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6.xml" ContentType="application/vnd.openxmlformats-officedocument.drawing+xml"/>
  <Override PartName="/xl/worksheets/sheet1.xml" ContentType="application/vnd.openxmlformats-officedocument.spreadsheetml.worksheet+xml"/>
  <Override PartName="/xl/drawings/drawing5.xml" ContentType="application/vnd.openxmlformats-officedocument.drawing+xml"/>
  <Override PartName="/xl/worksheets/sheet5.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2.xml" ContentType="application/vnd.openxmlformats-officedocument.drawing+xml"/>
  <Override PartName="/xl/drawings/drawing4.xml" ContentType="application/vnd.openxmlformats-officedocument.drawing+xml"/>
  <Override PartName="/xl/drawings/drawing3.xml" ContentType="application/vnd.openxmlformats-officedocument.drawing+xml"/>
  <Override PartName="/xl/externalLinks/externalLink1.xml" ContentType="application/vnd.openxmlformats-officedocument.spreadsheetml.externalLink+xml"/>
  <Override PartName="/docProps/core.xml" ContentType="application/vnd.openxmlformats-package.core-properties+xml"/>
  <Override PartName="/docProps/app.xml" ContentType="application/vnd.openxmlformats-officedocument.extended-properties+xml"/>
  <Override PartName="/xl/calcChain.xml" ContentType="application/vnd.openxmlformats-officedocument.spreadsheetml.calcChain+xml"/>
  <Override PartName="/_xmlsignatures/sig1.xml" ContentType="application/vnd.openxmlformats-package.digital-signature-xmlsignature+xml"/>
  <Override PartName="/_xmlsignatures/sig2.xml" ContentType="application/vnd.openxmlformats-package.digital-signature-xmlsignature+xml"/>
  <Override PartName="/_xmlsignatures/sig3.xml" ContentType="application/vnd.openxmlformats-package.digital-signature-xmlsignature+xml"/>
  <Override PartName="/_xmlsignatures/sig4.xml" ContentType="application/vnd.openxmlformats-package.digital-signature-xmlsignature+xml"/>
  <Override PartName="/_xmlsignatures/sig5.xml" ContentType="application/vnd.openxmlformats-package.digital-signature-xmlsignature+xml"/>
  <Override PartName="/_xmlsignatures/sig6.xml" ContentType="application/vnd.openxmlformats-package.digital-signature-xmlsignature+xml"/>
  <Override PartName="/_xmlsignatures/sig7.xml" ContentType="application/vnd.openxmlformats-package.digital-signature-xmlsignature+xml"/>
  <Override PartName="/_xmlsignatures/sig8.xml" ContentType="application/vnd.openxmlformats-package.digital-signature-xmlsignature+xml"/>
  <Override PartName="/_xmlsignatures/sig9.xml" ContentType="application/vnd.openxmlformats-package.digital-signature-xmlsignature+xml"/>
  <Override PartName="/_xmlsignatures/sig10.xml" ContentType="application/vnd.openxmlformats-package.digital-signature-xmlsignature+xml"/>
  <Override PartName="/_xmlsignatures/sig11.xml" ContentType="application/vnd.openxmlformats-package.digital-signature-xmlsignature+xml"/>
  <Override PartName="/_xmlsignatures/sig12.xml" ContentType="application/vnd.openxmlformats-package.digital-signature-xmlsignature+xml"/>
  <Override PartName="/_xmlsignatures/sig13.xml" ContentType="application/vnd.openxmlformats-package.digital-signature-xmlsignature+xml"/>
  <Override PartName="/_xmlsignatures/sig14.xml" ContentType="application/vnd.openxmlformats-package.digital-signature-xmlsignature+xml"/>
  <Override PartName="/_xmlsignatures/sig15.xml" ContentType="application/vnd.openxmlformats-package.digital-signature-xmlsignature+xml"/>
  <Override PartName="/_xmlsignatures/sig16.xml" ContentType="application/vnd.openxmlformats-package.digital-signature-xmlsignature+xml"/>
  <Override PartName="/_xmlsignatures/sig17.xml" ContentType="application/vnd.openxmlformats-package.digital-signature-xmlsignature+xml"/>
  <Override PartName="/_xmlsignatures/sig18.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5"/>
  <workbookPr defaultThemeVersion="124226"/>
  <mc:AlternateContent xmlns:mc="http://schemas.openxmlformats.org/markup-compatibility/2006">
    <mc:Choice Requires="x15">
      <x15ac:absPath xmlns:x15ac="http://schemas.microsoft.com/office/spreadsheetml/2010/11/ac" url="U:\Contabilidad\CASA DE BOLSA\BALANCES\ESTADOS FINANCIEROS CNV\Marzo 2022\"/>
    </mc:Choice>
  </mc:AlternateContent>
  <xr:revisionPtr revIDLastSave="0" documentId="13_ncr:201_{0F9484DF-FD0F-4A6F-BF97-4B54130DD41A}" xr6:coauthVersionLast="36" xr6:coauthVersionMax="36" xr10:uidLastSave="{00000000-0000-0000-0000-000000000000}"/>
  <bookViews>
    <workbookView xWindow="0" yWindow="0" windowWidth="23040" windowHeight="9060" tabRatio="737" activeTab="6" xr2:uid="{00000000-000D-0000-FFFF-FFFF00000000}"/>
  </bookViews>
  <sheets>
    <sheet name="Información General" sheetId="16" r:id="rId1"/>
    <sheet name="Beneficiarios Finales" sheetId="17" state="hidden" r:id="rId2"/>
    <sheet name="Balance General" sheetId="1" r:id="rId3"/>
    <sheet name="Estado de Resultados" sheetId="2" r:id="rId4"/>
    <sheet name="Flujo de Efectivo " sheetId="14" r:id="rId5"/>
    <sheet name="Variacion PN" sheetId="13" r:id="rId6"/>
    <sheet name="Notas" sheetId="7" r:id="rId7"/>
  </sheets>
  <externalReferences>
    <externalReference r:id="rId8"/>
  </externalReferences>
  <definedNames>
    <definedName name="_xlnm.Print_Area" localSheetId="2">'Balance General'!$B$9:$I$51</definedName>
    <definedName name="_xlnm.Print_Area" localSheetId="3">'Estado de Resultados'!$B$10:$E$53</definedName>
    <definedName name="_xlnm.Print_Area" localSheetId="4">'Flujo de Efectivo '!$B$10:$D$39</definedName>
    <definedName name="_xlnm.Print_Area" localSheetId="6">Notas!$A:$I</definedName>
    <definedName name="_xlnm.Print_Area" localSheetId="5">'Variacion PN'!#REF!</definedName>
  </definedNames>
  <calcPr calcId="191029"/>
</workbook>
</file>

<file path=xl/calcChain.xml><?xml version="1.0" encoding="utf-8"?>
<calcChain xmlns="http://schemas.openxmlformats.org/spreadsheetml/2006/main">
  <c r="D466" i="7" l="1"/>
  <c r="D465" i="7"/>
  <c r="D36" i="1"/>
  <c r="E244" i="7"/>
  <c r="F244" i="7"/>
  <c r="G244" i="7"/>
  <c r="D244" i="7"/>
  <c r="E240" i="7"/>
  <c r="F240" i="7"/>
  <c r="G240" i="7"/>
  <c r="D240" i="7"/>
  <c r="E425" i="7"/>
  <c r="G200" i="7"/>
  <c r="D35" i="1" s="1"/>
  <c r="E200" i="7"/>
  <c r="F200" i="7" s="1"/>
  <c r="F202" i="7" s="1"/>
  <c r="G435" i="7"/>
  <c r="G436" i="7"/>
  <c r="G437" i="7"/>
  <c r="G438" i="7"/>
  <c r="G439" i="7"/>
  <c r="G440" i="7"/>
  <c r="G441" i="7"/>
  <c r="G442" i="7"/>
  <c r="E443" i="7"/>
  <c r="D15" i="1"/>
  <c r="C37" i="14"/>
  <c r="D35" i="14"/>
  <c r="D14" i="1"/>
  <c r="C15" i="1"/>
  <c r="F100" i="7"/>
  <c r="G202" i="7" l="1"/>
  <c r="E581" i="7"/>
  <c r="D581" i="7"/>
  <c r="D360" i="7"/>
  <c r="G296" i="7"/>
  <c r="E546" i="7"/>
  <c r="D546" i="7"/>
  <c r="E489" i="7"/>
  <c r="D352" i="7" l="1"/>
  <c r="I29" i="1"/>
  <c r="H23" i="1"/>
  <c r="I20" i="1"/>
  <c r="I21" i="1"/>
  <c r="K24" i="13" l="1"/>
  <c r="D331" i="7" l="1"/>
  <c r="E536" i="7"/>
  <c r="D401" i="7"/>
  <c r="G304" i="7"/>
  <c r="E265" i="7" l="1"/>
  <c r="E266" i="7" s="1"/>
  <c r="E40" i="1"/>
  <c r="D336" i="7"/>
  <c r="E336" i="7"/>
  <c r="E29" i="1" s="1"/>
  <c r="F266" i="7"/>
  <c r="E186" i="7"/>
  <c r="F186" i="7" l="1"/>
  <c r="D30" i="14"/>
  <c r="D37" i="14" s="1"/>
  <c r="D39" i="14" s="1"/>
  <c r="D17" i="14"/>
  <c r="D22" i="14" s="1"/>
  <c r="D24" i="14" s="1"/>
  <c r="G168" i="7" l="1"/>
  <c r="F168" i="7"/>
  <c r="G180" i="7"/>
  <c r="G179" i="7"/>
  <c r="G181" i="7" s="1"/>
  <c r="D20" i="1" s="1"/>
  <c r="F180" i="7"/>
  <c r="F179" i="7"/>
  <c r="F172" i="7"/>
  <c r="F178" i="7"/>
  <c r="F177" i="7"/>
  <c r="F176" i="7"/>
  <c r="F175" i="7"/>
  <c r="G93" i="7" l="1"/>
  <c r="G92" i="7"/>
  <c r="E93" i="7"/>
  <c r="E92" i="7"/>
  <c r="G86" i="7"/>
  <c r="I87" i="7" l="1"/>
  <c r="F85" i="7"/>
  <c r="E74" i="7" l="1"/>
  <c r="E75" i="7"/>
  <c r="E64" i="7"/>
  <c r="I76" i="7"/>
  <c r="H57" i="7"/>
  <c r="D34" i="1" l="1"/>
  <c r="F146" i="7"/>
  <c r="D346" i="7"/>
  <c r="G448" i="7"/>
  <c r="D443" i="7" l="1"/>
  <c r="D410" i="7" l="1"/>
  <c r="G187" i="7" l="1"/>
  <c r="D19" i="1" s="1"/>
  <c r="G303" i="7"/>
  <c r="G305" i="7" s="1"/>
  <c r="E313" i="7"/>
  <c r="D313" i="7"/>
  <c r="E296" i="7"/>
  <c r="H291" i="7" l="1"/>
  <c r="I291" i="7" s="1"/>
  <c r="F287" i="7"/>
  <c r="I285" i="7"/>
  <c r="I282" i="7" l="1"/>
  <c r="G287" i="7"/>
  <c r="E287" i="7"/>
  <c r="E259" i="7"/>
  <c r="D25" i="1" s="1"/>
  <c r="F141" i="7" l="1"/>
  <c r="F148" i="7" s="1"/>
  <c r="G146" i="7"/>
  <c r="G141" i="7"/>
  <c r="D46" i="2"/>
  <c r="D30" i="2"/>
  <c r="G148" i="7" l="1"/>
  <c r="D487" i="7"/>
  <c r="D489" i="7" s="1"/>
  <c r="D556" i="7" l="1"/>
  <c r="D557" i="7" s="1"/>
  <c r="D504" i="7"/>
  <c r="D536" i="7" s="1"/>
  <c r="I35" i="1" l="1"/>
  <c r="I23" i="1"/>
  <c r="I28" i="1"/>
  <c r="C16" i="2" l="1"/>
  <c r="H450" i="7"/>
  <c r="D22" i="1"/>
  <c r="D18" i="1" s="1"/>
  <c r="G191" i="7"/>
  <c r="G195" i="7" l="1"/>
  <c r="C35" i="14"/>
  <c r="G34" i="1"/>
  <c r="G15" i="1"/>
  <c r="C45" i="1"/>
  <c r="C44" i="1"/>
  <c r="C39" i="1"/>
  <c r="C29" i="1"/>
  <c r="C24" i="1"/>
  <c r="C22" i="1"/>
  <c r="C18" i="1"/>
  <c r="E410" i="7" l="1"/>
  <c r="G28" i="1" l="1"/>
  <c r="G19" i="1"/>
  <c r="C34" i="1"/>
  <c r="D374" i="7"/>
  <c r="D367" i="7"/>
  <c r="C16" i="1"/>
  <c r="C14" i="1"/>
  <c r="D26" i="1"/>
  <c r="D24" i="1" s="1"/>
  <c r="C38" i="14"/>
  <c r="C30" i="14"/>
  <c r="C17" i="14"/>
  <c r="C22" i="14" s="1"/>
  <c r="C24" i="14" s="1"/>
  <c r="C39" i="14" l="1"/>
  <c r="E428" i="7" l="1"/>
  <c r="C44" i="2" l="1"/>
  <c r="C41" i="2"/>
  <c r="C36" i="2"/>
  <c r="C34" i="2"/>
  <c r="C25" i="2"/>
  <c r="C21" i="2"/>
  <c r="C18" i="2"/>
  <c r="C17" i="2"/>
  <c r="M141" i="16"/>
  <c r="L141" i="16"/>
  <c r="K141" i="16"/>
  <c r="I141" i="16"/>
  <c r="K100" i="16"/>
  <c r="I100" i="16"/>
  <c r="M100" i="16" l="1"/>
  <c r="L100" i="16"/>
  <c r="H294" i="7" l="1"/>
  <c r="I294" i="7" s="1"/>
  <c r="F191" i="7"/>
  <c r="F174" i="7"/>
  <c r="F173" i="7"/>
  <c r="F171" i="7"/>
  <c r="F181" i="7" s="1"/>
  <c r="F184" i="7"/>
  <c r="F185" i="7"/>
  <c r="F187" i="7" l="1"/>
  <c r="F195" i="7" s="1"/>
  <c r="E353" i="7" l="1"/>
  <c r="D353" i="7"/>
  <c r="H20" i="1" s="1"/>
  <c r="H21" i="1"/>
  <c r="H292" i="7"/>
  <c r="I292" i="7" s="1"/>
  <c r="H293" i="7"/>
  <c r="I293" i="7" s="1"/>
  <c r="H295" i="7"/>
  <c r="I295" i="7" s="1"/>
  <c r="I286" i="7"/>
  <c r="I283" i="7"/>
  <c r="I284" i="7"/>
  <c r="I296" i="7" l="1"/>
  <c r="E87" i="7"/>
  <c r="G85" i="7"/>
  <c r="F82" i="7"/>
  <c r="G82" i="7" s="1"/>
  <c r="E76" i="7" l="1"/>
  <c r="N25" i="13" l="1"/>
  <c r="E450" i="7" l="1"/>
  <c r="F450" i="7"/>
  <c r="G450" i="7"/>
  <c r="D296" i="7" l="1"/>
  <c r="E41" i="1" s="1"/>
  <c r="E18" i="1" l="1"/>
  <c r="G311" i="7" l="1"/>
  <c r="H19" i="1" l="1"/>
  <c r="E544" i="7" l="1"/>
  <c r="E37" i="2" s="1"/>
  <c r="E557" i="7"/>
  <c r="E41" i="2" s="1"/>
  <c r="E346" i="7" l="1"/>
  <c r="G70" i="7"/>
  <c r="G73" i="7"/>
  <c r="D18" i="2" l="1"/>
  <c r="E498" i="7" l="1"/>
  <c r="E468" i="7"/>
  <c r="H58" i="7" l="1"/>
  <c r="H59" i="7" s="1"/>
  <c r="F83" i="7"/>
  <c r="G83" i="7" s="1"/>
  <c r="G87" i="7" s="1"/>
  <c r="F313" i="7" l="1"/>
  <c r="G313" i="7" s="1"/>
  <c r="G312" i="7"/>
  <c r="H82" i="7"/>
  <c r="F57" i="7"/>
  <c r="G434" i="7"/>
  <c r="D544" i="7"/>
  <c r="D468" i="7"/>
  <c r="D17" i="2" s="1"/>
  <c r="E17" i="2"/>
  <c r="E24" i="1"/>
  <c r="F296" i="7"/>
  <c r="H287" i="7"/>
  <c r="I287" i="7" s="1"/>
  <c r="E458" i="7"/>
  <c r="E16" i="2" s="1"/>
  <c r="D45" i="1"/>
  <c r="E28" i="1"/>
  <c r="G314" i="7" l="1"/>
  <c r="E44" i="1" s="1"/>
  <c r="D40" i="1"/>
  <c r="F58" i="7"/>
  <c r="G58" i="7" s="1"/>
  <c r="G57" i="7"/>
  <c r="E12" i="2"/>
  <c r="H296" i="7"/>
  <c r="D27" i="2"/>
  <c r="F59" i="7" l="1"/>
  <c r="G59" i="7" s="1"/>
  <c r="D41" i="1" l="1"/>
  <c r="I24" i="13"/>
  <c r="E24" i="13" l="1"/>
  <c r="D16" i="1" l="1"/>
  <c r="D13" i="1" s="1"/>
  <c r="D498" i="7"/>
  <c r="D25" i="2" s="1"/>
  <c r="D23" i="2" s="1"/>
  <c r="D565" i="7"/>
  <c r="D44" i="2" s="1"/>
  <c r="D43" i="2" s="1"/>
  <c r="D38" i="2"/>
  <c r="D37" i="2"/>
  <c r="D36" i="2" l="1"/>
  <c r="D34" i="2"/>
  <c r="D26" i="2" s="1"/>
  <c r="D41" i="2"/>
  <c r="E25" i="2"/>
  <c r="E23" i="2" s="1"/>
  <c r="D40" i="2" l="1"/>
  <c r="D458" i="7"/>
  <c r="D16" i="2" l="1"/>
  <c r="D12" i="2" s="1"/>
  <c r="H29" i="1"/>
  <c r="H28" i="1" s="1"/>
  <c r="H15" i="1" l="1"/>
  <c r="H14" i="1"/>
  <c r="H13" i="1" l="1"/>
  <c r="H30" i="1" s="1"/>
  <c r="H32" i="1" s="1"/>
  <c r="D29" i="1"/>
  <c r="D28" i="1" s="1"/>
  <c r="D39" i="1" l="1"/>
  <c r="E565" i="7" l="1"/>
  <c r="E44" i="2" s="1"/>
  <c r="D450" i="7"/>
  <c r="I15" i="1"/>
  <c r="I14" i="1"/>
  <c r="I19" i="1"/>
  <c r="I13" i="1" l="1"/>
  <c r="I30" i="1" s="1"/>
  <c r="I32" i="1" s="1"/>
  <c r="E34" i="2"/>
  <c r="E26" i="2" s="1"/>
  <c r="E39" i="1"/>
  <c r="E43" i="1" l="1"/>
  <c r="E46" i="1" s="1"/>
  <c r="D44" i="1"/>
  <c r="D43" i="1" s="1"/>
  <c r="D46" i="1" s="1"/>
  <c r="E141" i="7" l="1"/>
  <c r="H83" i="7"/>
  <c r="F24" i="13" l="1"/>
  <c r="G24" i="13"/>
  <c r="H24" i="13"/>
  <c r="J24" i="13" l="1"/>
  <c r="I62" i="14" l="1"/>
  <c r="I57" i="14"/>
  <c r="I51" i="14"/>
  <c r="I50" i="14"/>
  <c r="I49" i="14"/>
  <c r="I46" i="14"/>
  <c r="I45" i="14"/>
  <c r="I44" i="14"/>
  <c r="I40" i="14"/>
  <c r="I39" i="14"/>
  <c r="I38" i="14"/>
  <c r="J30" i="14"/>
  <c r="I27" i="14"/>
  <c r="K27" i="14" s="1"/>
  <c r="I26" i="14"/>
  <c r="I17" i="14"/>
  <c r="I13" i="14"/>
  <c r="I12" i="14"/>
  <c r="I18" i="14" l="1"/>
  <c r="I52" i="14"/>
  <c r="I47" i="14"/>
  <c r="I41" i="14"/>
  <c r="I30" i="14"/>
  <c r="K26" i="14"/>
  <c r="C24" i="13" l="1"/>
  <c r="D24" i="13"/>
  <c r="E40" i="2" l="1"/>
  <c r="I48" i="1" l="1"/>
  <c r="E38" i="2"/>
  <c r="E574" i="7" l="1"/>
  <c r="E43" i="2"/>
  <c r="F443" i="7" l="1"/>
  <c r="G443" i="7" l="1"/>
  <c r="H34" i="1"/>
  <c r="E146" i="7"/>
  <c r="H35" i="1" l="1"/>
  <c r="H48" i="1" s="1"/>
  <c r="G100" i="7"/>
  <c r="G150" i="7" s="1"/>
  <c r="H87" i="7"/>
  <c r="D31" i="1" l="1"/>
  <c r="D48" i="1" s="1"/>
  <c r="F150" i="7"/>
  <c r="E13" i="1"/>
  <c r="E31" i="1" s="1"/>
  <c r="E48" i="1" s="1"/>
  <c r="H60" i="7"/>
  <c r="H61" i="7" s="1"/>
  <c r="H62" i="7" l="1"/>
  <c r="H63" i="7" s="1"/>
  <c r="H64" i="7" s="1"/>
  <c r="H65" i="7" s="1"/>
  <c r="H66" i="7" s="1"/>
  <c r="H67" i="7" s="1"/>
  <c r="H68" i="7" l="1"/>
  <c r="H69" i="7" l="1"/>
  <c r="F60" i="7"/>
  <c r="G60" i="7" s="1"/>
  <c r="H71" i="7" l="1"/>
  <c r="H74" i="7" s="1"/>
  <c r="H75" i="7" s="1"/>
  <c r="H76" i="7" s="1"/>
  <c r="H72" i="7"/>
  <c r="F61" i="7"/>
  <c r="G61" i="7" s="1"/>
  <c r="F62" i="7" l="1"/>
  <c r="G62" i="7" s="1"/>
  <c r="D475" i="7"/>
  <c r="D574" i="7"/>
  <c r="F63" i="7" l="1"/>
  <c r="G63" i="7" s="1"/>
  <c r="L24" i="13"/>
  <c r="M24" i="13" s="1"/>
  <c r="F64" i="7" l="1"/>
  <c r="G64" i="7" s="1"/>
  <c r="E36" i="2"/>
  <c r="F65" i="7" l="1"/>
  <c r="G65" i="7" s="1"/>
  <c r="F66" i="7" l="1"/>
  <c r="G66" i="7" s="1"/>
  <c r="F67" i="7" l="1"/>
  <c r="G67" i="7" s="1"/>
  <c r="F68" i="7" l="1"/>
  <c r="G68" i="7" s="1"/>
  <c r="F71" i="7"/>
  <c r="F74" i="7" l="1"/>
  <c r="G74" i="7" s="1"/>
  <c r="G71" i="7"/>
  <c r="F72" i="7"/>
  <c r="G72" i="7" s="1"/>
  <c r="F69" i="7"/>
  <c r="G69" i="7" s="1"/>
  <c r="F75" i="7" l="1"/>
  <c r="G75" i="7" s="1"/>
  <c r="G76" i="7" s="1"/>
  <c r="E148" i="7"/>
  <c r="E150" i="7" s="1"/>
  <c r="F76" i="7" l="1"/>
  <c r="D21" i="2"/>
  <c r="D19" i="2" s="1"/>
  <c r="E21" i="2"/>
  <c r="E19" i="2" l="1"/>
  <c r="E22" i="2" s="1"/>
  <c r="E35" i="2" s="1"/>
  <c r="E51" i="2" s="1"/>
  <c r="E53" i="2" s="1"/>
  <c r="D22" i="2"/>
  <c r="D35" i="2" s="1"/>
  <c r="D51" i="2" s="1"/>
  <c r="D53" i="2" s="1"/>
</calcChain>
</file>

<file path=xl/sharedStrings.xml><?xml version="1.0" encoding="utf-8"?>
<sst xmlns="http://schemas.openxmlformats.org/spreadsheetml/2006/main" count="1455" uniqueCount="884">
  <si>
    <t>ACTIVO</t>
  </si>
  <si>
    <t>ACTIVO CORRIENTE</t>
  </si>
  <si>
    <t>Recaudaciones a Depositar</t>
  </si>
  <si>
    <t>Titulos de Renta Fija</t>
  </si>
  <si>
    <t>Titulos de Renta Variable</t>
  </si>
  <si>
    <t>TOTAL ACTIVO CORRIENTE</t>
  </si>
  <si>
    <t>ACTIVO NO CORRIENTE</t>
  </si>
  <si>
    <t>TOTAL ACTIVO NO CORRIENTE</t>
  </si>
  <si>
    <t>PASIVO</t>
  </si>
  <si>
    <t>PATRIMONIO NETO</t>
  </si>
  <si>
    <t>GASTOS OPERATIVOS</t>
  </si>
  <si>
    <t>RESULTADO OPERATIVO BRUTO</t>
  </si>
  <si>
    <t>Publicidad</t>
  </si>
  <si>
    <t>Mantenimiento</t>
  </si>
  <si>
    <t>Alquileres</t>
  </si>
  <si>
    <t>Gastos Generales</t>
  </si>
  <si>
    <t xml:space="preserve">Seguros </t>
  </si>
  <si>
    <t>Multas</t>
  </si>
  <si>
    <t>Impuestos, Tasas y Contribuciones</t>
  </si>
  <si>
    <t>RESULTADO OPERATIVO NETO</t>
  </si>
  <si>
    <t>OTROS INGRESOS Y EGRESOS</t>
  </si>
  <si>
    <t>RESULTADOS FINANCIEROS</t>
  </si>
  <si>
    <t>Generados por activos</t>
  </si>
  <si>
    <t>Diferencias de Cambio</t>
  </si>
  <si>
    <t>Generados por pasivos</t>
  </si>
  <si>
    <t>RESULTADO EXTRAORDINARIO</t>
  </si>
  <si>
    <t>AJUSTE DE RESULTADO DE EJERCICIOS ANTERIORES</t>
  </si>
  <si>
    <t>Ingresos</t>
  </si>
  <si>
    <t>Egresos</t>
  </si>
  <si>
    <t>UTILIDAD</t>
  </si>
  <si>
    <t>IMPUESTO A LA RENTA</t>
  </si>
  <si>
    <t>RESULTADO DEL EJERCICIO</t>
  </si>
  <si>
    <t>Flujo de Efectivo por las Actividades Operativas</t>
  </si>
  <si>
    <t>Ingreso en efectivo por comisiones y otros</t>
  </si>
  <si>
    <t>Efectivo pagado a empleados</t>
  </si>
  <si>
    <t>Efectivo generado (usado por las actividades)</t>
  </si>
  <si>
    <t>Total de efectivo de las actividades operativas antes de cambios en los activos de operaciones</t>
  </si>
  <si>
    <t>(Aumento) disminución en los activos de operación</t>
  </si>
  <si>
    <t>Fondos colocados a corto plazo</t>
  </si>
  <si>
    <t>Aumento (disminución) en pasivos operativos</t>
  </si>
  <si>
    <t>Pago a Proveedores</t>
  </si>
  <si>
    <t>Efectivo neto de actividades de operación antes de impuestos</t>
  </si>
  <si>
    <t>Impuesto a la Renta</t>
  </si>
  <si>
    <t>Efectivo neto de actividades de operación</t>
  </si>
  <si>
    <t>Inversiones en otras empresas</t>
  </si>
  <si>
    <t>Inversiones temporarias</t>
  </si>
  <si>
    <t>Efectivo neto por (o usado) en actividades de inversión</t>
  </si>
  <si>
    <t>Flujo de Efectivo por las Actividades de Financiamiento</t>
  </si>
  <si>
    <t>Flujo de Efectivo por las Actividades de Inversión</t>
  </si>
  <si>
    <t>Proveniente de préstamos y otras deudas</t>
  </si>
  <si>
    <t>Intereses pagados</t>
  </si>
  <si>
    <t>Efectivo neto en actividades de financiamiento</t>
  </si>
  <si>
    <t>Aumento (o disminición) neto de efectivo y sus equivalentes</t>
  </si>
  <si>
    <t>Efectivo y su equivalente al comienzo del período</t>
  </si>
  <si>
    <t>Efectivo y su equivalente al cierre del período</t>
  </si>
  <si>
    <t>MOVIMIENTOS</t>
  </si>
  <si>
    <t>CAPITAL</t>
  </si>
  <si>
    <t>A INTEGRAR</t>
  </si>
  <si>
    <t>INTEGRADO</t>
  </si>
  <si>
    <t>RESERVAS</t>
  </si>
  <si>
    <t>LEGAL</t>
  </si>
  <si>
    <t>FACULTATIVA</t>
  </si>
  <si>
    <t>DEL EJERCICIO</t>
  </si>
  <si>
    <t>TOTAL ACTIVO</t>
  </si>
  <si>
    <t>Ingresos Varios</t>
  </si>
  <si>
    <t>TOTAL</t>
  </si>
  <si>
    <t xml:space="preserve">Concepto </t>
  </si>
  <si>
    <t>Intereses Cobrados Extrabursátiles</t>
  </si>
  <si>
    <t>Ganancia en Operación Bursátil</t>
  </si>
  <si>
    <t>Intereses Cobrados Bursátiles</t>
  </si>
  <si>
    <t>Venta de Servicios Bursátiles</t>
  </si>
  <si>
    <t>Ganancia en Operación Extrabursátil</t>
  </si>
  <si>
    <t>TOTALES</t>
  </si>
  <si>
    <t>Otros Ingresos Operativos</t>
  </si>
  <si>
    <t>Dividendos Percibidos</t>
  </si>
  <si>
    <t>Aranceles Pagados a la CNV</t>
  </si>
  <si>
    <t>Comisiones pagadas</t>
  </si>
  <si>
    <t>Gastos no Deducibles</t>
  </si>
  <si>
    <t>Honorarios Profesionales</t>
  </si>
  <si>
    <t>Gastos de Asamblea</t>
  </si>
  <si>
    <t>Aguinaldo</t>
  </si>
  <si>
    <t>Combustibles y Lubricantes</t>
  </si>
  <si>
    <t>Gratificaciones Ley 285</t>
  </si>
  <si>
    <t>Gastos Bancarios</t>
  </si>
  <si>
    <t>Intereses por Sobregiro</t>
  </si>
  <si>
    <t>Sueldos</t>
  </si>
  <si>
    <t>Aporte Patronal</t>
  </si>
  <si>
    <t>CONCEPTO</t>
  </si>
  <si>
    <t>Totales</t>
  </si>
  <si>
    <t>Otros Ingresos</t>
  </si>
  <si>
    <t>Otros Egresos</t>
  </si>
  <si>
    <t>Teléfonos y Comunicaciones</t>
  </si>
  <si>
    <t>Gastos de Escribanía</t>
  </si>
  <si>
    <t>Gastos y Útiles de Informática</t>
  </si>
  <si>
    <t>Energía Eléctrica</t>
  </si>
  <si>
    <t>Bonificación Familiar</t>
  </si>
  <si>
    <t>Papelería y Útiles</t>
  </si>
  <si>
    <t>Capacitación personal</t>
  </si>
  <si>
    <t>Fondo de Garantía</t>
  </si>
  <si>
    <t>Canon SEPRELAD</t>
  </si>
  <si>
    <t>Tipo de cambio comprador</t>
  </si>
  <si>
    <t xml:space="preserve">Tipo de cambio vendedor       </t>
  </si>
  <si>
    <t>DETALLE</t>
  </si>
  <si>
    <t>MONEDA EXTRANJERA MONTO</t>
  </si>
  <si>
    <t>ACTIVOS CORRIENTES</t>
  </si>
  <si>
    <t>BANCOS</t>
  </si>
  <si>
    <t>Banco ITAU</t>
  </si>
  <si>
    <t>U$D</t>
  </si>
  <si>
    <t>Banco Regional</t>
  </si>
  <si>
    <t>Banco Sudameris</t>
  </si>
  <si>
    <t>CREDITOS</t>
  </si>
  <si>
    <t>Clientes Moneda Extranjera</t>
  </si>
  <si>
    <t>INVERSIONES TEMPORARIAS</t>
  </si>
  <si>
    <t xml:space="preserve">Titulos de Renta Fija CDA </t>
  </si>
  <si>
    <t>OBLIGACIONES COMERCIALES</t>
  </si>
  <si>
    <t>Proveedores Moneda Extranjera</t>
  </si>
  <si>
    <t>TIPO DE MONEDA</t>
  </si>
  <si>
    <t>MONTO USD</t>
  </si>
  <si>
    <t>DISPONIBILIDADES</t>
  </si>
  <si>
    <t>Banco ITAU 700805688</t>
  </si>
  <si>
    <t>Banco Continental 53456309</t>
  </si>
  <si>
    <t>Banco Continental 76696402</t>
  </si>
  <si>
    <t>Vision Banco 900483585</t>
  </si>
  <si>
    <t>Banco Regional 7881548</t>
  </si>
  <si>
    <t>Financiera Solar 182965</t>
  </si>
  <si>
    <t>Banco Nacional de Fomento</t>
  </si>
  <si>
    <t>Banco Continental 17608406</t>
  </si>
  <si>
    <t>Banco Regional 7881549</t>
  </si>
  <si>
    <t>TOTAL DISPONIBILIDADES</t>
  </si>
  <si>
    <t>INFORMACIÓN SOBRE EL DOCUMENTO Y EMISOR</t>
  </si>
  <si>
    <t>CANTIDAD DE TITULOS</t>
  </si>
  <si>
    <t>VALOR NOMINAL UNITARIO</t>
  </si>
  <si>
    <t>RESULTADO</t>
  </si>
  <si>
    <t>EMISOR</t>
  </si>
  <si>
    <t>CDA</t>
  </si>
  <si>
    <t>USD</t>
  </si>
  <si>
    <t>INVERSIONES PERMANENTES</t>
  </si>
  <si>
    <t>PERÍODO ACTUAL G.</t>
  </si>
  <si>
    <t>TOTAL EJERCICIO  ANTERIOR G.</t>
  </si>
  <si>
    <t>ACCIONES</t>
  </si>
  <si>
    <t>CUENTAS</t>
  </si>
  <si>
    <t>VALOR DE COSTO</t>
  </si>
  <si>
    <t>VALOR CONTABLE</t>
  </si>
  <si>
    <t>VALOR DE COTIZACION</t>
  </si>
  <si>
    <t>ACCION DE LA BOLSA DE VALORES</t>
  </si>
  <si>
    <t>CANTIDAD</t>
  </si>
  <si>
    <t>VALOR NOMINAL</t>
  </si>
  <si>
    <t>1 (una)</t>
  </si>
  <si>
    <t>DEUDORES POR INTERMEDIACION</t>
  </si>
  <si>
    <t xml:space="preserve">CONCEPTO </t>
  </si>
  <si>
    <t>DEUDORES VARIOS</t>
  </si>
  <si>
    <t>Equipo de Informatica</t>
  </si>
  <si>
    <t>Mejora en Propiedad de Terceros</t>
  </si>
  <si>
    <t>Rodados</t>
  </si>
  <si>
    <t>DEPRECIACIONES</t>
  </si>
  <si>
    <t xml:space="preserve"> Los cargos diferidos se deben exponer desagregados de acuerdo al siguiente modelo:</t>
  </si>
  <si>
    <t>SALDO INCIAL</t>
  </si>
  <si>
    <t>SALDO</t>
  </si>
  <si>
    <t>AUMENTOS</t>
  </si>
  <si>
    <t>AMORTIZACIONES</t>
  </si>
  <si>
    <t>NETO FINAL</t>
  </si>
  <si>
    <t>Impuesto al Valor Agregado</t>
  </si>
  <si>
    <t>Seguros a Vencer</t>
  </si>
  <si>
    <t>INSTITUCIÓN</t>
  </si>
  <si>
    <t>NOMBRE</t>
  </si>
  <si>
    <t>RELACION</t>
  </si>
  <si>
    <t>TIPO DE OPERACIÓN</t>
  </si>
  <si>
    <t>ANTIGÜEDAD DE LA DEUDA</t>
  </si>
  <si>
    <t>VENCIMIENTO</t>
  </si>
  <si>
    <t>PLAZO DE VENCIMIENTO DEL CONTRATO</t>
  </si>
  <si>
    <t>Operaciones a Liquidar</t>
  </si>
  <si>
    <t xml:space="preserve">NOMBRE </t>
  </si>
  <si>
    <t>SALDOS</t>
  </si>
  <si>
    <t>PERSONA O EMPRESA RELACIONADA</t>
  </si>
  <si>
    <t>TOTAL DE INGRESOS</t>
  </si>
  <si>
    <t>DISMINUCIÓN</t>
  </si>
  <si>
    <t>Capital Integrado</t>
  </si>
  <si>
    <t>Reserva de Revaluo</t>
  </si>
  <si>
    <t>Reserva Legal</t>
  </si>
  <si>
    <t>Reserva Facultativa</t>
  </si>
  <si>
    <t>Revaluo de acciones al inicio</t>
  </si>
  <si>
    <t>Resultados Acumulados</t>
  </si>
  <si>
    <t>Resultados del Ejercicio</t>
  </si>
  <si>
    <t>DISMINUCION</t>
  </si>
  <si>
    <t>- DEDUCIDAS DEL ACTIVO</t>
  </si>
  <si>
    <t>- INCLUIDAS EN EL PASIVO</t>
  </si>
  <si>
    <t>Garantías</t>
  </si>
  <si>
    <t>Monto Asegurado</t>
  </si>
  <si>
    <t>Forma de Constitución</t>
  </si>
  <si>
    <t>No existen hechos posteriores al cierre del ejercicio que impliquen alteraciones significativas a la estructura patrimonial y resultado del ejercicio.</t>
  </si>
  <si>
    <t>No Aplicable</t>
  </si>
  <si>
    <t>No Posee sanciones con la Comision Nacional de Valores u otras entidades fiscalizadoras.</t>
  </si>
  <si>
    <t xml:space="preserve"> PASIVO CORRIENTE</t>
  </si>
  <si>
    <t xml:space="preserve"> Impuesto a la Renta a Pagar</t>
  </si>
  <si>
    <t xml:space="preserve"> TOTAL PASIVO CORRIENTE</t>
  </si>
  <si>
    <t xml:space="preserve"> TOTAL PASIVO</t>
  </si>
  <si>
    <t xml:space="preserve"> TOTAL PATRIMONIO NETO</t>
  </si>
  <si>
    <t>RESULTADOS</t>
  </si>
  <si>
    <t>ACUMULADOS</t>
  </si>
  <si>
    <t>Dieta de Directorio</t>
  </si>
  <si>
    <t>Financiera El Comercio</t>
  </si>
  <si>
    <t>Anticipo Impuesto a la Renta</t>
  </si>
  <si>
    <t xml:space="preserve"> Aportes y Retenciones a Pagar</t>
  </si>
  <si>
    <t>TOTAL DE EGRESOS</t>
  </si>
  <si>
    <t>Total del Periodo Actual</t>
  </si>
  <si>
    <t>Total del Periodo Anterior</t>
  </si>
  <si>
    <t>SUSCRIPTO</t>
  </si>
  <si>
    <t>Vigencia</t>
  </si>
  <si>
    <t>Diferencia de Cambio</t>
  </si>
  <si>
    <t>NO EXISTEN</t>
  </si>
  <si>
    <t>Retencion Impuesto al Valor Agregado</t>
  </si>
  <si>
    <t>Lincencias a Vencer</t>
  </si>
  <si>
    <t>Altas</t>
  </si>
  <si>
    <t>Bajas</t>
  </si>
  <si>
    <t>Revaluo del Periodo</t>
  </si>
  <si>
    <t>Muebles y Utiles</t>
  </si>
  <si>
    <t>Maquinas y Equipos de oficina</t>
  </si>
  <si>
    <t>Acumulado al Cierre</t>
  </si>
  <si>
    <t>Refrigerio</t>
  </si>
  <si>
    <t>Auditoria Externa</t>
  </si>
  <si>
    <t>Banco Continental 34068203</t>
  </si>
  <si>
    <t>Banco Continental 71629001</t>
  </si>
  <si>
    <t>Membresia Mercado Futuro</t>
  </si>
  <si>
    <t>Garantia Mercado Futuro</t>
  </si>
  <si>
    <t>₲</t>
  </si>
  <si>
    <t>Sub Total Cuentas Propias</t>
  </si>
  <si>
    <t>Fondo Fijo</t>
  </si>
  <si>
    <t>Total Bancos</t>
  </si>
  <si>
    <t>Citibank 5198720013</t>
  </si>
  <si>
    <t>PASIVOS EN MONEDA EXTRANJERA</t>
  </si>
  <si>
    <t>DOCUMENTOS Y CUENTAS POR COBRAR</t>
  </si>
  <si>
    <t>N/A</t>
  </si>
  <si>
    <t>Anticipo a Proveedores</t>
  </si>
  <si>
    <t>Proveedores Moneda Nacional</t>
  </si>
  <si>
    <t>RELACIÓN</t>
  </si>
  <si>
    <t>TIPO DE     RELACIÓN</t>
  </si>
  <si>
    <t>CORTO PLAZO ₲</t>
  </si>
  <si>
    <t>LARGO PLAZO ₲</t>
  </si>
  <si>
    <t>Prima de Acciones</t>
  </si>
  <si>
    <t>SALDO AL</t>
  </si>
  <si>
    <t>Servicio de Limpieza</t>
  </si>
  <si>
    <t>Gastos de Representación</t>
  </si>
  <si>
    <t>Seguro Medico del Personal</t>
  </si>
  <si>
    <t>Pérdida en Operaciones</t>
  </si>
  <si>
    <t>Remuneración Personal Superior</t>
  </si>
  <si>
    <t xml:space="preserve">Otras Gratificaciones </t>
  </si>
  <si>
    <t>Pre Aviso</t>
  </si>
  <si>
    <t>Indemnizaciones</t>
  </si>
  <si>
    <t>CRÉDITOS</t>
  </si>
  <si>
    <t>BIENES DE USO</t>
  </si>
  <si>
    <t>OTROS ACTIVOS</t>
  </si>
  <si>
    <t>Acreedores Varios</t>
  </si>
  <si>
    <t>GASTOS DE ADMINISTRACIÓN</t>
  </si>
  <si>
    <t>GASTOS DE COMERCIALIZACIÓN</t>
  </si>
  <si>
    <t>Previsión, Amortización y Depreciaciones</t>
  </si>
  <si>
    <t>Comisiones por Operaciones Fuera de Rueda</t>
  </si>
  <si>
    <t>Comisiones por Operaciones en Rueda</t>
  </si>
  <si>
    <t>Comisiones por Contratos de Colocación Primaria</t>
  </si>
  <si>
    <t>Aranceles por Negociación Bolsa de Valores</t>
  </si>
  <si>
    <t xml:space="preserve">PRIMA </t>
  </si>
  <si>
    <t>R. ACCIONES</t>
  </si>
  <si>
    <t>REVALÚO</t>
  </si>
  <si>
    <t>TOTAL PASIVO</t>
  </si>
  <si>
    <t>VALOR LIBRO</t>
  </si>
  <si>
    <t>VALOR ÚLTIMO REMATE</t>
  </si>
  <si>
    <t>VALORES DE ORIGEN</t>
  </si>
  <si>
    <t>CORTO PLAZO      ₲</t>
  </si>
  <si>
    <t>LARGO PLAZO      ₲</t>
  </si>
  <si>
    <t>ACTIVOS INTANGIBLES Y CARGOS DIFERIDOS</t>
  </si>
  <si>
    <t>Citibank 5198720021</t>
  </si>
  <si>
    <t>Banco RIO</t>
  </si>
  <si>
    <t>Bancop</t>
  </si>
  <si>
    <t>Citibank Paraguay</t>
  </si>
  <si>
    <t>Bancop 410057495</t>
  </si>
  <si>
    <t>Banco BASA 100021204</t>
  </si>
  <si>
    <t>Banco Familiar 1889576</t>
  </si>
  <si>
    <t>Banco Continental 769245</t>
  </si>
  <si>
    <t>Banco Rio 1874600</t>
  </si>
  <si>
    <t>Bancop 410063533</t>
  </si>
  <si>
    <t>Banco Continental 256426</t>
  </si>
  <si>
    <t>Descuentos obtenidos</t>
  </si>
  <si>
    <t>Banco BBVA</t>
  </si>
  <si>
    <t>Banco BBVA Gs</t>
  </si>
  <si>
    <t>Banco RIO 01-00187460-08</t>
  </si>
  <si>
    <t>Banco BBVA 2101047322</t>
  </si>
  <si>
    <t>Operaciones a liquidar</t>
  </si>
  <si>
    <t>CUENTAS A COBRAR 2018</t>
  </si>
  <si>
    <t>INGRESOS 2019</t>
  </si>
  <si>
    <t>CUENTAS A COBRAR 2019</t>
  </si>
  <si>
    <t>CUENTAS PAGAR 2018</t>
  </si>
  <si>
    <t>GASTOS</t>
  </si>
  <si>
    <t>CUENTAS PAGAR 2019</t>
  </si>
  <si>
    <t>SUELDOS A PAGAR 2018</t>
  </si>
  <si>
    <t>SUELDOS GASTOS</t>
  </si>
  <si>
    <t>SUELDOS 2019</t>
  </si>
  <si>
    <t>IMPUESTO A PAGAR 2018</t>
  </si>
  <si>
    <t xml:space="preserve">IMPUESTO </t>
  </si>
  <si>
    <t>IMPUESTO A PAGAR 2019</t>
  </si>
  <si>
    <t>GRATIFICACION A PAGR 2018</t>
  </si>
  <si>
    <t>INGRESOS A REALIZAR 2018</t>
  </si>
  <si>
    <t>INGRESOS A REALIZAR 2019</t>
  </si>
  <si>
    <t>Operaciones a liquidar 2019</t>
  </si>
  <si>
    <t>Operaciones a liquidar 2018</t>
  </si>
  <si>
    <t>No Registra</t>
  </si>
  <si>
    <t>Reserva de Revalúo</t>
  </si>
  <si>
    <t>No cuenta con partidas que exponer en este ítem.</t>
  </si>
  <si>
    <t>Los Bienes del Activo Fijo son depreciados por el sistema de línea recta en función a los años de vida útil estimados en las normativas de la Subsecretaria de Estado de Tributación (SET).</t>
  </si>
  <si>
    <t>La previsión por menor valor se realiza considerando el atraso en los pagos de los intereses por parte del Emisor.</t>
  </si>
  <si>
    <t>Licencias Informáticas</t>
  </si>
  <si>
    <t>Total al 31/12/2020</t>
  </si>
  <si>
    <t>FIC S.A. de Finanzas</t>
  </si>
  <si>
    <t>Banco Continental 19008407</t>
  </si>
  <si>
    <t>Banco ITAU 700812608</t>
  </si>
  <si>
    <t>Banco RIO 844460-2</t>
  </si>
  <si>
    <t>Anticipo a Rendir</t>
  </si>
  <si>
    <t>Garantia de Alquiler</t>
  </si>
  <si>
    <t>Inversiones en Otras Empresas</t>
  </si>
  <si>
    <t xml:space="preserve"> DOCUMENTOS Y CUENTAS POR PAGAR</t>
  </si>
  <si>
    <t xml:space="preserve"> OTROS PASIVOS</t>
  </si>
  <si>
    <t xml:space="preserve"> PROVISIONES</t>
  </si>
  <si>
    <t xml:space="preserve"> Operaciones en Reporto</t>
  </si>
  <si>
    <t xml:space="preserve"> Impuesto a Valor Agregado a Pagar</t>
  </si>
  <si>
    <t>Sueldos y Jornales a Pagar</t>
  </si>
  <si>
    <t>Honorarios Profesionales a Pagar</t>
  </si>
  <si>
    <t>Aranceles Pagados a la SEN</t>
  </si>
  <si>
    <t>Intereses Pagados Prestamos</t>
  </si>
  <si>
    <t>Expensas</t>
  </si>
  <si>
    <t>Suscripciones</t>
  </si>
  <si>
    <t>Servicios De Consultoria</t>
  </si>
  <si>
    <t>Obsequios Empresariales</t>
  </si>
  <si>
    <t>Movimientos subsecuentes</t>
  </si>
  <si>
    <t>Saldo al incio del ejercicio</t>
  </si>
  <si>
    <t>Resultado del Ejercicio</t>
  </si>
  <si>
    <t>Dividendos pagados</t>
  </si>
  <si>
    <t>Distribución de dividendos</t>
  </si>
  <si>
    <t xml:space="preserve"> </t>
  </si>
  <si>
    <t>www.avalon.com.py</t>
  </si>
  <si>
    <t>info@avalon.com.py</t>
  </si>
  <si>
    <t>(+595) 21 611 308</t>
  </si>
  <si>
    <t>CB 019</t>
  </si>
  <si>
    <t>AVALON CASA DE BOLSA S.A.</t>
  </si>
  <si>
    <t>BENEFICIARIOS FINALES</t>
  </si>
  <si>
    <t>CARLOS RUBEN PARODI BADO</t>
  </si>
  <si>
    <t>EDITH CONCEPCION ESPINOLA ALMADA</t>
  </si>
  <si>
    <t>EDUARDO CESPEDES LAGUARDIA</t>
  </si>
  <si>
    <t>EGERHT ORLANDO LOVERA ESTIGARRIBIA</t>
  </si>
  <si>
    <t>GERMAN DARIO VARGAS DIAZ</t>
  </si>
  <si>
    <t>GUSTAVO DIOSNEL PORTILLO DIAZ</t>
  </si>
  <si>
    <t>HUGO RODOLFO UBEDA SZARAN</t>
  </si>
  <si>
    <t>ENRIQUE RICARDO MAASEN VELAZQUEZ</t>
  </si>
  <si>
    <t>JOSE RICARDO KIKO KUCZER</t>
  </si>
  <si>
    <t>JUAN CARLOS CARRANZA ORTIZ</t>
  </si>
  <si>
    <t>MTA S.A.</t>
  </si>
  <si>
    <t>PABLO PARRA GARCIA</t>
  </si>
  <si>
    <t>REINALDO VICTOR OPORTO LEIVA</t>
  </si>
  <si>
    <t>RIO SALADO S.A.</t>
  </si>
  <si>
    <t>FEDERICO SEBASTIAN OPORTO LEIVA</t>
  </si>
  <si>
    <t>TIBURCIO OJEDA OVIEDO</t>
  </si>
  <si>
    <t>TIERRAS DEL SUR S.A.</t>
  </si>
  <si>
    <t>VICENTE RUBEN DARIO ESPINOLA SOSA</t>
  </si>
  <si>
    <t>VOIRONS S.A.</t>
  </si>
  <si>
    <t>WILSON MANUEL MEDINA LOPETEGUI</t>
  </si>
  <si>
    <t>ZULMA GLADYS ESPINOLA ALMADA</t>
  </si>
  <si>
    <t>TERESA DEJESUS GAONA DE BOBADILLA</t>
  </si>
  <si>
    <t>GABRIEL RICARDO BENITEZ MERELES</t>
  </si>
  <si>
    <t>MIGUEL MAXIMILIANO ANDRES ALTIERI FADUL</t>
  </si>
  <si>
    <t>BEATRIZ MARIA BREUER DE ZACARIAS</t>
  </si>
  <si>
    <t>NEGOCIOS Y SERVICIOS S.A.</t>
  </si>
  <si>
    <t>CARLOS RAUL MORENO FRANCO</t>
  </si>
  <si>
    <t>RENE YURI RUIZ DIAZ ANGERT</t>
  </si>
  <si>
    <t>MARIA SUSANA HEISECKE DE SALDIVAR</t>
  </si>
  <si>
    <t>GUSTAVO JAVIER ARGUELLO LUBIAN</t>
  </si>
  <si>
    <t>ROSANNA CONCEPCION GRACIA PLATE</t>
  </si>
  <si>
    <t>VICTOR MANUEL RAMIREZ MEDINA</t>
  </si>
  <si>
    <t>NOMBRES - DENOMINACION</t>
  </si>
  <si>
    <t>RUC</t>
  </si>
  <si>
    <t>CANTIDAD DE ACCIONES - CUOTAS - PARTICIPACION</t>
  </si>
  <si>
    <t>VALOR DE ACCIONES</t>
  </si>
  <si>
    <t>1008024-4</t>
  </si>
  <si>
    <t>1171001-2</t>
  </si>
  <si>
    <t>997051-7</t>
  </si>
  <si>
    <t>2601810-1</t>
  </si>
  <si>
    <t>800737-3</t>
  </si>
  <si>
    <t>2510963-4</t>
  </si>
  <si>
    <t>822498-6</t>
  </si>
  <si>
    <t>856938-0</t>
  </si>
  <si>
    <t>1416658-5</t>
  </si>
  <si>
    <t>3505102-7</t>
  </si>
  <si>
    <t>80037132-1</t>
  </si>
  <si>
    <t>866793-4</t>
  </si>
  <si>
    <t>7173994-7</t>
  </si>
  <si>
    <t>80078279-8</t>
  </si>
  <si>
    <t>7173993-9</t>
  </si>
  <si>
    <t>410601-6</t>
  </si>
  <si>
    <t>80055072-2</t>
  </si>
  <si>
    <t>2329369-1</t>
  </si>
  <si>
    <t>80013198-3</t>
  </si>
  <si>
    <t>1851154-6</t>
  </si>
  <si>
    <t>436031-1</t>
  </si>
  <si>
    <t>653270-5</t>
  </si>
  <si>
    <t>2876552-4</t>
  </si>
  <si>
    <t>932945-5</t>
  </si>
  <si>
    <t>540709-5</t>
  </si>
  <si>
    <t>80050369-4</t>
  </si>
  <si>
    <t>373006-9</t>
  </si>
  <si>
    <t>735345-6</t>
  </si>
  <si>
    <t>539201-2</t>
  </si>
  <si>
    <t>3257722-2</t>
  </si>
  <si>
    <t>1018694-8</t>
  </si>
  <si>
    <t>2530723-1</t>
  </si>
  <si>
    <t>PORCENTAJE</t>
  </si>
  <si>
    <t>TIPO DE ACCIONES</t>
  </si>
  <si>
    <t>ORDINARIAS</t>
  </si>
  <si>
    <t>CANTIDAD DE VOTOS</t>
  </si>
  <si>
    <t>ITACUA BIENES Y RAICES S.A.</t>
  </si>
  <si>
    <t>CARLOS RAUL ESPINOLA ALMADA</t>
  </si>
  <si>
    <t>MIRIAM CRISTINA HARMS</t>
  </si>
  <si>
    <t>MATIAS ESPINOLA HARMS</t>
  </si>
  <si>
    <t>SOFIA ESPINOLA HARMS</t>
  </si>
  <si>
    <t>828906-9</t>
  </si>
  <si>
    <t>3490086-1</t>
  </si>
  <si>
    <t>3490087-0</t>
  </si>
  <si>
    <t>ACCIONISTA</t>
  </si>
  <si>
    <t>La sociedad ha sido constituida legalmente bajo las leyes de la República del Paraguay, bajo la denominación de AVANTGARDE CASA DE BOLSA S.A. Constitución formalizada ante el Escribano Público Luis Enrique Peroni por medio de la Escritura Pública Nº 400 en fecha 9 de Julio de 2008. Asimismo, se encuentra inscripta en los Registros Públicos de Comercio, bajo el Nº 590 serie E folio 6.395 y siguientes, de la sección contratos de fecha 5 de agosto de 2008; e inscripta en la Comisión Nacional de Valores por medio de la Resolución Nº 1145/2008, bajo el Código CB 019.	
Inscripta en la Bolsa de Valores y Productos de Asunción S.A. por medio de la Resolución Nº 818/2008 de fecha 3 de diciembre de 2008. Posteriormente, en fecha 15 de marzo de 2013 según Acta de Asamblea se decidió el cambio de denominación por AVALON CASA DE BOLSA S.A., la que fuera formalizada ante el Escribano Público Luis Enrique Peroni mediante la Escritura Pública Nº 208 e inscripta en los Registros Públicos de Comercio bajo el Nº 245 Serie H folio 1809 y siguientes de fecha 23 de agosto de 2013 y la modificación de los estatutos sociales por medio de la Escritura Pública N° 173 de fecha 15 de octubre de 2015 e inscripta en los Registros Públicos de Comercio bajo Nº 01 Folio 01.</t>
  </si>
  <si>
    <t>Los Estados Financieros han sido preparados de acuerdo a las normas establecidas por la Comisión Nacional de Valores y los principios de contabilidad generalmente aceptados aplicables en su caso.</t>
  </si>
  <si>
    <t>Los ingresos son reconocidos con base en el criterio de lo devengado, de conformidad con lo propuesto por principios de contabilidad generalmente aceptados y las normas de la Comisión Nacional de Valores y que fueron aplicados por la Alta Dirección en forma uniforme de un ejercicio financiero a otro.</t>
  </si>
  <si>
    <t>El flujo de efectivo fue elaborado por el método directo, criterio contemplados en los principios de contabilidad generalmente aceptados.</t>
  </si>
  <si>
    <t>La firma cuenta con la libre disposicion de su patrimonio.</t>
  </si>
  <si>
    <t>Reporto por Cobrar</t>
  </si>
  <si>
    <t xml:space="preserve">    </t>
  </si>
  <si>
    <t>Banco Rio 08-839941-08</t>
  </si>
  <si>
    <t>Financiera El Comercio 469796002</t>
  </si>
  <si>
    <t>Banco Rio 08-142640-07</t>
  </si>
  <si>
    <t>Operaciones de Reporto Extrabursátil Guaranies</t>
  </si>
  <si>
    <t>Transformación Digital</t>
  </si>
  <si>
    <t>Servicios Pagados Por Adelantado</t>
  </si>
  <si>
    <t>Alquiler Central Telfonica Pagados Por Adelantado</t>
  </si>
  <si>
    <t>Aranceles Bvpasa A Devengar</t>
  </si>
  <si>
    <t>PERIODO ACTUAL ₲</t>
  </si>
  <si>
    <t>CORRIENTE ₲</t>
  </si>
  <si>
    <t>NO CORRIENTE  ₲</t>
  </si>
  <si>
    <t>PERIODO ANTERIOR ₲</t>
  </si>
  <si>
    <t xml:space="preserve">Banco Continental </t>
  </si>
  <si>
    <t>Pérdidas por valuación de Pasivos monetarios en moneda Extranjera</t>
  </si>
  <si>
    <t>Ganancias por valuación de Activos monetario en moneda extranjera</t>
  </si>
  <si>
    <t>TOTAL CAJA</t>
  </si>
  <si>
    <t>NOTA</t>
  </si>
  <si>
    <t>Licencias y Marcas</t>
  </si>
  <si>
    <t>Membresia Mercado de Divisas</t>
  </si>
  <si>
    <t>Depreciación Acumulada</t>
  </si>
  <si>
    <t>Bienes de Uso</t>
  </si>
  <si>
    <t>Otros Activos Corrientes</t>
  </si>
  <si>
    <t>Deudores por Intermediación</t>
  </si>
  <si>
    <t>INVERSIONES TEMPORALES</t>
  </si>
  <si>
    <t>Ingresos Extraordinarios</t>
  </si>
  <si>
    <t>Intereses Pagados</t>
  </si>
  <si>
    <t>Intereses Cobrados</t>
  </si>
  <si>
    <t xml:space="preserve"> Otros Egresos</t>
  </si>
  <si>
    <t xml:space="preserve"> Otros Ingresos</t>
  </si>
  <si>
    <t>Otros Gastos de Administración</t>
  </si>
  <si>
    <t>Otros Gastos de Comercialización</t>
  </si>
  <si>
    <t>Otros Gastos Operativos</t>
  </si>
  <si>
    <t>- Ingresos por Operaciones y Servicios</t>
  </si>
  <si>
    <t>- Ingresos por Intereses y Dividendos de Cartera Propia</t>
  </si>
  <si>
    <t xml:space="preserve">(Expresado en Guaraníes)       </t>
  </si>
  <si>
    <t>Comisiones pagadas por anticipado</t>
  </si>
  <si>
    <t>Descuentos concedidos</t>
  </si>
  <si>
    <t>Banco Sudameris 2896017</t>
  </si>
  <si>
    <t>Banco Atlas Gs.</t>
  </si>
  <si>
    <t>Banco ITAU 750800413</t>
  </si>
  <si>
    <t>Banco RIO 082678760008</t>
  </si>
  <si>
    <t>Banco Atlas USD</t>
  </si>
  <si>
    <t>Banco Atlas</t>
  </si>
  <si>
    <t>Servicios fibra optica</t>
  </si>
  <si>
    <t xml:space="preserve"> PRESTAMOS FINANCIEROS</t>
  </si>
  <si>
    <t>Cuentas Clientes</t>
  </si>
  <si>
    <t>Sub Total Cuentas Clientes</t>
  </si>
  <si>
    <t xml:space="preserve">Banco Continental 01-534563-09 </t>
  </si>
  <si>
    <t>Aporte para futura emisión de Acciones</t>
  </si>
  <si>
    <t>- Ingresos por operaciones y servicios a personas relacionadas.</t>
  </si>
  <si>
    <t xml:space="preserve"> Acreedores por Intermediación</t>
  </si>
  <si>
    <t xml:space="preserve"> Acreedores Varios</t>
  </si>
  <si>
    <t xml:space="preserve"> Prestamos en Bancos</t>
  </si>
  <si>
    <t xml:space="preserve"> Sobregiro en Cuenta Corriente</t>
  </si>
  <si>
    <t xml:space="preserve"> Otros Pasivos Corrientes</t>
  </si>
  <si>
    <t xml:space="preserve"> PATRIMONIO NETO</t>
  </si>
  <si>
    <t>Aporte para futura emisión de acciones</t>
  </si>
  <si>
    <t>Servicios Personales</t>
  </si>
  <si>
    <t>Cuentas a cobrar empresas relacionadas</t>
  </si>
  <si>
    <t>Obsequios empresariales en existencia</t>
  </si>
  <si>
    <t>Titulos en Reporto</t>
  </si>
  <si>
    <t>Director</t>
  </si>
  <si>
    <t>TITULOS EN REPORTO</t>
  </si>
  <si>
    <t>SALDO AL 31/12/2021</t>
  </si>
  <si>
    <t>Total al 31/12/2021</t>
  </si>
  <si>
    <t>Saldos al 31/12/2021</t>
  </si>
  <si>
    <t>Totales al 31/12/2021</t>
  </si>
  <si>
    <t>OBLIGACIONES FINANCIERAS</t>
  </si>
  <si>
    <t>Banco Continental</t>
  </si>
  <si>
    <t>Banco Rio</t>
  </si>
  <si>
    <t>Finlatina Gs.</t>
  </si>
  <si>
    <t>Gratificación Especial a Distribuir</t>
  </si>
  <si>
    <t>IVA Gasto Deducible</t>
  </si>
  <si>
    <t>Banco Regional S.A.E.C.A.</t>
  </si>
  <si>
    <t>Banco Continental S.A.E.C.A.</t>
  </si>
  <si>
    <t>Banco Rio S.A.E.C.A.</t>
  </si>
  <si>
    <t>Crisol y Encarnacion Financiera S.A.E.C.A.</t>
  </si>
  <si>
    <t>Retail Paraguay S.A</t>
  </si>
  <si>
    <t>Tu Financiera S.A.</t>
  </si>
  <si>
    <t>Ministerio de Hacienda</t>
  </si>
  <si>
    <t>BONO</t>
  </si>
  <si>
    <t>Saldo período al 31/12/2021</t>
  </si>
  <si>
    <t>Bolsa de Valores y Productos de Asunción S.A</t>
  </si>
  <si>
    <t>Visión Banco S.A.E.C.A</t>
  </si>
  <si>
    <t>N°</t>
  </si>
  <si>
    <t>I</t>
  </si>
  <si>
    <t>Ordinaria</t>
  </si>
  <si>
    <t>II</t>
  </si>
  <si>
    <t>III</t>
  </si>
  <si>
    <t>IV</t>
  </si>
  <si>
    <t>V</t>
  </si>
  <si>
    <t>VI</t>
  </si>
  <si>
    <t>VII</t>
  </si>
  <si>
    <t>VIII</t>
  </si>
  <si>
    <t>IX</t>
  </si>
  <si>
    <t>X</t>
  </si>
  <si>
    <t>XI</t>
  </si>
  <si>
    <t>XII</t>
  </si>
  <si>
    <t>XIV</t>
  </si>
  <si>
    <t>XV</t>
  </si>
  <si>
    <t>XVI</t>
  </si>
  <si>
    <t>XVII</t>
  </si>
  <si>
    <t>XVIII</t>
  </si>
  <si>
    <t>XIX</t>
  </si>
  <si>
    <t>XX</t>
  </si>
  <si>
    <t>XXI</t>
  </si>
  <si>
    <t>XIII</t>
  </si>
  <si>
    <t>XXII</t>
  </si>
  <si>
    <t>XXIII</t>
  </si>
  <si>
    <t>XXIV</t>
  </si>
  <si>
    <t>XXV</t>
  </si>
  <si>
    <t>XXVI</t>
  </si>
  <si>
    <t>XXVII</t>
  </si>
  <si>
    <t>XXVIII</t>
  </si>
  <si>
    <t>XXIX</t>
  </si>
  <si>
    <t>XXX</t>
  </si>
  <si>
    <t xml:space="preserve">         </t>
  </si>
  <si>
    <t xml:space="preserve">3.      </t>
  </si>
  <si>
    <t>ADMINISTRACIÓN</t>
  </si>
  <si>
    <t xml:space="preserve">5.      </t>
  </si>
  <si>
    <t>AUDITOR EXTERNO INDEPENDIENTE</t>
  </si>
  <si>
    <t xml:space="preserve">6.      </t>
  </si>
  <si>
    <t>BENEFICIARIOS</t>
  </si>
  <si>
    <t>% de participación en la Sociedad</t>
  </si>
  <si>
    <t>PERSONAS VINCULADAS</t>
  </si>
  <si>
    <t>TIPO DE VINCULO</t>
  </si>
  <si>
    <t>Presidente</t>
  </si>
  <si>
    <t>Vicepresidente</t>
  </si>
  <si>
    <t>Gustavo Lorenzo Segovia Vera</t>
  </si>
  <si>
    <t>Gladys Rossana Arias Sosa</t>
  </si>
  <si>
    <t>Sofia Espinola Harms</t>
  </si>
  <si>
    <t>Dario Anibal Brugiati</t>
  </si>
  <si>
    <t>Eduardo Apud Martinez</t>
  </si>
  <si>
    <t>Ivan Andrea Krauer Carreras</t>
  </si>
  <si>
    <t>Silvia Nathalia Ochoa Araya</t>
  </si>
  <si>
    <t>Maria Alejandra Achon Martinez</t>
  </si>
  <si>
    <t>Lidia Liz Paola Coronel Carmona</t>
  </si>
  <si>
    <t>René Yuri Ruíz Díaz</t>
  </si>
  <si>
    <t xml:space="preserve">René Yuri Ruíz Díaz </t>
  </si>
  <si>
    <t>Auditora Interna</t>
  </si>
  <si>
    <t>Síndico</t>
  </si>
  <si>
    <t>Gerente General</t>
  </si>
  <si>
    <t>Gerente Financiero</t>
  </si>
  <si>
    <t>Gerente de Operaciones</t>
  </si>
  <si>
    <t>Gerente de Tecnología</t>
  </si>
  <si>
    <t>Gerente de Marketing</t>
  </si>
  <si>
    <t>Sociedad Controlante</t>
  </si>
  <si>
    <t>Domicilio</t>
  </si>
  <si>
    <t>Actividad Principal</t>
  </si>
  <si>
    <t>Participación en capital de la Casa de Bolsa</t>
  </si>
  <si>
    <t>Porcentaje de votos en la Casa de Bolsa</t>
  </si>
  <si>
    <t>Inmobiliaria</t>
  </si>
  <si>
    <t>Capellan Molas N° 645 c/Presidente Gonzalez y Gral . Escobar</t>
  </si>
  <si>
    <t>Itacua Bienes y Raices S.A.</t>
  </si>
  <si>
    <t>Nombre o Razón Social</t>
  </si>
  <si>
    <t>Registro CNV</t>
  </si>
  <si>
    <t>Código Bolsa</t>
  </si>
  <si>
    <t>Dirección oficina principal</t>
  </si>
  <si>
    <t>teléfono</t>
  </si>
  <si>
    <t>E-mail</t>
  </si>
  <si>
    <t>Sitio página Web</t>
  </si>
  <si>
    <t>Domicilio Legal</t>
  </si>
  <si>
    <t>Escritura N° 400</t>
  </si>
  <si>
    <t>Inscripción en el Registro Público</t>
  </si>
  <si>
    <t>Reforma de Estatuto</t>
  </si>
  <si>
    <t>Escritura N° 660</t>
  </si>
  <si>
    <t>Escritura N° 208</t>
  </si>
  <si>
    <t>Escritura N° 173</t>
  </si>
  <si>
    <t>Resolución N° 1145/08</t>
  </si>
  <si>
    <t>Pitiantuta esq. España -  Piso 1</t>
  </si>
  <si>
    <t>Modificación de denominación social - Aumento de capital</t>
  </si>
  <si>
    <t>1.     </t>
  </si>
  <si>
    <t>IDENTIFICACIÓN</t>
  </si>
  <si>
    <t xml:space="preserve">2.      </t>
  </si>
  <si>
    <t>ANTECEDENTES DE CONSTITUCIÓN DE LA SOCIEDAD</t>
  </si>
  <si>
    <t xml:space="preserve">4.      </t>
  </si>
  <si>
    <t>CAPITAL Y PROPIEDAD</t>
  </si>
  <si>
    <t xml:space="preserve">         CUADRO DEL CAPITAL INTEGRADO</t>
  </si>
  <si>
    <t xml:space="preserve">         CUADRO DEL CAPITAL SUSCRIPTO</t>
  </si>
  <si>
    <t>Sociedad Controlada</t>
  </si>
  <si>
    <t>Avalon Adminstradora de Fondos Patrimoniales de Inversión S.A</t>
  </si>
  <si>
    <t>Administración de Fondos</t>
  </si>
  <si>
    <t xml:space="preserve">Auditor Externo Independiente designado </t>
  </si>
  <si>
    <t>Número de Inscripción en el Registro de la CNV</t>
  </si>
  <si>
    <t>Carlos Raúl Espinola Almada</t>
  </si>
  <si>
    <t>Miriam Cristina Harms</t>
  </si>
  <si>
    <t>Matías Espinola Harms</t>
  </si>
  <si>
    <t>Hugo Daniel Rodriguez Ayala</t>
  </si>
  <si>
    <t>INFORMACIÓN GENERAL DE LA ENTIDAD</t>
  </si>
  <si>
    <t>Caja</t>
  </si>
  <si>
    <t>Bancos</t>
  </si>
  <si>
    <t>INGRESOS OPERATIVOS</t>
  </si>
  <si>
    <t xml:space="preserve">1.	 </t>
  </si>
  <si>
    <t xml:space="preserve">2.    </t>
  </si>
  <si>
    <t>INFORMACION BASICA DE LA EMPRESA</t>
  </si>
  <si>
    <t>Naturaleza Jurídica de las Actividades de la Sociedad:</t>
  </si>
  <si>
    <t xml:space="preserve">2.1	</t>
  </si>
  <si>
    <t xml:space="preserve">2.2.	</t>
  </si>
  <si>
    <t>Participación en Otras Empresas:</t>
  </si>
  <si>
    <t xml:space="preserve">3.1.	</t>
  </si>
  <si>
    <t xml:space="preserve">3.	 </t>
  </si>
  <si>
    <t>PRINCIPALES POLITICAS Y PRACTICAS CONTABLES APLICADAS</t>
  </si>
  <si>
    <t xml:space="preserve">3.2.	</t>
  </si>
  <si>
    <t>Criterio de Valuación:</t>
  </si>
  <si>
    <t xml:space="preserve">3.3. </t>
  </si>
  <si>
    <t>Política de Constitución de Previsiones:</t>
  </si>
  <si>
    <t xml:space="preserve">3.4.  </t>
  </si>
  <si>
    <t>Política de Depreciación:</t>
  </si>
  <si>
    <t xml:space="preserve">3.5 </t>
  </si>
  <si>
    <t xml:space="preserve">3.6 </t>
  </si>
  <si>
    <t xml:space="preserve">Flujo de Efectivo  </t>
  </si>
  <si>
    <t xml:space="preserve">3.7 </t>
  </si>
  <si>
    <t>Normas aplicadas para la Consolidación de los Estados Financieros</t>
  </si>
  <si>
    <t xml:space="preserve">3.8  </t>
  </si>
  <si>
    <t>Gastos de Constitución y Organización</t>
  </si>
  <si>
    <t xml:space="preserve">4.  </t>
  </si>
  <si>
    <t>CAMBIO DE POLITICAS Y PROCEDIMIENTOS DE CONTABILIDAD</t>
  </si>
  <si>
    <t>CRITERIOS ESPECIFICOS DE VALUACION</t>
  </si>
  <si>
    <t xml:space="preserve">5. </t>
  </si>
  <si>
    <t>VALUACION EN MONEDA EXTRANJERA</t>
  </si>
  <si>
    <t>POSICION EN MONEDA EXTRANJERA</t>
  </si>
  <si>
    <t>ACTIVOS EN MONEDA EXTRANJERA</t>
  </si>
  <si>
    <t>DIFERENCIA DE CAMBIO EN MONEDA EXTRANJERA</t>
  </si>
  <si>
    <t>DISPONIBILIDADES: El rubro se encuentra compuesto de la siguiente manera:</t>
  </si>
  <si>
    <t>CAJA: Representa las monedas y billetes existentes en la empresa y cuya composición es:</t>
  </si>
  <si>
    <t>BANCOS: Representa los fondos disponibles en cta, corriente y ahorros a la vista tanto de propias y de clientes, tanto en dólares como en guaraníes:</t>
  </si>
  <si>
    <t>7.</t>
  </si>
  <si>
    <t xml:space="preserve">8. </t>
  </si>
  <si>
    <t>9.</t>
  </si>
  <si>
    <t>10.</t>
  </si>
  <si>
    <t>11.</t>
  </si>
  <si>
    <t>6.</t>
  </si>
  <si>
    <t>5.1</t>
  </si>
  <si>
    <t>5.2</t>
  </si>
  <si>
    <t>5.3</t>
  </si>
  <si>
    <t>5.4</t>
  </si>
  <si>
    <t>5.4.1</t>
  </si>
  <si>
    <t>5.4.2</t>
  </si>
  <si>
    <t>5.5</t>
  </si>
  <si>
    <t>5.6</t>
  </si>
  <si>
    <t>5.7</t>
  </si>
  <si>
    <t>5.8</t>
  </si>
  <si>
    <t>5.9</t>
  </si>
  <si>
    <t>5.10</t>
  </si>
  <si>
    <t>5.11</t>
  </si>
  <si>
    <t>5.12</t>
  </si>
  <si>
    <t xml:space="preserve">5.13        </t>
  </si>
  <si>
    <t>5.14</t>
  </si>
  <si>
    <t>5.15</t>
  </si>
  <si>
    <t>5.16</t>
  </si>
  <si>
    <t>5.17</t>
  </si>
  <si>
    <t>5.18</t>
  </si>
  <si>
    <t>5.19</t>
  </si>
  <si>
    <t>5.20</t>
  </si>
  <si>
    <t>5.21</t>
  </si>
  <si>
    <t>5.22</t>
  </si>
  <si>
    <t>5.23</t>
  </si>
  <si>
    <t>INTERESES COBRADOS</t>
  </si>
  <si>
    <t>5.23.1</t>
  </si>
  <si>
    <t>INTERESES PAGADOS</t>
  </si>
  <si>
    <t>5.23.2</t>
  </si>
  <si>
    <t xml:space="preserve">                             </t>
  </si>
  <si>
    <t>EGRESOS EXTRAORDINARIOS</t>
  </si>
  <si>
    <t xml:space="preserve">                               </t>
  </si>
  <si>
    <t>INGRESOS EXTRAORDINARIOS</t>
  </si>
  <si>
    <t>Compromisos Directos:</t>
  </si>
  <si>
    <t>Contingencias Legales:</t>
  </si>
  <si>
    <t>Garantias Constituidas:</t>
  </si>
  <si>
    <t>6.1</t>
  </si>
  <si>
    <t>6.2</t>
  </si>
  <si>
    <t>6.3</t>
  </si>
  <si>
    <t>5.2.1</t>
  </si>
  <si>
    <t>5.2.2</t>
  </si>
  <si>
    <t>Además, al cierre del periodo posee participación como controlantes de Avalon Administradora de Fondos Patrimoniales S.A. con capital de Gs. 9.002.000.000 que representa el 90,02% del capital social de dicha sociedad y el 30% del capital propio.</t>
  </si>
  <si>
    <t>DEVENTURES</t>
  </si>
  <si>
    <t>-----------</t>
  </si>
  <si>
    <t>Avalon Adminstradora de Fondos Patrimoniales de Inversion S.A</t>
  </si>
  <si>
    <t>Dividendos percibidos</t>
  </si>
  <si>
    <t>Las N° 11 notas que se acompañan forman parte integrante de los Estados Financieros.</t>
  </si>
  <si>
    <t>TIPO DE TITULO</t>
  </si>
  <si>
    <t>Títulos Renta Variable</t>
  </si>
  <si>
    <t>MONEDA EXTRANJERA CLASE</t>
  </si>
  <si>
    <t>INVERSIONES</t>
  </si>
  <si>
    <t>Servicios</t>
  </si>
  <si>
    <t>Deudores por Intermediación Moneda Extranjera</t>
  </si>
  <si>
    <t>Deudores por Intermediación Moneda Local</t>
  </si>
  <si>
    <t xml:space="preserve">TIPO </t>
  </si>
  <si>
    <t>SOBREGIROS BANCARIOS</t>
  </si>
  <si>
    <t>PRESTAMOS BANCARIOS</t>
  </si>
  <si>
    <t>DEUDAS FINANCIERAS A CORTO Y LARGO PLAZO</t>
  </si>
  <si>
    <t>Documentos y Cuentas por Cobrar</t>
  </si>
  <si>
    <t>5.13</t>
  </si>
  <si>
    <t>PATRIMONIO</t>
  </si>
  <si>
    <t>RESULTADO CON PERSONAS Y EMPRESAS VINCULADAS</t>
  </si>
  <si>
    <t>PREVISIONES</t>
  </si>
  <si>
    <t>INGRESOS POR INTERESES Y DIVIDENDOS DE CARTERA PROPIA</t>
  </si>
  <si>
    <t>INGRESOS POR OPERACIONES Y SERVICIOS</t>
  </si>
  <si>
    <t>OTROS INGRESOS OPERATIVOS</t>
  </si>
  <si>
    <t>OTROS GASTOS OPERATIVOS</t>
  </si>
  <si>
    <t>OTROS GASTOS OPERATIVOS, DE COMERCIALIZACION  Y DE ADMINISTRACION</t>
  </si>
  <si>
    <t>OTROS GASTOS DE ADMINISTRACION</t>
  </si>
  <si>
    <t>OTROS GASTOS DE COMERCIALIZACION</t>
  </si>
  <si>
    <t>RESULTADOS EXTRAORDINARIOS</t>
  </si>
  <si>
    <t>INFORMACION REFERENTE A CONTINGENCIAS Y COMPROMISOS</t>
  </si>
  <si>
    <t>HECHOS POSTERIORES AL CIERRE DEL EJERCICIO</t>
  </si>
  <si>
    <t>CAMBIOS CONTABLES</t>
  </si>
  <si>
    <t>RESTRICCIONES PARA LA DISTRIBUCION DE UTILIDADES</t>
  </si>
  <si>
    <t>SANCIONES</t>
  </si>
  <si>
    <t>LIMITACION A LA LIBRE DISPONIBILIDAD DE LOS ACTIVOS O DEL PATRIMONIO Y CUALQUIER RESTRICCION AL DERECHO DE PROPIEDAD</t>
  </si>
  <si>
    <t>OTROS PASIVOS CORRIENTES Y NO CORRIENTES</t>
  </si>
  <si>
    <t>SALDOS Y TRANSACCIONES CON PERSONAS Y EMPRESAS RELACIONADAS</t>
  </si>
  <si>
    <t>CARGOS DIFERIDOS</t>
  </si>
  <si>
    <t>INTANGIBLES</t>
  </si>
  <si>
    <t>OTROS ACTIVOS CORRIENTES Y NO CORRIENTES</t>
  </si>
  <si>
    <t>DOCUMENTOS Y CUENTAS POR PAGAR</t>
  </si>
  <si>
    <t>ACREEDORES POR INTERMEDIACION</t>
  </si>
  <si>
    <t>ACREEDORES VARIOS</t>
  </si>
  <si>
    <t>CUENTAS A PAGAR A PERSONAS Y EMPRESAS RELACIONADAS</t>
  </si>
  <si>
    <t>OBLIGACIONES POR CONTRATO DE UNDERWRITING</t>
  </si>
  <si>
    <t>5.24</t>
  </si>
  <si>
    <t>NOTA A LOS ESTADOS FINANCIEROS</t>
  </si>
  <si>
    <t>Base de preparación de los Estados Finacieros:</t>
  </si>
  <si>
    <t>Pitiantuta 485 c/España</t>
  </si>
  <si>
    <t>Asunción - Paraguay</t>
  </si>
  <si>
    <t>CONSIDERACIONES DE LOS ESTADOS FINANCIEROS</t>
  </si>
  <si>
    <t>La Sociedad prepara y presenta por separado los Estados Financieros consolidados al ser controlante de otra Sociedad conforme a los requerimientos de la Comisión Nacional de Valores.</t>
  </si>
  <si>
    <t>5.23.3</t>
  </si>
  <si>
    <t>5.25</t>
  </si>
  <si>
    <t>5.26.1</t>
  </si>
  <si>
    <t>5.26.2</t>
  </si>
  <si>
    <t>Compra/Venta de Propiedad, planta y equipo</t>
  </si>
  <si>
    <t>TOTAL PASIVO Y PATRIMONIO NETO</t>
  </si>
  <si>
    <t>Política de Reconocimiento de Ingresos:</t>
  </si>
  <si>
    <t>TITULOS DE RENTA FIJA</t>
  </si>
  <si>
    <t>TITULOS DE RENTA VARIABLE</t>
  </si>
  <si>
    <t>Menos: Previsión por menor valor</t>
  </si>
  <si>
    <t>SALDO 31/12/2021</t>
  </si>
  <si>
    <t>ADMINISTRACION DE CARTERA (CORTO Y LARGO PLAZO)</t>
  </si>
  <si>
    <t>5.24.1</t>
  </si>
  <si>
    <t>5.24.2</t>
  </si>
  <si>
    <t>5.24.3</t>
  </si>
  <si>
    <t>5.26</t>
  </si>
  <si>
    <t xml:space="preserve">5.27      </t>
  </si>
  <si>
    <t>5.27.1</t>
  </si>
  <si>
    <t>5.27.2</t>
  </si>
  <si>
    <t>5.27</t>
  </si>
  <si>
    <t>Los bienes de uso adquiridos por la empresa se encuentran valuados al costo de adquisición más todos los gastos efectuados y que fueron necesarios para su incorporación al patrimonio del ente y puesta en funcionamiento.
A partir del año 2020 los bienes de uso son registrados en base a lo establecido por las nuevas disposiciones de la Subsecretaría de Estado de Tributación, que establece como mínimo un índice de inflación acumulado del 20% desde el último revalúo para proceder a revaluar los bienes de uso, estableciendo al mismo tiempo el valor residual que debe tener cada bien conforme a su clasificación</t>
  </si>
  <si>
    <r>
      <rPr>
        <b/>
        <sz val="10"/>
        <color theme="1"/>
        <rFont val="Outfit"/>
      </rPr>
      <t>1.1.</t>
    </r>
    <r>
      <rPr>
        <sz val="10"/>
        <color theme="1"/>
        <rFont val="Outfit"/>
      </rPr>
      <t xml:space="preserve">    </t>
    </r>
  </si>
  <si>
    <r>
      <rPr>
        <b/>
        <sz val="10"/>
        <color theme="1"/>
        <rFont val="Outfit"/>
      </rPr>
      <t>1.2.</t>
    </r>
    <r>
      <rPr>
        <sz val="10"/>
        <color theme="1"/>
        <rFont val="Outfit"/>
      </rPr>
      <t xml:space="preserve">    </t>
    </r>
  </si>
  <si>
    <r>
      <rPr>
        <b/>
        <sz val="10"/>
        <color theme="1"/>
        <rFont val="Outfit"/>
      </rPr>
      <t>1.3.</t>
    </r>
    <r>
      <rPr>
        <sz val="10"/>
        <color theme="1"/>
        <rFont val="Outfit"/>
      </rPr>
      <t xml:space="preserve">    </t>
    </r>
  </si>
  <si>
    <r>
      <rPr>
        <b/>
        <sz val="10"/>
        <color theme="1"/>
        <rFont val="Outfit"/>
      </rPr>
      <t>1.4. </t>
    </r>
    <r>
      <rPr>
        <sz val="10"/>
        <color theme="1"/>
        <rFont val="Outfit"/>
      </rPr>
      <t xml:space="preserve">   </t>
    </r>
  </si>
  <si>
    <r>
      <rPr>
        <b/>
        <sz val="10"/>
        <color theme="1"/>
        <rFont val="Outfit"/>
      </rPr>
      <t>1.5.</t>
    </r>
    <r>
      <rPr>
        <sz val="10"/>
        <color theme="1"/>
        <rFont val="Outfit"/>
      </rPr>
      <t xml:space="preserve">    </t>
    </r>
  </si>
  <si>
    <r>
      <rPr>
        <b/>
        <sz val="10"/>
        <color theme="1"/>
        <rFont val="Outfit"/>
      </rPr>
      <t>1.6.</t>
    </r>
    <r>
      <rPr>
        <sz val="10"/>
        <color theme="1"/>
        <rFont val="Outfit"/>
      </rPr>
      <t xml:space="preserve">    </t>
    </r>
  </si>
  <si>
    <r>
      <rPr>
        <b/>
        <sz val="10"/>
        <color theme="1"/>
        <rFont val="Outfit"/>
      </rPr>
      <t>1.7.</t>
    </r>
    <r>
      <rPr>
        <sz val="10"/>
        <color theme="1"/>
        <rFont val="Outfit"/>
      </rPr>
      <t xml:space="preserve">    </t>
    </r>
  </si>
  <si>
    <r>
      <rPr>
        <b/>
        <sz val="10"/>
        <color theme="1"/>
        <rFont val="Outfit"/>
      </rPr>
      <t>1.8.</t>
    </r>
    <r>
      <rPr>
        <sz val="10"/>
        <color theme="1"/>
        <rFont val="Outfit"/>
      </rPr>
      <t xml:space="preserve">    </t>
    </r>
  </si>
  <si>
    <r>
      <rPr>
        <b/>
        <sz val="10"/>
        <color theme="1"/>
        <rFont val="Outfit"/>
      </rPr>
      <t>2.1.</t>
    </r>
    <r>
      <rPr>
        <sz val="10"/>
        <color theme="1"/>
        <rFont val="Outfit"/>
      </rPr>
      <t xml:space="preserve">   </t>
    </r>
  </si>
  <si>
    <r>
      <rPr>
        <b/>
        <sz val="10"/>
        <color theme="1"/>
        <rFont val="Outfit"/>
      </rPr>
      <t>2.2.</t>
    </r>
    <r>
      <rPr>
        <sz val="10"/>
        <color theme="1"/>
        <rFont val="Outfit"/>
      </rPr>
      <t xml:space="preserve">   </t>
    </r>
  </si>
  <si>
    <r>
      <rPr>
        <b/>
        <sz val="10"/>
        <color theme="1"/>
        <rFont val="Outfit"/>
      </rPr>
      <t>2.3. </t>
    </r>
    <r>
      <rPr>
        <sz val="10"/>
        <color theme="1"/>
        <rFont val="Outfit"/>
      </rPr>
      <t xml:space="preserve">  </t>
    </r>
  </si>
  <si>
    <r>
      <rPr>
        <b/>
        <sz val="10"/>
        <color theme="1"/>
        <rFont val="Outfit"/>
      </rPr>
      <t>2.4.</t>
    </r>
    <r>
      <rPr>
        <sz val="10"/>
        <color theme="1"/>
        <rFont val="Outfit"/>
      </rPr>
      <t xml:space="preserve">   </t>
    </r>
  </si>
  <si>
    <r>
      <rPr>
        <b/>
        <sz val="10"/>
        <color theme="1"/>
        <rFont val="Outfit"/>
      </rPr>
      <t>2.5.</t>
    </r>
    <r>
      <rPr>
        <sz val="10"/>
        <color theme="1"/>
        <rFont val="Outfit"/>
      </rPr>
      <t xml:space="preserve">   </t>
    </r>
  </si>
  <si>
    <r>
      <rPr>
        <b/>
        <sz val="10"/>
        <color theme="1"/>
        <rFont val="Outfit"/>
      </rPr>
      <t>4.1.</t>
    </r>
    <r>
      <rPr>
        <sz val="10"/>
        <color theme="1"/>
        <rFont val="Outfit"/>
      </rPr>
      <t xml:space="preserve">   Capital Emitido                             </t>
    </r>
  </si>
  <si>
    <r>
      <rPr>
        <b/>
        <sz val="10"/>
        <color theme="1"/>
        <rFont val="Outfit"/>
      </rPr>
      <t>4.2.</t>
    </r>
    <r>
      <rPr>
        <sz val="10"/>
        <color theme="1"/>
        <rFont val="Outfit"/>
      </rPr>
      <t xml:space="preserve">   Capital Suscripto                          </t>
    </r>
  </si>
  <si>
    <r>
      <rPr>
        <b/>
        <sz val="10"/>
        <color theme="1"/>
        <rFont val="Outfit"/>
      </rPr>
      <t>4.3.</t>
    </r>
    <r>
      <rPr>
        <sz val="10"/>
        <color theme="1"/>
        <rFont val="Outfit"/>
      </rPr>
      <t xml:space="preserve">   Capital Integrado                           </t>
    </r>
  </si>
  <si>
    <r>
      <rPr>
        <b/>
        <sz val="10"/>
        <color theme="1"/>
        <rFont val="Outfit"/>
      </rPr>
      <t>4.4.</t>
    </r>
    <r>
      <rPr>
        <sz val="10"/>
        <color theme="1"/>
        <rFont val="Outfit"/>
      </rPr>
      <t xml:space="preserve">   Valor nominal de las acciones       </t>
    </r>
  </si>
  <si>
    <r>
      <rPr>
        <b/>
        <sz val="10"/>
        <color theme="1"/>
        <rFont val="Outfit"/>
      </rPr>
      <t>5.1.</t>
    </r>
    <r>
      <rPr>
        <sz val="10"/>
        <color theme="1"/>
        <rFont val="Outfit"/>
      </rPr>
      <t xml:space="preserve">                     </t>
    </r>
  </si>
  <si>
    <r>
      <rPr>
        <b/>
        <sz val="10"/>
        <color theme="1"/>
        <rFont val="Outfit"/>
      </rPr>
      <t>5.2.</t>
    </r>
    <r>
      <rPr>
        <sz val="10"/>
        <color theme="1"/>
        <rFont val="Outfit"/>
      </rPr>
      <t xml:space="preserve">            </t>
    </r>
  </si>
  <si>
    <t>Información al 31 de Marzo de 2022</t>
  </si>
  <si>
    <t>CARGO</t>
  </si>
  <si>
    <t>NOMBRE Y APELLIDO</t>
  </si>
  <si>
    <t>REPRESENTANTES LEGALES</t>
  </si>
  <si>
    <t>PLANA EJECUTIVA</t>
  </si>
  <si>
    <t>SERIE</t>
  </si>
  <si>
    <t>NUMERO DE ACCIONES</t>
  </si>
  <si>
    <t>DESDE</t>
  </si>
  <si>
    <t>HASTA</t>
  </si>
  <si>
    <t>CANTIDAD DE ACCIONES</t>
  </si>
  <si>
    <t>CLASE</t>
  </si>
  <si>
    <t>VOTO</t>
  </si>
  <si>
    <t>MONTO</t>
  </si>
  <si>
    <t>% DE PARTICIPACION DEL CAPITAL INTEGRADO</t>
  </si>
  <si>
    <t>% DE PARTICIPACION DEL CAPITAL SUSCRIPTO</t>
  </si>
  <si>
    <t>Los Estados Financieros al 31 de marzo de 2022 fueron aprobados por Acta de Directorio.</t>
  </si>
  <si>
    <t>Totales al 31/03/2021</t>
  </si>
  <si>
    <t>Totales al 31/03/2022</t>
  </si>
  <si>
    <t>ok</t>
  </si>
  <si>
    <t>Gasto para desarrollo Web</t>
  </si>
  <si>
    <t>SALDO AL 31/03/2022</t>
  </si>
  <si>
    <t>Total al 31/03/2022</t>
  </si>
  <si>
    <t>Saldos al 31/03/2022</t>
  </si>
  <si>
    <t>Acumuladas al 31/12/2021</t>
  </si>
  <si>
    <t>Licencia a vencer</t>
  </si>
  <si>
    <t>Recaudaciones a depositar</t>
  </si>
  <si>
    <t>Saldo período al 31/03/2022</t>
  </si>
  <si>
    <t>Aguinaldos a Pagar</t>
  </si>
  <si>
    <t>CAMBIO CIERRE PERIODO AL 31/03/2022</t>
  </si>
  <si>
    <t>SALDO PERIODO EN ₲ AL 31/03/2022</t>
  </si>
  <si>
    <t>CAMBIO CIERRE EJERCICIO AL 31/12/2021</t>
  </si>
  <si>
    <t>SALDO AL CIERRE EJERCICIO EN ₲ AL 31/12/2021</t>
  </si>
  <si>
    <t xml:space="preserve">Titulos de Renta Fija  BONO </t>
  </si>
  <si>
    <t>BALANCE GENERAL AL 31/03/2022                                                                                                                                                                                                                                                                                                                                                                                                      PRESENTADO EN FORMA COMPARATIVA CON EL EJERCICIO ANTERIOR CERRADO EL 31/12/2021                                                                                                                                                                                                                                                             (Expresado en Guaraníes)</t>
  </si>
  <si>
    <t>MONTO AJUSTADO  AL 31/03/2022</t>
  </si>
  <si>
    <t>TIPO DE CAMBIO AL 31/03/2022</t>
  </si>
  <si>
    <t>TIPO DE CAMBIO AL 31/03/2021</t>
  </si>
  <si>
    <t>MONTO AJUSTADO  AL 31/03/2021</t>
  </si>
  <si>
    <t>ESTADO DE RESULTADOS AL 31 DE MARZO DE 2022                                                                                                                                                                                PRESENTADO EN FORMA COMPARATIVA CON EL 31 DE MARZO DE 2021                                                                                                                                (Expresado en Guaraníes)</t>
  </si>
  <si>
    <t>CORRESPONDIENTE AL 31 DE MARZO DE 2022 PRESENTADO EN FORMA COMPARATIVA CON EL 31 DE MARZO DE 2021</t>
  </si>
  <si>
    <t>Financiera Paraguayo Japonesa</t>
  </si>
  <si>
    <t>Financiera Ueno S.A.E.C.A</t>
  </si>
  <si>
    <t>Vision Banco S.A.E.C.A</t>
  </si>
  <si>
    <t>Agencia Financiera de Desarrollo</t>
  </si>
  <si>
    <t>Cementos Cponcepción S.A.</t>
  </si>
  <si>
    <t>Imperial Compañía Distribuidora de Petroleo y Derivados SAE</t>
  </si>
  <si>
    <t>Nucleo S.A.</t>
  </si>
  <si>
    <t>Tape Pora SAE</t>
  </si>
  <si>
    <t>Telefonica Celular del Paraguay S.A.</t>
  </si>
  <si>
    <t>Bepsa del Paraguay S.A</t>
  </si>
  <si>
    <t>Total Titulos de Renta Fija al 31/03/2022</t>
  </si>
  <si>
    <t>Banco Basa S.A</t>
  </si>
  <si>
    <t>Banco Rio S.A.E.C.A</t>
  </si>
  <si>
    <t>LETRAS</t>
  </si>
  <si>
    <t>Crédito Fiscal</t>
  </si>
  <si>
    <t>----</t>
  </si>
  <si>
    <t>Total titulos reportados al 31/03/2022</t>
  </si>
  <si>
    <t>Total titulos Renta Variable al 31/03/2022</t>
  </si>
  <si>
    <r>
      <rPr>
        <b/>
        <sz val="10"/>
        <color theme="1" tint="4.9989318521683403E-2"/>
        <rFont val="Outfit"/>
      </rPr>
      <t>Menos</t>
    </r>
    <r>
      <rPr>
        <b/>
        <i/>
        <sz val="10"/>
        <color theme="1" tint="4.9989318521683403E-2"/>
        <rFont val="Outfit"/>
      </rPr>
      <t>:</t>
    </r>
    <r>
      <rPr>
        <sz val="10"/>
        <color theme="1" tint="4.9989318521683403E-2"/>
        <rFont val="Outfit"/>
      </rPr>
      <t xml:space="preserve"> Previsión por menor valor</t>
    </r>
  </si>
  <si>
    <t xml:space="preserve">Acción de la Bolsa de Valores         </t>
  </si>
  <si>
    <r>
      <rPr>
        <b/>
        <sz val="10"/>
        <color theme="1" tint="4.9989318521683403E-2"/>
        <rFont val="Outfit"/>
      </rPr>
      <t>Menos:</t>
    </r>
    <r>
      <rPr>
        <sz val="10"/>
        <color theme="1" tint="4.9989318521683403E-2"/>
        <rFont val="Outfit"/>
      </rPr>
      <t xml:space="preserve"> Previsión por menor valor</t>
    </r>
  </si>
  <si>
    <t>INFORMACIÓN SOBRE EL EMISOR AL 31/12/2021</t>
  </si>
  <si>
    <t>Otras Gratificaciones</t>
  </si>
  <si>
    <t>Contrato  de Garantía</t>
  </si>
  <si>
    <t>01.01.2022</t>
  </si>
  <si>
    <t>Garantía por la suma total de Gs. 600.000.000 (Guaraníes Seiscientos Millones) con 6 cortes nominales de 100.000.000 (guaraníes cien millones), sobre seis Certificado de Depósito de Ahorro de su propiedad, todos con fecha de vencimiento el 7 de septiembre del 2023</t>
  </si>
  <si>
    <t>SALDO 31/03/2021</t>
  </si>
  <si>
    <t>SALDO 31/03/2022</t>
  </si>
  <si>
    <t>Transferencia resultado acumulado</t>
  </si>
  <si>
    <t>Banco Rio 082678760008</t>
  </si>
  <si>
    <t>ESTADO DE FLUJO DE EFECTIVO                                                                                                                                                                                                                                                                   CORRESPONDIENTE AL 31 DE MARZO DE 2022 PRESENTADO EN FORMA COMPARATIVA CON EL 31 DE MARZO DE 2021                                                                                                                                                             (Expresado en Guaraníes)</t>
  </si>
  <si>
    <t>SALDO   AL 31/03/2021</t>
  </si>
  <si>
    <t>-------------------</t>
  </si>
  <si>
    <t>BCA – Benitez Codas &amp; Asociados (Corresponsal en Paraguay de KPMG International Cooperative)</t>
  </si>
  <si>
    <t>AE 015</t>
  </si>
  <si>
    <t>Al 31 de Marzo de 2022 el Capital Social de la sociedad (de acuerdo al Artículo N° 5 de los estatutos sociales) es de Gs. 100.000.000.000 representado por 1.000.000 de acciones nominativas ordinarias de valor nominal Gs. 100.000 cada una.</t>
  </si>
  <si>
    <t xml:space="preserve">ESTADO DE CAMBIOS EN EL  PATRIMONIO NETO                                                                                                                   </t>
  </si>
  <si>
    <t>AVALON CASA DE BOLSA S.A., al cierre del periodo considerado cuenta con participación en la Bolsa de Valores de Asunción S.A. (BVA) de acuerdo a lo establecido en la Ley Nº 5.810/2017 “Mercado de Valores”.</t>
  </si>
  <si>
    <t>Perdida por Reporto</t>
  </si>
  <si>
    <t>Avalon Administradora de Fondos Patrimoniales de Inversion S.A</t>
  </si>
  <si>
    <t>Accionista</t>
  </si>
  <si>
    <t>La Alta Administración de la Sociedad ha modificado y unificado su criterio de devengamiento de valores de renta fija desde Enero 2022</t>
  </si>
  <si>
    <t>Totales otros activos corrientes</t>
  </si>
  <si>
    <t>INVERSIONES CORRIENTES</t>
  </si>
  <si>
    <t>INVERSIONES NO CORRIENTES</t>
  </si>
  <si>
    <t>Total Inversiones no Corrientes al 31/03/2022</t>
  </si>
  <si>
    <t>Totales Inversiones corrientes al 31/03/2022</t>
  </si>
  <si>
    <t>Total titulos permanentes al 31/03/2021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</si>
</sst>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0">
    <numFmt numFmtId="6" formatCode="&quot;₲&quot;\ #,##0;[Red]&quot;₲&quot;\ \-#,##0"/>
    <numFmt numFmtId="41" formatCode="_ * #,##0_ ;_ * \-#,##0_ ;_ * &quot;-&quot;_ ;_ @_ "/>
    <numFmt numFmtId="43" formatCode="_ * #,##0.00_ ;_ * \-#,##0.00_ ;_ * &quot;-&quot;??_ ;_ @_ "/>
    <numFmt numFmtId="164" formatCode="_-* #,##0.00\ _€_-;\-* #,##0.00\ _€_-;_-* &quot;-&quot;??\ _€_-;_-@_-"/>
    <numFmt numFmtId="165" formatCode="_(* #,##0.00_);_(* \(#,##0.00\);_(* &quot;-&quot;??_);_(@_)"/>
    <numFmt numFmtId="166" formatCode="_ * #,##0_ ;_ * \-#,##0_ ;_ * &quot;-&quot;??_ ;_ @_ "/>
    <numFmt numFmtId="167" formatCode="_ &quot;Gs&quot;\ * #,##0_ ;_ &quot;Gs&quot;\ * \-#,##0_ ;_ &quot;Gs&quot;\ * &quot;-&quot;_ ;_ @_ "/>
    <numFmt numFmtId="168" formatCode="_ &quot;Gs&quot;\ * #,##0.00_ ;_ &quot;Gs&quot;\ * \-#,##0.00_ ;_ &quot;Gs&quot;\ * &quot;-&quot;??_ ;_ @_ "/>
    <numFmt numFmtId="169" formatCode="_ * #,##0.00_ ;_ * \-#,##0.00_ ;_ * &quot;-&quot;_ ;_ @_ "/>
    <numFmt numFmtId="170" formatCode="0.0"/>
    <numFmt numFmtId="171" formatCode="#,##0_ ;[Red]\-#,##0\ "/>
    <numFmt numFmtId="172" formatCode="#,##0.00_ ;[Red]\-#,##0.00\ "/>
    <numFmt numFmtId="173" formatCode="_-* #,##0.00_-;\-* #,##0.00_-;_-* \-??_-;_-@_-"/>
    <numFmt numFmtId="174" formatCode="_(* #,##0_);_(* \(#,##0\);_(* &quot;-&quot;??_);_(@_)"/>
    <numFmt numFmtId="175" formatCode="#,##0_ ;\-#,##0\ "/>
    <numFmt numFmtId="176" formatCode="_(* #,##0.00_);_(* \(#,##0.00\);_(* \-??_);_(@_)"/>
    <numFmt numFmtId="177" formatCode="_(* #,##0_);_(* \(#,##0\);_(* \-_);_(@_)"/>
    <numFmt numFmtId="178" formatCode="#,##0&quot; &quot;;&quot;(&quot;#,##0&quot;)&quot;"/>
    <numFmt numFmtId="179" formatCode="#,##0&quot; &quot;;&quot; -&quot;#,##0&quot; &quot;;&quot; - &quot;;@&quot; &quot;"/>
    <numFmt numFmtId="180" formatCode="&quot; &quot;#,##0&quot; &quot;;&quot; -&quot;#,##0&quot; &quot;;&quot; - &quot;;&quot; &quot;@&quot; &quot;"/>
    <numFmt numFmtId="181" formatCode="[$-3C0A]General"/>
    <numFmt numFmtId="182" formatCode="&quot;Gs &quot;#,##0.00&quot; &quot;;&quot;(Gs &quot;#,##0.00&quot;)&quot;"/>
    <numFmt numFmtId="183" formatCode="#,##0.00&quot; &quot;;&quot; -&quot;#,##0.00&quot; &quot;;&quot; -&quot;#&quot; &quot;;@&quot; &quot;"/>
    <numFmt numFmtId="184" formatCode="&quot; &quot;#,##0.00&quot; &quot;;&quot; (&quot;#,##0.00&quot;)&quot;;&quot; -&quot;00&quot; &quot;;&quot; &quot;@&quot; &quot;"/>
    <numFmt numFmtId="185" formatCode="[$G-3C0A]#,##0.00;[Red]&quot;(&quot;[$G-3C0A]#,##0.00&quot;)&quot;"/>
    <numFmt numFmtId="186" formatCode="#,##0.00&quot; &quot;[$€-407];[Red]&quot;-&quot;#,##0.00&quot; &quot;[$€-407]"/>
    <numFmt numFmtId="187" formatCode="_-* #,##0.00\ _P_t_s_-;\-* #,##0.00\ _P_t_s_-;_-* &quot;-&quot;??\ _P_t_s_-;_-@_-"/>
    <numFmt numFmtId="188" formatCode="#,##0.00\ ;&quot; (&quot;#,##0.00\);&quot; -&quot;#\ ;@\ "/>
    <numFmt numFmtId="189" formatCode="_-* #,##0.00\ _P_t_s_-;\-* #,##0.00\ _P_t_s_-;_-* \-??\ _P_t_s_-;_-@_-"/>
    <numFmt numFmtId="190" formatCode="000"/>
    <numFmt numFmtId="191" formatCode="dd/mm/yy;@"/>
    <numFmt numFmtId="192" formatCode="_-* #,##0_-;\-* #,##0_-;_-* &quot;-&quot;_-;_-@_-"/>
    <numFmt numFmtId="193" formatCode="_-* #,##0.00_-;\-* #,##0.00_-;_-* &quot;-&quot;??_-;_-@_-"/>
    <numFmt numFmtId="194" formatCode="_-* #,##0_-;\-* #,##0_-;_-* &quot;-&quot;??_-;_-@_-"/>
    <numFmt numFmtId="195" formatCode="_(&quot;$&quot;* #,##0.00_);_(&quot;$&quot;* \(#,##0.00\);_(&quot;$&quot;* &quot;-&quot;??_);_(@_)"/>
    <numFmt numFmtId="196" formatCode="[$$-540A]#,##0.00_);\([$$-540A]#,##0.00\)"/>
    <numFmt numFmtId="197" formatCode="_-* #,##0.00\ &quot;Pts&quot;_-;\-* #,##0.00\ &quot;Pts&quot;_-;_-* &quot;-&quot;??\ &quot;Pts&quot;_-;_-@_-"/>
    <numFmt numFmtId="198" formatCode="0.000%"/>
    <numFmt numFmtId="199" formatCode="dd/mm/yyyy;@"/>
    <numFmt numFmtId="200" formatCode="_-* #,##0\ _€_-;\-* #,##0\ _€_-;_-* &quot;-&quot;\ _€_-;_-@_-"/>
  </numFmts>
  <fonts count="104">
    <font>
      <sz val="11"/>
      <color theme="1"/>
      <name val="Calibri"/>
      <family val="2"/>
      <scheme val="minor"/>
    </font>
    <font>
      <sz val="11"/>
      <color theme="1"/>
      <name val="Calibri"/>
      <family val="2"/>
      <scheme val="minor"/>
    </font>
    <font>
      <sz val="10"/>
      <name val="Arial"/>
      <family val="2"/>
    </font>
    <font>
      <sz val="12"/>
      <name val="Arial"/>
      <family val="2"/>
    </font>
    <font>
      <u/>
      <sz val="10"/>
      <color indexed="12"/>
      <name val="Arial"/>
      <family val="2"/>
    </font>
    <font>
      <sz val="9"/>
      <color theme="1"/>
      <name val="Calibri"/>
      <family val="2"/>
      <scheme val="minor"/>
    </font>
    <font>
      <b/>
      <sz val="9"/>
      <color theme="1"/>
      <name val="Calibri"/>
      <family val="2"/>
      <scheme val="minor"/>
    </font>
    <font>
      <sz val="11"/>
      <color indexed="8"/>
      <name val="Calibri"/>
      <family val="2"/>
    </font>
    <font>
      <sz val="9"/>
      <name val="Segoe UI"/>
      <family val="2"/>
    </font>
    <font>
      <u/>
      <sz val="11"/>
      <color theme="10"/>
      <name val="Calibri"/>
      <family val="2"/>
      <scheme val="minor"/>
    </font>
    <font>
      <b/>
      <sz val="14"/>
      <color theme="1"/>
      <name val="Calibri"/>
      <family val="2"/>
      <scheme val="minor"/>
    </font>
    <font>
      <sz val="11"/>
      <color rgb="FF000000"/>
      <name val="Arial"/>
      <family val="2"/>
    </font>
    <font>
      <b/>
      <i/>
      <sz val="16"/>
      <color rgb="FF000000"/>
      <name val="Arial"/>
      <family val="2"/>
    </font>
    <font>
      <sz val="12"/>
      <color rgb="FF000000"/>
      <name val="Arial"/>
      <family val="2"/>
    </font>
    <font>
      <sz val="10"/>
      <color rgb="FF000000"/>
      <name val="Arial"/>
      <family val="2"/>
    </font>
    <font>
      <b/>
      <i/>
      <u/>
      <sz val="11"/>
      <color rgb="FF000000"/>
      <name val="Arial"/>
      <family val="2"/>
    </font>
    <font>
      <sz val="11"/>
      <color indexed="8"/>
      <name val="Calibri"/>
      <family val="2"/>
      <charset val="1"/>
    </font>
    <font>
      <sz val="9.5"/>
      <color theme="1"/>
      <name val="Arial"/>
      <family val="2"/>
    </font>
    <font>
      <b/>
      <sz val="9.5"/>
      <color theme="1"/>
      <name val="Arial"/>
      <family val="2"/>
    </font>
    <font>
      <sz val="9.5"/>
      <color rgb="FFFF0000"/>
      <name val="Arial"/>
      <family val="2"/>
    </font>
    <font>
      <sz val="9.5"/>
      <color theme="1"/>
      <name val="Calibri"/>
      <family val="2"/>
      <scheme val="minor"/>
    </font>
    <font>
      <b/>
      <sz val="9.5"/>
      <color theme="1"/>
      <name val="Calibri"/>
      <family val="2"/>
      <scheme val="minor"/>
    </font>
    <font>
      <b/>
      <sz val="9.5"/>
      <name val="Calibri"/>
      <family val="2"/>
      <scheme val="minor"/>
    </font>
    <font>
      <b/>
      <i/>
      <sz val="9.5"/>
      <color theme="1"/>
      <name val="Calibri"/>
      <family val="2"/>
      <scheme val="minor"/>
    </font>
    <font>
      <sz val="9.5"/>
      <color indexed="8"/>
      <name val="Calibri"/>
      <family val="2"/>
      <scheme val="minor"/>
    </font>
    <font>
      <sz val="9.5"/>
      <color theme="0"/>
      <name val="Arial"/>
      <family val="2"/>
    </font>
    <font>
      <b/>
      <u/>
      <sz val="12"/>
      <color theme="1"/>
      <name val="Arial"/>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2"/>
      <color theme="1"/>
      <name val="Arial"/>
      <family val="2"/>
    </font>
    <font>
      <sz val="10"/>
      <name val="Times New Roman"/>
      <family val="1"/>
    </font>
    <font>
      <sz val="11"/>
      <color rgb="FF000000"/>
      <name val="Calibri"/>
      <family val="2"/>
      <scheme val="minor"/>
    </font>
    <font>
      <sz val="11"/>
      <color indexed="8"/>
      <name val="Calibri"/>
      <family val="2"/>
      <scheme val="minor"/>
    </font>
    <font>
      <sz val="12"/>
      <color theme="1"/>
      <name val="Calibri"/>
      <family val="2"/>
      <scheme val="minor"/>
    </font>
    <font>
      <sz val="8"/>
      <name val="Verdana"/>
      <family val="2"/>
    </font>
    <font>
      <sz val="10"/>
      <name val="Verdana"/>
      <family val="2"/>
    </font>
    <font>
      <u/>
      <sz val="10"/>
      <color theme="10"/>
      <name val="Arial"/>
      <family val="2"/>
    </font>
    <font>
      <sz val="11"/>
      <color theme="1"/>
      <name val="Calibri"/>
      <family val="2"/>
      <charset val="238"/>
      <scheme val="minor"/>
    </font>
    <font>
      <b/>
      <sz val="18"/>
      <color theme="3"/>
      <name val="Cambria"/>
      <family val="2"/>
      <charset val="238"/>
      <scheme val="major"/>
    </font>
    <font>
      <b/>
      <sz val="15"/>
      <color theme="3"/>
      <name val="Calibri"/>
      <family val="2"/>
      <charset val="238"/>
      <scheme val="minor"/>
    </font>
    <font>
      <b/>
      <sz val="13"/>
      <color theme="3"/>
      <name val="Calibri"/>
      <family val="2"/>
      <charset val="238"/>
      <scheme val="minor"/>
    </font>
    <font>
      <b/>
      <sz val="11"/>
      <color theme="3"/>
      <name val="Calibri"/>
      <family val="2"/>
      <charset val="238"/>
      <scheme val="minor"/>
    </font>
    <font>
      <sz val="11"/>
      <color rgb="FF006100"/>
      <name val="Calibri"/>
      <family val="2"/>
      <charset val="238"/>
      <scheme val="minor"/>
    </font>
    <font>
      <sz val="11"/>
      <color rgb="FF9C0006"/>
      <name val="Calibri"/>
      <family val="2"/>
      <charset val="238"/>
      <scheme val="minor"/>
    </font>
    <font>
      <sz val="11"/>
      <color rgb="FF9C6500"/>
      <name val="Calibri"/>
      <family val="2"/>
      <charset val="238"/>
      <scheme val="minor"/>
    </font>
    <font>
      <sz val="11"/>
      <color rgb="FF3F3F76"/>
      <name val="Calibri"/>
      <family val="2"/>
      <charset val="238"/>
      <scheme val="minor"/>
    </font>
    <font>
      <b/>
      <sz val="11"/>
      <color rgb="FF3F3F3F"/>
      <name val="Calibri"/>
      <family val="2"/>
      <charset val="238"/>
      <scheme val="minor"/>
    </font>
    <font>
      <b/>
      <sz val="11"/>
      <color rgb="FFFA7D00"/>
      <name val="Calibri"/>
      <family val="2"/>
      <charset val="238"/>
      <scheme val="minor"/>
    </font>
    <font>
      <sz val="11"/>
      <color rgb="FFFA7D00"/>
      <name val="Calibri"/>
      <family val="2"/>
      <charset val="238"/>
      <scheme val="minor"/>
    </font>
    <font>
      <b/>
      <sz val="11"/>
      <color theme="0"/>
      <name val="Calibri"/>
      <family val="2"/>
      <charset val="238"/>
      <scheme val="minor"/>
    </font>
    <font>
      <sz val="11"/>
      <color rgb="FFFF0000"/>
      <name val="Calibri"/>
      <family val="2"/>
      <charset val="238"/>
      <scheme val="minor"/>
    </font>
    <font>
      <i/>
      <sz val="11"/>
      <color rgb="FF7F7F7F"/>
      <name val="Calibri"/>
      <family val="2"/>
      <charset val="238"/>
      <scheme val="minor"/>
    </font>
    <font>
      <b/>
      <sz val="11"/>
      <color theme="1"/>
      <name val="Calibri"/>
      <family val="2"/>
      <charset val="238"/>
      <scheme val="minor"/>
    </font>
    <font>
      <sz val="11"/>
      <color theme="0"/>
      <name val="Calibri"/>
      <family val="2"/>
      <charset val="238"/>
      <scheme val="minor"/>
    </font>
    <font>
      <sz val="12"/>
      <name val="Times New Roman"/>
      <family val="1"/>
    </font>
    <font>
      <sz val="10"/>
      <color indexed="8"/>
      <name val="Arial"/>
      <family val="2"/>
    </font>
    <font>
      <u/>
      <sz val="11"/>
      <color theme="10"/>
      <name val="Calibri"/>
      <family val="2"/>
      <charset val="238"/>
      <scheme val="minor"/>
    </font>
    <font>
      <sz val="11"/>
      <color rgb="FF9C6500"/>
      <name val="Calibri"/>
      <family val="2"/>
      <scheme val="minor"/>
    </font>
    <font>
      <b/>
      <sz val="18"/>
      <color theme="3"/>
      <name val="Cambria"/>
      <family val="2"/>
      <scheme val="major"/>
    </font>
    <font>
      <sz val="10"/>
      <name val="Nimbus Sans L"/>
    </font>
    <font>
      <sz val="9.5"/>
      <color theme="1"/>
      <name val="Outfit"/>
    </font>
    <font>
      <b/>
      <sz val="12"/>
      <color theme="1"/>
      <name val="Outfit"/>
    </font>
    <font>
      <sz val="10"/>
      <color theme="1"/>
      <name val="Outfit"/>
    </font>
    <font>
      <b/>
      <sz val="10"/>
      <color theme="1"/>
      <name val="Outfit"/>
    </font>
    <font>
      <b/>
      <u/>
      <sz val="12"/>
      <color theme="1"/>
      <name val="Outfit"/>
    </font>
    <font>
      <b/>
      <sz val="9.5"/>
      <color theme="1"/>
      <name val="Outfit"/>
    </font>
    <font>
      <b/>
      <u/>
      <sz val="10"/>
      <color theme="1"/>
      <name val="Outfit"/>
    </font>
    <font>
      <b/>
      <u/>
      <sz val="9.5"/>
      <color theme="1"/>
      <name val="Outfit"/>
    </font>
    <font>
      <b/>
      <u/>
      <sz val="10"/>
      <color theme="1"/>
      <name val="Arial"/>
      <family val="2"/>
    </font>
    <font>
      <sz val="10"/>
      <color theme="1"/>
      <name val="Arial"/>
      <family val="2"/>
    </font>
    <font>
      <u/>
      <sz val="10"/>
      <color theme="10"/>
      <name val="Outfit"/>
    </font>
    <font>
      <b/>
      <sz val="10"/>
      <color theme="1"/>
      <name val="Arial"/>
      <family val="2"/>
    </font>
    <font>
      <b/>
      <sz val="9"/>
      <color theme="0"/>
      <name val="Outfit"/>
    </font>
    <font>
      <sz val="9.5"/>
      <name val="Outfit"/>
    </font>
    <font>
      <b/>
      <sz val="9.5"/>
      <name val="Outfit"/>
    </font>
    <font>
      <sz val="9.5"/>
      <color rgb="FFFF0000"/>
      <name val="Outfit"/>
    </font>
    <font>
      <u/>
      <sz val="9.5"/>
      <color theme="1"/>
      <name val="Outfit"/>
    </font>
    <font>
      <b/>
      <sz val="10"/>
      <color theme="0"/>
      <name val="Outfit"/>
    </font>
    <font>
      <sz val="9.5"/>
      <color theme="0"/>
      <name val="Outfit"/>
    </font>
    <font>
      <b/>
      <sz val="12"/>
      <color theme="0"/>
      <name val="Outfit"/>
    </font>
    <font>
      <b/>
      <sz val="10"/>
      <color theme="1" tint="4.9989318521683403E-2"/>
      <name val="Outfit"/>
    </font>
    <font>
      <sz val="10"/>
      <color theme="1" tint="4.9989318521683403E-2"/>
      <name val="Outfit"/>
    </font>
    <font>
      <sz val="9.5"/>
      <color theme="1" tint="4.9989318521683403E-2"/>
      <name val="Arial"/>
      <family val="2"/>
    </font>
    <font>
      <b/>
      <sz val="9.5"/>
      <color theme="1" tint="4.9989318521683403E-2"/>
      <name val="Arial"/>
      <family val="2"/>
    </font>
    <font>
      <b/>
      <i/>
      <sz val="10"/>
      <color theme="1" tint="4.9989318521683403E-2"/>
      <name val="Outfit"/>
    </font>
    <font>
      <b/>
      <u/>
      <sz val="10"/>
      <color theme="1" tint="4.9989318521683403E-2"/>
      <name val="Outfit"/>
    </font>
    <font>
      <b/>
      <strike/>
      <sz val="10"/>
      <color theme="1" tint="4.9989318521683403E-2"/>
      <name val="Outfit"/>
    </font>
    <font>
      <strike/>
      <sz val="10"/>
      <color theme="1" tint="4.9989318521683403E-2"/>
      <name val="Outfit"/>
    </font>
    <font>
      <i/>
      <sz val="10"/>
      <color theme="1" tint="4.9989318521683403E-2"/>
      <name val="Outfit"/>
    </font>
    <font>
      <b/>
      <sz val="9.5"/>
      <color theme="0"/>
      <name val="Outfit"/>
    </font>
    <font>
      <b/>
      <u/>
      <sz val="10"/>
      <color theme="0"/>
      <name val="Outfit"/>
    </font>
    <font>
      <sz val="10"/>
      <color theme="0"/>
      <name val="Outfit"/>
    </font>
  </fonts>
  <fills count="39">
    <fill>
      <patternFill patternType="none"/>
    </fill>
    <fill>
      <patternFill patternType="gray125"/>
    </fill>
    <fill>
      <patternFill patternType="solid">
        <fgColor rgb="FFFFFFCC"/>
      </patternFill>
    </fill>
    <fill>
      <patternFill patternType="solid">
        <fgColor theme="0" tint="-0.14999847407452621"/>
        <bgColor indexed="64"/>
      </patternFill>
    </fill>
    <fill>
      <patternFill patternType="solid">
        <fgColor indexed="9"/>
        <bgColor indexed="64"/>
      </patternFill>
    </fill>
    <fill>
      <patternFill patternType="solid">
        <fgColor theme="0"/>
        <bgColor indexed="64"/>
      </patternFill>
    </fill>
    <fill>
      <patternFill patternType="solid">
        <fgColor theme="0" tint="-0.24997711111789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00B050"/>
        <bgColor indexed="64"/>
      </patternFill>
    </fill>
    <fill>
      <patternFill patternType="solid">
        <fgColor rgb="FFBAD40F"/>
        <bgColor indexed="64"/>
      </patternFill>
    </fill>
  </fills>
  <borders count="3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style="thin">
        <color auto="1"/>
      </left>
      <right/>
      <top/>
      <bottom/>
      <diagonal/>
    </border>
    <border>
      <left/>
      <right/>
      <top/>
      <bottom style="thin">
        <color indexed="64"/>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auto="1"/>
      </left>
      <right style="thin">
        <color auto="1"/>
      </right>
      <top style="thin">
        <color auto="1"/>
      </top>
      <bottom style="hair">
        <color auto="1"/>
      </bottom>
      <diagonal/>
    </border>
    <border>
      <left style="thin">
        <color auto="1"/>
      </left>
      <right style="thin">
        <color auto="1"/>
      </right>
      <top/>
      <bottom style="thin">
        <color auto="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s>
  <cellStyleXfs count="811">
    <xf numFmtId="0" fontId="0" fillId="0" borderId="0"/>
    <xf numFmtId="165" fontId="1" fillId="0" borderId="0" applyFont="0" applyFill="0" applyBorder="0" applyAlignment="0" applyProtection="0"/>
    <xf numFmtId="0" fontId="1"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43" fontId="2" fillId="0" borderId="0" applyFont="0" applyFill="0" applyBorder="0" applyAlignment="0" applyProtection="0"/>
    <xf numFmtId="0" fontId="2" fillId="0" borderId="0"/>
    <xf numFmtId="0" fontId="4" fillId="0" borderId="0" applyNumberFormat="0" applyFill="0" applyBorder="0" applyAlignment="0" applyProtection="0">
      <alignment vertical="top"/>
      <protection locked="0"/>
    </xf>
    <xf numFmtId="4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8" fontId="2" fillId="0" borderId="0" applyFont="0" applyFill="0" applyBorder="0" applyAlignment="0" applyProtection="0"/>
    <xf numFmtId="167"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 borderId="5" applyNumberFormat="0" applyFont="0" applyAlignment="0" applyProtection="0"/>
    <xf numFmtId="9" fontId="2" fillId="0" borderId="0" applyFont="0" applyFill="0" applyBorder="0" applyAlignment="0" applyProtection="0"/>
    <xf numFmtId="168" fontId="2" fillId="0" borderId="0" applyFont="0" applyFill="0" applyBorder="0" applyAlignment="0" applyProtection="0"/>
    <xf numFmtId="0" fontId="2" fillId="0" borderId="0"/>
    <xf numFmtId="0" fontId="1" fillId="0" borderId="0"/>
    <xf numFmtId="43" fontId="2" fillId="0" borderId="0" applyFont="0" applyFill="0" applyBorder="0" applyAlignment="0" applyProtection="0"/>
    <xf numFmtId="0" fontId="2" fillId="0" borderId="0"/>
    <xf numFmtId="41" fontId="1" fillId="0" borderId="0" applyFont="0" applyFill="0" applyBorder="0" applyAlignment="0" applyProtection="0"/>
    <xf numFmtId="0" fontId="7" fillId="0" borderId="0"/>
    <xf numFmtId="173" fontId="7" fillId="0" borderId="0" applyFill="0" applyBorder="0" applyAlignment="0" applyProtection="0"/>
    <xf numFmtId="41" fontId="1" fillId="0" borderId="0" applyFont="0" applyFill="0" applyBorder="0" applyAlignment="0" applyProtection="0"/>
    <xf numFmtId="164" fontId="1" fillId="0" borderId="0" applyFont="0" applyFill="0" applyBorder="0" applyAlignment="0" applyProtection="0"/>
    <xf numFmtId="0" fontId="8" fillId="0" borderId="0"/>
    <xf numFmtId="164" fontId="8" fillId="0" borderId="0" applyFont="0" applyFill="0" applyBorder="0" applyAlignment="0" applyProtection="0"/>
    <xf numFmtId="41" fontId="1" fillId="0" borderId="0" applyFont="0" applyFill="0" applyBorder="0" applyAlignment="0" applyProtection="0"/>
    <xf numFmtId="0" fontId="9" fillId="0" borderId="0" applyNumberForma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6" fontId="2" fillId="0" borderId="0" applyFill="0" applyBorder="0" applyAlignment="0" applyProtection="0"/>
    <xf numFmtId="176" fontId="2" fillId="0" borderId="0" applyFill="0" applyBorder="0" applyAlignment="0" applyProtection="0"/>
    <xf numFmtId="176" fontId="2" fillId="0" borderId="0" applyFill="0" applyBorder="0" applyAlignment="0" applyProtection="0"/>
    <xf numFmtId="177" fontId="2" fillId="0" borderId="0" applyFill="0" applyBorder="0" applyAlignment="0" applyProtection="0"/>
    <xf numFmtId="0" fontId="3" fillId="0" borderId="0"/>
    <xf numFmtId="9" fontId="2" fillId="0" borderId="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0" fontId="11" fillId="0" borderId="0"/>
    <xf numFmtId="180" fontId="11" fillId="0" borderId="0" applyFont="0" applyFill="0" applyBorder="0" applyAlignment="0" applyProtection="0"/>
    <xf numFmtId="178" fontId="11" fillId="0" borderId="0" applyFont="0" applyBorder="0" applyProtection="0"/>
    <xf numFmtId="182" fontId="11" fillId="0" borderId="0" applyFont="0" applyBorder="0" applyProtection="0"/>
    <xf numFmtId="179" fontId="11" fillId="0" borderId="0" applyFont="0" applyBorder="0" applyProtection="0"/>
    <xf numFmtId="183" fontId="11" fillId="0" borderId="0" applyFont="0" applyBorder="0" applyProtection="0"/>
    <xf numFmtId="0" fontId="12" fillId="0" borderId="0" applyNumberFormat="0" applyBorder="0" applyProtection="0">
      <alignment horizontal="center"/>
    </xf>
    <xf numFmtId="0" fontId="12" fillId="0" borderId="0" applyNumberFormat="0" applyBorder="0" applyProtection="0">
      <alignment horizontal="center"/>
    </xf>
    <xf numFmtId="0" fontId="12" fillId="0" borderId="0" applyNumberFormat="0" applyBorder="0" applyProtection="0">
      <alignment horizontal="center" textRotation="90"/>
    </xf>
    <xf numFmtId="181" fontId="12" fillId="0" borderId="0" applyBorder="0" applyProtection="0">
      <alignment horizontal="center" textRotation="90"/>
    </xf>
    <xf numFmtId="0" fontId="12" fillId="0" borderId="0" applyNumberFormat="0" applyBorder="0" applyProtection="0">
      <alignment horizontal="center" textRotation="90"/>
    </xf>
    <xf numFmtId="180" fontId="11" fillId="0" borderId="0" applyFont="0" applyBorder="0" applyProtection="0"/>
    <xf numFmtId="184" fontId="11" fillId="0" borderId="0" applyFont="0" applyBorder="0" applyProtection="0"/>
    <xf numFmtId="0" fontId="13" fillId="0" borderId="0" applyNumberFormat="0" applyBorder="0" applyProtection="0"/>
    <xf numFmtId="181" fontId="11" fillId="0" borderId="0" applyFont="0" applyBorder="0" applyProtection="0"/>
    <xf numFmtId="181" fontId="14" fillId="0" borderId="0" applyBorder="0" applyProtection="0"/>
    <xf numFmtId="0" fontId="15" fillId="0" borderId="0" applyNumberFormat="0" applyBorder="0" applyProtection="0"/>
    <xf numFmtId="181" fontId="15" fillId="0" borderId="0" applyBorder="0" applyProtection="0"/>
    <xf numFmtId="0" fontId="15" fillId="0" borderId="0" applyNumberFormat="0" applyBorder="0" applyProtection="0"/>
    <xf numFmtId="185" fontId="15" fillId="0" borderId="0" applyBorder="0" applyProtection="0"/>
    <xf numFmtId="186" fontId="15" fillId="0" borderId="0" applyBorder="0" applyProtection="0"/>
    <xf numFmtId="185" fontId="15" fillId="0" borderId="0" applyBorder="0" applyProtection="0"/>
    <xf numFmtId="187" fontId="2" fillId="0" borderId="0" applyFont="0" applyFill="0" applyBorder="0" applyAlignment="0" applyProtection="0"/>
    <xf numFmtId="43" fontId="1" fillId="0" borderId="0" applyFont="0" applyFill="0" applyBorder="0" applyAlignment="0" applyProtection="0"/>
    <xf numFmtId="187" fontId="2" fillId="0" borderId="0" applyFont="0" applyFill="0" applyBorder="0" applyAlignment="0" applyProtection="0"/>
    <xf numFmtId="0" fontId="1" fillId="0" borderId="0"/>
    <xf numFmtId="0" fontId="1" fillId="0" borderId="0"/>
    <xf numFmtId="0" fontId="1" fillId="0" borderId="0"/>
    <xf numFmtId="41" fontId="2" fillId="0" borderId="0" applyFont="0" applyFill="0" applyBorder="0" applyAlignment="0" applyProtection="0"/>
    <xf numFmtId="9" fontId="2" fillId="0" borderId="0" applyFill="0" applyBorder="0" applyAlignment="0" applyProtection="0"/>
    <xf numFmtId="188" fontId="2" fillId="0" borderId="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9" fontId="2" fillId="0" borderId="0" applyFill="0" applyBorder="0" applyAlignment="0" applyProtection="0"/>
    <xf numFmtId="190" fontId="2" fillId="0" borderId="0" applyFill="0" applyBorder="0" applyAlignment="0" applyProtection="0"/>
    <xf numFmtId="0" fontId="16" fillId="0" borderId="0"/>
    <xf numFmtId="0" fontId="4" fillId="0" borderId="0" applyNumberFormat="0" applyFill="0" applyBorder="0" applyAlignment="0" applyProtection="0"/>
    <xf numFmtId="0" fontId="4" fillId="0" borderId="0" applyNumberFormat="0" applyFill="0" applyBorder="0" applyAlignment="0" applyProtection="0"/>
    <xf numFmtId="189" fontId="2" fillId="0" borderId="0" applyFill="0" applyBorder="0" applyAlignment="0" applyProtection="0"/>
    <xf numFmtId="189" fontId="2" fillId="0" borderId="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1"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27" fillId="0" borderId="18" applyNumberFormat="0" applyFill="0" applyAlignment="0" applyProtection="0"/>
    <xf numFmtId="0" fontId="28" fillId="0" borderId="19" applyNumberFormat="0" applyFill="0" applyAlignment="0" applyProtection="0"/>
    <xf numFmtId="0" fontId="29" fillId="0" borderId="20" applyNumberFormat="0" applyFill="0" applyAlignment="0" applyProtection="0"/>
    <xf numFmtId="0" fontId="29" fillId="0" borderId="0" applyNumberFormat="0" applyFill="0" applyBorder="0" applyAlignment="0" applyProtection="0"/>
    <xf numFmtId="0" fontId="30" fillId="7" borderId="0" applyNumberFormat="0" applyBorder="0" applyAlignment="0" applyProtection="0"/>
    <xf numFmtId="0" fontId="31" fillId="8" borderId="0" applyNumberFormat="0" applyBorder="0" applyAlignment="0" applyProtection="0"/>
    <xf numFmtId="0" fontId="32" fillId="10" borderId="21" applyNumberFormat="0" applyAlignment="0" applyProtection="0"/>
    <xf numFmtId="0" fontId="33" fillId="11" borderId="22" applyNumberFormat="0" applyAlignment="0" applyProtection="0"/>
    <xf numFmtId="0" fontId="34" fillId="11" borderId="21" applyNumberFormat="0" applyAlignment="0" applyProtection="0"/>
    <xf numFmtId="0" fontId="35" fillId="0" borderId="23" applyNumberFormat="0" applyFill="0" applyAlignment="0" applyProtection="0"/>
    <xf numFmtId="0" fontId="36" fillId="12" borderId="24" applyNumberFormat="0" applyAlignment="0" applyProtection="0"/>
    <xf numFmtId="0" fontId="37" fillId="0" borderId="0" applyNumberFormat="0" applyFill="0" applyBorder="0" applyAlignment="0" applyProtection="0"/>
    <xf numFmtId="0" fontId="1" fillId="2" borderId="5" applyNumberFormat="0" applyFont="0" applyAlignment="0" applyProtection="0"/>
    <xf numFmtId="0" fontId="38" fillId="0" borderId="0" applyNumberFormat="0" applyFill="0" applyBorder="0" applyAlignment="0" applyProtection="0"/>
    <xf numFmtId="0" fontId="39" fillId="0" borderId="25" applyNumberFormat="0" applyFill="0" applyAlignment="0" applyProtection="0"/>
    <xf numFmtId="0" fontId="40"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40"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40"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40"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40"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40"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52" fillId="0" borderId="19"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49" fillId="0" borderId="0"/>
    <xf numFmtId="0" fontId="54" fillId="7" borderId="0" applyNumberFormat="0" applyBorder="0" applyAlignment="0" applyProtection="0"/>
    <xf numFmtId="41" fontId="2" fillId="0" borderId="0" applyFont="0" applyFill="0" applyBorder="0" applyAlignment="0" applyProtection="0"/>
    <xf numFmtId="0" fontId="53" fillId="0" borderId="20" applyNumberFormat="0" applyFill="0" applyAlignment="0" applyProtection="0"/>
    <xf numFmtId="43" fontId="2" fillId="0" borderId="0" applyFont="0" applyFill="0" applyBorder="0" applyAlignment="0" applyProtection="0"/>
    <xf numFmtId="43" fontId="1" fillId="0" borderId="0" applyFont="0" applyFill="0" applyBorder="0" applyAlignment="0" applyProtection="0"/>
    <xf numFmtId="0" fontId="2" fillId="0" borderId="0" applyNumberFormat="0" applyFill="0" applyBorder="0" applyAlignment="0" applyProtection="0"/>
    <xf numFmtId="0" fontId="2" fillId="0" borderId="0"/>
    <xf numFmtId="0" fontId="2" fillId="0" borderId="0"/>
    <xf numFmtId="0" fontId="1" fillId="0" borderId="0"/>
    <xf numFmtId="43" fontId="7" fillId="0" borderId="0" applyFont="0" applyFill="0" applyBorder="0" applyAlignment="0" applyProtection="0"/>
    <xf numFmtId="0" fontId="2" fillId="0" borderId="0"/>
    <xf numFmtId="41"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2" fillId="0" borderId="0" applyFont="0" applyFill="0" applyBorder="0" applyAlignment="0" applyProtection="0"/>
    <xf numFmtId="0" fontId="2" fillId="0" borderId="0" applyNumberFormat="0" applyFill="0" applyBorder="0" applyAlignment="0" applyProtection="0"/>
    <xf numFmtId="0" fontId="1" fillId="0" borderId="0"/>
    <xf numFmtId="0" fontId="2" fillId="0" borderId="0"/>
    <xf numFmtId="43" fontId="2" fillId="0" borderId="0" applyFont="0" applyFill="0" applyBorder="0" applyAlignment="0" applyProtection="0"/>
    <xf numFmtId="193" fontId="1" fillId="0" borderId="0" applyFont="0" applyFill="0" applyBorder="0" applyAlignment="0" applyProtection="0"/>
    <xf numFmtId="0" fontId="43" fillId="0" borderId="0"/>
    <xf numFmtId="192" fontId="2" fillId="0" borderId="0" applyFont="0" applyFill="0" applyBorder="0" applyAlignment="0" applyProtection="0"/>
    <xf numFmtId="43" fontId="1" fillId="0" borderId="0" applyFont="0" applyFill="0" applyBorder="0" applyAlignment="0" applyProtection="0"/>
    <xf numFmtId="0" fontId="43" fillId="0" borderId="0"/>
    <xf numFmtId="0" fontId="2" fillId="0" borderId="0"/>
    <xf numFmtId="43" fontId="7"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1" fillId="0" borderId="0"/>
    <xf numFmtId="0" fontId="51" fillId="0" borderId="18" applyNumberFormat="0" applyFill="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53"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2" fillId="0" borderId="0" applyFont="0" applyFill="0" applyBorder="0" applyAlignment="0" applyProtection="0"/>
    <xf numFmtId="0" fontId="45" fillId="0" borderId="0"/>
    <xf numFmtId="41" fontId="45" fillId="0" borderId="0" applyFont="0" applyFill="0" applyBorder="0" applyAlignment="0" applyProtection="0"/>
    <xf numFmtId="41" fontId="1" fillId="0" borderId="0" applyFont="0" applyFill="0" applyBorder="0" applyAlignment="0" applyProtection="0"/>
    <xf numFmtId="41" fontId="2" fillId="0" borderId="0" applyFont="0" applyFill="0" applyBorder="0" applyAlignment="0" applyProtection="0"/>
    <xf numFmtId="41" fontId="1"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5" fontId="46" fillId="0" borderId="0" applyFont="0" applyFill="0" applyBorder="0" applyAlignment="0" applyProtection="0"/>
    <xf numFmtId="0" fontId="2" fillId="0" borderId="0"/>
    <xf numFmtId="0" fontId="1" fillId="0" borderId="0"/>
    <xf numFmtId="0" fontId="47" fillId="0" borderId="0"/>
    <xf numFmtId="9" fontId="2" fillId="0" borderId="0" applyFont="0" applyFill="0" applyBorder="0" applyAlignment="0" applyProtection="0"/>
    <xf numFmtId="41" fontId="1" fillId="0" borderId="0" applyFont="0" applyFill="0" applyBorder="0" applyAlignment="0" applyProtection="0"/>
    <xf numFmtId="193" fontId="1" fillId="0" borderId="0" applyFont="0" applyFill="0" applyBorder="0" applyAlignment="0" applyProtection="0"/>
    <xf numFmtId="0" fontId="2" fillId="0" borderId="0"/>
    <xf numFmtId="41" fontId="1" fillId="0" borderId="0" applyFont="0" applyFill="0" applyBorder="0" applyAlignment="0" applyProtection="0"/>
    <xf numFmtId="43" fontId="7" fillId="0" borderId="0" applyFont="0" applyFill="0" applyBorder="0" applyAlignment="0" applyProtection="0"/>
    <xf numFmtId="41" fontId="2" fillId="0" borderId="0" applyFont="0" applyFill="0" applyBorder="0" applyAlignment="0" applyProtection="0"/>
    <xf numFmtId="9" fontId="45" fillId="0" borderId="0" applyFont="0" applyFill="0" applyBorder="0" applyAlignment="0" applyProtection="0"/>
    <xf numFmtId="0" fontId="50" fillId="0" borderId="0" applyNumberFormat="0" applyFill="0" applyBorder="0" applyAlignment="0" applyProtection="0"/>
    <xf numFmtId="41" fontId="1" fillId="0" borderId="0" applyFont="0" applyFill="0" applyBorder="0" applyAlignment="0" applyProtection="0"/>
    <xf numFmtId="164" fontId="1" fillId="0" borderId="0" applyFont="0" applyFill="0" applyBorder="0" applyAlignment="0" applyProtection="0"/>
    <xf numFmtId="0" fontId="1" fillId="0" borderId="0"/>
    <xf numFmtId="41" fontId="1" fillId="0" borderId="0" applyFont="0" applyFill="0" applyBorder="0" applyAlignment="0" applyProtection="0"/>
    <xf numFmtId="193" fontId="1" fillId="0" borderId="0" applyFont="0" applyFill="0" applyBorder="0" applyAlignment="0" applyProtection="0"/>
    <xf numFmtId="0" fontId="1" fillId="0" borderId="0"/>
    <xf numFmtId="193"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0" fontId="48" fillId="0" borderId="0" applyNumberFormat="0" applyFill="0" applyBorder="0" applyAlignment="0" applyProtection="0"/>
    <xf numFmtId="0" fontId="55" fillId="8" borderId="0" applyNumberFormat="0" applyBorder="0" applyAlignment="0" applyProtection="0"/>
    <xf numFmtId="41" fontId="1" fillId="0" borderId="0" applyFont="0" applyFill="0" applyBorder="0" applyAlignment="0" applyProtection="0"/>
    <xf numFmtId="0" fontId="56" fillId="9" borderId="0" applyNumberFormat="0" applyBorder="0" applyAlignment="0" applyProtection="0"/>
    <xf numFmtId="0" fontId="57" fillId="10" borderId="21" applyNumberFormat="0" applyAlignment="0" applyProtection="0"/>
    <xf numFmtId="0" fontId="58" fillId="11" borderId="22" applyNumberFormat="0" applyAlignment="0" applyProtection="0"/>
    <xf numFmtId="0" fontId="59" fillId="11" borderId="21" applyNumberFormat="0" applyAlignment="0" applyProtection="0"/>
    <xf numFmtId="0" fontId="60" fillId="0" borderId="23" applyNumberFormat="0" applyFill="0" applyAlignment="0" applyProtection="0"/>
    <xf numFmtId="0" fontId="61" fillId="12" borderId="24" applyNumberFormat="0" applyAlignment="0" applyProtection="0"/>
    <xf numFmtId="0" fontId="62" fillId="0" borderId="0" applyNumberFormat="0" applyFill="0" applyBorder="0" applyAlignment="0" applyProtection="0"/>
    <xf numFmtId="0" fontId="49" fillId="2" borderId="5" applyNumberFormat="0" applyFont="0" applyAlignment="0" applyProtection="0"/>
    <xf numFmtId="0" fontId="63" fillId="0" borderId="0" applyNumberFormat="0" applyFill="0" applyBorder="0" applyAlignment="0" applyProtection="0"/>
    <xf numFmtId="0" fontId="64" fillId="0" borderId="25" applyNumberFormat="0" applyFill="0" applyAlignment="0" applyProtection="0"/>
    <xf numFmtId="0" fontId="65"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49" fillId="26" borderId="0" applyNumberFormat="0" applyBorder="0" applyAlignment="0" applyProtection="0"/>
    <xf numFmtId="0" fontId="49" fillId="27" borderId="0" applyNumberFormat="0" applyBorder="0" applyAlignment="0" applyProtection="0"/>
    <xf numFmtId="0" fontId="65" fillId="28" borderId="0" applyNumberFormat="0" applyBorder="0" applyAlignment="0" applyProtection="0"/>
    <xf numFmtId="0" fontId="65" fillId="29" borderId="0" applyNumberFormat="0" applyBorder="0" applyAlignment="0" applyProtection="0"/>
    <xf numFmtId="0" fontId="49" fillId="30" borderId="0" applyNumberFormat="0" applyBorder="0" applyAlignment="0" applyProtection="0"/>
    <xf numFmtId="0" fontId="49" fillId="31" borderId="0" applyNumberFormat="0" applyBorder="0" applyAlignment="0" applyProtection="0"/>
    <xf numFmtId="0" fontId="65" fillId="32" borderId="0" applyNumberFormat="0" applyBorder="0" applyAlignment="0" applyProtection="0"/>
    <xf numFmtId="0" fontId="65" fillId="33" borderId="0" applyNumberFormat="0" applyBorder="0" applyAlignment="0" applyProtection="0"/>
    <xf numFmtId="0" fontId="49" fillId="34" borderId="0" applyNumberFormat="0" applyBorder="0" applyAlignment="0" applyProtection="0"/>
    <xf numFmtId="0" fontId="49" fillId="35" borderId="0" applyNumberFormat="0" applyBorder="0" applyAlignment="0" applyProtection="0"/>
    <xf numFmtId="0" fontId="65" fillId="36" borderId="0" applyNumberFormat="0" applyBorder="0" applyAlignment="0" applyProtection="0"/>
    <xf numFmtId="43" fontId="49" fillId="0" borderId="0" applyFont="0" applyFill="0" applyBorder="0" applyAlignment="0" applyProtection="0"/>
    <xf numFmtId="41" fontId="2" fillId="0" borderId="0" applyFill="0" applyBorder="0" applyAlignment="0" applyProtection="0"/>
    <xf numFmtId="41" fontId="2" fillId="0" borderId="0" applyFill="0" applyBorder="0" applyAlignment="0" applyProtection="0"/>
    <xf numFmtId="9" fontId="49" fillId="0" borderId="0" applyFont="0" applyFill="0" applyBorder="0" applyAlignment="0" applyProtection="0"/>
    <xf numFmtId="196"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6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2" fillId="0" borderId="0" applyFont="0" applyFill="0" applyBorder="0" applyAlignment="0" applyProtection="0"/>
    <xf numFmtId="43" fontId="2" fillId="0" borderId="0" applyFont="0" applyFill="0" applyBorder="0" applyAlignment="0" applyProtection="0"/>
    <xf numFmtId="0" fontId="66" fillId="0" borderId="0">
      <alignment vertical="top"/>
    </xf>
    <xf numFmtId="41" fontId="1" fillId="0" borderId="0" applyFont="0" applyFill="0" applyBorder="0" applyAlignment="0" applyProtection="0"/>
    <xf numFmtId="43" fontId="1" fillId="0" borderId="0" applyFont="0" applyFill="0" applyBorder="0" applyAlignment="0" applyProtection="0"/>
    <xf numFmtId="41" fontId="49" fillId="0" borderId="0" applyFont="0" applyFill="0" applyBorder="0" applyAlignment="0" applyProtection="0"/>
    <xf numFmtId="0" fontId="2" fillId="0" borderId="0"/>
    <xf numFmtId="43" fontId="1" fillId="0" borderId="0" applyFont="0" applyFill="0" applyBorder="0" applyAlignment="0" applyProtection="0"/>
    <xf numFmtId="43" fontId="49" fillId="0" borderId="0" applyFont="0" applyFill="0" applyBorder="0" applyAlignment="0" applyProtection="0"/>
    <xf numFmtId="41" fontId="2" fillId="0" borderId="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196" fontId="1" fillId="0" borderId="0"/>
    <xf numFmtId="0" fontId="1" fillId="0" borderId="0"/>
    <xf numFmtId="43" fontId="1" fillId="0" borderId="0" applyFont="0" applyFill="0" applyBorder="0" applyAlignment="0" applyProtection="0"/>
    <xf numFmtId="0" fontId="1" fillId="0" borderId="0"/>
    <xf numFmtId="43" fontId="6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2" fillId="0" borderId="0" applyFont="0" applyFill="0" applyBorder="0" applyAlignment="0" applyProtection="0"/>
    <xf numFmtId="43" fontId="2" fillId="0" borderId="0" applyFont="0" applyFill="0" applyBorder="0" applyAlignment="0" applyProtection="0"/>
    <xf numFmtId="0" fontId="1" fillId="0" borderId="0"/>
    <xf numFmtId="43" fontId="1" fillId="0" borderId="0" applyFont="0" applyFill="0" applyBorder="0" applyAlignment="0" applyProtection="0"/>
    <xf numFmtId="41" fontId="49"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67" fillId="0" borderId="0">
      <alignment vertical="top"/>
    </xf>
    <xf numFmtId="194" fontId="1" fillId="0" borderId="0" applyFont="0" applyFill="0" applyBorder="0" applyAlignment="0" applyProtection="0"/>
    <xf numFmtId="0" fontId="9" fillId="0" borderId="0" applyNumberForma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49"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0" fontId="2" fillId="0" borderId="0" applyNumberForma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1" fontId="1" fillId="0" borderId="0" applyFont="0" applyFill="0" applyBorder="0" applyAlignment="0" applyProtection="0"/>
    <xf numFmtId="196" fontId="1" fillId="0" borderId="0"/>
    <xf numFmtId="0" fontId="1" fillId="0" borderId="0"/>
    <xf numFmtId="0" fontId="49" fillId="0" borderId="0"/>
    <xf numFmtId="0" fontId="1" fillId="0" borderId="0"/>
    <xf numFmtId="41" fontId="1" fillId="0" borderId="0" applyFont="0" applyFill="0" applyBorder="0" applyAlignment="0" applyProtection="0"/>
    <xf numFmtId="9" fontId="1" fillId="0" borderId="0" applyFont="0" applyFill="0" applyBorder="0" applyAlignment="0" applyProtection="0"/>
    <xf numFmtId="0" fontId="68" fillId="0" borderId="0" applyNumberFormat="0" applyFill="0" applyBorder="0" applyAlignment="0" applyProtection="0"/>
    <xf numFmtId="0" fontId="1" fillId="0" borderId="0"/>
    <xf numFmtId="0" fontId="1" fillId="0" borderId="0"/>
    <xf numFmtId="164" fontId="2" fillId="0" borderId="0" applyFont="0" applyFill="0" applyBorder="0" applyAlignment="0" applyProtection="0"/>
    <xf numFmtId="0" fontId="69" fillId="9" borderId="0" applyNumberFormat="0" applyBorder="0" applyAlignment="0" applyProtection="0"/>
    <xf numFmtId="43" fontId="7"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0" fontId="1" fillId="0" borderId="0"/>
    <xf numFmtId="197" fontId="2" fillId="0" borderId="0" applyFont="0" applyFill="0" applyBorder="0" applyAlignment="0" applyProtection="0"/>
    <xf numFmtId="193" fontId="44" fillId="0" borderId="0" applyFont="0" applyFill="0" applyBorder="0" applyAlignment="0" applyProtection="0"/>
    <xf numFmtId="0" fontId="71" fillId="0" borderId="0"/>
    <xf numFmtId="41" fontId="1" fillId="0" borderId="0" applyFont="0" applyFill="0" applyBorder="0" applyAlignment="0" applyProtection="0"/>
    <xf numFmtId="0" fontId="43" fillId="0" borderId="0"/>
    <xf numFmtId="0" fontId="70" fillId="0" borderId="0" applyNumberFormat="0" applyFill="0" applyBorder="0" applyAlignment="0" applyProtection="0"/>
    <xf numFmtId="0" fontId="40" fillId="36" borderId="0" applyNumberFormat="0" applyBorder="0" applyAlignment="0" applyProtection="0"/>
    <xf numFmtId="9" fontId="44"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40" fillId="32" borderId="0" applyNumberFormat="0" applyBorder="0" applyAlignment="0" applyProtection="0"/>
    <xf numFmtId="0" fontId="40" fillId="28" borderId="0" applyNumberFormat="0" applyBorder="0" applyAlignment="0" applyProtection="0"/>
    <xf numFmtId="0" fontId="40" fillId="24" borderId="0" applyNumberFormat="0" applyBorder="0" applyAlignment="0" applyProtection="0"/>
    <xf numFmtId="43" fontId="1" fillId="0" borderId="0" applyFont="0" applyFill="0" applyBorder="0" applyAlignment="0" applyProtection="0"/>
    <xf numFmtId="198" fontId="2" fillId="0" borderId="0" applyFont="0" applyFill="0" applyBorder="0" applyAlignment="0" applyProtection="0"/>
    <xf numFmtId="0" fontId="40" fillId="20" borderId="0" applyNumberFormat="0" applyBorder="0" applyAlignment="0" applyProtection="0"/>
    <xf numFmtId="41" fontId="44"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192" fontId="2" fillId="0" borderId="0" applyFont="0" applyFill="0" applyBorder="0" applyAlignment="0" applyProtection="0"/>
    <xf numFmtId="43" fontId="2" fillId="0" borderId="0" applyFont="0" applyFill="0" applyBorder="0" applyAlignment="0" applyProtection="0"/>
    <xf numFmtId="0" fontId="40" fillId="16" borderId="0" applyNumberFormat="0" applyBorder="0" applyAlignment="0" applyProtection="0"/>
    <xf numFmtId="43" fontId="7"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0" fontId="1" fillId="0" borderId="0"/>
    <xf numFmtId="41" fontId="49" fillId="0" borderId="0" applyFont="0" applyFill="0" applyBorder="0" applyAlignment="0" applyProtection="0"/>
    <xf numFmtId="196"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7"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43" fontId="42" fillId="0" borderId="0" applyFont="0" applyFill="0" applyBorder="0" applyAlignment="0" applyProtection="0"/>
    <xf numFmtId="0" fontId="1" fillId="0" borderId="0"/>
    <xf numFmtId="43" fontId="1" fillId="0" borderId="0" applyFont="0" applyFill="0" applyBorder="0" applyAlignment="0" applyProtection="0"/>
    <xf numFmtId="43" fontId="49" fillId="0" borderId="0" applyFont="0" applyFill="0" applyBorder="0" applyAlignment="0" applyProtection="0"/>
    <xf numFmtId="9" fontId="49" fillId="0" borderId="0" applyFont="0" applyFill="0" applyBorder="0" applyAlignment="0" applyProtection="0"/>
    <xf numFmtId="0" fontId="1" fillId="0" borderId="0"/>
    <xf numFmtId="43" fontId="1" fillId="0" borderId="0" applyFont="0" applyFill="0" applyBorder="0" applyAlignment="0" applyProtection="0"/>
    <xf numFmtId="193" fontId="1" fillId="0" borderId="0" applyFont="0" applyFill="0" applyBorder="0" applyAlignment="0" applyProtection="0"/>
    <xf numFmtId="193" fontId="1" fillId="0" borderId="0" applyFont="0" applyFill="0" applyBorder="0" applyAlignment="0" applyProtection="0"/>
    <xf numFmtId="193" fontId="1" fillId="0" borderId="0" applyFont="0" applyFill="0" applyBorder="0" applyAlignment="0" applyProtection="0"/>
    <xf numFmtId="192" fontId="1" fillId="0" borderId="0" applyFont="0" applyFill="0" applyBorder="0" applyAlignment="0" applyProtection="0"/>
    <xf numFmtId="43" fontId="1" fillId="0" borderId="0" applyFont="0" applyFill="0" applyBorder="0" applyAlignment="0" applyProtection="0"/>
    <xf numFmtId="0" fontId="44" fillId="0" borderId="0"/>
    <xf numFmtId="0" fontId="43" fillId="37" borderId="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3" fontId="44" fillId="0" borderId="0" applyFont="0" applyFill="0" applyBorder="0" applyAlignment="0" applyProtection="0"/>
    <xf numFmtId="0" fontId="7" fillId="0" borderId="0"/>
    <xf numFmtId="173" fontId="7" fillId="0" borderId="0" applyFill="0" applyBorder="0" applyAlignment="0" applyProtection="0"/>
    <xf numFmtId="41" fontId="2" fillId="0" borderId="0" applyFill="0" applyBorder="0" applyAlignment="0" applyProtection="0"/>
    <xf numFmtId="0" fontId="2" fillId="0" borderId="0"/>
    <xf numFmtId="0" fontId="2" fillId="0" borderId="0"/>
    <xf numFmtId="164" fontId="2" fillId="0" borderId="0" applyFill="0" applyBorder="0" applyAlignment="0" applyProtection="0"/>
    <xf numFmtId="200" fontId="2" fillId="0" borderId="0" applyFill="0" applyBorder="0" applyAlignment="0" applyProtection="0"/>
    <xf numFmtId="164" fontId="2" fillId="0" borderId="0" applyFill="0" applyBorder="0" applyAlignment="0" applyProtection="0"/>
    <xf numFmtId="0" fontId="2" fillId="0" borderId="0"/>
    <xf numFmtId="164" fontId="2" fillId="0" borderId="0" applyFill="0" applyBorder="0" applyAlignment="0" applyProtection="0"/>
    <xf numFmtId="0" fontId="2" fillId="0" borderId="0"/>
    <xf numFmtId="164" fontId="2" fillId="0" borderId="0" applyFill="0" applyBorder="0" applyAlignment="0" applyProtection="0"/>
  </cellStyleXfs>
  <cellXfs count="577">
    <xf numFmtId="0" fontId="0" fillId="0" borderId="0" xfId="0"/>
    <xf numFmtId="0" fontId="0" fillId="0" borderId="0" xfId="0"/>
    <xf numFmtId="0" fontId="0" fillId="0" borderId="0" xfId="0" applyAlignment="1">
      <alignment horizontal="center"/>
    </xf>
    <xf numFmtId="3" fontId="0" fillId="0" borderId="0" xfId="0" applyNumberFormat="1" applyAlignment="1">
      <alignment horizontal="center"/>
    </xf>
    <xf numFmtId="0" fontId="6" fillId="3" borderId="10" xfId="0" applyFont="1" applyFill="1" applyBorder="1" applyAlignment="1">
      <alignment horizontal="center" vertical="center" wrapText="1"/>
    </xf>
    <xf numFmtId="3" fontId="6" fillId="3" borderId="10" xfId="0" applyNumberFormat="1" applyFont="1" applyFill="1" applyBorder="1" applyAlignment="1">
      <alignment horizontal="center" vertical="center" wrapText="1"/>
    </xf>
    <xf numFmtId="0" fontId="5" fillId="0" borderId="10" xfId="0" applyFont="1" applyBorder="1"/>
    <xf numFmtId="0" fontId="5" fillId="0" borderId="10" xfId="0" applyFont="1" applyBorder="1" applyAlignment="1">
      <alignment horizontal="center"/>
    </xf>
    <xf numFmtId="3" fontId="5" fillId="0" borderId="10" xfId="0" applyNumberFormat="1" applyFont="1" applyBorder="1" applyAlignment="1">
      <alignment horizontal="center"/>
    </xf>
    <xf numFmtId="10" fontId="5" fillId="0" borderId="10" xfId="0" applyNumberFormat="1" applyFont="1" applyBorder="1" applyAlignment="1">
      <alignment horizontal="center"/>
    </xf>
    <xf numFmtId="0" fontId="17" fillId="0" borderId="0" xfId="0" applyFont="1"/>
    <xf numFmtId="2" fontId="18" fillId="0" borderId="0" xfId="0" applyNumberFormat="1" applyFont="1" applyAlignment="1">
      <alignment vertical="center" wrapText="1"/>
    </xf>
    <xf numFmtId="0" fontId="18" fillId="0" borderId="0" xfId="0" applyFont="1" applyAlignment="1">
      <alignment horizontal="center"/>
    </xf>
    <xf numFmtId="3" fontId="17" fillId="0" borderId="0" xfId="0" applyNumberFormat="1" applyFont="1"/>
    <xf numFmtId="41" fontId="17" fillId="0" borderId="0" xfId="67" applyFont="1"/>
    <xf numFmtId="3" fontId="17" fillId="5" borderId="0" xfId="0" applyNumberFormat="1" applyFont="1" applyFill="1"/>
    <xf numFmtId="0" fontId="17" fillId="5" borderId="0" xfId="0" applyFont="1" applyFill="1"/>
    <xf numFmtId="171" fontId="17" fillId="0" borderId="0" xfId="0" applyNumberFormat="1" applyFont="1"/>
    <xf numFmtId="171" fontId="18" fillId="0" borderId="0" xfId="0" applyNumberFormat="1" applyFont="1" applyAlignment="1">
      <alignment horizontal="center"/>
    </xf>
    <xf numFmtId="171" fontId="17" fillId="0" borderId="0" xfId="0" applyNumberFormat="1" applyFont="1" applyAlignment="1">
      <alignment horizontal="center"/>
    </xf>
    <xf numFmtId="0" fontId="18" fillId="0" borderId="0" xfId="4" applyFont="1" applyAlignment="1">
      <alignment horizontal="center" vertical="top" wrapText="1"/>
    </xf>
    <xf numFmtId="0" fontId="20" fillId="0" borderId="0" xfId="0" applyFont="1"/>
    <xf numFmtId="174" fontId="20" fillId="0" borderId="0" xfId="1" applyNumberFormat="1" applyFont="1"/>
    <xf numFmtId="14" fontId="21" fillId="6" borderId="10" xfId="0" applyNumberFormat="1" applyFont="1" applyFill="1" applyBorder="1" applyAlignment="1">
      <alignment horizontal="center" vertical="center" wrapText="1"/>
    </xf>
    <xf numFmtId="0" fontId="20" fillId="0" borderId="10" xfId="0" applyFont="1" applyBorder="1"/>
    <xf numFmtId="3" fontId="20" fillId="0" borderId="10" xfId="0" applyNumberFormat="1" applyFont="1" applyBorder="1" applyAlignment="1">
      <alignment horizontal="right"/>
    </xf>
    <xf numFmtId="3" fontId="20" fillId="0" borderId="0" xfId="0" applyNumberFormat="1" applyFont="1"/>
    <xf numFmtId="41" fontId="20" fillId="0" borderId="0" xfId="67" applyFont="1"/>
    <xf numFmtId="0" fontId="20" fillId="5" borderId="0" xfId="0" applyFont="1" applyFill="1"/>
    <xf numFmtId="0" fontId="20" fillId="5" borderId="10" xfId="0" applyFont="1" applyFill="1" applyBorder="1"/>
    <xf numFmtId="3" fontId="20" fillId="5" borderId="10" xfId="0" applyNumberFormat="1" applyFont="1" applyFill="1" applyBorder="1" applyAlignment="1">
      <alignment horizontal="right"/>
    </xf>
    <xf numFmtId="41" fontId="20" fillId="5" borderId="0" xfId="67" applyFont="1" applyFill="1"/>
    <xf numFmtId="0" fontId="21" fillId="3" borderId="10" xfId="0" applyFont="1" applyFill="1" applyBorder="1" applyAlignment="1">
      <alignment horizontal="center"/>
    </xf>
    <xf numFmtId="3" fontId="21" fillId="3" borderId="10" xfId="0" applyNumberFormat="1" applyFont="1" applyFill="1" applyBorder="1" applyAlignment="1">
      <alignment horizontal="right"/>
    </xf>
    <xf numFmtId="0" fontId="23" fillId="5" borderId="0" xfId="0" applyFont="1" applyFill="1" applyAlignment="1">
      <alignment horizontal="left" indent="1"/>
    </xf>
    <xf numFmtId="174" fontId="20" fillId="5" borderId="0" xfId="1" applyNumberFormat="1" applyFont="1" applyFill="1"/>
    <xf numFmtId="0" fontId="24" fillId="4" borderId="9" xfId="0" applyFont="1" applyFill="1" applyBorder="1" applyAlignment="1">
      <alignment vertical="top" wrapText="1"/>
    </xf>
    <xf numFmtId="171" fontId="24" fillId="4" borderId="10" xfId="0" applyNumberFormat="1" applyFont="1" applyFill="1" applyBorder="1" applyAlignment="1">
      <alignment horizontal="right" vertical="top" wrapText="1"/>
    </xf>
    <xf numFmtId="0" fontId="17" fillId="0" borderId="0" xfId="4" applyFont="1" applyAlignment="1">
      <alignment horizontal="center" vertical="top" wrapText="1"/>
    </xf>
    <xf numFmtId="0" fontId="26" fillId="0" borderId="0" xfId="0" applyFont="1" applyAlignment="1"/>
    <xf numFmtId="0" fontId="41" fillId="0" borderId="0" xfId="0" applyFont="1" applyAlignment="1">
      <alignment horizontal="center"/>
    </xf>
    <xf numFmtId="0" fontId="41" fillId="0" borderId="0" xfId="0" applyFont="1" applyAlignment="1">
      <alignment horizontal="left"/>
    </xf>
    <xf numFmtId="0" fontId="72" fillId="0" borderId="0" xfId="0" applyFont="1" applyAlignment="1">
      <alignment horizontal="left"/>
    </xf>
    <xf numFmtId="0" fontId="73" fillId="0" borderId="0" xfId="0" applyFont="1" applyAlignment="1">
      <alignment horizontal="center"/>
    </xf>
    <xf numFmtId="0" fontId="74" fillId="0" borderId="0" xfId="0" applyFont="1" applyAlignment="1">
      <alignment horizontal="left"/>
    </xf>
    <xf numFmtId="0" fontId="75" fillId="0" borderId="0" xfId="0" applyFont="1" applyAlignment="1">
      <alignment horizontal="center"/>
    </xf>
    <xf numFmtId="0" fontId="72" fillId="0" borderId="0" xfId="0" applyFont="1"/>
    <xf numFmtId="0" fontId="75" fillId="0" borderId="0" xfId="0" applyFont="1"/>
    <xf numFmtId="0" fontId="78" fillId="0" borderId="0" xfId="0" applyFont="1"/>
    <xf numFmtId="0" fontId="80" fillId="0" borderId="0" xfId="0" applyFont="1"/>
    <xf numFmtId="0" fontId="74" fillId="0" borderId="0" xfId="0" applyFont="1"/>
    <xf numFmtId="0" fontId="81" fillId="0" borderId="0" xfId="0" applyFont="1"/>
    <xf numFmtId="0" fontId="82" fillId="0" borderId="0" xfId="75" applyFont="1"/>
    <xf numFmtId="14" fontId="74" fillId="0" borderId="0" xfId="0" applyNumberFormat="1" applyFont="1" applyAlignment="1">
      <alignment horizontal="left"/>
    </xf>
    <xf numFmtId="0" fontId="83" fillId="0" borderId="0" xfId="0" applyFont="1"/>
    <xf numFmtId="6" fontId="74" fillId="0" borderId="0" xfId="0" applyNumberFormat="1" applyFont="1" applyAlignment="1"/>
    <xf numFmtId="6" fontId="74" fillId="0" borderId="0" xfId="0" applyNumberFormat="1" applyFont="1" applyAlignment="1">
      <alignment horizontal="right"/>
    </xf>
    <xf numFmtId="0" fontId="74" fillId="0" borderId="0" xfId="0" applyFont="1" applyAlignment="1">
      <alignment horizontal="center"/>
    </xf>
    <xf numFmtId="0" fontId="74" fillId="0" borderId="10" xfId="0" applyFont="1" applyFill="1" applyBorder="1" applyAlignment="1">
      <alignment horizontal="center"/>
    </xf>
    <xf numFmtId="3" fontId="74" fillId="0" borderId="10" xfId="0" applyNumberFormat="1" applyFont="1" applyFill="1" applyBorder="1" applyAlignment="1">
      <alignment horizontal="center"/>
    </xf>
    <xf numFmtId="3" fontId="74" fillId="0" borderId="10" xfId="0" applyNumberFormat="1" applyFont="1" applyFill="1" applyBorder="1" applyAlignment="1">
      <alignment horizontal="right"/>
    </xf>
    <xf numFmtId="3" fontId="75" fillId="0" borderId="10" xfId="0" applyNumberFormat="1" applyFont="1" applyFill="1" applyBorder="1"/>
    <xf numFmtId="0" fontId="75" fillId="0" borderId="10" xfId="0" applyFont="1" applyFill="1" applyBorder="1" applyAlignment="1"/>
    <xf numFmtId="3" fontId="75" fillId="0" borderId="10" xfId="0" applyNumberFormat="1" applyFont="1" applyFill="1" applyBorder="1" applyAlignment="1">
      <alignment horizontal="right"/>
    </xf>
    <xf numFmtId="10" fontId="75" fillId="0" borderId="10" xfId="0" applyNumberFormat="1" applyFont="1" applyFill="1" applyBorder="1" applyAlignment="1">
      <alignment horizontal="center"/>
    </xf>
    <xf numFmtId="0" fontId="74" fillId="0" borderId="0" xfId="0" applyFont="1" applyFill="1" applyAlignment="1">
      <alignment horizontal="center"/>
    </xf>
    <xf numFmtId="3" fontId="74" fillId="0" borderId="0" xfId="0" applyNumberFormat="1" applyFont="1" applyFill="1" applyAlignment="1">
      <alignment horizontal="center"/>
    </xf>
    <xf numFmtId="0" fontId="74" fillId="0" borderId="0" xfId="0" applyFont="1" applyFill="1"/>
    <xf numFmtId="3" fontId="74" fillId="0" borderId="0" xfId="0" applyNumberFormat="1" applyFont="1" applyFill="1" applyAlignment="1">
      <alignment horizontal="right"/>
    </xf>
    <xf numFmtId="0" fontId="74" fillId="0" borderId="0" xfId="0" applyFont="1" applyBorder="1" applyAlignment="1">
      <alignment horizontal="center"/>
    </xf>
    <xf numFmtId="0" fontId="78" fillId="0" borderId="0" xfId="0" applyFont="1" applyAlignment="1">
      <alignment horizontal="center"/>
    </xf>
    <xf numFmtId="10" fontId="74" fillId="0" borderId="0" xfId="0" applyNumberFormat="1" applyFont="1"/>
    <xf numFmtId="0" fontId="83" fillId="0" borderId="0" xfId="0" applyFont="1" applyAlignment="1"/>
    <xf numFmtId="0" fontId="83" fillId="0" borderId="0" xfId="0" applyFont="1" applyAlignment="1">
      <alignment horizontal="center"/>
    </xf>
    <xf numFmtId="0" fontId="48" fillId="0" borderId="0" xfId="75" applyFont="1"/>
    <xf numFmtId="0" fontId="83" fillId="0" borderId="0" xfId="0" applyFont="1" applyBorder="1" applyAlignment="1">
      <alignment horizontal="center"/>
    </xf>
    <xf numFmtId="0" fontId="81" fillId="0" borderId="0" xfId="0" applyFont="1" applyBorder="1"/>
    <xf numFmtId="0" fontId="83" fillId="0" borderId="0" xfId="0" applyFont="1" applyBorder="1" applyAlignment="1"/>
    <xf numFmtId="0" fontId="81" fillId="0" borderId="0" xfId="0" applyFont="1" applyBorder="1" applyAlignment="1">
      <alignment horizontal="left"/>
    </xf>
    <xf numFmtId="0" fontId="84" fillId="38" borderId="10" xfId="0" applyFont="1" applyFill="1" applyBorder="1" applyAlignment="1">
      <alignment horizontal="center" vertical="center" wrapText="1"/>
    </xf>
    <xf numFmtId="3" fontId="86" fillId="0" borderId="3" xfId="0" applyNumberFormat="1" applyFont="1" applyFill="1" applyBorder="1"/>
    <xf numFmtId="3" fontId="77" fillId="0" borderId="3" xfId="0" applyNumberFormat="1" applyFont="1" applyFill="1" applyBorder="1"/>
    <xf numFmtId="3" fontId="85" fillId="0" borderId="3" xfId="0" applyNumberFormat="1" applyFont="1" applyFill="1" applyBorder="1"/>
    <xf numFmtId="0" fontId="72" fillId="0" borderId="3" xfId="0" applyFont="1" applyFill="1" applyBorder="1"/>
    <xf numFmtId="0" fontId="77" fillId="0" borderId="3" xfId="0" applyFont="1" applyFill="1" applyBorder="1" applyAlignment="1">
      <alignment horizontal="center"/>
    </xf>
    <xf numFmtId="171" fontId="72" fillId="0" borderId="0" xfId="0" applyNumberFormat="1" applyFont="1"/>
    <xf numFmtId="3" fontId="72" fillId="0" borderId="0" xfId="0" applyNumberFormat="1" applyFont="1"/>
    <xf numFmtId="0" fontId="75" fillId="0" borderId="12" xfId="0" applyFont="1" applyFill="1" applyBorder="1" applyAlignment="1">
      <alignment horizontal="center"/>
    </xf>
    <xf numFmtId="0" fontId="75" fillId="0" borderId="10" xfId="0" applyFont="1" applyFill="1" applyBorder="1" applyAlignment="1">
      <alignment horizontal="center"/>
    </xf>
    <xf numFmtId="3" fontId="75" fillId="0" borderId="1" xfId="0" applyNumberFormat="1" applyFont="1" applyFill="1" applyBorder="1"/>
    <xf numFmtId="0" fontId="75" fillId="0" borderId="1" xfId="0" applyFont="1" applyFill="1" applyBorder="1" applyAlignment="1">
      <alignment horizontal="center"/>
    </xf>
    <xf numFmtId="171" fontId="74" fillId="0" borderId="0" xfId="0" applyNumberFormat="1" applyFont="1"/>
    <xf numFmtId="3" fontId="74" fillId="0" borderId="0" xfId="0" applyNumberFormat="1" applyFont="1"/>
    <xf numFmtId="0" fontId="77" fillId="0" borderId="3" xfId="0" applyFont="1" applyFill="1" applyBorder="1"/>
    <xf numFmtId="0" fontId="72" fillId="0" borderId="3" xfId="0" applyFont="1" applyFill="1" applyBorder="1" applyAlignment="1">
      <alignment horizontal="left" vertical="center" wrapText="1"/>
    </xf>
    <xf numFmtId="0" fontId="77" fillId="0" borderId="3" xfId="0" applyFont="1" applyFill="1" applyBorder="1" applyAlignment="1">
      <alignment horizontal="center" vertical="center" wrapText="1"/>
    </xf>
    <xf numFmtId="3" fontId="87" fillId="0" borderId="3" xfId="0" applyNumberFormat="1" applyFont="1" applyFill="1" applyBorder="1"/>
    <xf numFmtId="3" fontId="72" fillId="0" borderId="3" xfId="0" applyNumberFormat="1" applyFont="1" applyFill="1" applyBorder="1"/>
    <xf numFmtId="0" fontId="77" fillId="0" borderId="17" xfId="0" applyFont="1" applyFill="1" applyBorder="1"/>
    <xf numFmtId="0" fontId="77" fillId="0" borderId="17" xfId="0" applyFont="1" applyFill="1" applyBorder="1" applyAlignment="1">
      <alignment horizontal="center"/>
    </xf>
    <xf numFmtId="3" fontId="77" fillId="0" borderId="17" xfId="0" applyNumberFormat="1" applyFont="1" applyFill="1" applyBorder="1"/>
    <xf numFmtId="3" fontId="86" fillId="0" borderId="17" xfId="0" applyNumberFormat="1" applyFont="1" applyFill="1" applyBorder="1"/>
    <xf numFmtId="0" fontId="89" fillId="38" borderId="10" xfId="0" applyFont="1" applyFill="1" applyBorder="1" applyAlignment="1">
      <alignment horizontal="center" vertical="center" wrapText="1"/>
    </xf>
    <xf numFmtId="199" fontId="89" fillId="38" borderId="10" xfId="0" applyNumberFormat="1" applyFont="1" applyFill="1" applyBorder="1" applyAlignment="1">
      <alignment horizontal="center" vertical="center" wrapText="1"/>
    </xf>
    <xf numFmtId="0" fontId="85" fillId="0" borderId="3" xfId="0" applyFont="1" applyFill="1" applyBorder="1"/>
    <xf numFmtId="0" fontId="72" fillId="0" borderId="3" xfId="0" quotePrefix="1" applyFont="1" applyFill="1" applyBorder="1"/>
    <xf numFmtId="3" fontId="85" fillId="0" borderId="3" xfId="0" applyNumberFormat="1" applyFont="1" applyFill="1" applyBorder="1" applyAlignment="1">
      <alignment horizontal="right"/>
    </xf>
    <xf numFmtId="3" fontId="85" fillId="0" borderId="3" xfId="0" quotePrefix="1" applyNumberFormat="1" applyFont="1" applyFill="1" applyBorder="1" applyAlignment="1">
      <alignment horizontal="right"/>
    </xf>
    <xf numFmtId="0" fontId="77" fillId="0" borderId="3" xfId="0" applyFont="1" applyFill="1" applyBorder="1" applyAlignment="1">
      <alignment horizontal="left" vertical="center" wrapText="1"/>
    </xf>
    <xf numFmtId="3" fontId="86" fillId="0" borderId="3" xfId="0" applyNumberFormat="1" applyFont="1" applyFill="1" applyBorder="1" applyAlignment="1">
      <alignment horizontal="right" vertical="center"/>
    </xf>
    <xf numFmtId="3" fontId="86" fillId="0" borderId="3" xfId="0" applyNumberFormat="1" applyFont="1" applyFill="1" applyBorder="1" applyAlignment="1">
      <alignment vertical="center"/>
    </xf>
    <xf numFmtId="0" fontId="77" fillId="0" borderId="3" xfId="0" applyFont="1" applyFill="1" applyBorder="1" applyAlignment="1">
      <alignment horizontal="left"/>
    </xf>
    <xf numFmtId="3" fontId="85" fillId="0" borderId="0" xfId="0" applyNumberFormat="1" applyFont="1"/>
    <xf numFmtId="0" fontId="85" fillId="0" borderId="0" xfId="0" applyFont="1"/>
    <xf numFmtId="0" fontId="86" fillId="0" borderId="10" xfId="4" applyFont="1" applyFill="1" applyBorder="1" applyAlignment="1">
      <alignment horizontal="center" vertical="center" wrapText="1"/>
    </xf>
    <xf numFmtId="0" fontId="85" fillId="0" borderId="15" xfId="4" applyFont="1" applyFill="1" applyBorder="1" applyAlignment="1">
      <alignment horizontal="left" vertical="center" wrapText="1"/>
    </xf>
    <xf numFmtId="3" fontId="85" fillId="0" borderId="3" xfId="4" applyNumberFormat="1" applyFont="1" applyFill="1" applyBorder="1" applyAlignment="1">
      <alignment horizontal="right" wrapText="1"/>
    </xf>
    <xf numFmtId="3" fontId="85" fillId="0" borderId="3" xfId="3" applyNumberFormat="1" applyFont="1" applyFill="1" applyBorder="1" applyAlignment="1" applyProtection="1">
      <alignment horizontal="right" wrapText="1"/>
    </xf>
    <xf numFmtId="0" fontId="85" fillId="0" borderId="3" xfId="4" applyFont="1" applyFill="1" applyBorder="1" applyAlignment="1">
      <alignment horizontal="left" vertical="center" wrapText="1"/>
    </xf>
    <xf numFmtId="0" fontId="85" fillId="0" borderId="17" xfId="4" applyFont="1" applyFill="1" applyBorder="1" applyAlignment="1">
      <alignment horizontal="left" vertical="center" wrapText="1"/>
    </xf>
    <xf numFmtId="3" fontId="85" fillId="0" borderId="17" xfId="4" applyNumberFormat="1" applyFont="1" applyFill="1" applyBorder="1" applyAlignment="1">
      <alignment horizontal="right" wrapText="1"/>
    </xf>
    <xf numFmtId="3" fontId="85" fillId="0" borderId="17" xfId="3" applyNumberFormat="1" applyFont="1" applyFill="1" applyBorder="1" applyAlignment="1" applyProtection="1">
      <alignment horizontal="right" wrapText="1"/>
    </xf>
    <xf numFmtId="3" fontId="86" fillId="0" borderId="10" xfId="4" applyNumberFormat="1" applyFont="1" applyFill="1" applyBorder="1" applyAlignment="1">
      <alignment horizontal="right" wrapText="1"/>
    </xf>
    <xf numFmtId="0" fontId="90" fillId="5" borderId="0" xfId="0" applyFont="1" applyFill="1"/>
    <xf numFmtId="174" fontId="90" fillId="5" borderId="0" xfId="1" applyNumberFormat="1" applyFont="1" applyFill="1"/>
    <xf numFmtId="3" fontId="90" fillId="5" borderId="0" xfId="0" applyNumberFormat="1" applyFont="1" applyFill="1"/>
    <xf numFmtId="0" fontId="72" fillId="5" borderId="0" xfId="0" applyFont="1" applyFill="1"/>
    <xf numFmtId="171" fontId="92" fillId="0" borderId="10" xfId="0" applyNumberFormat="1" applyFont="1" applyFill="1" applyBorder="1" applyAlignment="1">
      <alignment horizontal="right" vertical="top" wrapText="1"/>
    </xf>
    <xf numFmtId="171" fontId="93" fillId="0" borderId="10" xfId="0" applyNumberFormat="1" applyFont="1" applyFill="1" applyBorder="1" applyAlignment="1">
      <alignment horizontal="right" vertical="top" wrapText="1"/>
    </xf>
    <xf numFmtId="175" fontId="93" fillId="0" borderId="10" xfId="0" applyNumberFormat="1" applyFont="1" applyFill="1" applyBorder="1" applyAlignment="1">
      <alignment horizontal="right" vertical="top" wrapText="1"/>
    </xf>
    <xf numFmtId="171" fontId="92" fillId="0" borderId="10" xfId="3" applyNumberFormat="1" applyFont="1" applyFill="1" applyBorder="1" applyAlignment="1">
      <alignment horizontal="right" vertical="top" wrapText="1"/>
    </xf>
    <xf numFmtId="3" fontId="92" fillId="0" borderId="10" xfId="0" applyNumberFormat="1" applyFont="1" applyFill="1" applyBorder="1" applyAlignment="1">
      <alignment horizontal="right"/>
    </xf>
    <xf numFmtId="3" fontId="93" fillId="0" borderId="10" xfId="0" applyNumberFormat="1" applyFont="1" applyFill="1" applyBorder="1" applyAlignment="1">
      <alignment horizontal="right"/>
    </xf>
    <xf numFmtId="3" fontId="93" fillId="0" borderId="16" xfId="0" applyNumberFormat="1" applyFont="1" applyFill="1" applyBorder="1" applyAlignment="1">
      <alignment horizontal="right" vertical="top" wrapText="1"/>
    </xf>
    <xf numFmtId="3" fontId="93" fillId="0" borderId="15" xfId="0" applyNumberFormat="1" applyFont="1" applyFill="1" applyBorder="1" applyAlignment="1">
      <alignment horizontal="right" vertical="top" wrapText="1"/>
    </xf>
    <xf numFmtId="3" fontId="92" fillId="0" borderId="1" xfId="0" applyNumberFormat="1" applyFont="1" applyFill="1" applyBorder="1" applyAlignment="1">
      <alignment horizontal="right" vertical="top" wrapText="1"/>
    </xf>
    <xf numFmtId="3" fontId="93" fillId="0" borderId="10" xfId="0" applyNumberFormat="1" applyFont="1" applyFill="1" applyBorder="1" applyAlignment="1">
      <alignment horizontal="right" vertical="center" wrapText="1"/>
    </xf>
    <xf numFmtId="171" fontId="93" fillId="0" borderId="10" xfId="3" applyNumberFormat="1" applyFont="1" applyFill="1" applyBorder="1" applyAlignment="1">
      <alignment horizontal="right" vertical="center" wrapText="1"/>
    </xf>
    <xf numFmtId="3" fontId="93" fillId="0" borderId="3" xfId="0" applyNumberFormat="1" applyFont="1" applyFill="1" applyBorder="1"/>
    <xf numFmtId="166" fontId="93" fillId="0" borderId="10" xfId="3" applyNumberFormat="1" applyFont="1" applyFill="1" applyBorder="1" applyAlignment="1">
      <alignment horizontal="center" vertical="center" wrapText="1"/>
    </xf>
    <xf numFmtId="171" fontId="93" fillId="0" borderId="10" xfId="0" applyNumberFormat="1" applyFont="1" applyFill="1" applyBorder="1" applyAlignment="1">
      <alignment horizontal="right"/>
    </xf>
    <xf numFmtId="3" fontId="92" fillId="0" borderId="10" xfId="0" applyNumberFormat="1" applyFont="1" applyFill="1" applyBorder="1" applyAlignment="1">
      <alignment horizontal="right" vertical="top" wrapText="1"/>
    </xf>
    <xf numFmtId="166" fontId="92" fillId="0" borderId="10" xfId="3" applyNumberFormat="1" applyFont="1" applyFill="1" applyBorder="1" applyAlignment="1">
      <alignment horizontal="center" vertical="top" wrapText="1"/>
    </xf>
    <xf numFmtId="3" fontId="92" fillId="0" borderId="3" xfId="0" applyNumberFormat="1" applyFont="1" applyFill="1" applyBorder="1"/>
    <xf numFmtId="0" fontId="92" fillId="0" borderId="6" xfId="0" applyFont="1" applyFill="1" applyBorder="1"/>
    <xf numFmtId="0" fontId="92" fillId="0" borderId="3" xfId="0" applyFont="1" applyFill="1" applyBorder="1" applyAlignment="1">
      <alignment horizontal="center"/>
    </xf>
    <xf numFmtId="0" fontId="93" fillId="0" borderId="3" xfId="0" applyFont="1" applyFill="1" applyBorder="1"/>
    <xf numFmtId="0" fontId="92" fillId="0" borderId="15" xfId="0" applyFont="1" applyFill="1" applyBorder="1" applyAlignment="1">
      <alignment horizontal="center"/>
    </xf>
    <xf numFmtId="0" fontId="93" fillId="0" borderId="6" xfId="0" applyFont="1" applyFill="1" applyBorder="1"/>
    <xf numFmtId="0" fontId="93" fillId="0" borderId="6" xfId="0" applyFont="1" applyFill="1" applyBorder="1" applyAlignment="1">
      <alignment horizontal="left" vertical="center" wrapText="1"/>
    </xf>
    <xf numFmtId="0" fontId="92" fillId="0" borderId="3" xfId="0" applyFont="1" applyFill="1" applyBorder="1" applyAlignment="1">
      <alignment horizontal="center" vertical="top"/>
    </xf>
    <xf numFmtId="3" fontId="93" fillId="0" borderId="3" xfId="0" applyNumberFormat="1" applyFont="1" applyFill="1" applyBorder="1" applyAlignment="1">
      <alignment vertical="top" wrapText="1"/>
    </xf>
    <xf numFmtId="0" fontId="93" fillId="0" borderId="0" xfId="0" applyFont="1" applyFill="1"/>
    <xf numFmtId="0" fontId="94" fillId="0" borderId="3" xfId="0" applyFont="1" applyFill="1" applyBorder="1"/>
    <xf numFmtId="0" fontId="95" fillId="0" borderId="3" xfId="0" applyFont="1" applyFill="1" applyBorder="1" applyAlignment="1">
      <alignment horizontal="center"/>
    </xf>
    <xf numFmtId="0" fontId="92" fillId="0" borderId="3" xfId="0" applyFont="1" applyFill="1" applyBorder="1" applyAlignment="1">
      <alignment horizontal="center" vertical="center" wrapText="1"/>
    </xf>
    <xf numFmtId="0" fontId="92" fillId="0" borderId="0" xfId="0" applyFont="1" applyFill="1" applyBorder="1"/>
    <xf numFmtId="3" fontId="93" fillId="0" borderId="3" xfId="0" applyNumberFormat="1" applyFont="1" applyFill="1" applyBorder="1" applyAlignment="1">
      <alignment vertical="center"/>
    </xf>
    <xf numFmtId="0" fontId="92" fillId="0" borderId="17" xfId="0" applyFont="1" applyFill="1" applyBorder="1" applyAlignment="1">
      <alignment horizontal="center"/>
    </xf>
    <xf numFmtId="171" fontId="93" fillId="0" borderId="10" xfId="0" applyNumberFormat="1" applyFont="1" applyFill="1" applyBorder="1" applyAlignment="1">
      <alignment horizontal="right" vertical="center" wrapText="1"/>
    </xf>
    <xf numFmtId="0" fontId="93" fillId="0" borderId="0" xfId="0" applyFont="1" applyFill="1" applyAlignment="1">
      <alignment horizontal="left"/>
    </xf>
    <xf numFmtId="0" fontId="92" fillId="0" borderId="0" xfId="0" applyFont="1" applyFill="1" applyAlignment="1">
      <alignment horizontal="center"/>
    </xf>
    <xf numFmtId="0" fontId="93" fillId="0" borderId="0" xfId="0" applyFont="1" applyFill="1" applyAlignment="1">
      <alignment vertical="center"/>
    </xf>
    <xf numFmtId="0" fontId="92" fillId="0" borderId="0" xfId="0" applyFont="1" applyFill="1" applyAlignment="1"/>
    <xf numFmtId="0" fontId="92" fillId="0" borderId="0" xfId="0" applyFont="1" applyFill="1" applyAlignment="1">
      <alignment vertical="center" wrapText="1"/>
    </xf>
    <xf numFmtId="0" fontId="93" fillId="0" borderId="0" xfId="0" applyFont="1" applyFill="1" applyAlignment="1"/>
    <xf numFmtId="0" fontId="92" fillId="0" borderId="0" xfId="0" applyFont="1" applyFill="1" applyAlignment="1">
      <alignment wrapText="1"/>
    </xf>
    <xf numFmtId="0" fontId="93" fillId="0" borderId="0" xfId="0" applyFont="1" applyFill="1" applyAlignment="1">
      <alignment horizontal="left" vertical="center" wrapText="1"/>
    </xf>
    <xf numFmtId="0" fontId="92" fillId="0" borderId="0" xfId="0" applyFont="1" applyFill="1" applyAlignment="1">
      <alignment vertical="center"/>
    </xf>
    <xf numFmtId="171" fontId="92" fillId="0" borderId="0" xfId="0" applyNumberFormat="1" applyFont="1" applyFill="1" applyAlignment="1">
      <alignment vertical="center"/>
    </xf>
    <xf numFmtId="171" fontId="93" fillId="0" borderId="0" xfId="0" applyNumberFormat="1" applyFont="1" applyFill="1"/>
    <xf numFmtId="171" fontId="93" fillId="0" borderId="0" xfId="0" applyNumberFormat="1" applyFont="1" applyFill="1" applyAlignment="1">
      <alignment horizontal="left"/>
    </xf>
    <xf numFmtId="4" fontId="93" fillId="0" borderId="10" xfId="0" applyNumberFormat="1" applyFont="1" applyFill="1" applyBorder="1" applyAlignment="1">
      <alignment horizontal="center" vertical="center" wrapText="1"/>
    </xf>
    <xf numFmtId="0" fontId="92" fillId="0" borderId="0" xfId="0" applyFont="1" applyFill="1"/>
    <xf numFmtId="0" fontId="92" fillId="0" borderId="0" xfId="0" applyFont="1" applyFill="1" applyAlignment="1">
      <alignment horizontal="left" vertical="center"/>
    </xf>
    <xf numFmtId="0" fontId="92" fillId="0" borderId="10" xfId="0" applyFont="1" applyFill="1" applyBorder="1" applyAlignment="1">
      <alignment vertical="top" wrapText="1"/>
    </xf>
    <xf numFmtId="171" fontId="92" fillId="0" borderId="10" xfId="0" applyNumberFormat="1" applyFont="1" applyFill="1" applyBorder="1" applyAlignment="1">
      <alignment vertical="top" wrapText="1"/>
    </xf>
    <xf numFmtId="0" fontId="93" fillId="0" borderId="10" xfId="0" applyFont="1" applyFill="1" applyBorder="1" applyAlignment="1">
      <alignment horizontal="center" vertical="top" wrapText="1"/>
    </xf>
    <xf numFmtId="4" fontId="93" fillId="0" borderId="10" xfId="1" applyNumberFormat="1" applyFont="1" applyFill="1" applyBorder="1" applyAlignment="1">
      <alignment horizontal="right" vertical="top" wrapText="1"/>
    </xf>
    <xf numFmtId="172" fontId="93" fillId="0" borderId="10" xfId="0" applyNumberFormat="1" applyFont="1" applyFill="1" applyBorder="1" applyAlignment="1">
      <alignment horizontal="right" vertical="top" wrapText="1"/>
    </xf>
    <xf numFmtId="171" fontId="93" fillId="0" borderId="10" xfId="1" applyNumberFormat="1" applyFont="1" applyFill="1" applyBorder="1" applyAlignment="1">
      <alignment vertical="top" wrapText="1"/>
    </xf>
    <xf numFmtId="4" fontId="93" fillId="0" borderId="10" xfId="0" applyNumberFormat="1" applyFont="1" applyFill="1" applyBorder="1" applyAlignment="1">
      <alignment horizontal="right" vertical="top" wrapText="1"/>
    </xf>
    <xf numFmtId="4" fontId="93" fillId="0" borderId="0" xfId="0" applyNumberFormat="1" applyFont="1" applyFill="1"/>
    <xf numFmtId="3" fontId="93" fillId="0" borderId="0" xfId="0" applyNumberFormat="1" applyFont="1" applyFill="1"/>
    <xf numFmtId="171" fontId="93" fillId="0" borderId="10" xfId="0" applyNumberFormat="1" applyFont="1" applyFill="1" applyBorder="1" applyAlignment="1">
      <alignment vertical="top" wrapText="1"/>
    </xf>
    <xf numFmtId="0" fontId="93" fillId="0" borderId="10" xfId="0" applyFont="1" applyFill="1" applyBorder="1" applyAlignment="1">
      <alignment horizontal="center" vertical="center" wrapText="1"/>
    </xf>
    <xf numFmtId="172" fontId="93" fillId="0" borderId="10" xfId="0" applyNumberFormat="1" applyFont="1" applyFill="1" applyBorder="1" applyAlignment="1">
      <alignment vertical="top" wrapText="1"/>
    </xf>
    <xf numFmtId="0" fontId="92" fillId="0" borderId="0" xfId="0" applyFont="1" applyFill="1" applyBorder="1" applyAlignment="1">
      <alignment vertical="top" wrapText="1"/>
    </xf>
    <xf numFmtId="0" fontId="93" fillId="0" borderId="0" xfId="0" applyFont="1" applyFill="1" applyBorder="1"/>
    <xf numFmtId="0" fontId="93" fillId="0" borderId="10" xfId="0" applyFont="1" applyFill="1" applyBorder="1" applyAlignment="1">
      <alignment horizontal="left" vertical="top" wrapText="1"/>
    </xf>
    <xf numFmtId="172" fontId="92" fillId="0" borderId="10" xfId="0" applyNumberFormat="1" applyFont="1" applyFill="1" applyBorder="1" applyAlignment="1">
      <alignment vertical="top" wrapText="1"/>
    </xf>
    <xf numFmtId="169" fontId="93" fillId="0" borderId="0" xfId="67" applyNumberFormat="1" applyFont="1" applyFill="1"/>
    <xf numFmtId="0" fontId="92" fillId="0" borderId="10" xfId="0" applyFont="1" applyFill="1" applyBorder="1" applyAlignment="1">
      <alignment horizontal="center" vertical="top" wrapText="1"/>
    </xf>
    <xf numFmtId="4" fontId="92" fillId="0" borderId="10" xfId="0" applyNumberFormat="1" applyFont="1" applyFill="1" applyBorder="1" applyAlignment="1">
      <alignment horizontal="right" vertical="top" wrapText="1"/>
    </xf>
    <xf numFmtId="172" fontId="92" fillId="0" borderId="10" xfId="0" applyNumberFormat="1" applyFont="1" applyFill="1" applyBorder="1" applyAlignment="1">
      <alignment horizontal="right" vertical="top" wrapText="1"/>
    </xf>
    <xf numFmtId="3" fontId="92" fillId="0" borderId="10" xfId="0" applyNumberFormat="1" applyFont="1" applyFill="1" applyBorder="1" applyAlignment="1">
      <alignment vertical="top" wrapText="1"/>
    </xf>
    <xf numFmtId="43" fontId="93" fillId="0" borderId="0" xfId="0" applyNumberFormat="1" applyFont="1" applyFill="1" applyBorder="1"/>
    <xf numFmtId="0" fontId="96" fillId="0" borderId="0" xfId="0" applyFont="1" applyFill="1" applyBorder="1" applyAlignment="1">
      <alignment horizontal="justify" vertical="top" wrapText="1"/>
    </xf>
    <xf numFmtId="0" fontId="96" fillId="0" borderId="0" xfId="0" applyFont="1" applyFill="1" applyBorder="1" applyAlignment="1">
      <alignment horizontal="center" vertical="top" wrapText="1"/>
    </xf>
    <xf numFmtId="4" fontId="96" fillId="0" borderId="0" xfId="0" applyNumberFormat="1" applyFont="1" applyFill="1" applyBorder="1" applyAlignment="1">
      <alignment horizontal="right" vertical="top" wrapText="1"/>
    </xf>
    <xf numFmtId="171" fontId="96" fillId="0" borderId="0" xfId="0" applyNumberFormat="1" applyFont="1" applyFill="1" applyBorder="1" applyAlignment="1">
      <alignment horizontal="right" vertical="top" wrapText="1"/>
    </xf>
    <xf numFmtId="171" fontId="96" fillId="0" borderId="0" xfId="0" applyNumberFormat="1" applyFont="1" applyFill="1" applyBorder="1" applyAlignment="1">
      <alignment vertical="top" wrapText="1"/>
    </xf>
    <xf numFmtId="3" fontId="96" fillId="0" borderId="0" xfId="0" applyNumberFormat="1" applyFont="1" applyFill="1" applyBorder="1" applyAlignment="1">
      <alignment vertical="top" wrapText="1"/>
    </xf>
    <xf numFmtId="171" fontId="93" fillId="0" borderId="0" xfId="0" applyNumberFormat="1" applyFont="1" applyFill="1" applyBorder="1" applyAlignment="1">
      <alignment horizontal="right" vertical="top" wrapText="1"/>
    </xf>
    <xf numFmtId="171" fontId="93" fillId="0" borderId="0" xfId="0" applyNumberFormat="1" applyFont="1" applyFill="1" applyBorder="1" applyAlignment="1">
      <alignment vertical="top" wrapText="1"/>
    </xf>
    <xf numFmtId="3" fontId="93" fillId="0" borderId="0" xfId="0" applyNumberFormat="1" applyFont="1" applyFill="1" applyBorder="1" applyAlignment="1">
      <alignment horizontal="right" vertical="top" wrapText="1"/>
    </xf>
    <xf numFmtId="3" fontId="93" fillId="0" borderId="0" xfId="0" applyNumberFormat="1" applyFont="1" applyFill="1" applyBorder="1" applyAlignment="1">
      <alignment vertical="top" wrapText="1"/>
    </xf>
    <xf numFmtId="0" fontId="93" fillId="0" borderId="10" xfId="0" applyFont="1" applyFill="1" applyBorder="1" applyAlignment="1">
      <alignment horizontal="right" vertical="top" wrapText="1"/>
    </xf>
    <xf numFmtId="174" fontId="93" fillId="0" borderId="10" xfId="1" applyNumberFormat="1" applyFont="1" applyFill="1" applyBorder="1" applyAlignment="1">
      <alignment horizontal="right" vertical="top" wrapText="1"/>
    </xf>
    <xf numFmtId="171" fontId="93" fillId="0" borderId="10" xfId="1" applyNumberFormat="1" applyFont="1" applyFill="1" applyBorder="1" applyAlignment="1">
      <alignment horizontal="right" vertical="top" wrapText="1"/>
    </xf>
    <xf numFmtId="174" fontId="92" fillId="0" borderId="10" xfId="1" applyNumberFormat="1" applyFont="1" applyFill="1" applyBorder="1" applyAlignment="1">
      <alignment horizontal="right" vertical="top" wrapText="1"/>
    </xf>
    <xf numFmtId="0" fontId="92" fillId="0" borderId="0" xfId="0" applyFont="1" applyFill="1" applyAlignment="1">
      <alignment horizontal="left"/>
    </xf>
    <xf numFmtId="172" fontId="93" fillId="0" borderId="10" xfId="0" applyNumberFormat="1" applyFont="1" applyFill="1" applyBorder="1" applyAlignment="1">
      <alignment horizontal="right" vertical="center" wrapText="1"/>
    </xf>
    <xf numFmtId="171" fontId="93" fillId="0" borderId="0" xfId="0" applyNumberFormat="1" applyFont="1" applyFill="1" applyAlignment="1">
      <alignment vertical="center"/>
    </xf>
    <xf numFmtId="3" fontId="93" fillId="0" borderId="10" xfId="0" applyNumberFormat="1" applyFont="1" applyFill="1" applyBorder="1" applyAlignment="1">
      <alignment horizontal="center" vertical="top" wrapText="1"/>
    </xf>
    <xf numFmtId="3" fontId="92" fillId="0" borderId="10" xfId="0" applyNumberFormat="1" applyFont="1" applyFill="1" applyBorder="1" applyAlignment="1">
      <alignment horizontal="center" vertical="top" wrapText="1"/>
    </xf>
    <xf numFmtId="0" fontId="93" fillId="0" borderId="0" xfId="0" applyFont="1" applyFill="1" applyBorder="1" applyAlignment="1">
      <alignment horizontal="left" vertical="top" wrapText="1"/>
    </xf>
    <xf numFmtId="3" fontId="93" fillId="0" borderId="0" xfId="0" applyNumberFormat="1" applyFont="1" applyFill="1" applyBorder="1" applyAlignment="1">
      <alignment horizontal="center" vertical="top" wrapText="1"/>
    </xf>
    <xf numFmtId="172" fontId="93" fillId="0" borderId="0" xfId="0" applyNumberFormat="1" applyFont="1" applyFill="1" applyBorder="1" applyAlignment="1">
      <alignment horizontal="right" vertical="top" wrapText="1"/>
    </xf>
    <xf numFmtId="0" fontId="93" fillId="0" borderId="0" xfId="0" applyFont="1" applyFill="1" applyAlignment="1">
      <alignment horizontal="left" vertical="center"/>
    </xf>
    <xf numFmtId="172" fontId="93" fillId="0" borderId="10" xfId="1" applyNumberFormat="1" applyFont="1" applyFill="1" applyBorder="1" applyAlignment="1">
      <alignment horizontal="right" vertical="top" wrapText="1"/>
    </xf>
    <xf numFmtId="171" fontId="93" fillId="0" borderId="0" xfId="0" applyNumberFormat="1" applyFont="1" applyFill="1" applyBorder="1"/>
    <xf numFmtId="0" fontId="93" fillId="0" borderId="0" xfId="0" applyFont="1" applyFill="1" applyBorder="1" applyAlignment="1">
      <alignment horizontal="justify" vertical="top" wrapText="1"/>
    </xf>
    <xf numFmtId="4" fontId="93" fillId="0" borderId="0" xfId="1" applyNumberFormat="1" applyFont="1" applyFill="1" applyBorder="1" applyAlignment="1">
      <alignment horizontal="right" vertical="top" wrapText="1"/>
    </xf>
    <xf numFmtId="0" fontId="92" fillId="0" borderId="10" xfId="2" applyFont="1" applyFill="1" applyBorder="1" applyAlignment="1">
      <alignment horizontal="center" vertical="top" wrapText="1"/>
    </xf>
    <xf numFmtId="171" fontId="93" fillId="0" borderId="10" xfId="2" applyNumberFormat="1" applyFont="1" applyFill="1" applyBorder="1" applyAlignment="1">
      <alignment horizontal="center" vertical="top" wrapText="1"/>
    </xf>
    <xf numFmtId="171" fontId="93" fillId="0" borderId="10" xfId="3" applyNumberFormat="1" applyFont="1" applyFill="1" applyBorder="1" applyAlignment="1">
      <alignment horizontal="right" vertical="top" wrapText="1"/>
    </xf>
    <xf numFmtId="3" fontId="93" fillId="0" borderId="10" xfId="2" applyNumberFormat="1" applyFont="1" applyFill="1" applyBorder="1" applyAlignment="1">
      <alignment horizontal="right" vertical="top" wrapText="1"/>
    </xf>
    <xf numFmtId="3" fontId="93" fillId="0" borderId="10" xfId="2" quotePrefix="1" applyNumberFormat="1" applyFont="1" applyFill="1" applyBorder="1" applyAlignment="1">
      <alignment horizontal="center" vertical="top" wrapText="1"/>
    </xf>
    <xf numFmtId="0" fontId="92" fillId="0" borderId="13" xfId="2" applyFont="1" applyFill="1" applyBorder="1" applyAlignment="1">
      <alignment horizontal="left" vertical="top" wrapText="1"/>
    </xf>
    <xf numFmtId="171" fontId="92" fillId="0" borderId="13" xfId="3" applyNumberFormat="1" applyFont="1" applyFill="1" applyBorder="1" applyAlignment="1">
      <alignment horizontal="right" vertical="top" wrapText="1"/>
    </xf>
    <xf numFmtId="3" fontId="93" fillId="0" borderId="13" xfId="2" quotePrefix="1" applyNumberFormat="1" applyFont="1" applyFill="1" applyBorder="1" applyAlignment="1">
      <alignment horizontal="center" vertical="top" wrapText="1"/>
    </xf>
    <xf numFmtId="171" fontId="92" fillId="0" borderId="10" xfId="3" applyNumberFormat="1" applyFont="1" applyFill="1" applyBorder="1" applyAlignment="1">
      <alignment vertical="top" wrapText="1"/>
    </xf>
    <xf numFmtId="0" fontId="92" fillId="0" borderId="10" xfId="2" applyFont="1" applyFill="1" applyBorder="1" applyAlignment="1">
      <alignment vertical="top" wrapText="1"/>
    </xf>
    <xf numFmtId="0" fontId="92" fillId="0" borderId="10" xfId="2" quotePrefix="1" applyFont="1" applyFill="1" applyBorder="1" applyAlignment="1">
      <alignment horizontal="center" vertical="top" wrapText="1"/>
    </xf>
    <xf numFmtId="171" fontId="93" fillId="0" borderId="10" xfId="2" quotePrefix="1" applyNumberFormat="1" applyFont="1" applyFill="1" applyBorder="1" applyAlignment="1">
      <alignment horizontal="center" vertical="top" wrapText="1"/>
    </xf>
    <xf numFmtId="3" fontId="92" fillId="0" borderId="10" xfId="3" applyNumberFormat="1" applyFont="1" applyFill="1" applyBorder="1" applyAlignment="1">
      <alignment vertical="top" wrapText="1"/>
    </xf>
    <xf numFmtId="171" fontId="92" fillId="0" borderId="13" xfId="3" applyNumberFormat="1" applyFont="1" applyFill="1" applyBorder="1" applyAlignment="1">
      <alignment vertical="top" wrapText="1"/>
    </xf>
    <xf numFmtId="3" fontId="92" fillId="0" borderId="13" xfId="3" applyNumberFormat="1" applyFont="1" applyFill="1" applyBorder="1" applyAlignment="1">
      <alignment vertical="top" wrapText="1"/>
    </xf>
    <xf numFmtId="0" fontId="92" fillId="0" borderId="13" xfId="2" applyFont="1" applyFill="1" applyBorder="1" applyAlignment="1">
      <alignment vertical="top" wrapText="1"/>
    </xf>
    <xf numFmtId="175" fontId="92" fillId="0" borderId="10" xfId="77" applyNumberFormat="1" applyFont="1" applyFill="1" applyBorder="1" applyAlignment="1">
      <alignment vertical="top" wrapText="1"/>
    </xf>
    <xf numFmtId="0" fontId="93" fillId="0" borderId="13" xfId="0" applyFont="1" applyFill="1" applyBorder="1" applyAlignment="1">
      <alignment horizontal="left" vertical="center" wrapText="1"/>
    </xf>
    <xf numFmtId="0" fontId="92" fillId="0" borderId="13" xfId="2" applyFont="1" applyFill="1" applyBorder="1" applyAlignment="1">
      <alignment horizontal="center" vertical="center" wrapText="1"/>
    </xf>
    <xf numFmtId="171" fontId="93" fillId="0" borderId="13" xfId="2" applyNumberFormat="1" applyFont="1" applyFill="1" applyBorder="1" applyAlignment="1">
      <alignment horizontal="center" vertical="center" wrapText="1"/>
    </xf>
    <xf numFmtId="171" fontId="93" fillId="0" borderId="13" xfId="3" applyNumberFormat="1" applyFont="1" applyFill="1" applyBorder="1" applyAlignment="1">
      <alignment horizontal="right" vertical="center" wrapText="1"/>
    </xf>
    <xf numFmtId="166" fontId="93" fillId="0" borderId="13" xfId="3" applyNumberFormat="1" applyFont="1" applyFill="1" applyBorder="1" applyAlignment="1">
      <alignment horizontal="center" vertical="center" wrapText="1"/>
    </xf>
    <xf numFmtId="3" fontId="93" fillId="0" borderId="10" xfId="0" applyNumberFormat="1" applyFont="1" applyFill="1" applyBorder="1" applyAlignment="1">
      <alignment vertical="top" wrapText="1"/>
    </xf>
    <xf numFmtId="0" fontId="93" fillId="0" borderId="10" xfId="0" applyFont="1" applyFill="1" applyBorder="1"/>
    <xf numFmtId="0" fontId="92" fillId="0" borderId="30" xfId="2" applyFont="1" applyFill="1" applyBorder="1" applyAlignment="1">
      <alignment horizontal="left" vertical="top" wrapText="1"/>
    </xf>
    <xf numFmtId="171" fontId="92" fillId="0" borderId="30" xfId="3" applyNumberFormat="1" applyFont="1" applyFill="1" applyBorder="1" applyAlignment="1">
      <alignment vertical="top" wrapText="1"/>
    </xf>
    <xf numFmtId="3" fontId="92" fillId="0" borderId="30" xfId="3" applyNumberFormat="1" applyFont="1" applyFill="1" applyBorder="1" applyAlignment="1">
      <alignment vertical="top" wrapText="1"/>
    </xf>
    <xf numFmtId="3" fontId="93" fillId="0" borderId="30" xfId="0" applyNumberFormat="1" applyFont="1" applyFill="1" applyBorder="1" applyAlignment="1">
      <alignment vertical="top" wrapText="1"/>
    </xf>
    <xf numFmtId="0" fontId="92" fillId="0" borderId="7" xfId="2" applyFont="1" applyFill="1" applyBorder="1" applyAlignment="1">
      <alignment horizontal="left" vertical="top" wrapText="1"/>
    </xf>
    <xf numFmtId="171" fontId="92" fillId="0" borderId="7" xfId="3" applyNumberFormat="1" applyFont="1" applyFill="1" applyBorder="1" applyAlignment="1">
      <alignment vertical="top" wrapText="1"/>
    </xf>
    <xf numFmtId="3" fontId="92" fillId="0" borderId="0" xfId="3" applyNumberFormat="1" applyFont="1" applyFill="1" applyBorder="1" applyAlignment="1">
      <alignment vertical="top" wrapText="1"/>
    </xf>
    <xf numFmtId="0" fontId="98" fillId="0" borderId="10" xfId="0" applyFont="1" applyFill="1" applyBorder="1" applyAlignment="1">
      <alignment horizontal="left" vertical="top" wrapText="1"/>
    </xf>
    <xf numFmtId="171" fontId="99" fillId="0" borderId="10" xfId="3" applyNumberFormat="1" applyFont="1" applyFill="1" applyBorder="1" applyAlignment="1">
      <alignment vertical="top" wrapText="1"/>
    </xf>
    <xf numFmtId="166" fontId="99" fillId="0" borderId="10" xfId="3" applyNumberFormat="1" applyFont="1" applyFill="1" applyBorder="1" applyAlignment="1">
      <alignment vertical="top" wrapText="1"/>
    </xf>
    <xf numFmtId="3" fontId="99" fillId="0" borderId="12" xfId="3" applyNumberFormat="1" applyFont="1" applyFill="1" applyBorder="1" applyAlignment="1">
      <alignment vertical="top" wrapText="1"/>
    </xf>
    <xf numFmtId="3" fontId="99" fillId="0" borderId="10" xfId="3" applyNumberFormat="1" applyFont="1" applyFill="1" applyBorder="1" applyAlignment="1">
      <alignment vertical="top" wrapText="1"/>
    </xf>
    <xf numFmtId="0" fontId="99" fillId="0" borderId="0" xfId="0" applyFont="1" applyFill="1"/>
    <xf numFmtId="0" fontId="99" fillId="0" borderId="10" xfId="0" applyFont="1" applyFill="1" applyBorder="1" applyAlignment="1">
      <alignment horizontal="left" vertical="top" wrapText="1"/>
    </xf>
    <xf numFmtId="171" fontId="99" fillId="0" borderId="10" xfId="0" applyNumberFormat="1" applyFont="1" applyFill="1" applyBorder="1" applyAlignment="1">
      <alignment horizontal="center" vertical="top" wrapText="1"/>
    </xf>
    <xf numFmtId="0" fontId="99" fillId="0" borderId="10" xfId="0" applyFont="1" applyFill="1" applyBorder="1" applyAlignment="1">
      <alignment horizontal="center" vertical="top" wrapText="1"/>
    </xf>
    <xf numFmtId="3" fontId="99" fillId="0" borderId="12" xfId="3" applyNumberFormat="1" applyFont="1" applyFill="1" applyBorder="1" applyAlignment="1">
      <alignment horizontal="center" vertical="top" wrapText="1"/>
    </xf>
    <xf numFmtId="3" fontId="99" fillId="0" borderId="10" xfId="3" applyNumberFormat="1" applyFont="1" applyFill="1" applyBorder="1" applyAlignment="1">
      <alignment horizontal="center" vertical="top" wrapText="1"/>
    </xf>
    <xf numFmtId="0" fontId="99" fillId="0" borderId="12" xfId="0" applyFont="1" applyFill="1" applyBorder="1" applyAlignment="1">
      <alignment horizontal="center" vertical="top" wrapText="1"/>
    </xf>
    <xf numFmtId="171" fontId="93" fillId="0" borderId="12" xfId="3" applyNumberFormat="1" applyFont="1" applyFill="1" applyBorder="1" applyAlignment="1">
      <alignment horizontal="right" vertical="center" wrapText="1"/>
    </xf>
    <xf numFmtId="166" fontId="92" fillId="0" borderId="10" xfId="3" applyNumberFormat="1" applyFont="1" applyFill="1" applyBorder="1" applyAlignment="1">
      <alignment horizontal="center" vertical="center" wrapText="1"/>
    </xf>
    <xf numFmtId="0" fontId="93" fillId="0" borderId="30" xfId="0" applyFont="1" applyFill="1" applyBorder="1" applyAlignment="1">
      <alignment horizontal="left" vertical="center" wrapText="1"/>
    </xf>
    <xf numFmtId="0" fontId="93" fillId="0" borderId="30" xfId="2" applyFont="1" applyFill="1" applyBorder="1" applyAlignment="1">
      <alignment horizontal="center" vertical="top" wrapText="1"/>
    </xf>
    <xf numFmtId="0" fontId="92" fillId="0" borderId="30" xfId="2" applyFont="1" applyFill="1" applyBorder="1" applyAlignment="1">
      <alignment horizontal="center" vertical="center" wrapText="1"/>
    </xf>
    <xf numFmtId="171" fontId="93" fillId="0" borderId="30" xfId="2" applyNumberFormat="1" applyFont="1" applyFill="1" applyBorder="1" applyAlignment="1">
      <alignment horizontal="center" vertical="center" wrapText="1"/>
    </xf>
    <xf numFmtId="171" fontId="93" fillId="0" borderId="30" xfId="3" applyNumberFormat="1" applyFont="1" applyFill="1" applyBorder="1" applyAlignment="1">
      <alignment horizontal="right" vertical="center" wrapText="1"/>
    </xf>
    <xf numFmtId="166" fontId="93" fillId="0" borderId="0" xfId="3" applyNumberFormat="1" applyFont="1" applyFill="1" applyBorder="1" applyAlignment="1">
      <alignment horizontal="center" vertical="center" wrapText="1"/>
    </xf>
    <xf numFmtId="3" fontId="93" fillId="0" borderId="0" xfId="0" applyNumberFormat="1" applyFont="1" applyFill="1" applyBorder="1"/>
    <xf numFmtId="166" fontId="93" fillId="0" borderId="2" xfId="3" applyNumberFormat="1" applyFont="1" applyFill="1" applyBorder="1" applyAlignment="1">
      <alignment horizontal="center" vertical="top" wrapText="1"/>
    </xf>
    <xf numFmtId="171" fontId="93" fillId="0" borderId="2" xfId="3" applyNumberFormat="1" applyFont="1" applyFill="1" applyBorder="1" applyAlignment="1">
      <alignment horizontal="right" vertical="top" wrapText="1"/>
    </xf>
    <xf numFmtId="171" fontId="100" fillId="0" borderId="0" xfId="0" applyNumberFormat="1" applyFont="1" applyFill="1"/>
    <xf numFmtId="0" fontId="92" fillId="0" borderId="0" xfId="0" applyFont="1" applyFill="1" applyAlignment="1">
      <alignment horizontal="justify"/>
    </xf>
    <xf numFmtId="0" fontId="92" fillId="0" borderId="0" xfId="0" applyFont="1" applyFill="1" applyBorder="1" applyAlignment="1"/>
    <xf numFmtId="2" fontId="92" fillId="0" borderId="10" xfId="0" applyNumberFormat="1" applyFont="1" applyFill="1" applyBorder="1" applyAlignment="1">
      <alignment horizontal="center" vertical="center" wrapText="1"/>
    </xf>
    <xf numFmtId="3" fontId="92" fillId="0" borderId="0" xfId="0" applyNumberFormat="1" applyFont="1" applyFill="1" applyBorder="1" applyAlignment="1">
      <alignment horizontal="right" vertical="top" wrapText="1"/>
    </xf>
    <xf numFmtId="0" fontId="97" fillId="0" borderId="0" xfId="0" applyFont="1" applyFill="1" applyBorder="1" applyAlignment="1"/>
    <xf numFmtId="171" fontId="92" fillId="0" borderId="0" xfId="0" applyNumberFormat="1" applyFont="1" applyFill="1" applyAlignment="1">
      <alignment horizontal="center"/>
    </xf>
    <xf numFmtId="3" fontId="92" fillId="0" borderId="0" xfId="0" applyNumberFormat="1" applyFont="1" applyFill="1" applyAlignment="1">
      <alignment horizontal="center"/>
    </xf>
    <xf numFmtId="2" fontId="92" fillId="0" borderId="1" xfId="0" applyNumberFormat="1" applyFont="1" applyFill="1" applyBorder="1" applyAlignment="1">
      <alignment horizontal="center" vertical="center" wrapText="1"/>
    </xf>
    <xf numFmtId="171" fontId="92" fillId="0" borderId="0" xfId="0" applyNumberFormat="1" applyFont="1" applyFill="1" applyAlignment="1">
      <alignment horizontal="left"/>
    </xf>
    <xf numFmtId="3" fontId="92" fillId="0" borderId="0" xfId="0" applyNumberFormat="1" applyFont="1" applyFill="1" applyAlignment="1">
      <alignment horizontal="left"/>
    </xf>
    <xf numFmtId="0" fontId="93" fillId="0" borderId="0" xfId="0" applyFont="1" applyFill="1" applyAlignment="1">
      <alignment horizontal="center"/>
    </xf>
    <xf numFmtId="174" fontId="93" fillId="0" borderId="0" xfId="1" applyNumberFormat="1" applyFont="1" applyFill="1"/>
    <xf numFmtId="171" fontId="92" fillId="0" borderId="10" xfId="0" applyNumberFormat="1" applyFont="1" applyFill="1" applyBorder="1" applyAlignment="1">
      <alignment horizontal="right"/>
    </xf>
    <xf numFmtId="170" fontId="93" fillId="0" borderId="0" xfId="0" applyNumberFormat="1" applyFont="1" applyFill="1"/>
    <xf numFmtId="41" fontId="93" fillId="0" borderId="0" xfId="67" applyFont="1" applyFill="1"/>
    <xf numFmtId="3" fontId="93" fillId="0" borderId="0" xfId="0" applyNumberFormat="1" applyFont="1" applyFill="1" applyAlignment="1">
      <alignment horizontal="left"/>
    </xf>
    <xf numFmtId="0" fontId="92" fillId="0" borderId="10" xfId="0" applyFont="1" applyFill="1" applyBorder="1" applyAlignment="1">
      <alignment horizontal="left"/>
    </xf>
    <xf numFmtId="3" fontId="92" fillId="0" borderId="10" xfId="0" applyNumberFormat="1" applyFont="1" applyFill="1" applyBorder="1" applyAlignment="1">
      <alignment horizontal="right" vertical="center" wrapText="1"/>
    </xf>
    <xf numFmtId="171" fontId="92" fillId="0" borderId="10" xfId="0" applyNumberFormat="1" applyFont="1" applyFill="1" applyBorder="1" applyAlignment="1">
      <alignment horizontal="right" vertical="center" wrapText="1"/>
    </xf>
    <xf numFmtId="3" fontId="93" fillId="0" borderId="0" xfId="0" applyNumberFormat="1" applyFont="1" applyFill="1" applyBorder="1" applyAlignment="1">
      <alignment horizontal="right"/>
    </xf>
    <xf numFmtId="41" fontId="93" fillId="0" borderId="0" xfId="67" applyFont="1" applyFill="1" applyBorder="1"/>
    <xf numFmtId="0" fontId="92" fillId="0" borderId="0" xfId="0" applyFont="1" applyFill="1" applyBorder="1" applyAlignment="1">
      <alignment horizontal="center"/>
    </xf>
    <xf numFmtId="3" fontId="92" fillId="0" borderId="0" xfId="0" applyNumberFormat="1" applyFont="1" applyFill="1" applyBorder="1" applyAlignment="1">
      <alignment horizontal="right"/>
    </xf>
    <xf numFmtId="171" fontId="93" fillId="0" borderId="0" xfId="3" applyNumberFormat="1" applyFont="1" applyFill="1" applyBorder="1" applyAlignment="1">
      <alignment horizontal="justify" vertical="top" wrapText="1"/>
    </xf>
    <xf numFmtId="171" fontId="92" fillId="0" borderId="0" xfId="3" applyNumberFormat="1" applyFont="1" applyFill="1" applyBorder="1" applyAlignment="1">
      <alignment horizontal="right" vertical="top" wrapText="1"/>
    </xf>
    <xf numFmtId="0" fontId="92" fillId="0" borderId="0" xfId="0" applyFont="1" applyFill="1" applyBorder="1" applyAlignment="1">
      <alignment horizontal="left" vertical="top" wrapText="1"/>
    </xf>
    <xf numFmtId="3" fontId="93" fillId="0" borderId="10" xfId="0" applyNumberFormat="1" applyFont="1" applyFill="1" applyBorder="1" applyAlignment="1">
      <alignment horizontal="right" vertical="top" wrapText="1"/>
    </xf>
    <xf numFmtId="0" fontId="92" fillId="0" borderId="0" xfId="0" applyFont="1" applyFill="1" applyBorder="1" applyAlignment="1">
      <alignment horizontal="justify" vertical="top" wrapText="1"/>
    </xf>
    <xf numFmtId="166" fontId="93" fillId="0" borderId="0" xfId="0" applyNumberFormat="1" applyFont="1" applyFill="1" applyBorder="1" applyAlignment="1">
      <alignment horizontal="justify" vertical="top" wrapText="1"/>
    </xf>
    <xf numFmtId="0" fontId="93" fillId="0" borderId="0" xfId="0" applyFont="1" applyFill="1" applyAlignment="1">
      <alignment horizontal="justify"/>
    </xf>
    <xf numFmtId="171" fontId="93" fillId="0" borderId="10" xfId="0" applyNumberFormat="1" applyFont="1" applyFill="1" applyBorder="1" applyAlignment="1">
      <alignment horizontal="center" vertical="top" wrapText="1"/>
    </xf>
    <xf numFmtId="3" fontId="93" fillId="0" borderId="10" xfId="3" applyNumberFormat="1" applyFont="1" applyFill="1" applyBorder="1" applyAlignment="1">
      <alignment vertical="top" wrapText="1"/>
    </xf>
    <xf numFmtId="0" fontId="93" fillId="0" borderId="1" xfId="0" applyFont="1" applyFill="1" applyBorder="1" applyAlignment="1">
      <alignment horizontal="center" vertical="top" wrapText="1"/>
    </xf>
    <xf numFmtId="171" fontId="93" fillId="0" borderId="1" xfId="0" applyNumberFormat="1" applyFont="1" applyFill="1" applyBorder="1" applyAlignment="1">
      <alignment horizontal="right" vertical="top" wrapText="1"/>
    </xf>
    <xf numFmtId="171" fontId="93" fillId="0" borderId="0" xfId="0" applyNumberFormat="1" applyFont="1" applyFill="1" applyBorder="1" applyAlignment="1">
      <alignment horizontal="justify" vertical="top" wrapText="1"/>
    </xf>
    <xf numFmtId="166" fontId="93" fillId="0" borderId="8" xfId="3" applyNumberFormat="1" applyFont="1" applyFill="1" applyBorder="1" applyAlignment="1">
      <alignment horizontal="center" vertical="center" wrapText="1"/>
    </xf>
    <xf numFmtId="171" fontId="93" fillId="0" borderId="8" xfId="3" applyNumberFormat="1" applyFont="1" applyFill="1" applyBorder="1" applyAlignment="1">
      <alignment vertical="top" wrapText="1"/>
    </xf>
    <xf numFmtId="171" fontId="93" fillId="0" borderId="8" xfId="3" applyNumberFormat="1" applyFont="1" applyFill="1" applyBorder="1" applyAlignment="1">
      <alignment horizontal="right" vertical="top" wrapText="1"/>
    </xf>
    <xf numFmtId="0" fontId="92" fillId="0" borderId="1" xfId="0" applyFont="1" applyFill="1" applyBorder="1" applyAlignment="1">
      <alignment horizontal="justify" vertical="top" wrapText="1"/>
    </xf>
    <xf numFmtId="171" fontId="92" fillId="0" borderId="1" xfId="3" applyNumberFormat="1" applyFont="1" applyFill="1" applyBorder="1" applyAlignment="1">
      <alignment horizontal="right" vertical="top" wrapText="1"/>
    </xf>
    <xf numFmtId="171" fontId="92" fillId="0" borderId="0" xfId="0" applyNumberFormat="1" applyFont="1" applyFill="1" applyBorder="1" applyAlignment="1">
      <alignment horizontal="right" vertical="top" wrapText="1"/>
    </xf>
    <xf numFmtId="166" fontId="93" fillId="0" borderId="15" xfId="3" applyNumberFormat="1" applyFont="1" applyFill="1" applyBorder="1" applyAlignment="1">
      <alignment horizontal="center" vertical="center" wrapText="1"/>
    </xf>
    <xf numFmtId="171" fontId="93" fillId="0" borderId="16" xfId="0" applyNumberFormat="1" applyFont="1" applyFill="1" applyBorder="1"/>
    <xf numFmtId="171" fontId="93" fillId="0" borderId="15" xfId="0" applyNumberFormat="1" applyFont="1" applyFill="1" applyBorder="1"/>
    <xf numFmtId="171" fontId="92" fillId="0" borderId="1" xfId="0" applyNumberFormat="1" applyFont="1" applyFill="1" applyBorder="1" applyAlignment="1">
      <alignment horizontal="right" vertical="top" wrapText="1"/>
    </xf>
    <xf numFmtId="3" fontId="93" fillId="0" borderId="10" xfId="0" applyNumberFormat="1" applyFont="1" applyFill="1" applyBorder="1" applyAlignment="1">
      <alignment vertical="center" wrapText="1"/>
    </xf>
    <xf numFmtId="171" fontId="93" fillId="0" borderId="10" xfId="0" applyNumberFormat="1" applyFont="1" applyFill="1" applyBorder="1" applyAlignment="1">
      <alignment vertical="center" wrapText="1"/>
    </xf>
    <xf numFmtId="3" fontId="92" fillId="0" borderId="10" xfId="0" applyNumberFormat="1" applyFont="1" applyFill="1" applyBorder="1" applyAlignment="1">
      <alignment vertical="center" wrapText="1"/>
    </xf>
    <xf numFmtId="171" fontId="92" fillId="0" borderId="10" xfId="0" applyNumberFormat="1" applyFont="1" applyFill="1" applyBorder="1" applyAlignment="1">
      <alignment vertical="center" wrapText="1"/>
    </xf>
    <xf numFmtId="166" fontId="92" fillId="0" borderId="0" xfId="0" applyNumberFormat="1" applyFont="1" applyFill="1" applyBorder="1" applyAlignment="1">
      <alignment horizontal="justify" vertical="top" wrapText="1"/>
    </xf>
    <xf numFmtId="171" fontId="92" fillId="0" borderId="0" xfId="0" applyNumberFormat="1" applyFont="1" applyFill="1" applyBorder="1" applyAlignment="1">
      <alignment horizontal="justify" vertical="top" wrapText="1"/>
    </xf>
    <xf numFmtId="3" fontId="93" fillId="0" borderId="0" xfId="0" applyNumberFormat="1" applyFont="1" applyFill="1" applyBorder="1" applyAlignment="1">
      <alignment horizontal="justify" vertical="top" wrapText="1"/>
    </xf>
    <xf numFmtId="3" fontId="93" fillId="0" borderId="10" xfId="0" applyNumberFormat="1" applyFont="1" applyFill="1" applyBorder="1"/>
    <xf numFmtId="3" fontId="92" fillId="0" borderId="1" xfId="0" applyNumberFormat="1" applyFont="1" applyFill="1" applyBorder="1" applyAlignment="1">
      <alignment horizontal="right"/>
    </xf>
    <xf numFmtId="3" fontId="93" fillId="0" borderId="0" xfId="0" applyNumberFormat="1" applyFont="1" applyFill="1" applyAlignment="1">
      <alignment horizontal="center"/>
    </xf>
    <xf numFmtId="3" fontId="93" fillId="0" borderId="8" xfId="0" applyNumberFormat="1" applyFont="1" applyFill="1" applyBorder="1"/>
    <xf numFmtId="0" fontId="93" fillId="0" borderId="10" xfId="0" applyFont="1" applyFill="1" applyBorder="1" applyAlignment="1">
      <alignment horizontal="left"/>
    </xf>
    <xf numFmtId="171" fontId="93" fillId="0" borderId="0" xfId="0" quotePrefix="1" applyNumberFormat="1" applyFont="1" applyFill="1"/>
    <xf numFmtId="3" fontId="93" fillId="0" borderId="16" xfId="0" applyNumberFormat="1" applyFont="1" applyFill="1" applyBorder="1"/>
    <xf numFmtId="3" fontId="93" fillId="0" borderId="15" xfId="0" applyNumberFormat="1" applyFont="1" applyFill="1" applyBorder="1"/>
    <xf numFmtId="3" fontId="92" fillId="0" borderId="10" xfId="0" applyNumberFormat="1" applyFont="1" applyFill="1" applyBorder="1"/>
    <xf numFmtId="0" fontId="92" fillId="0" borderId="0" xfId="0" applyFont="1" applyFill="1" applyBorder="1" applyAlignment="1">
      <alignment horizontal="left"/>
    </xf>
    <xf numFmtId="0" fontId="92" fillId="0" borderId="0" xfId="0" applyFont="1" applyFill="1" applyBorder="1" applyAlignment="1">
      <alignment horizontal="center" vertical="top" wrapText="1"/>
    </xf>
    <xf numFmtId="3" fontId="92" fillId="0" borderId="0" xfId="0" applyNumberFormat="1" applyFont="1" applyFill="1" applyBorder="1" applyAlignment="1">
      <alignment horizontal="center" vertical="top" wrapText="1"/>
    </xf>
    <xf numFmtId="3" fontId="93" fillId="0" borderId="0" xfId="0" applyNumberFormat="1" applyFont="1" applyFill="1" applyAlignment="1">
      <alignment vertical="center"/>
    </xf>
    <xf numFmtId="0" fontId="83" fillId="0" borderId="0" xfId="0" applyFont="1" applyFill="1" applyBorder="1" applyAlignment="1"/>
    <xf numFmtId="3" fontId="81" fillId="0" borderId="0" xfId="0" applyNumberFormat="1" applyFont="1" applyFill="1" applyBorder="1" applyAlignment="1">
      <alignment horizontal="right"/>
    </xf>
    <xf numFmtId="3" fontId="83" fillId="0" borderId="0" xfId="0" applyNumberFormat="1" applyFont="1" applyFill="1"/>
    <xf numFmtId="0" fontId="72" fillId="0" borderId="0" xfId="0" applyFont="1" applyFill="1"/>
    <xf numFmtId="0" fontId="77" fillId="0" borderId="0" xfId="0" applyFont="1" applyFill="1" applyAlignment="1">
      <alignment horizontal="center"/>
    </xf>
    <xf numFmtId="0" fontId="87" fillId="0" borderId="0" xfId="0" applyFont="1" applyFill="1"/>
    <xf numFmtId="171" fontId="90" fillId="0" borderId="0" xfId="0" applyNumberFormat="1" applyFont="1" applyFill="1"/>
    <xf numFmtId="171" fontId="72" fillId="0" borderId="0" xfId="0" applyNumberFormat="1" applyFont="1" applyFill="1"/>
    <xf numFmtId="0" fontId="17" fillId="0" borderId="0" xfId="0" applyFont="1" applyFill="1"/>
    <xf numFmtId="0" fontId="74" fillId="0" borderId="0" xfId="0" applyFont="1" applyFill="1" applyAlignment="1">
      <alignment horizontal="left"/>
    </xf>
    <xf numFmtId="0" fontId="73" fillId="0" borderId="0" xfId="0" applyFont="1" applyFill="1" applyAlignment="1">
      <alignment horizontal="center"/>
    </xf>
    <xf numFmtId="0" fontId="91" fillId="0" borderId="0" xfId="0" applyFont="1" applyFill="1" applyAlignment="1">
      <alignment horizontal="center"/>
    </xf>
    <xf numFmtId="0" fontId="72" fillId="0" borderId="0" xfId="0" applyFont="1" applyFill="1" applyAlignment="1">
      <alignment horizontal="left"/>
    </xf>
    <xf numFmtId="0" fontId="77" fillId="0" borderId="15" xfId="0" applyFont="1" applyFill="1" applyBorder="1"/>
    <xf numFmtId="0" fontId="77" fillId="0" borderId="15" xfId="0" applyFont="1" applyFill="1" applyBorder="1" applyAlignment="1">
      <alignment horizontal="center"/>
    </xf>
    <xf numFmtId="3" fontId="77" fillId="0" borderId="15" xfId="0" applyNumberFormat="1" applyFont="1" applyFill="1" applyBorder="1"/>
    <xf numFmtId="0" fontId="88" fillId="0" borderId="3" xfId="0" applyFont="1" applyFill="1" applyBorder="1"/>
    <xf numFmtId="0" fontId="79" fillId="0" borderId="3" xfId="0" applyFont="1" applyFill="1" applyBorder="1" applyAlignment="1">
      <alignment horizontal="center"/>
    </xf>
    <xf numFmtId="0" fontId="77" fillId="0" borderId="3" xfId="0" quotePrefix="1" applyFont="1" applyFill="1" applyBorder="1" applyAlignment="1">
      <alignment horizontal="center"/>
    </xf>
    <xf numFmtId="3" fontId="72" fillId="0" borderId="0" xfId="0" applyNumberFormat="1" applyFont="1" applyFill="1"/>
    <xf numFmtId="3" fontId="17" fillId="0" borderId="0" xfId="0" applyNumberFormat="1" applyFont="1" applyFill="1"/>
    <xf numFmtId="171" fontId="25" fillId="0" borderId="0" xfId="0" applyNumberFormat="1" applyFont="1" applyFill="1"/>
    <xf numFmtId="3" fontId="87" fillId="0" borderId="0" xfId="0" applyNumberFormat="1" applyFont="1" applyFill="1"/>
    <xf numFmtId="0" fontId="18" fillId="0" borderId="0" xfId="0" applyFont="1" applyFill="1" applyAlignment="1">
      <alignment horizontal="center"/>
    </xf>
    <xf numFmtId="3" fontId="19" fillId="0" borderId="0" xfId="0" applyNumberFormat="1" applyFont="1" applyFill="1"/>
    <xf numFmtId="171" fontId="17" fillId="0" borderId="0" xfId="0" applyNumberFormat="1" applyFont="1" applyFill="1"/>
    <xf numFmtId="0" fontId="17" fillId="0" borderId="0" xfId="0" applyFont="1" applyFill="1" applyAlignment="1">
      <alignment horizontal="right"/>
    </xf>
    <xf numFmtId="0" fontId="0" fillId="0" borderId="0" xfId="0" applyFill="1"/>
    <xf numFmtId="171" fontId="19" fillId="0" borderId="0" xfId="0" applyNumberFormat="1" applyFont="1" applyFill="1"/>
    <xf numFmtId="0" fontId="19" fillId="0" borderId="0" xfId="0" applyFont="1" applyFill="1"/>
    <xf numFmtId="0" fontId="101" fillId="38" borderId="1" xfId="0" applyFont="1" applyFill="1" applyBorder="1" applyAlignment="1">
      <alignment horizontal="center" vertical="center" wrapText="1"/>
    </xf>
    <xf numFmtId="0" fontId="101" fillId="38" borderId="10" xfId="0" applyFont="1" applyFill="1" applyBorder="1" applyAlignment="1">
      <alignment horizontal="center" vertical="center" wrapText="1"/>
    </xf>
    <xf numFmtId="191" fontId="101" fillId="38" borderId="1" xfId="0" applyNumberFormat="1" applyFont="1" applyFill="1" applyBorder="1" applyAlignment="1">
      <alignment horizontal="center" vertical="center" wrapText="1"/>
    </xf>
    <xf numFmtId="14" fontId="101" fillId="38" borderId="10" xfId="0" applyNumberFormat="1" applyFont="1" applyFill="1" applyBorder="1" applyAlignment="1">
      <alignment horizontal="center" vertical="center" wrapText="1"/>
    </xf>
    <xf numFmtId="0" fontId="101" fillId="38" borderId="10" xfId="4" applyFont="1" applyFill="1" applyBorder="1" applyAlignment="1">
      <alignment horizontal="center" vertical="center" wrapText="1"/>
    </xf>
    <xf numFmtId="14" fontId="101" fillId="38" borderId="10" xfId="4" applyNumberFormat="1" applyFont="1" applyFill="1" applyBorder="1" applyAlignment="1">
      <alignment horizontal="center" vertical="center" wrapText="1"/>
    </xf>
    <xf numFmtId="14" fontId="92" fillId="38" borderId="10" xfId="0" applyNumberFormat="1" applyFont="1" applyFill="1" applyBorder="1" applyAlignment="1">
      <alignment horizontal="center" vertical="center" wrapText="1"/>
    </xf>
    <xf numFmtId="14" fontId="89" fillId="38" borderId="10" xfId="0" applyNumberFormat="1" applyFont="1" applyFill="1" applyBorder="1" applyAlignment="1">
      <alignment horizontal="center" vertical="center" wrapText="1"/>
    </xf>
    <xf numFmtId="171" fontId="89" fillId="38" borderId="10" xfId="0" applyNumberFormat="1" applyFont="1" applyFill="1" applyBorder="1" applyAlignment="1">
      <alignment horizontal="center" vertical="center" wrapText="1"/>
    </xf>
    <xf numFmtId="0" fontId="103" fillId="38" borderId="13" xfId="0" applyFont="1" applyFill="1" applyBorder="1" applyAlignment="1"/>
    <xf numFmtId="0" fontId="103" fillId="38" borderId="14" xfId="0" applyFont="1" applyFill="1" applyBorder="1" applyAlignment="1"/>
    <xf numFmtId="0" fontId="103" fillId="38" borderId="13" xfId="0" applyFont="1" applyFill="1" applyBorder="1" applyAlignment="1">
      <alignment horizontal="center"/>
    </xf>
    <xf numFmtId="0" fontId="103" fillId="38" borderId="14" xfId="0" applyFont="1" applyFill="1" applyBorder="1" applyAlignment="1">
      <alignment horizontal="center"/>
    </xf>
    <xf numFmtId="0" fontId="89" fillId="38" borderId="12" xfId="0" applyFont="1" applyFill="1" applyBorder="1" applyAlignment="1">
      <alignment horizontal="center" vertical="center" wrapText="1"/>
    </xf>
    <xf numFmtId="2" fontId="89" fillId="38" borderId="10" xfId="0" applyNumberFormat="1" applyFont="1" applyFill="1" applyBorder="1" applyAlignment="1">
      <alignment horizontal="center" vertical="center" wrapText="1"/>
    </xf>
    <xf numFmtId="49" fontId="89" fillId="38" borderId="10" xfId="0" applyNumberFormat="1" applyFont="1" applyFill="1" applyBorder="1" applyAlignment="1">
      <alignment horizontal="center" vertical="center" wrapText="1"/>
    </xf>
    <xf numFmtId="2" fontId="89" fillId="38" borderId="1" xfId="0" applyNumberFormat="1" applyFont="1" applyFill="1" applyBorder="1" applyAlignment="1">
      <alignment horizontal="center" vertical="center" wrapText="1"/>
    </xf>
    <xf numFmtId="171" fontId="89" fillId="38" borderId="1" xfId="0" applyNumberFormat="1" applyFont="1" applyFill="1" applyBorder="1" applyAlignment="1">
      <alignment horizontal="center" vertical="center" wrapText="1"/>
    </xf>
    <xf numFmtId="171" fontId="89" fillId="38" borderId="10" xfId="0" applyNumberFormat="1" applyFont="1" applyFill="1" applyBorder="1" applyAlignment="1">
      <alignment horizontal="center" vertical="center" wrapText="1"/>
    </xf>
    <xf numFmtId="0" fontId="93" fillId="0" borderId="3" xfId="0" applyFont="1" applyFill="1" applyBorder="1" applyAlignment="1">
      <alignment vertical="top"/>
    </xf>
    <xf numFmtId="0" fontId="17" fillId="0" borderId="3" xfId="0" applyFont="1" applyBorder="1"/>
    <xf numFmtId="0" fontId="18" fillId="0" borderId="3" xfId="0" applyFont="1" applyBorder="1" applyAlignment="1">
      <alignment horizontal="center"/>
    </xf>
    <xf numFmtId="0" fontId="92" fillId="0" borderId="0" xfId="2" applyFont="1" applyFill="1" applyBorder="1" applyAlignment="1">
      <alignment horizontal="left" vertical="top" wrapText="1"/>
    </xf>
    <xf numFmtId="171" fontId="92" fillId="0" borderId="0" xfId="3" applyNumberFormat="1" applyFont="1" applyFill="1" applyBorder="1" applyAlignment="1">
      <alignment vertical="top" wrapText="1"/>
    </xf>
    <xf numFmtId="171" fontId="93" fillId="0" borderId="10" xfId="2" applyNumberFormat="1" applyFont="1" applyFill="1" applyBorder="1" applyAlignment="1">
      <alignment horizontal="right" vertical="top" wrapText="1"/>
    </xf>
    <xf numFmtId="14" fontId="93" fillId="0" borderId="0" xfId="0" applyNumberFormat="1" applyFont="1" applyFill="1"/>
    <xf numFmtId="171" fontId="92" fillId="0" borderId="10" xfId="3" applyNumberFormat="1" applyFont="1" applyFill="1" applyBorder="1" applyAlignment="1">
      <alignment horizontal="right" vertical="center" wrapText="1"/>
    </xf>
    <xf numFmtId="171" fontId="93" fillId="0" borderId="12" xfId="3" applyNumberFormat="1" applyFont="1" applyFill="1" applyBorder="1" applyAlignment="1">
      <alignment vertical="center" wrapText="1"/>
    </xf>
    <xf numFmtId="171" fontId="93" fillId="0" borderId="13" xfId="3" applyNumberFormat="1" applyFont="1" applyFill="1" applyBorder="1" applyAlignment="1">
      <alignment vertical="center" wrapText="1"/>
    </xf>
    <xf numFmtId="171" fontId="93" fillId="0" borderId="14" xfId="3" applyNumberFormat="1" applyFont="1" applyFill="1" applyBorder="1" applyAlignment="1">
      <alignment vertical="center" wrapText="1"/>
    </xf>
    <xf numFmtId="0" fontId="75" fillId="0" borderId="0" xfId="0" applyFont="1" applyFill="1" applyAlignment="1">
      <alignment horizontal="left"/>
    </xf>
    <xf numFmtId="0" fontId="76" fillId="0" borderId="0" xfId="0" applyFont="1" applyAlignment="1">
      <alignment horizontal="center"/>
    </xf>
    <xf numFmtId="0" fontId="75" fillId="0" borderId="0" xfId="0" applyFont="1" applyAlignment="1">
      <alignment horizontal="center"/>
    </xf>
    <xf numFmtId="0" fontId="74" fillId="0" borderId="12" xfId="0" applyFont="1" applyBorder="1" applyAlignment="1">
      <alignment horizontal="center"/>
    </xf>
    <xf numFmtId="0" fontId="74" fillId="0" borderId="13" xfId="0" applyFont="1" applyBorder="1" applyAlignment="1">
      <alignment horizontal="center"/>
    </xf>
    <xf numFmtId="0" fontId="74" fillId="0" borderId="14" xfId="0" applyFont="1" applyBorder="1" applyAlignment="1">
      <alignment horizontal="center"/>
    </xf>
    <xf numFmtId="0" fontId="75" fillId="0" borderId="0" xfId="0" applyFont="1" applyAlignment="1">
      <alignment horizontal="left"/>
    </xf>
    <xf numFmtId="3" fontId="74" fillId="0" borderId="15" xfId="0" applyNumberFormat="1" applyFont="1" applyFill="1" applyBorder="1" applyAlignment="1">
      <alignment horizontal="right" vertical="center" wrapText="1"/>
    </xf>
    <xf numFmtId="3" fontId="74" fillId="0" borderId="3" xfId="0" applyNumberFormat="1" applyFont="1" applyFill="1" applyBorder="1" applyAlignment="1">
      <alignment horizontal="right" vertical="center" wrapText="1"/>
    </xf>
    <xf numFmtId="3" fontId="74" fillId="0" borderId="17" xfId="0" applyNumberFormat="1" applyFont="1" applyFill="1" applyBorder="1" applyAlignment="1">
      <alignment horizontal="right" vertical="center" wrapText="1"/>
    </xf>
    <xf numFmtId="3" fontId="74" fillId="0" borderId="3" xfId="0" applyNumberFormat="1" applyFont="1" applyBorder="1" applyAlignment="1">
      <alignment horizontal="right" vertical="center" wrapText="1"/>
    </xf>
    <xf numFmtId="3" fontId="74" fillId="0" borderId="17" xfId="0" applyNumberFormat="1" applyFont="1" applyBorder="1" applyAlignment="1">
      <alignment horizontal="right" vertical="center" wrapText="1"/>
    </xf>
    <xf numFmtId="0" fontId="84" fillId="38" borderId="12" xfId="0" applyFont="1" applyFill="1" applyBorder="1" applyAlignment="1">
      <alignment horizontal="center" vertical="center" wrapText="1"/>
    </xf>
    <xf numFmtId="0" fontId="84" fillId="38" borderId="13" xfId="0" applyFont="1" applyFill="1" applyBorder="1" applyAlignment="1">
      <alignment horizontal="center" vertical="center" wrapText="1"/>
    </xf>
    <xf numFmtId="0" fontId="84" fillId="38" borderId="14" xfId="0" applyFont="1" applyFill="1" applyBorder="1" applyAlignment="1">
      <alignment horizontal="center" vertical="center" wrapText="1"/>
    </xf>
    <xf numFmtId="0" fontId="74" fillId="0" borderId="10" xfId="0" applyFont="1" applyBorder="1" applyAlignment="1">
      <alignment horizontal="center"/>
    </xf>
    <xf numFmtId="0" fontId="74" fillId="0" borderId="10" xfId="0" applyFont="1" applyBorder="1" applyAlignment="1">
      <alignment horizontal="center" vertical="center" wrapText="1"/>
    </xf>
    <xf numFmtId="0" fontId="74" fillId="0" borderId="0" xfId="0" applyFont="1" applyAlignment="1">
      <alignment horizontal="left" vertical="top" wrapText="1"/>
    </xf>
    <xf numFmtId="0" fontId="84" fillId="38" borderId="12" xfId="0" applyFont="1" applyFill="1" applyBorder="1" applyAlignment="1">
      <alignment horizontal="center" vertical="center"/>
    </xf>
    <xf numFmtId="0" fontId="84" fillId="38" borderId="13" xfId="0" applyFont="1" applyFill="1" applyBorder="1" applyAlignment="1">
      <alignment horizontal="center" vertical="center"/>
    </xf>
    <xf numFmtId="0" fontId="84" fillId="38" borderId="14" xfId="0" applyFont="1" applyFill="1" applyBorder="1" applyAlignment="1">
      <alignment horizontal="center" vertical="center"/>
    </xf>
    <xf numFmtId="10" fontId="74" fillId="0" borderId="15" xfId="0" applyNumberFormat="1" applyFont="1" applyBorder="1" applyAlignment="1">
      <alignment horizontal="center" vertical="center" wrapText="1"/>
    </xf>
    <xf numFmtId="10" fontId="74" fillId="0" borderId="3" xfId="0" applyNumberFormat="1" applyFont="1" applyBorder="1" applyAlignment="1">
      <alignment horizontal="center" vertical="center" wrapText="1"/>
    </xf>
    <xf numFmtId="10" fontId="74" fillId="0" borderId="17" xfId="0" applyNumberFormat="1" applyFont="1" applyBorder="1" applyAlignment="1">
      <alignment horizontal="center" vertical="center" wrapText="1"/>
    </xf>
    <xf numFmtId="6" fontId="74" fillId="0" borderId="0" xfId="0" applyNumberFormat="1" applyFont="1" applyAlignment="1">
      <alignment horizontal="right"/>
    </xf>
    <xf numFmtId="10" fontId="74" fillId="0" borderId="15" xfId="0" applyNumberFormat="1" applyFont="1" applyBorder="1" applyAlignment="1">
      <alignment horizontal="center" vertical="center"/>
    </xf>
    <xf numFmtId="10" fontId="74" fillId="0" borderId="3" xfId="0" applyNumberFormat="1" applyFont="1" applyBorder="1" applyAlignment="1">
      <alignment horizontal="center" vertical="center"/>
    </xf>
    <xf numFmtId="10" fontId="74" fillId="0" borderId="17" xfId="0" applyNumberFormat="1" applyFont="1" applyBorder="1" applyAlignment="1">
      <alignment horizontal="center" vertical="center"/>
    </xf>
    <xf numFmtId="0" fontId="81" fillId="0" borderId="0" xfId="0" applyFont="1" applyBorder="1" applyAlignment="1">
      <alignment horizontal="left"/>
    </xf>
    <xf numFmtId="0" fontId="74" fillId="0" borderId="0" xfId="0" applyFont="1" applyBorder="1" applyAlignment="1">
      <alignment horizontal="center"/>
    </xf>
    <xf numFmtId="0" fontId="75" fillId="0" borderId="10" xfId="0" applyFont="1" applyBorder="1" applyAlignment="1">
      <alignment horizontal="center"/>
    </xf>
    <xf numFmtId="0" fontId="17" fillId="0" borderId="0" xfId="4" applyFont="1" applyAlignment="1">
      <alignment horizontal="center" vertical="top" wrapText="1"/>
    </xf>
    <xf numFmtId="0" fontId="6" fillId="0" borderId="10" xfId="0" applyFont="1" applyBorder="1" applyAlignment="1">
      <alignment horizontal="center" vertical="center" wrapText="1"/>
    </xf>
    <xf numFmtId="0" fontId="10" fillId="0" borderId="10" xfId="0" applyFont="1" applyBorder="1" applyAlignment="1">
      <alignment horizontal="center"/>
    </xf>
    <xf numFmtId="2" fontId="75" fillId="0" borderId="0" xfId="0" applyNumberFormat="1" applyFont="1" applyAlignment="1">
      <alignment horizontal="center" vertical="center" wrapText="1"/>
    </xf>
    <xf numFmtId="2" fontId="18" fillId="0" borderId="0" xfId="0" applyNumberFormat="1" applyFont="1" applyAlignment="1">
      <alignment horizontal="center" vertical="center" wrapText="1"/>
    </xf>
    <xf numFmtId="0" fontId="41" fillId="0" borderId="0" xfId="0" applyFont="1" applyAlignment="1">
      <alignment horizontal="center"/>
    </xf>
    <xf numFmtId="0" fontId="41" fillId="0" borderId="0" xfId="0" applyFont="1" applyAlignment="1">
      <alignment horizontal="left"/>
    </xf>
    <xf numFmtId="2" fontId="77" fillId="0" borderId="0" xfId="0" applyNumberFormat="1" applyFont="1" applyFill="1" applyAlignment="1">
      <alignment horizontal="center" vertical="center" wrapText="1"/>
    </xf>
    <xf numFmtId="0" fontId="17" fillId="0" borderId="0" xfId="4" applyFont="1" applyFill="1" applyAlignment="1">
      <alignment horizontal="center" vertical="top" wrapText="1"/>
    </xf>
    <xf numFmtId="0" fontId="83" fillId="0" borderId="0" xfId="0" applyFont="1" applyAlignment="1">
      <alignment horizontal="left"/>
    </xf>
    <xf numFmtId="0" fontId="21" fillId="6" borderId="10" xfId="0" applyFont="1" applyFill="1" applyBorder="1" applyAlignment="1">
      <alignment horizontal="center" vertical="center" wrapText="1"/>
    </xf>
    <xf numFmtId="0" fontId="22" fillId="6" borderId="10" xfId="0" applyFont="1" applyFill="1" applyBorder="1" applyAlignment="1">
      <alignment horizontal="center"/>
    </xf>
    <xf numFmtId="0" fontId="73" fillId="0" borderId="0" xfId="0" applyFont="1" applyAlignment="1">
      <alignment horizontal="center"/>
    </xf>
    <xf numFmtId="3" fontId="85" fillId="0" borderId="11" xfId="3" applyNumberFormat="1" applyFont="1" applyFill="1" applyBorder="1" applyAlignment="1" applyProtection="1">
      <alignment horizontal="center" wrapText="1"/>
    </xf>
    <xf numFmtId="3" fontId="85" fillId="0" borderId="26" xfId="3" applyNumberFormat="1" applyFont="1" applyFill="1" applyBorder="1" applyAlignment="1" applyProtection="1">
      <alignment horizontal="center" wrapText="1"/>
    </xf>
    <xf numFmtId="3" fontId="85" fillId="0" borderId="6" xfId="3" applyNumberFormat="1" applyFont="1" applyFill="1" applyBorder="1" applyAlignment="1" applyProtection="1">
      <alignment horizontal="center" wrapText="1"/>
    </xf>
    <xf numFmtId="3" fontId="85" fillId="0" borderId="27" xfId="3" applyNumberFormat="1" applyFont="1" applyFill="1" applyBorder="1" applyAlignment="1" applyProtection="1">
      <alignment horizontal="center" wrapText="1"/>
    </xf>
    <xf numFmtId="3" fontId="85" fillId="0" borderId="28" xfId="3" applyNumberFormat="1" applyFont="1" applyFill="1" applyBorder="1" applyAlignment="1" applyProtection="1">
      <alignment horizontal="center" wrapText="1"/>
    </xf>
    <xf numFmtId="3" fontId="85" fillId="0" borderId="29" xfId="3" applyNumberFormat="1" applyFont="1" applyFill="1" applyBorder="1" applyAlignment="1" applyProtection="1">
      <alignment horizontal="center" wrapText="1"/>
    </xf>
    <xf numFmtId="0" fontId="72" fillId="0" borderId="0" xfId="4" applyFont="1" applyAlignment="1">
      <alignment horizontal="center" vertical="top" wrapText="1"/>
    </xf>
    <xf numFmtId="2" fontId="75" fillId="0" borderId="7" xfId="0" applyNumberFormat="1" applyFont="1" applyBorder="1" applyAlignment="1">
      <alignment horizontal="center" vertical="center" wrapText="1"/>
    </xf>
    <xf numFmtId="0" fontId="101" fillId="38" borderId="11" xfId="4" applyFont="1" applyFill="1" applyBorder="1" applyAlignment="1">
      <alignment horizontal="center" vertical="center" wrapText="1"/>
    </xf>
    <xf numFmtId="0" fontId="101" fillId="38" borderId="6" xfId="4" applyFont="1" applyFill="1" applyBorder="1" applyAlignment="1">
      <alignment horizontal="center" vertical="center" wrapText="1"/>
    </xf>
    <xf numFmtId="0" fontId="101" fillId="38" borderId="12" xfId="4" applyFont="1" applyFill="1" applyBorder="1" applyAlignment="1">
      <alignment horizontal="center" vertical="center" wrapText="1"/>
    </xf>
    <xf numFmtId="0" fontId="101" fillId="38" borderId="13" xfId="4" applyFont="1" applyFill="1" applyBorder="1" applyAlignment="1">
      <alignment horizontal="center" vertical="center" wrapText="1"/>
    </xf>
    <xf numFmtId="0" fontId="101" fillId="38" borderId="14" xfId="4" applyFont="1" applyFill="1" applyBorder="1" applyAlignment="1">
      <alignment horizontal="center" vertical="center" wrapText="1"/>
    </xf>
    <xf numFmtId="0" fontId="101" fillId="38" borderId="10" xfId="4" applyFont="1" applyFill="1" applyBorder="1" applyAlignment="1">
      <alignment horizontal="center" vertical="center" wrapText="1"/>
    </xf>
    <xf numFmtId="0" fontId="92" fillId="0" borderId="12" xfId="0" applyFont="1" applyFill="1" applyBorder="1" applyAlignment="1">
      <alignment horizontal="left" vertical="top" wrapText="1"/>
    </xf>
    <xf numFmtId="0" fontId="92" fillId="0" borderId="14" xfId="0" applyFont="1" applyFill="1" applyBorder="1" applyAlignment="1">
      <alignment horizontal="left" vertical="top" wrapText="1"/>
    </xf>
    <xf numFmtId="0" fontId="89" fillId="38" borderId="12" xfId="0" applyFont="1" applyFill="1" applyBorder="1" applyAlignment="1">
      <alignment horizontal="center"/>
    </xf>
    <xf numFmtId="0" fontId="89" fillId="38" borderId="13" xfId="0" applyFont="1" applyFill="1" applyBorder="1" applyAlignment="1">
      <alignment horizontal="center"/>
    </xf>
    <xf numFmtId="0" fontId="89" fillId="38" borderId="14" xfId="0" applyFont="1" applyFill="1" applyBorder="1" applyAlignment="1">
      <alignment horizontal="center"/>
    </xf>
    <xf numFmtId="0" fontId="89" fillId="38" borderId="10" xfId="0" applyFont="1" applyFill="1" applyBorder="1" applyAlignment="1">
      <alignment horizontal="center" vertical="center"/>
    </xf>
    <xf numFmtId="0" fontId="93" fillId="0" borderId="10" xfId="0" applyFont="1" applyFill="1" applyBorder="1" applyAlignment="1">
      <alignment horizontal="left"/>
    </xf>
    <xf numFmtId="0" fontId="92" fillId="0" borderId="12" xfId="0" applyFont="1" applyFill="1" applyBorder="1" applyAlignment="1">
      <alignment horizontal="left"/>
    </xf>
    <xf numFmtId="0" fontId="92" fillId="0" borderId="13" xfId="0" applyFont="1" applyFill="1" applyBorder="1" applyAlignment="1">
      <alignment horizontal="left"/>
    </xf>
    <xf numFmtId="0" fontId="92" fillId="0" borderId="14" xfId="0" applyFont="1" applyFill="1" applyBorder="1" applyAlignment="1">
      <alignment horizontal="left"/>
    </xf>
    <xf numFmtId="2" fontId="89" fillId="38" borderId="12" xfId="0" applyNumberFormat="1" applyFont="1" applyFill="1" applyBorder="1" applyAlignment="1">
      <alignment horizontal="center" vertical="center" wrapText="1"/>
    </xf>
    <xf numFmtId="2" fontId="89" fillId="38" borderId="14" xfId="0" applyNumberFormat="1" applyFont="1" applyFill="1" applyBorder="1" applyAlignment="1">
      <alignment horizontal="center" vertical="center" wrapText="1"/>
    </xf>
    <xf numFmtId="0" fontId="93" fillId="0" borderId="12" xfId="0" applyFont="1" applyFill="1" applyBorder="1" applyAlignment="1">
      <alignment horizontal="left" vertical="center" wrapText="1"/>
    </xf>
    <xf numFmtId="0" fontId="93" fillId="0" borderId="14" xfId="0" applyFont="1" applyFill="1" applyBorder="1" applyAlignment="1">
      <alignment horizontal="left" vertical="center" wrapText="1"/>
    </xf>
    <xf numFmtId="3" fontId="89" fillId="38" borderId="12" xfId="0" applyNumberFormat="1" applyFont="1" applyFill="1" applyBorder="1" applyAlignment="1">
      <alignment horizontal="center" vertical="center" wrapText="1"/>
    </xf>
    <xf numFmtId="3" fontId="89" fillId="38" borderId="13" xfId="0" applyNumberFormat="1" applyFont="1" applyFill="1" applyBorder="1" applyAlignment="1">
      <alignment horizontal="center" vertical="center" wrapText="1"/>
    </xf>
    <xf numFmtId="3" fontId="89" fillId="38" borderId="14" xfId="0" applyNumberFormat="1" applyFont="1" applyFill="1" applyBorder="1" applyAlignment="1">
      <alignment horizontal="center" vertical="center" wrapText="1"/>
    </xf>
    <xf numFmtId="0" fontId="92" fillId="0" borderId="12" xfId="2" applyFont="1" applyFill="1" applyBorder="1" applyAlignment="1">
      <alignment horizontal="left" vertical="top" wrapText="1"/>
    </xf>
    <xf numFmtId="0" fontId="92" fillId="0" borderId="13" xfId="2" applyFont="1" applyFill="1" applyBorder="1" applyAlignment="1">
      <alignment horizontal="left" vertical="top" wrapText="1"/>
    </xf>
    <xf numFmtId="0" fontId="92" fillId="0" borderId="14" xfId="2" applyFont="1" applyFill="1" applyBorder="1" applyAlignment="1">
      <alignment horizontal="left" vertical="top" wrapText="1"/>
    </xf>
    <xf numFmtId="0" fontId="92" fillId="0" borderId="12" xfId="2" applyFont="1" applyFill="1" applyBorder="1" applyAlignment="1">
      <alignment vertical="top" wrapText="1"/>
    </xf>
    <xf numFmtId="0" fontId="92" fillId="0" borderId="13" xfId="2" applyFont="1" applyFill="1" applyBorder="1" applyAlignment="1">
      <alignment vertical="top" wrapText="1"/>
    </xf>
    <xf numFmtId="0" fontId="92" fillId="0" borderId="14" xfId="2" applyFont="1" applyFill="1" applyBorder="1" applyAlignment="1">
      <alignment vertical="top" wrapText="1"/>
    </xf>
    <xf numFmtId="0" fontId="102" fillId="38" borderId="12" xfId="0" applyFont="1" applyFill="1" applyBorder="1" applyAlignment="1">
      <alignment horizontal="left"/>
    </xf>
    <xf numFmtId="0" fontId="102" fillId="38" borderId="13" xfId="0" applyFont="1" applyFill="1" applyBorder="1" applyAlignment="1">
      <alignment horizontal="left"/>
    </xf>
    <xf numFmtId="0" fontId="102" fillId="38" borderId="14" xfId="0" applyFont="1" applyFill="1" applyBorder="1" applyAlignment="1">
      <alignment horizontal="left"/>
    </xf>
    <xf numFmtId="171" fontId="89" fillId="38" borderId="13" xfId="3" applyNumberFormat="1" applyFont="1" applyFill="1" applyBorder="1" applyAlignment="1">
      <alignment horizontal="center" vertical="top" wrapText="1"/>
    </xf>
    <xf numFmtId="171" fontId="89" fillId="38" borderId="14" xfId="3" applyNumberFormat="1" applyFont="1" applyFill="1" applyBorder="1" applyAlignment="1">
      <alignment horizontal="center" vertical="top" wrapText="1"/>
    </xf>
    <xf numFmtId="3" fontId="102" fillId="38" borderId="12" xfId="0" applyNumberFormat="1" applyFont="1" applyFill="1" applyBorder="1" applyAlignment="1">
      <alignment horizontal="center" vertical="center" wrapText="1"/>
    </xf>
    <xf numFmtId="3" fontId="102" fillId="38" borderId="13" xfId="0" applyNumberFormat="1" applyFont="1" applyFill="1" applyBorder="1" applyAlignment="1">
      <alignment horizontal="center" vertical="center" wrapText="1"/>
    </xf>
    <xf numFmtId="3" fontId="102" fillId="38" borderId="14" xfId="0" applyNumberFormat="1" applyFont="1" applyFill="1" applyBorder="1" applyAlignment="1">
      <alignment horizontal="center" vertical="center" wrapText="1"/>
    </xf>
    <xf numFmtId="3" fontId="102" fillId="38" borderId="12" xfId="0" applyNumberFormat="1" applyFont="1" applyFill="1" applyBorder="1" applyAlignment="1">
      <alignment horizontal="left" vertical="center" wrapText="1"/>
    </xf>
    <xf numFmtId="3" fontId="102" fillId="38" borderId="13" xfId="0" applyNumberFormat="1" applyFont="1" applyFill="1" applyBorder="1" applyAlignment="1">
      <alignment horizontal="left" vertical="center" wrapText="1"/>
    </xf>
    <xf numFmtId="3" fontId="102" fillId="38" borderId="14" xfId="0" applyNumberFormat="1" applyFont="1" applyFill="1" applyBorder="1" applyAlignment="1">
      <alignment horizontal="left" vertical="center" wrapText="1"/>
    </xf>
    <xf numFmtId="0" fontId="93" fillId="0" borderId="12" xfId="2" applyFont="1" applyFill="1" applyBorder="1" applyAlignment="1">
      <alignment horizontal="left" vertical="top" wrapText="1"/>
    </xf>
    <xf numFmtId="0" fontId="93" fillId="0" borderId="14" xfId="2" applyFont="1" applyFill="1" applyBorder="1" applyAlignment="1">
      <alignment horizontal="left" vertical="top" wrapText="1"/>
    </xf>
    <xf numFmtId="0" fontId="93" fillId="0" borderId="12" xfId="2" applyFont="1" applyFill="1" applyBorder="1" applyAlignment="1">
      <alignment vertical="top" wrapText="1"/>
    </xf>
    <xf numFmtId="0" fontId="93" fillId="0" borderId="14" xfId="2" applyFont="1" applyFill="1" applyBorder="1" applyAlignment="1">
      <alignment vertical="top" wrapText="1"/>
    </xf>
    <xf numFmtId="0" fontId="93" fillId="0" borderId="12" xfId="0" applyFont="1" applyFill="1" applyBorder="1" applyAlignment="1">
      <alignment horizontal="left" vertical="top" wrapText="1"/>
    </xf>
    <xf numFmtId="0" fontId="93" fillId="0" borderId="14" xfId="0" applyFont="1" applyFill="1" applyBorder="1" applyAlignment="1">
      <alignment horizontal="left" vertical="top" wrapText="1"/>
    </xf>
    <xf numFmtId="2" fontId="89" fillId="38" borderId="10" xfId="0" applyNumberFormat="1" applyFont="1" applyFill="1" applyBorder="1" applyAlignment="1">
      <alignment horizontal="center" vertical="center" wrapText="1"/>
    </xf>
    <xf numFmtId="2" fontId="89" fillId="38" borderId="11" xfId="0" applyNumberFormat="1" applyFont="1" applyFill="1" applyBorder="1" applyAlignment="1">
      <alignment horizontal="center" vertical="center" wrapText="1"/>
    </xf>
    <xf numFmtId="2" fontId="89" fillId="38" borderId="26" xfId="0" applyNumberFormat="1" applyFont="1" applyFill="1" applyBorder="1" applyAlignment="1">
      <alignment horizontal="center" vertical="center" wrapText="1"/>
    </xf>
    <xf numFmtId="2" fontId="89" fillId="38" borderId="28" xfId="0" applyNumberFormat="1" applyFont="1" applyFill="1" applyBorder="1" applyAlignment="1">
      <alignment horizontal="center" vertical="center" wrapText="1"/>
    </xf>
    <xf numFmtId="2" fontId="89" fillId="38" borderId="29" xfId="0" applyNumberFormat="1" applyFont="1" applyFill="1" applyBorder="1" applyAlignment="1">
      <alignment horizontal="center" vertical="center" wrapText="1"/>
    </xf>
    <xf numFmtId="0" fontId="93" fillId="0" borderId="12" xfId="0" applyFont="1" applyFill="1" applyBorder="1" applyAlignment="1">
      <alignment horizontal="left"/>
    </xf>
    <xf numFmtId="0" fontId="93" fillId="0" borderId="14" xfId="0" applyFont="1" applyFill="1" applyBorder="1" applyAlignment="1">
      <alignment horizontal="left"/>
    </xf>
    <xf numFmtId="0" fontId="92" fillId="0" borderId="12" xfId="0" applyFont="1" applyFill="1" applyBorder="1" applyAlignment="1">
      <alignment horizontal="left" vertical="center"/>
    </xf>
    <xf numFmtId="0" fontId="92" fillId="0" borderId="14" xfId="0" applyFont="1" applyFill="1" applyBorder="1" applyAlignment="1">
      <alignment horizontal="left" vertical="center"/>
    </xf>
    <xf numFmtId="0" fontId="93" fillId="0" borderId="10" xfId="0" applyFont="1" applyFill="1" applyBorder="1" applyAlignment="1">
      <alignment horizontal="left" vertical="center" wrapText="1"/>
    </xf>
    <xf numFmtId="3" fontId="93" fillId="0" borderId="10" xfId="0" applyNumberFormat="1" applyFont="1" applyFill="1" applyBorder="1" applyAlignment="1">
      <alignment horizontal="center" vertical="center" wrapText="1"/>
    </xf>
    <xf numFmtId="171" fontId="89" fillId="38" borderId="10" xfId="0" applyNumberFormat="1" applyFont="1" applyFill="1" applyBorder="1" applyAlignment="1">
      <alignment horizontal="center" vertical="center" wrapText="1"/>
    </xf>
    <xf numFmtId="171" fontId="93" fillId="0" borderId="12" xfId="0" applyNumberFormat="1" applyFont="1" applyFill="1" applyBorder="1" applyAlignment="1">
      <alignment horizontal="center" vertical="center" wrapText="1"/>
    </xf>
    <xf numFmtId="171" fontId="93" fillId="0" borderId="13" xfId="0" applyNumberFormat="1" applyFont="1" applyFill="1" applyBorder="1" applyAlignment="1">
      <alignment horizontal="center" vertical="center" wrapText="1"/>
    </xf>
    <xf numFmtId="171" fontId="93" fillId="0" borderId="14" xfId="0" applyNumberFormat="1" applyFont="1" applyFill="1" applyBorder="1" applyAlignment="1">
      <alignment horizontal="center" vertical="center" wrapText="1"/>
    </xf>
    <xf numFmtId="166" fontId="93" fillId="0" borderId="12" xfId="3" applyNumberFormat="1" applyFont="1" applyFill="1" applyBorder="1" applyAlignment="1">
      <alignment horizontal="left" vertical="center" wrapText="1"/>
    </xf>
    <xf numFmtId="166" fontId="93" fillId="0" borderId="14" xfId="3" applyNumberFormat="1" applyFont="1" applyFill="1" applyBorder="1" applyAlignment="1">
      <alignment horizontal="left" vertical="center" wrapText="1"/>
    </xf>
    <xf numFmtId="0" fontId="92" fillId="0" borderId="13" xfId="0" applyFont="1" applyFill="1" applyBorder="1" applyAlignment="1">
      <alignment horizontal="left" vertical="top" wrapText="1"/>
    </xf>
    <xf numFmtId="2" fontId="92" fillId="38" borderId="11" xfId="0" applyNumberFormat="1" applyFont="1" applyFill="1" applyBorder="1" applyAlignment="1">
      <alignment horizontal="center" vertical="center" wrapText="1"/>
    </xf>
    <xf numFmtId="2" fontId="92" fillId="38" borderId="26" xfId="0" applyNumberFormat="1" applyFont="1" applyFill="1" applyBorder="1" applyAlignment="1">
      <alignment horizontal="center" vertical="center" wrapText="1"/>
    </xf>
    <xf numFmtId="2" fontId="92" fillId="38" borderId="28" xfId="0" applyNumberFormat="1" applyFont="1" applyFill="1" applyBorder="1" applyAlignment="1">
      <alignment horizontal="center" vertical="center" wrapText="1"/>
    </xf>
    <xf numFmtId="2" fontId="92" fillId="38" borderId="29" xfId="0" applyNumberFormat="1" applyFont="1" applyFill="1" applyBorder="1" applyAlignment="1">
      <alignment horizontal="center" vertical="center" wrapText="1"/>
    </xf>
    <xf numFmtId="0" fontId="97" fillId="0" borderId="12" xfId="0" applyFont="1" applyFill="1" applyBorder="1" applyAlignment="1">
      <alignment horizontal="left"/>
    </xf>
    <xf numFmtId="0" fontId="97" fillId="0" borderId="14" xfId="0" applyFont="1" applyFill="1" applyBorder="1" applyAlignment="1">
      <alignment horizontal="left"/>
    </xf>
    <xf numFmtId="0" fontId="93" fillId="0" borderId="12" xfId="0" applyFont="1" applyFill="1" applyBorder="1" applyAlignment="1">
      <alignment horizontal="left" vertical="center"/>
    </xf>
    <xf numFmtId="0" fontId="93" fillId="0" borderId="14" xfId="0" applyFont="1" applyFill="1" applyBorder="1" applyAlignment="1">
      <alignment horizontal="left" vertical="center"/>
    </xf>
    <xf numFmtId="0" fontId="93" fillId="0" borderId="12" xfId="0" applyFont="1" applyFill="1" applyBorder="1" applyAlignment="1">
      <alignment horizontal="center" vertical="top" wrapText="1"/>
    </xf>
    <xf numFmtId="0" fontId="93" fillId="0" borderId="14" xfId="0" applyFont="1" applyFill="1" applyBorder="1" applyAlignment="1">
      <alignment horizontal="center" vertical="top" wrapText="1"/>
    </xf>
    <xf numFmtId="0" fontId="89" fillId="38" borderId="11" xfId="0" applyFont="1" applyFill="1" applyBorder="1" applyAlignment="1">
      <alignment horizontal="center" vertical="center" wrapText="1"/>
    </xf>
    <xf numFmtId="0" fontId="89" fillId="38" borderId="26" xfId="0" applyFont="1" applyFill="1" applyBorder="1" applyAlignment="1">
      <alignment horizontal="center" vertical="center" wrapText="1"/>
    </xf>
    <xf numFmtId="0" fontId="89" fillId="38" borderId="28" xfId="0" applyFont="1" applyFill="1" applyBorder="1" applyAlignment="1">
      <alignment horizontal="center" vertical="center" wrapText="1"/>
    </xf>
    <xf numFmtId="0" fontId="89" fillId="38" borderId="29" xfId="0" applyFont="1" applyFill="1" applyBorder="1" applyAlignment="1">
      <alignment horizontal="center" vertical="center" wrapText="1"/>
    </xf>
    <xf numFmtId="0" fontId="89" fillId="38" borderId="11" xfId="0" applyFont="1" applyFill="1" applyBorder="1" applyAlignment="1">
      <alignment horizontal="center" vertical="center"/>
    </xf>
    <xf numFmtId="0" fontId="89" fillId="38" borderId="26" xfId="0" applyFont="1" applyFill="1" applyBorder="1" applyAlignment="1">
      <alignment horizontal="center" vertical="center"/>
    </xf>
    <xf numFmtId="0" fontId="89" fillId="38" borderId="28" xfId="0" applyFont="1" applyFill="1" applyBorder="1" applyAlignment="1">
      <alignment horizontal="center" vertical="center"/>
    </xf>
    <xf numFmtId="0" fontId="89" fillId="38" borderId="29" xfId="0" applyFont="1" applyFill="1" applyBorder="1" applyAlignment="1">
      <alignment horizontal="center" vertical="center"/>
    </xf>
    <xf numFmtId="0" fontId="89" fillId="38" borderId="10" xfId="0" applyFont="1" applyFill="1" applyBorder="1" applyAlignment="1">
      <alignment horizontal="center" vertical="top" wrapText="1"/>
    </xf>
    <xf numFmtId="0" fontId="89" fillId="38" borderId="10" xfId="0" applyFont="1" applyFill="1" applyBorder="1" applyAlignment="1">
      <alignment horizontal="center"/>
    </xf>
    <xf numFmtId="0" fontId="92" fillId="0" borderId="6" xfId="0" applyFont="1" applyFill="1" applyBorder="1" applyAlignment="1">
      <alignment horizontal="center" vertical="center" wrapText="1"/>
    </xf>
    <xf numFmtId="0" fontId="92" fillId="0" borderId="0" xfId="0" applyFont="1" applyFill="1" applyBorder="1" applyAlignment="1">
      <alignment horizontal="center" vertical="center" wrapText="1"/>
    </xf>
    <xf numFmtId="0" fontId="92" fillId="0" borderId="10" xfId="0" applyFont="1" applyFill="1" applyBorder="1" applyAlignment="1">
      <alignment horizontal="left" vertical="top" wrapText="1"/>
    </xf>
    <xf numFmtId="2" fontId="92" fillId="0" borderId="10" xfId="0" applyNumberFormat="1" applyFont="1" applyFill="1" applyBorder="1" applyAlignment="1">
      <alignment horizontal="center" vertical="center" wrapText="1"/>
    </xf>
    <xf numFmtId="0" fontId="89" fillId="38" borderId="12" xfId="0" applyFont="1" applyFill="1" applyBorder="1" applyAlignment="1">
      <alignment horizontal="center" vertical="center" wrapText="1"/>
    </xf>
    <xf numFmtId="0" fontId="89" fillId="38" borderId="14" xfId="0" applyFont="1" applyFill="1" applyBorder="1" applyAlignment="1">
      <alignment horizontal="center" vertical="center" wrapText="1"/>
    </xf>
    <xf numFmtId="0" fontId="89" fillId="38" borderId="12" xfId="0" applyFont="1" applyFill="1" applyBorder="1" applyAlignment="1">
      <alignment horizontal="left" vertical="center" wrapText="1"/>
    </xf>
    <xf numFmtId="0" fontId="89" fillId="38" borderId="14" xfId="0" applyFont="1" applyFill="1" applyBorder="1" applyAlignment="1">
      <alignment horizontal="left" vertical="center" wrapText="1"/>
    </xf>
    <xf numFmtId="2" fontId="89" fillId="38" borderId="13" xfId="0" applyNumberFormat="1" applyFont="1" applyFill="1" applyBorder="1" applyAlignment="1">
      <alignment horizontal="center" vertical="center" wrapText="1"/>
    </xf>
    <xf numFmtId="0" fontId="93" fillId="0" borderId="13" xfId="0" applyFont="1" applyFill="1" applyBorder="1" applyAlignment="1">
      <alignment horizontal="left"/>
    </xf>
    <xf numFmtId="0" fontId="92" fillId="0" borderId="0" xfId="0" applyFont="1" applyFill="1" applyBorder="1" applyAlignment="1">
      <alignment horizontal="center"/>
    </xf>
    <xf numFmtId="0" fontId="92" fillId="0" borderId="12" xfId="0" applyFont="1" applyFill="1" applyBorder="1" applyAlignment="1">
      <alignment horizontal="center" vertical="top" wrapText="1"/>
    </xf>
    <xf numFmtId="0" fontId="92" fillId="0" borderId="14" xfId="0" applyFont="1" applyFill="1" applyBorder="1" applyAlignment="1">
      <alignment horizontal="center" vertical="top" wrapText="1"/>
    </xf>
    <xf numFmtId="0" fontId="92" fillId="0" borderId="0" xfId="0" applyFont="1" applyFill="1" applyAlignment="1">
      <alignment horizontal="center"/>
    </xf>
    <xf numFmtId="0" fontId="92" fillId="0" borderId="0" xfId="0" applyFont="1" applyFill="1" applyAlignment="1">
      <alignment horizontal="center" vertical="center" wrapText="1"/>
    </xf>
    <xf numFmtId="0" fontId="92" fillId="0" borderId="0" xfId="0" applyFont="1" applyFill="1" applyAlignment="1">
      <alignment horizontal="left" vertical="top" wrapText="1"/>
    </xf>
    <xf numFmtId="0" fontId="97" fillId="0" borderId="12" xfId="0" applyFont="1" applyFill="1" applyBorder="1" applyAlignment="1">
      <alignment horizontal="left" vertical="top" wrapText="1"/>
    </xf>
    <xf numFmtId="0" fontId="97" fillId="0" borderId="14" xfId="0" applyFont="1" applyFill="1" applyBorder="1" applyAlignment="1">
      <alignment horizontal="left" vertical="top" wrapText="1"/>
    </xf>
    <xf numFmtId="0" fontId="92" fillId="0" borderId="0" xfId="0" applyFont="1" applyFill="1" applyAlignment="1">
      <alignment horizontal="left" vertical="center" wrapText="1"/>
    </xf>
    <xf numFmtId="0" fontId="92" fillId="0" borderId="0" xfId="0" applyFont="1" applyFill="1" applyAlignment="1">
      <alignment horizontal="left"/>
    </xf>
    <xf numFmtId="0" fontId="93" fillId="0" borderId="0" xfId="0" applyFont="1" applyFill="1" applyAlignment="1">
      <alignment horizontal="left" vertical="top" wrapText="1"/>
    </xf>
    <xf numFmtId="0" fontId="93" fillId="0" borderId="0" xfId="0" applyFont="1" applyFill="1" applyAlignment="1">
      <alignment horizontal="left" vertical="center" wrapText="1"/>
    </xf>
    <xf numFmtId="0" fontId="93" fillId="0" borderId="0" xfId="4" applyFont="1" applyFill="1" applyAlignment="1">
      <alignment horizontal="center" vertical="top" wrapText="1"/>
    </xf>
    <xf numFmtId="0" fontId="93" fillId="0" borderId="0" xfId="0" applyFont="1" applyFill="1" applyAlignment="1">
      <alignment horizontal="justify"/>
    </xf>
    <xf numFmtId="0" fontId="92" fillId="0" borderId="12" xfId="0" applyFont="1" applyFill="1" applyBorder="1" applyAlignment="1">
      <alignment horizontal="left" vertical="center" wrapText="1"/>
    </xf>
    <xf numFmtId="0" fontId="92" fillId="0" borderId="14" xfId="0" applyFont="1" applyFill="1" applyBorder="1" applyAlignment="1">
      <alignment horizontal="left" vertical="center" wrapText="1"/>
    </xf>
    <xf numFmtId="0" fontId="93" fillId="0" borderId="12" xfId="0" quotePrefix="1" applyFont="1" applyFill="1" applyBorder="1" applyAlignment="1">
      <alignment horizontal="left" vertical="top" wrapText="1"/>
    </xf>
    <xf numFmtId="0" fontId="93" fillId="0" borderId="14" xfId="0" quotePrefix="1" applyFont="1" applyFill="1" applyBorder="1" applyAlignment="1">
      <alignment horizontal="left" vertical="top" wrapText="1"/>
    </xf>
    <xf numFmtId="0" fontId="92" fillId="38" borderId="10" xfId="0" applyFont="1" applyFill="1" applyBorder="1" applyAlignment="1">
      <alignment horizontal="center"/>
    </xf>
    <xf numFmtId="2" fontId="89" fillId="38" borderId="2" xfId="0" applyNumberFormat="1" applyFont="1" applyFill="1" applyBorder="1" applyAlignment="1">
      <alignment horizontal="center" vertical="center" wrapText="1"/>
    </xf>
    <xf numFmtId="2" fontId="89" fillId="38" borderId="4" xfId="0" applyNumberFormat="1" applyFont="1" applyFill="1" applyBorder="1" applyAlignment="1">
      <alignment horizontal="center" vertical="center" wrapText="1"/>
    </xf>
    <xf numFmtId="0" fontId="93" fillId="0" borderId="0" xfId="0" applyFont="1" applyFill="1" applyAlignment="1">
      <alignment horizontal="justify" vertical="center" wrapText="1"/>
    </xf>
    <xf numFmtId="0" fontId="89" fillId="38" borderId="13" xfId="0" applyFont="1" applyFill="1" applyBorder="1" applyAlignment="1">
      <alignment horizontal="center" vertical="center" wrapText="1"/>
    </xf>
    <xf numFmtId="0" fontId="93" fillId="0" borderId="13" xfId="0" applyFont="1" applyFill="1" applyBorder="1" applyAlignment="1">
      <alignment horizontal="left" vertical="center" wrapText="1"/>
    </xf>
    <xf numFmtId="0" fontId="93" fillId="0" borderId="0" xfId="0" applyFont="1" applyFill="1" applyAlignment="1">
      <alignment horizontal="left" wrapText="1"/>
    </xf>
    <xf numFmtId="0" fontId="89" fillId="38" borderId="10" xfId="0" applyFont="1" applyFill="1" applyBorder="1" applyAlignment="1">
      <alignment horizontal="center" vertical="center" wrapText="1"/>
    </xf>
    <xf numFmtId="171" fontId="89" fillId="38" borderId="1" xfId="0" applyNumberFormat="1" applyFont="1" applyFill="1" applyBorder="1" applyAlignment="1">
      <alignment horizontal="center" vertical="center" wrapText="1"/>
    </xf>
  </cellXfs>
  <cellStyles count="811">
    <cellStyle name="20% - Énfasis1" xfId="467" builtinId="30" customBuiltin="1"/>
    <cellStyle name="20% - Énfasis1 2" xfId="635" xr:uid="{00000000-0005-0000-0000-000074020000}"/>
    <cellStyle name="20% - Énfasis2" xfId="470" builtinId="34" customBuiltin="1"/>
    <cellStyle name="20% - Énfasis2 2" xfId="639" xr:uid="{00000000-0005-0000-0000-000075020000}"/>
    <cellStyle name="20% - Énfasis3" xfId="473" builtinId="38" customBuiltin="1"/>
    <cellStyle name="20% - Énfasis3 2" xfId="643" xr:uid="{00000000-0005-0000-0000-000076020000}"/>
    <cellStyle name="20% - Énfasis4" xfId="476" builtinId="42" customBuiltin="1"/>
    <cellStyle name="20% - Énfasis4 2" xfId="647" xr:uid="{00000000-0005-0000-0000-000077020000}"/>
    <cellStyle name="20% - Énfasis5" xfId="479" builtinId="46" customBuiltin="1"/>
    <cellStyle name="20% - Énfasis5 2" xfId="651" xr:uid="{00000000-0005-0000-0000-000078020000}"/>
    <cellStyle name="20% - Énfasis6" xfId="482" builtinId="50" customBuiltin="1"/>
    <cellStyle name="20% - Énfasis6 2" xfId="655" xr:uid="{00000000-0005-0000-0000-000079020000}"/>
    <cellStyle name="40% - Énfasis1" xfId="468" builtinId="31" customBuiltin="1"/>
    <cellStyle name="40% - Énfasis1 2" xfId="636" xr:uid="{00000000-0005-0000-0000-00007A020000}"/>
    <cellStyle name="40% - Énfasis2" xfId="471" builtinId="35" customBuiltin="1"/>
    <cellStyle name="40% - Énfasis2 2" xfId="640" xr:uid="{00000000-0005-0000-0000-00007B020000}"/>
    <cellStyle name="40% - Énfasis3" xfId="474" builtinId="39" customBuiltin="1"/>
    <cellStyle name="40% - Énfasis3 2" xfId="644" xr:uid="{00000000-0005-0000-0000-00007C020000}"/>
    <cellStyle name="40% - Énfasis4" xfId="477" builtinId="43" customBuiltin="1"/>
    <cellStyle name="40% - Énfasis4 2" xfId="648" xr:uid="{00000000-0005-0000-0000-00007D020000}"/>
    <cellStyle name="40% - Énfasis5" xfId="480" builtinId="47" customBuiltin="1"/>
    <cellStyle name="40% - Énfasis5 2" xfId="652" xr:uid="{00000000-0005-0000-0000-00007E020000}"/>
    <cellStyle name="40% - Énfasis6" xfId="483" builtinId="51" customBuiltin="1"/>
    <cellStyle name="40% - Énfasis6 2" xfId="656" xr:uid="{00000000-0005-0000-0000-00007F020000}"/>
    <cellStyle name="60% - Énfasis1 2" xfId="637" xr:uid="{00000000-0005-0000-0000-000080020000}"/>
    <cellStyle name="60% - Énfasis1 3" xfId="751" xr:uid="{00000000-0005-0000-0000-000005030000}"/>
    <cellStyle name="60% - Énfasis2 2" xfId="641" xr:uid="{00000000-0005-0000-0000-000081020000}"/>
    <cellStyle name="60% - Énfasis2 3" xfId="742" xr:uid="{00000000-0005-0000-0000-000006030000}"/>
    <cellStyle name="60% - Énfasis3 2" xfId="645" xr:uid="{00000000-0005-0000-0000-000082020000}"/>
    <cellStyle name="60% - Énfasis3 3" xfId="739" xr:uid="{00000000-0005-0000-0000-000007030000}"/>
    <cellStyle name="60% - Énfasis4 2" xfId="649" xr:uid="{00000000-0005-0000-0000-000083020000}"/>
    <cellStyle name="60% - Énfasis4 3" xfId="738" xr:uid="{00000000-0005-0000-0000-000008030000}"/>
    <cellStyle name="60% - Énfasis5 2" xfId="653" xr:uid="{00000000-0005-0000-0000-000084020000}"/>
    <cellStyle name="60% - Énfasis5 3" xfId="737" xr:uid="{00000000-0005-0000-0000-000009030000}"/>
    <cellStyle name="60% - Énfasis6 2" xfId="657" xr:uid="{00000000-0005-0000-0000-000085020000}"/>
    <cellStyle name="60% - Énfasis6 3" xfId="733" xr:uid="{00000000-0005-0000-0000-00000A030000}"/>
    <cellStyle name="Bueno" xfId="455" builtinId="26" customBuiltin="1"/>
    <cellStyle name="Bueno 2" xfId="488" xr:uid="{00000000-0005-0000-0000-000086020000}"/>
    <cellStyle name="Cálculo" xfId="459" builtinId="22" customBuiltin="1"/>
    <cellStyle name="Cálculo 2" xfId="627" xr:uid="{00000000-0005-0000-0000-000087020000}"/>
    <cellStyle name="Celda de comprobación" xfId="461" builtinId="23" customBuiltin="1"/>
    <cellStyle name="Celda de comprobación 2" xfId="629" xr:uid="{00000000-0005-0000-0000-000088020000}"/>
    <cellStyle name="Celda vinculada" xfId="460" builtinId="24" customBuiltin="1"/>
    <cellStyle name="Celda vinculada 2" xfId="628" xr:uid="{00000000-0005-0000-0000-000089020000}"/>
    <cellStyle name="Comma [0]" xfId="162" xr:uid="{00000000-0005-0000-0000-000000000000}"/>
    <cellStyle name="Comma [0] 2" xfId="623" xr:uid="{00000000-0005-0000-0000-000000000000}"/>
    <cellStyle name="Comma 13" xfId="667" xr:uid="{00000000-0005-0000-0000-000016000000}"/>
    <cellStyle name="Comma 13 2" xfId="686" xr:uid="{00000000-0005-0000-0000-000017000000}"/>
    <cellStyle name="Comma 2" xfId="100" xr:uid="{00000000-0005-0000-0000-000072000000}"/>
    <cellStyle name="Comma 2 2" xfId="673" xr:uid="{00000000-0005-0000-0000-000019000000}"/>
    <cellStyle name="Comma 2 2 2" xfId="691" xr:uid="{00000000-0005-0000-0000-00001A000000}"/>
    <cellStyle name="Comma 2 3" xfId="688" xr:uid="{00000000-0005-0000-0000-00001B000000}"/>
    <cellStyle name="Comma 2 4" xfId="670" xr:uid="{00000000-0005-0000-0000-00001C000000}"/>
    <cellStyle name="Comma 2 4 2" xfId="689" xr:uid="{00000000-0005-0000-0000-00001D000000}"/>
    <cellStyle name="Comma 2 5" xfId="772" xr:uid="{EFFBF99B-D33C-4056-B41D-BA4CCE3BD137}"/>
    <cellStyle name="Comma 2 6" xfId="669" xr:uid="{00000000-0005-0000-0000-000018000000}"/>
    <cellStyle name="Comma 3" xfId="163" xr:uid="{00000000-0005-0000-0000-000001000000}"/>
    <cellStyle name="Comma 3 2" xfId="267" xr:uid="{00000000-0005-0000-0000-000037010000}"/>
    <cellStyle name="Comma 4" xfId="666" xr:uid="{00000000-0005-0000-0000-00001E000000}"/>
    <cellStyle name="Comma 4 2" xfId="563" xr:uid="{00000000-0005-0000-0000-000001000000}"/>
    <cellStyle name="Comma 4 2 2" xfId="767" xr:uid="{EFC10F40-34EF-4918-B20A-ECFAC74F8D27}"/>
    <cellStyle name="Comma 4 2 3" xfId="745" xr:uid="{402D9B6D-EEE6-47CF-B885-0BE42E1F41BE}"/>
    <cellStyle name="Comma 4 2 4" xfId="685" xr:uid="{00000000-0005-0000-0000-00001F000000}"/>
    <cellStyle name="Comma 4 2 5" xfId="750" xr:uid="{00000000-0005-0000-0000-000000000000}"/>
    <cellStyle name="Comma_Comparativo 2004" xfId="101" xr:uid="{00000000-0005-0000-0000-000073000000}"/>
    <cellStyle name="Currency_HOJA DE TRABAJO" xfId="727" xr:uid="{98DED3AA-6D16-483C-863F-063FFDE2D24C}"/>
    <cellStyle name="Encabezado 1" xfId="451" builtinId="16" customBuiltin="1"/>
    <cellStyle name="Encabezado 1 2" xfId="580" xr:uid="{00000000-0005-0000-0000-000098020000}"/>
    <cellStyle name="Encabezado 4" xfId="454" builtinId="19" customBuiltin="1"/>
    <cellStyle name="Encabezado 4 2" xfId="585" xr:uid="{00000000-0005-0000-0000-000099020000}"/>
    <cellStyle name="Énfasis1" xfId="466" builtinId="29" customBuiltin="1"/>
    <cellStyle name="Énfasis1 2" xfId="634" xr:uid="{00000000-0005-0000-0000-00009A020000}"/>
    <cellStyle name="Énfasis2" xfId="469" builtinId="33" customBuiltin="1"/>
    <cellStyle name="Énfasis2 2" xfId="638" xr:uid="{00000000-0005-0000-0000-00009B020000}"/>
    <cellStyle name="Énfasis3" xfId="472" builtinId="37" customBuiltin="1"/>
    <cellStyle name="Énfasis3 2" xfId="642" xr:uid="{00000000-0005-0000-0000-00009C020000}"/>
    <cellStyle name="Énfasis4" xfId="475" builtinId="41" customBuiltin="1"/>
    <cellStyle name="Énfasis4 2" xfId="646" xr:uid="{00000000-0005-0000-0000-00009D020000}"/>
    <cellStyle name="Énfasis5" xfId="478" builtinId="45" customBuiltin="1"/>
    <cellStyle name="Énfasis5 2" xfId="650" xr:uid="{00000000-0005-0000-0000-00009E020000}"/>
    <cellStyle name="Énfasis6" xfId="481" builtinId="49" customBuiltin="1"/>
    <cellStyle name="Énfasis6 2" xfId="654" xr:uid="{00000000-0005-0000-0000-00009F020000}"/>
    <cellStyle name="Entrada" xfId="457" builtinId="20" customBuiltin="1"/>
    <cellStyle name="Entrada 2" xfId="625" xr:uid="{00000000-0005-0000-0000-0000A0020000}"/>
    <cellStyle name="Excel Built-in Comma" xfId="19" xr:uid="{00000000-0005-0000-0000-000000000000}"/>
    <cellStyle name="Excel Built-in Comma [0]" xfId="165" xr:uid="{00000000-0005-0000-0000-000003000000}"/>
    <cellStyle name="Excel Built-in Comma 2" xfId="164" xr:uid="{00000000-0005-0000-0000-000002000000}"/>
    <cellStyle name="Excel Built-in Normal" xfId="18" xr:uid="{00000000-0005-0000-0000-000001000000}"/>
    <cellStyle name="Excel Built-in Normal 2" xfId="268" xr:uid="{00000000-0005-0000-0000-000038010000}"/>
    <cellStyle name="Excel_BuiltIn_Comma 1" xfId="166" xr:uid="{00000000-0005-0000-0000-000004000000}"/>
    <cellStyle name="Heading" xfId="167" xr:uid="{00000000-0005-0000-0000-000006000000}"/>
    <cellStyle name="Heading 1" xfId="168" xr:uid="{00000000-0005-0000-0000-000007000000}"/>
    <cellStyle name="Heading1" xfId="169" xr:uid="{00000000-0005-0000-0000-000008000000}"/>
    <cellStyle name="Heading1 1" xfId="170" xr:uid="{00000000-0005-0000-0000-000009000000}"/>
    <cellStyle name="Heading1 2" xfId="171" xr:uid="{00000000-0005-0000-0000-00000A000000}"/>
    <cellStyle name="Hipervínculo" xfId="75" builtinId="8"/>
    <cellStyle name="Hipervínculo 2" xfId="22" xr:uid="{00000000-0005-0000-0000-000002000000}"/>
    <cellStyle name="Hipervínculo 2 2" xfId="621" xr:uid="{00000000-0005-0000-0000-000004000000}"/>
    <cellStyle name="Hipervínculo 2 3" xfId="698" xr:uid="{931D4E34-55D6-4E77-963D-AB33F18BC16B}"/>
    <cellStyle name="Hipervínculo 3" xfId="269" xr:uid="{00000000-0005-0000-0000-000039010000}"/>
    <cellStyle name="Hipervínculo 4" xfId="716" xr:uid="{00000000-0005-0000-0000-0000A1020000}"/>
    <cellStyle name="Hyperlink 2" xfId="270" xr:uid="{00000000-0005-0000-0000-00003A010000}"/>
    <cellStyle name="Incorrecto" xfId="456" builtinId="27" customBuiltin="1"/>
    <cellStyle name="Incorrecto 2" xfId="622" xr:uid="{00000000-0005-0000-0000-0000A3020000}"/>
    <cellStyle name="Intermitente" xfId="785" xr:uid="{291B5DD6-96DB-46D5-942F-48552C574993}"/>
    <cellStyle name="Millares" xfId="1" builtinId="3"/>
    <cellStyle name="Millares [0]" xfId="67" builtinId="6"/>
    <cellStyle name="Millares [0] 10" xfId="297" xr:uid="{00000000-0005-0000-0000-00003F010000}"/>
    <cellStyle name="Millares [0] 10 2" xfId="590" xr:uid="{00000000-0005-0000-0000-000007000000}"/>
    <cellStyle name="Millares [0] 11" xfId="593" xr:uid="{00000000-0005-0000-0000-000008000000}"/>
    <cellStyle name="Millares [0] 11 2" xfId="620" xr:uid="{00000000-0005-0000-0000-000009000000}"/>
    <cellStyle name="Millares [0] 12" xfId="486" xr:uid="{00000000-0005-0000-0000-0000F4010000}"/>
    <cellStyle name="Millares [0] 13" xfId="674" xr:uid="{00000000-0005-0000-0000-0000A5020000}"/>
    <cellStyle name="Millares [0] 14" xfId="801" xr:uid="{00000000-0005-0000-0000-00002C030000}"/>
    <cellStyle name="Millares [0] 15" xfId="805" xr:uid="{00000000-0005-0000-0000-00002F030000}"/>
    <cellStyle name="Millares [0] 2" xfId="23" xr:uid="{00000000-0005-0000-0000-000005000000}"/>
    <cellStyle name="Millares [0] 2 10" xfId="730" xr:uid="{00000000-0005-0000-0000-000028000000}"/>
    <cellStyle name="Millares [0] 2 2" xfId="81" xr:uid="{00000000-0005-0000-0000-000005000000}"/>
    <cellStyle name="Millares [0] 2 2 2" xfId="139" xr:uid="{00000000-0005-0000-0000-000005000000}"/>
    <cellStyle name="Millares [0] 2 2 2 2" xfId="357" xr:uid="{00000000-0005-0000-0000-000005000000}"/>
    <cellStyle name="Millares [0] 2 2 2 3" xfId="678" xr:uid="{00000000-0005-0000-0000-000030000000}"/>
    <cellStyle name="Millares [0] 2 2 2 4" xfId="672" xr:uid="{01A3EA54-97F3-44B5-8FE8-D9DB95B74A1F}"/>
    <cellStyle name="Millares [0] 2 2 3" xfId="305" xr:uid="{00000000-0005-0000-0000-000005000000}"/>
    <cellStyle name="Millares [0] 2 2 4" xfId="594" xr:uid="{00000000-0005-0000-0000-00000B000000}"/>
    <cellStyle name="Millares [0] 2 2 5" xfId="660" xr:uid="{00000000-0005-0000-0000-00002F000000}"/>
    <cellStyle name="Millares [0] 2 2 6" xfId="592" xr:uid="{00000000-0005-0000-0000-00000C000000}"/>
    <cellStyle name="Millares [0] 2 2 6 2" xfId="608" xr:uid="{00000000-0005-0000-0000-00000D000000}"/>
    <cellStyle name="Millares [0] 2 2 7" xfId="722" xr:uid="{00000000-0005-0000-0000-000029000000}"/>
    <cellStyle name="Millares [0] 2 3" xfId="111" xr:uid="{00000000-0005-0000-0000-000005000000}"/>
    <cellStyle name="Millares [0] 2 3 2" xfId="329" xr:uid="{00000000-0005-0000-0000-000005000000}"/>
    <cellStyle name="Millares [0] 2 3 3" xfId="606" xr:uid="{00000000-0005-0000-0000-00000E000000}"/>
    <cellStyle name="Millares [0] 2 3 4" xfId="701" xr:uid="{9CD4C902-266E-40B3-BED7-E981F8217213}"/>
    <cellStyle name="Millares [0] 2 4" xfId="172" xr:uid="{00000000-0005-0000-0000-00000B000000}"/>
    <cellStyle name="Millares [0] 2 4 2" xfId="591" xr:uid="{00000000-0005-0000-0000-00000F000000}"/>
    <cellStyle name="Millares [0] 2 4 3" xfId="756" xr:uid="{09CA0D56-DABF-40CC-9A54-DCBA873FFE11}"/>
    <cellStyle name="Millares [0] 2 5" xfId="206" xr:uid="{00000000-0005-0000-0000-000005000000}"/>
    <cellStyle name="Millares [0] 2 5 2" xfId="391" xr:uid="{00000000-0005-0000-0000-000005000000}"/>
    <cellStyle name="Millares [0] 2 6" xfId="235" xr:uid="{00000000-0005-0000-0000-000005000000}"/>
    <cellStyle name="Millares [0] 2 6 2" xfId="420" xr:uid="{00000000-0005-0000-0000-000005000000}"/>
    <cellStyle name="Millares [0] 2 7" xfId="278" xr:uid="{00000000-0005-0000-0000-000005000000}"/>
    <cellStyle name="Millares [0] 2 8" xfId="489" xr:uid="{00000000-0005-0000-0000-00000A000000}"/>
    <cellStyle name="Millares [0] 2 9" xfId="659" xr:uid="{00000000-0005-0000-0000-00002E000000}"/>
    <cellStyle name="Millares [0] 3" xfId="70" xr:uid="{00000000-0005-0000-0000-000072000000}"/>
    <cellStyle name="Millares [0] 3 2" xfId="103" xr:uid="{00000000-0005-0000-0000-000075000000}"/>
    <cellStyle name="Millares [0] 3 2 2" xfId="595" xr:uid="{00000000-0005-0000-0000-000011000000}"/>
    <cellStyle name="Millares [0] 3 2 3" xfId="679" xr:uid="{00000000-0005-0000-0000-000032000000}"/>
    <cellStyle name="Millares [0] 3 3" xfId="132" xr:uid="{00000000-0005-0000-0000-000072000000}"/>
    <cellStyle name="Millares [0] 3 3 2" xfId="350" xr:uid="{00000000-0005-0000-0000-000072000000}"/>
    <cellStyle name="Millares [0] 3 3 3" xfId="749" xr:uid="{955E15BA-42A1-4A51-99DE-C7F51FF0273E}"/>
    <cellStyle name="Millares [0] 3 4" xfId="298" xr:uid="{00000000-0005-0000-0000-000072000000}"/>
    <cellStyle name="Millares [0] 3 5" xfId="570" xr:uid="{00000000-0005-0000-0000-000010000000}"/>
    <cellStyle name="Millares [0] 4" xfId="74" xr:uid="{00000000-0005-0000-0000-000074000000}"/>
    <cellStyle name="Millares [0] 4 2" xfId="133" xr:uid="{00000000-0005-0000-0000-000074000000}"/>
    <cellStyle name="Millares [0] 4 2 2" xfId="351" xr:uid="{00000000-0005-0000-0000-000074000000}"/>
    <cellStyle name="Millares [0] 4 2 3" xfId="603" xr:uid="{00000000-0005-0000-0000-000013000000}"/>
    <cellStyle name="Millares [0] 4 3" xfId="299" xr:uid="{00000000-0005-0000-0000-000074000000}"/>
    <cellStyle name="Millares [0] 4 3 2" xfId="709" xr:uid="{62E62FAF-4FE1-4ACC-A32B-DAC22B8221C3}"/>
    <cellStyle name="Millares [0] 4 4" xfId="499" xr:uid="{00000000-0005-0000-0000-000012000000}"/>
    <cellStyle name="Millares [0] 5" xfId="131" xr:uid="{00000000-0005-0000-0000-000098000000}"/>
    <cellStyle name="Millares [0] 5 2" xfId="349" xr:uid="{00000000-0005-0000-0000-000098000000}"/>
    <cellStyle name="Millares [0] 5 2 2" xfId="765" xr:uid="{4C6305AA-17FA-4E39-8B87-CFA2B4C03C66}"/>
    <cellStyle name="Millares [0] 5 3" xfId="587" xr:uid="{00000000-0005-0000-0000-000014000000}"/>
    <cellStyle name="Millares [0] 5 4" xfId="743" xr:uid="{8EF7375A-25F3-4599-BB4D-F18D4219FAC1}"/>
    <cellStyle name="Millares [0] 6" xfId="158" xr:uid="{00000000-0005-0000-0000-0000CB000000}"/>
    <cellStyle name="Millares [0] 6 2" xfId="376" xr:uid="{00000000-0005-0000-0000-0000CB000000}"/>
    <cellStyle name="Millares [0] 6 2 2" xfId="782" xr:uid="{54224E3D-FDB0-4231-831A-99184D54135B}"/>
    <cellStyle name="Millares [0] 6 3" xfId="611" xr:uid="{00000000-0005-0000-0000-000015000000}"/>
    <cellStyle name="Millares [0] 6 4" xfId="692" xr:uid="{00000000-0005-0000-0000-000036000000}"/>
    <cellStyle name="Millares [0] 7" xfId="189" xr:uid="{00000000-0005-0000-0000-0000E6000000}"/>
    <cellStyle name="Millares [0] 7 2" xfId="380" xr:uid="{00000000-0005-0000-0000-0000E6000000}"/>
    <cellStyle name="Millares [0] 7 2 2" xfId="714" xr:uid="{AB8C8806-3A52-4E64-9A13-CF1654C9F5DF}"/>
    <cellStyle name="Millares [0] 7 3" xfId="614" xr:uid="{00000000-0005-0000-0000-000016000000}"/>
    <cellStyle name="Millares [0] 8" xfId="226" xr:uid="{00000000-0005-0000-0000-0000F6000000}"/>
    <cellStyle name="Millares [0] 8 2" xfId="411" xr:uid="{00000000-0005-0000-0000-0000F6000000}"/>
    <cellStyle name="Millares [0] 8 3" xfId="618" xr:uid="{00000000-0005-0000-0000-000017000000}"/>
    <cellStyle name="Millares [0] 9" xfId="258" xr:uid="{00000000-0005-0000-0000-000013010000}"/>
    <cellStyle name="Millares [0] 9 2" xfId="443" xr:uid="{00000000-0005-0000-0000-000013010000}"/>
    <cellStyle name="Millares [0] 9 2 2" xfId="619" xr:uid="{00000000-0005-0000-0000-000019000000}"/>
    <cellStyle name="Millares 10" xfId="5" xr:uid="{00000000-0005-0000-0000-000006000000}"/>
    <cellStyle name="Millares 10 2" xfId="24" xr:uid="{00000000-0005-0000-0000-000007000000}"/>
    <cellStyle name="Millares 10 2 2" xfId="82" xr:uid="{00000000-0005-0000-0000-000007000000}"/>
    <cellStyle name="Millares 10 2 2 2" xfId="140" xr:uid="{00000000-0005-0000-0000-000007000000}"/>
    <cellStyle name="Millares 10 2 2 2 2" xfId="358" xr:uid="{00000000-0005-0000-0000-000007000000}"/>
    <cellStyle name="Millares 10 2 2 3" xfId="306" xr:uid="{00000000-0005-0000-0000-000007000000}"/>
    <cellStyle name="Millares 10 2 2 4" xfId="596" xr:uid="{00000000-0005-0000-0000-00001A000000}"/>
    <cellStyle name="Millares 10 2 3" xfId="112" xr:uid="{00000000-0005-0000-0000-000007000000}"/>
    <cellStyle name="Millares 10 2 3 2" xfId="330" xr:uid="{00000000-0005-0000-0000-000007000000}"/>
    <cellStyle name="Millares 10 2 4" xfId="207" xr:uid="{00000000-0005-0000-0000-000007000000}"/>
    <cellStyle name="Millares 10 2 4 2" xfId="392" xr:uid="{00000000-0005-0000-0000-000007000000}"/>
    <cellStyle name="Millares 10 2 5" xfId="236" xr:uid="{00000000-0005-0000-0000-000007000000}"/>
    <cellStyle name="Millares 10 2 5 2" xfId="421" xr:uid="{00000000-0005-0000-0000-000007000000}"/>
    <cellStyle name="Millares 10 2 6" xfId="279" xr:uid="{00000000-0005-0000-0000-000007000000}"/>
    <cellStyle name="Millares 10 3" xfId="78" xr:uid="{00000000-0005-0000-0000-000006000000}"/>
    <cellStyle name="Millares 10 3 2" xfId="136" xr:uid="{00000000-0005-0000-0000-000006000000}"/>
    <cellStyle name="Millares 10 3 2 2" xfId="354" xr:uid="{00000000-0005-0000-0000-000006000000}"/>
    <cellStyle name="Millares 10 3 3" xfId="302" xr:uid="{00000000-0005-0000-0000-000006000000}"/>
    <cellStyle name="Millares 10 4" xfId="108" xr:uid="{00000000-0005-0000-0000-000006000000}"/>
    <cellStyle name="Millares 10 4 2" xfId="326" xr:uid="{00000000-0005-0000-0000-000006000000}"/>
    <cellStyle name="Millares 10 5" xfId="202" xr:uid="{00000000-0005-0000-0000-000006000000}"/>
    <cellStyle name="Millares 10 5 2" xfId="387" xr:uid="{00000000-0005-0000-0000-000006000000}"/>
    <cellStyle name="Millares 10 6" xfId="231" xr:uid="{00000000-0005-0000-0000-000006000000}"/>
    <cellStyle name="Millares 10 6 2" xfId="416" xr:uid="{00000000-0005-0000-0000-000006000000}"/>
    <cellStyle name="Millares 10 7" xfId="275" xr:uid="{00000000-0005-0000-0000-000006000000}"/>
    <cellStyle name="Millares 10 8" xfId="663" xr:uid="{49B29B52-B7D9-4A7C-96DE-851D74077AAC}"/>
    <cellStyle name="Millares 100 11" xfId="501" xr:uid="{00000000-0005-0000-0000-00001B000000}"/>
    <cellStyle name="Millares 100 11 2" xfId="766" xr:uid="{B2127B8F-005C-410A-ADD9-F34D4687B64F}"/>
    <cellStyle name="Millares 100 11 3" xfId="725" xr:uid="{49A37FAC-62EB-443E-88CC-D02B1DDB15DB}"/>
    <cellStyle name="Millares 100 11 4" xfId="706" xr:uid="{29594439-1CB9-4F16-8814-E192CB2D9BA0}"/>
    <cellStyle name="Millares 109" xfId="779" xr:uid="{EA6C5285-A06F-41D4-B2EF-45393673F66B}"/>
    <cellStyle name="Millares 11" xfId="25" xr:uid="{00000000-0005-0000-0000-000008000000}"/>
    <cellStyle name="Millares 11 2" xfId="83" xr:uid="{00000000-0005-0000-0000-000008000000}"/>
    <cellStyle name="Millares 11 2 2" xfId="141" xr:uid="{00000000-0005-0000-0000-000008000000}"/>
    <cellStyle name="Millares 11 2 2 2" xfId="359" xr:uid="{00000000-0005-0000-0000-000008000000}"/>
    <cellStyle name="Millares 11 2 3" xfId="307" xr:uid="{00000000-0005-0000-0000-000008000000}"/>
    <cellStyle name="Millares 11 3" xfId="113" xr:uid="{00000000-0005-0000-0000-000008000000}"/>
    <cellStyle name="Millares 11 3 2" xfId="331" xr:uid="{00000000-0005-0000-0000-000008000000}"/>
    <cellStyle name="Millares 11 4" xfId="208" xr:uid="{00000000-0005-0000-0000-000008000000}"/>
    <cellStyle name="Millares 11 4 2" xfId="393" xr:uid="{00000000-0005-0000-0000-000008000000}"/>
    <cellStyle name="Millares 11 5" xfId="237" xr:uid="{00000000-0005-0000-0000-000008000000}"/>
    <cellStyle name="Millares 11 5 2" xfId="422" xr:uid="{00000000-0005-0000-0000-000008000000}"/>
    <cellStyle name="Millares 11 6" xfId="280" xr:uid="{00000000-0005-0000-0000-000008000000}"/>
    <cellStyle name="Millares 11 7" xfId="744" xr:uid="{B931DCD7-B8BC-4BA7-9DC3-B85FC3078488}"/>
    <cellStyle name="Millares 111" xfId="781" xr:uid="{E27C65A4-F3B2-4B5F-B0D6-2DDE790D279E}"/>
    <cellStyle name="Millares 12" xfId="26" xr:uid="{00000000-0005-0000-0000-000009000000}"/>
    <cellStyle name="Millares 12 2" xfId="84" xr:uid="{00000000-0005-0000-0000-000009000000}"/>
    <cellStyle name="Millares 12 2 2" xfId="142" xr:uid="{00000000-0005-0000-0000-000009000000}"/>
    <cellStyle name="Millares 12 2 2 2" xfId="360" xr:uid="{00000000-0005-0000-0000-000009000000}"/>
    <cellStyle name="Millares 12 2 3" xfId="308" xr:uid="{00000000-0005-0000-0000-000009000000}"/>
    <cellStyle name="Millares 12 3" xfId="114" xr:uid="{00000000-0005-0000-0000-000009000000}"/>
    <cellStyle name="Millares 12 3 2" xfId="332" xr:uid="{00000000-0005-0000-0000-000009000000}"/>
    <cellStyle name="Millares 12 4" xfId="209" xr:uid="{00000000-0005-0000-0000-000009000000}"/>
    <cellStyle name="Millares 12 4 2" xfId="394" xr:uid="{00000000-0005-0000-0000-000009000000}"/>
    <cellStyle name="Millares 12 5" xfId="238" xr:uid="{00000000-0005-0000-0000-000009000000}"/>
    <cellStyle name="Millares 12 5 2" xfId="423" xr:uid="{00000000-0005-0000-0000-000009000000}"/>
    <cellStyle name="Millares 12 6" xfId="281" xr:uid="{00000000-0005-0000-0000-000009000000}"/>
    <cellStyle name="Millares 12 7" xfId="740" xr:uid="{6F5E5D2F-66CF-4D1F-9E17-76533F43A769}"/>
    <cellStyle name="Millares 13" xfId="27" xr:uid="{00000000-0005-0000-0000-00000A000000}"/>
    <cellStyle name="Millares 13 2" xfId="85" xr:uid="{00000000-0005-0000-0000-00000A000000}"/>
    <cellStyle name="Millares 13 2 2" xfId="143" xr:uid="{00000000-0005-0000-0000-00000A000000}"/>
    <cellStyle name="Millares 13 2 2 2" xfId="361" xr:uid="{00000000-0005-0000-0000-00000A000000}"/>
    <cellStyle name="Millares 13 2 3" xfId="309" xr:uid="{00000000-0005-0000-0000-00000A000000}"/>
    <cellStyle name="Millares 13 3" xfId="115" xr:uid="{00000000-0005-0000-0000-00000A000000}"/>
    <cellStyle name="Millares 13 3 2" xfId="333" xr:uid="{00000000-0005-0000-0000-00000A000000}"/>
    <cellStyle name="Millares 13 4" xfId="210" xr:uid="{00000000-0005-0000-0000-00000A000000}"/>
    <cellStyle name="Millares 13 4 2" xfId="395" xr:uid="{00000000-0005-0000-0000-00000A000000}"/>
    <cellStyle name="Millares 13 5" xfId="239" xr:uid="{00000000-0005-0000-0000-00000A000000}"/>
    <cellStyle name="Millares 13 5 2" xfId="424" xr:uid="{00000000-0005-0000-0000-00000A000000}"/>
    <cellStyle name="Millares 13 6" xfId="282" xr:uid="{00000000-0005-0000-0000-00000A000000}"/>
    <cellStyle name="Millares 13 7" xfId="786" xr:uid="{D5375CC9-05F4-42B1-8260-807E36EB79AD}"/>
    <cellStyle name="Millares 14" xfId="28" xr:uid="{00000000-0005-0000-0000-00000B000000}"/>
    <cellStyle name="Millares 14 2" xfId="86" xr:uid="{00000000-0005-0000-0000-00000B000000}"/>
    <cellStyle name="Millares 14 2 2" xfId="144" xr:uid="{00000000-0005-0000-0000-00000B000000}"/>
    <cellStyle name="Millares 14 2 2 2" xfId="362" xr:uid="{00000000-0005-0000-0000-00000B000000}"/>
    <cellStyle name="Millares 14 2 3" xfId="310" xr:uid="{00000000-0005-0000-0000-00000B000000}"/>
    <cellStyle name="Millares 14 3" xfId="116" xr:uid="{00000000-0005-0000-0000-00000B000000}"/>
    <cellStyle name="Millares 14 3 2" xfId="334" xr:uid="{00000000-0005-0000-0000-00000B000000}"/>
    <cellStyle name="Millares 14 4" xfId="211" xr:uid="{00000000-0005-0000-0000-00000B000000}"/>
    <cellStyle name="Millares 14 4 2" xfId="396" xr:uid="{00000000-0005-0000-0000-00000B000000}"/>
    <cellStyle name="Millares 14 5" xfId="240" xr:uid="{00000000-0005-0000-0000-00000B000000}"/>
    <cellStyle name="Millares 14 5 2" xfId="425" xr:uid="{00000000-0005-0000-0000-00000B000000}"/>
    <cellStyle name="Millares 14 6" xfId="283" xr:uid="{00000000-0005-0000-0000-00000B000000}"/>
    <cellStyle name="Millares 14 7" xfId="787" xr:uid="{2A07394F-3CB5-467F-9B52-3250A219858B}"/>
    <cellStyle name="Millares 15" xfId="29" xr:uid="{00000000-0005-0000-0000-00000C000000}"/>
    <cellStyle name="Millares 15 2" xfId="87" xr:uid="{00000000-0005-0000-0000-00000C000000}"/>
    <cellStyle name="Millares 15 2 2" xfId="145" xr:uid="{00000000-0005-0000-0000-00000C000000}"/>
    <cellStyle name="Millares 15 2 2 2" xfId="363" xr:uid="{00000000-0005-0000-0000-00000C000000}"/>
    <cellStyle name="Millares 15 2 3" xfId="311" xr:uid="{00000000-0005-0000-0000-00000C000000}"/>
    <cellStyle name="Millares 15 3" xfId="117" xr:uid="{00000000-0005-0000-0000-00000C000000}"/>
    <cellStyle name="Millares 15 3 2" xfId="335" xr:uid="{00000000-0005-0000-0000-00000C000000}"/>
    <cellStyle name="Millares 15 4" xfId="212" xr:uid="{00000000-0005-0000-0000-00000C000000}"/>
    <cellStyle name="Millares 15 4 2" xfId="397" xr:uid="{00000000-0005-0000-0000-00000C000000}"/>
    <cellStyle name="Millares 15 5" xfId="241" xr:uid="{00000000-0005-0000-0000-00000C000000}"/>
    <cellStyle name="Millares 15 5 2" xfId="426" xr:uid="{00000000-0005-0000-0000-00000C000000}"/>
    <cellStyle name="Millares 15 6" xfId="284" xr:uid="{00000000-0005-0000-0000-00000C000000}"/>
    <cellStyle name="Millares 15 7" xfId="746" xr:uid="{985B8BE7-8808-42B5-8A44-79B93689998E}"/>
    <cellStyle name="Millares 16" xfId="30" xr:uid="{00000000-0005-0000-0000-00000D000000}"/>
    <cellStyle name="Millares 16 2" xfId="88" xr:uid="{00000000-0005-0000-0000-00000D000000}"/>
    <cellStyle name="Millares 16 2 2" xfId="146" xr:uid="{00000000-0005-0000-0000-00000D000000}"/>
    <cellStyle name="Millares 16 2 2 2" xfId="364" xr:uid="{00000000-0005-0000-0000-00000D000000}"/>
    <cellStyle name="Millares 16 2 3" xfId="312" xr:uid="{00000000-0005-0000-0000-00000D000000}"/>
    <cellStyle name="Millares 16 3" xfId="118" xr:uid="{00000000-0005-0000-0000-00000D000000}"/>
    <cellStyle name="Millares 16 3 2" xfId="336" xr:uid="{00000000-0005-0000-0000-00000D000000}"/>
    <cellStyle name="Millares 16 4" xfId="213" xr:uid="{00000000-0005-0000-0000-00000D000000}"/>
    <cellStyle name="Millares 16 4 2" xfId="398" xr:uid="{00000000-0005-0000-0000-00000D000000}"/>
    <cellStyle name="Millares 16 5" xfId="242" xr:uid="{00000000-0005-0000-0000-00000D000000}"/>
    <cellStyle name="Millares 16 5 2" xfId="427" xr:uid="{00000000-0005-0000-0000-00000D000000}"/>
    <cellStyle name="Millares 16 6" xfId="285" xr:uid="{00000000-0005-0000-0000-00000D000000}"/>
    <cellStyle name="Millares 16 7" xfId="700" xr:uid="{0F19C72A-E996-4B71-BED8-4A2BB999F9A8}"/>
    <cellStyle name="Millares 17" xfId="31" xr:uid="{00000000-0005-0000-0000-00000E000000}"/>
    <cellStyle name="Millares 17 2" xfId="89" xr:uid="{00000000-0005-0000-0000-00000E000000}"/>
    <cellStyle name="Millares 17 2 2" xfId="147" xr:uid="{00000000-0005-0000-0000-00000E000000}"/>
    <cellStyle name="Millares 17 2 2 2" xfId="365" xr:uid="{00000000-0005-0000-0000-00000E000000}"/>
    <cellStyle name="Millares 17 2 3" xfId="313" xr:uid="{00000000-0005-0000-0000-00000E000000}"/>
    <cellStyle name="Millares 17 3" xfId="119" xr:uid="{00000000-0005-0000-0000-00000E000000}"/>
    <cellStyle name="Millares 17 3 2" xfId="337" xr:uid="{00000000-0005-0000-0000-00000E000000}"/>
    <cellStyle name="Millares 17 4" xfId="214" xr:uid="{00000000-0005-0000-0000-00000E000000}"/>
    <cellStyle name="Millares 17 4 2" xfId="399" xr:uid="{00000000-0005-0000-0000-00000E000000}"/>
    <cellStyle name="Millares 17 5" xfId="243" xr:uid="{00000000-0005-0000-0000-00000E000000}"/>
    <cellStyle name="Millares 17 5 2" xfId="428" xr:uid="{00000000-0005-0000-0000-00000E000000}"/>
    <cellStyle name="Millares 17 6" xfId="286" xr:uid="{00000000-0005-0000-0000-00000E000000}"/>
    <cellStyle name="Millares 17 7" xfId="789" xr:uid="{C80E0EBC-B696-4B32-898F-7C7E5B11360C}"/>
    <cellStyle name="Millares 174 2" xfId="491" xr:uid="{00000000-0005-0000-0000-00001C000000}"/>
    <cellStyle name="Millares 174 2 2" xfId="575" xr:uid="{00000000-0005-0000-0000-00001D000000}"/>
    <cellStyle name="Millares 174 2 3" xfId="753" xr:uid="{DE6FA76A-B9A2-472F-BA6A-A8BD658F3B3B}"/>
    <cellStyle name="Millares 18" xfId="32" xr:uid="{00000000-0005-0000-0000-00000F000000}"/>
    <cellStyle name="Millares 18 2" xfId="90" xr:uid="{00000000-0005-0000-0000-00000F000000}"/>
    <cellStyle name="Millares 18 2 2" xfId="148" xr:uid="{00000000-0005-0000-0000-00000F000000}"/>
    <cellStyle name="Millares 18 2 2 2" xfId="366" xr:uid="{00000000-0005-0000-0000-00000F000000}"/>
    <cellStyle name="Millares 18 2 3" xfId="314" xr:uid="{00000000-0005-0000-0000-00000F000000}"/>
    <cellStyle name="Millares 18 3" xfId="120" xr:uid="{00000000-0005-0000-0000-00000F000000}"/>
    <cellStyle name="Millares 18 3 2" xfId="338" xr:uid="{00000000-0005-0000-0000-00000F000000}"/>
    <cellStyle name="Millares 18 4" xfId="215" xr:uid="{00000000-0005-0000-0000-00000F000000}"/>
    <cellStyle name="Millares 18 4 2" xfId="400" xr:uid="{00000000-0005-0000-0000-00000F000000}"/>
    <cellStyle name="Millares 18 5" xfId="244" xr:uid="{00000000-0005-0000-0000-00000F000000}"/>
    <cellStyle name="Millares 18 5 2" xfId="429" xr:uid="{00000000-0005-0000-0000-00000F000000}"/>
    <cellStyle name="Millares 18 6" xfId="287" xr:uid="{00000000-0005-0000-0000-00000F000000}"/>
    <cellStyle name="Millares 18 7" xfId="790" xr:uid="{6D0AC315-131A-46F1-B95F-F4F21DF48956}"/>
    <cellStyle name="Millares 19" xfId="33" xr:uid="{00000000-0005-0000-0000-000010000000}"/>
    <cellStyle name="Millares 19 2" xfId="91" xr:uid="{00000000-0005-0000-0000-000010000000}"/>
    <cellStyle name="Millares 19 2 2" xfId="149" xr:uid="{00000000-0005-0000-0000-000010000000}"/>
    <cellStyle name="Millares 19 2 2 2" xfId="367" xr:uid="{00000000-0005-0000-0000-000010000000}"/>
    <cellStyle name="Millares 19 2 3" xfId="315" xr:uid="{00000000-0005-0000-0000-000010000000}"/>
    <cellStyle name="Millares 19 3" xfId="121" xr:uid="{00000000-0005-0000-0000-000010000000}"/>
    <cellStyle name="Millares 19 3 2" xfId="339" xr:uid="{00000000-0005-0000-0000-000010000000}"/>
    <cellStyle name="Millares 19 4" xfId="216" xr:uid="{00000000-0005-0000-0000-000010000000}"/>
    <cellStyle name="Millares 19 4 2" xfId="401" xr:uid="{00000000-0005-0000-0000-000010000000}"/>
    <cellStyle name="Millares 19 5" xfId="245" xr:uid="{00000000-0005-0000-0000-000010000000}"/>
    <cellStyle name="Millares 19 5 2" xfId="430" xr:uid="{00000000-0005-0000-0000-000010000000}"/>
    <cellStyle name="Millares 19 6" xfId="288" xr:uid="{00000000-0005-0000-0000-000010000000}"/>
    <cellStyle name="Millares 19 7" xfId="788" xr:uid="{2EB75D63-B21D-47E5-8876-C69381A5331C}"/>
    <cellStyle name="Millares 2" xfId="3" xr:uid="{00000000-0005-0000-0000-000011000000}"/>
    <cellStyle name="Millares 2 10" xfId="230" xr:uid="{00000000-0005-0000-0000-000011000000}"/>
    <cellStyle name="Millares 2 10 2" xfId="415" xr:uid="{00000000-0005-0000-0000-000011000000}"/>
    <cellStyle name="Millares 2 11" xfId="274" xr:uid="{00000000-0005-0000-0000-000011000000}"/>
    <cellStyle name="Millares 2 12" xfId="697" xr:uid="{00000000-0005-0000-0000-00002B000000}"/>
    <cellStyle name="Millares 2 2" xfId="20" xr:uid="{00000000-0005-0000-0000-000012000000}"/>
    <cellStyle name="Millares 2 2 10" xfId="680" xr:uid="{00000000-0005-0000-0000-000038000000}"/>
    <cellStyle name="Millares 2 2 11" xfId="754" xr:uid="{00000000-0005-0000-0000-000008000000}"/>
    <cellStyle name="Millares 2 2 12" xfId="741" xr:uid="{D8682A9A-C502-43E2-8259-B357FBD18454}"/>
    <cellStyle name="Millares 2 2 2" xfId="80" xr:uid="{00000000-0005-0000-0000-000012000000}"/>
    <cellStyle name="Millares 2 2 2 2" xfId="138" xr:uid="{00000000-0005-0000-0000-000012000000}"/>
    <cellStyle name="Millares 2 2 2 2 2" xfId="356" xr:uid="{00000000-0005-0000-0000-000012000000}"/>
    <cellStyle name="Millares 2 2 2 3" xfId="193" xr:uid="{31296434-9896-486A-B568-23662348B2FB}"/>
    <cellStyle name="Millares 2 2 2 3 2" xfId="382" xr:uid="{31296434-9896-486A-B568-23662348B2FB}"/>
    <cellStyle name="Millares 2 2 2 4" xfId="304" xr:uid="{00000000-0005-0000-0000-000012000000}"/>
    <cellStyle name="Millares 2 2 2 5" xfId="770" xr:uid="{D0DEAB66-B994-474B-A886-5108715D6E4C}"/>
    <cellStyle name="Millares 2 2 3" xfId="110" xr:uid="{00000000-0005-0000-0000-000012000000}"/>
    <cellStyle name="Millares 2 2 3 2" xfId="328" xr:uid="{00000000-0005-0000-0000-000012000000}"/>
    <cellStyle name="Millares 2 2 3 3" xfId="752" xr:uid="{767DE66F-C412-4DAF-9895-CF3BE9D6602E}"/>
    <cellStyle name="Millares 2 2 4" xfId="160" xr:uid="{AE7BE31E-95D5-4B54-91EB-BB2B7DFA8B33}"/>
    <cellStyle name="Millares 2 2 4 2" xfId="378" xr:uid="{AE7BE31E-95D5-4B54-91EB-BB2B7DFA8B33}"/>
    <cellStyle name="Millares 2 2 5" xfId="184" xr:uid="{00000000-0005-0000-0000-00002C000000}"/>
    <cellStyle name="Millares 2 2 5 2" xfId="379" xr:uid="{00000000-0005-0000-0000-00002C000000}"/>
    <cellStyle name="Millares 2 2 6" xfId="205" xr:uid="{00000000-0005-0000-0000-000012000000}"/>
    <cellStyle name="Millares 2 2 6 2" xfId="390" xr:uid="{00000000-0005-0000-0000-000012000000}"/>
    <cellStyle name="Millares 2 2 7" xfId="234" xr:uid="{00000000-0005-0000-0000-000012000000}"/>
    <cellStyle name="Millares 2 2 7 2" xfId="419" xr:uid="{00000000-0005-0000-0000-000012000000}"/>
    <cellStyle name="Millares 2 2 8" xfId="277" xr:uid="{00000000-0005-0000-0000-000012000000}"/>
    <cellStyle name="Millares 2 2 9" xfId="574" xr:uid="{00000000-0005-0000-0000-00001F000000}"/>
    <cellStyle name="Millares 2 3" xfId="65" xr:uid="{00000000-0005-0000-0000-000013000000}"/>
    <cellStyle name="Millares 2 3 10" xfId="719" xr:uid="{71FDA0A5-1E8E-43B4-8946-4D354BF4493F}"/>
    <cellStyle name="Millares 2 3 2" xfId="99" xr:uid="{00000000-0005-0000-0000-000013000000}"/>
    <cellStyle name="Millares 2 3 2 2" xfId="157" xr:uid="{00000000-0005-0000-0000-000013000000}"/>
    <cellStyle name="Millares 2 3 2 2 2" xfId="375" xr:uid="{00000000-0005-0000-0000-000013000000}"/>
    <cellStyle name="Millares 2 3 2 3" xfId="323" xr:uid="{00000000-0005-0000-0000-000013000000}"/>
    <cellStyle name="Millares 2 3 2 4" xfId="764" xr:uid="{E1A0D783-6DD3-4877-8785-D880C9B6A962}"/>
    <cellStyle name="Millares 2 3 3" xfId="130" xr:uid="{00000000-0005-0000-0000-000013000000}"/>
    <cellStyle name="Millares 2 3 3 2" xfId="348" xr:uid="{00000000-0005-0000-0000-000013000000}"/>
    <cellStyle name="Millares 2 3 4" xfId="192" xr:uid="{56344E24-1EAA-4E0E-AA3F-B79E8316DEE6}"/>
    <cellStyle name="Millares 2 3 4 2" xfId="381" xr:uid="{56344E24-1EAA-4E0E-AA3F-B79E8316DEE6}"/>
    <cellStyle name="Millares 2 3 5" xfId="225" xr:uid="{00000000-0005-0000-0000-000013000000}"/>
    <cellStyle name="Millares 2 3 5 2" xfId="410" xr:uid="{00000000-0005-0000-0000-000013000000}"/>
    <cellStyle name="Millares 2 3 6" xfId="257" xr:uid="{00000000-0005-0000-0000-000013000000}"/>
    <cellStyle name="Millares 2 3 6 2" xfId="442" xr:uid="{00000000-0005-0000-0000-000013000000}"/>
    <cellStyle name="Millares 2 3 7" xfId="296" xr:uid="{00000000-0005-0000-0000-000013000000}"/>
    <cellStyle name="Millares 2 3 8" xfId="497" xr:uid="{00000000-0005-0000-0000-000020000000}"/>
    <cellStyle name="Millares 2 3 9" xfId="705" xr:uid="{392C3749-287C-4215-8288-04C1C29FF1E0}"/>
    <cellStyle name="Millares 2 4" xfId="73" xr:uid="{E428490C-D012-4CC2-9509-7FB1DF95992C}"/>
    <cellStyle name="Millares 2 4 2" xfId="774" xr:uid="{EF355690-540C-4D36-8E0C-B2D2248F0EA2}"/>
    <cellStyle name="Millares 2 4 3" xfId="699" xr:uid="{DB87CCE2-A259-41EB-8E73-5D4AB8BEEDF0}"/>
    <cellStyle name="Millares 2 5" xfId="77" xr:uid="{00000000-0005-0000-0000-000011000000}"/>
    <cellStyle name="Millares 2 5 2" xfId="135" xr:uid="{00000000-0005-0000-0000-000011000000}"/>
    <cellStyle name="Millares 2 5 2 2" xfId="353" xr:uid="{00000000-0005-0000-0000-000011000000}"/>
    <cellStyle name="Millares 2 5 3" xfId="301" xr:uid="{00000000-0005-0000-0000-000011000000}"/>
    <cellStyle name="Millares 2 5 4" xfId="721" xr:uid="{5FFD262A-CE0C-4FC9-8DE9-9BA3B04BC590}"/>
    <cellStyle name="Millares 2 6" xfId="107" xr:uid="{00000000-0005-0000-0000-000011000000}"/>
    <cellStyle name="Millares 2 6 2" xfId="325" xr:uid="{00000000-0005-0000-0000-000011000000}"/>
    <cellStyle name="Millares 2 7" xfId="159" xr:uid="{3F340669-2BB1-4358-A72C-756C569854ED}"/>
    <cellStyle name="Millares 2 7 2" xfId="377" xr:uid="{3F340669-2BB1-4358-A72C-756C569854ED}"/>
    <cellStyle name="Millares 2 8" xfId="173" xr:uid="{00000000-0005-0000-0000-00000C000000}"/>
    <cellStyle name="Millares 2 9" xfId="201" xr:uid="{00000000-0005-0000-0000-000011000000}"/>
    <cellStyle name="Millares 2 9 2" xfId="386" xr:uid="{00000000-0005-0000-0000-000011000000}"/>
    <cellStyle name="Millares 20" xfId="69" xr:uid="{84CA1892-5EA7-41BF-ACEE-11677BDD9B9C}"/>
    <cellStyle name="Millares 20 2" xfId="676" xr:uid="{00000000-0005-0000-0000-000039000000}"/>
    <cellStyle name="Millares 21" xfId="71" xr:uid="{00000000-0005-0000-0000-000073000000}"/>
    <cellStyle name="Millares 21 2" xfId="102" xr:uid="{00000000-0005-0000-0000-000074000000}"/>
    <cellStyle name="Millares 21 3" xfId="791" xr:uid="{B5DEADCE-5FB1-48A7-B199-96374A0598DD}"/>
    <cellStyle name="Millares 212" xfId="500" xr:uid="{00000000-0005-0000-0000-000021000000}"/>
    <cellStyle name="Millares 212 2" xfId="588" xr:uid="{00000000-0005-0000-0000-000022000000}"/>
    <cellStyle name="Millares 212 3" xfId="724" xr:uid="{CE484482-18D8-4C05-B017-311B14435C4C}"/>
    <cellStyle name="Millares 22" xfId="76" xr:uid="{00000000-0005-0000-0000-00007B000000}"/>
    <cellStyle name="Millares 22 2" xfId="134" xr:uid="{00000000-0005-0000-0000-00007B000000}"/>
    <cellStyle name="Millares 22 2 2" xfId="352" xr:uid="{00000000-0005-0000-0000-00007B000000}"/>
    <cellStyle name="Millares 22 3" xfId="300" xr:uid="{00000000-0005-0000-0000-00007B000000}"/>
    <cellStyle name="Millares 22 4" xfId="792" xr:uid="{11F58D7B-D1E3-4701-A66C-A3DC8451C825}"/>
    <cellStyle name="Millares 23" xfId="106" xr:uid="{00000000-0005-0000-0000-000097000000}"/>
    <cellStyle name="Millares 23 2" xfId="324" xr:uid="{00000000-0005-0000-0000-000097000000}"/>
    <cellStyle name="Millares 23 3" xfId="793" xr:uid="{909087A5-228F-4611-9D75-68E145F16100}"/>
    <cellStyle name="Millares 24" xfId="129" xr:uid="{00000000-0005-0000-0000-0000CA000000}"/>
    <cellStyle name="Millares 24 2" xfId="347" xr:uid="{00000000-0005-0000-0000-0000CA000000}"/>
    <cellStyle name="Millares 24 3" xfId="794" xr:uid="{98DB76A7-AC82-48D6-8597-382E1999102B}"/>
    <cellStyle name="Millares 25" xfId="183" xr:uid="{00000000-0005-0000-0000-0000E5000000}"/>
    <cellStyle name="Millares 25 2" xfId="795" xr:uid="{EE7D2D58-EDEC-4DB7-A2AF-6393C3779ECA}"/>
    <cellStyle name="Millares 26" xfId="191" xr:uid="{00000000-0005-0000-0000-0000F4000000}"/>
    <cellStyle name="Millares 26 2" xfId="796" xr:uid="{CD0F566B-933C-4887-B822-838D648F5053}"/>
    <cellStyle name="Millares 27" xfId="200" xr:uid="{00000000-0005-0000-0000-0000F5000000}"/>
    <cellStyle name="Millares 27 2" xfId="385" xr:uid="{00000000-0005-0000-0000-0000F5000000}"/>
    <cellStyle name="Millares 27 3" xfId="797" xr:uid="{000168F9-4786-4CC1-8447-21DFCB23AC99}"/>
    <cellStyle name="Millares 28" xfId="224" xr:uid="{00000000-0005-0000-0000-00000E010000}"/>
    <cellStyle name="Millares 28 2" xfId="409" xr:uid="{00000000-0005-0000-0000-00000E010000}"/>
    <cellStyle name="Millares 28 3" xfId="728" xr:uid="{AD19E835-D794-4D18-8624-13E399E0B790}"/>
    <cellStyle name="Millares 29" xfId="228" xr:uid="{00000000-0005-0000-0000-00000F010000}"/>
    <cellStyle name="Millares 29 2" xfId="413" xr:uid="{00000000-0005-0000-0000-00000F010000}"/>
    <cellStyle name="Millares 29 3" xfId="798" xr:uid="{1176F594-B175-40B9-A2E1-F151A8E027F0}"/>
    <cellStyle name="Millares 3" xfId="34" xr:uid="{00000000-0005-0000-0000-000014000000}"/>
    <cellStyle name="Millares 3 11" xfId="567" xr:uid="{00000000-0005-0000-0000-000024000000}"/>
    <cellStyle name="Millares 3 11 2" xfId="768" xr:uid="{F667A7C1-A8F0-4C7B-B096-C53BD4569A93}"/>
    <cellStyle name="Millares 3 11 3" xfId="747" xr:uid="{1ABE125F-70EB-4105-B412-1ED89A97EACA}"/>
    <cellStyle name="Millares 3 11 4" xfId="708" xr:uid="{28216971-338F-43DF-89F5-30110FFFE00E}"/>
    <cellStyle name="Millares 3 2" xfId="92" xr:uid="{00000000-0005-0000-0000-000014000000}"/>
    <cellStyle name="Millares 3 2 2" xfId="150" xr:uid="{00000000-0005-0000-0000-000014000000}"/>
    <cellStyle name="Millares 3 2 2 2" xfId="368" xr:uid="{00000000-0005-0000-0000-000014000000}"/>
    <cellStyle name="Millares 3 2 2 3" xfId="687" xr:uid="{00000000-0005-0000-0000-00003C000000}"/>
    <cellStyle name="Millares 3 2 3" xfId="316" xr:uid="{00000000-0005-0000-0000-000014000000}"/>
    <cellStyle name="Millares 3 2 4" xfId="607" xr:uid="{00000000-0005-0000-0000-000025000000}"/>
    <cellStyle name="Millares 3 2 5" xfId="702" xr:uid="{B6C29419-DCBD-485C-A856-8B4033FABF35}"/>
    <cellStyle name="Millares 3 3" xfId="122" xr:uid="{00000000-0005-0000-0000-000014000000}"/>
    <cellStyle name="Millares 3 3 2" xfId="340" xr:uid="{00000000-0005-0000-0000-000014000000}"/>
    <cellStyle name="Millares 3 3 3" xfId="604" xr:uid="{00000000-0005-0000-0000-000026000000}"/>
    <cellStyle name="Millares 3 3 4" xfId="683" xr:uid="{00000000-0005-0000-0000-00003D000000}"/>
    <cellStyle name="Millares 3 4" xfId="185" xr:uid="{00000000-0005-0000-0000-00002D000000}"/>
    <cellStyle name="Millares 3 4 2" xfId="758" xr:uid="{666912F5-612A-49A0-A9B5-DFAC4C390924}"/>
    <cellStyle name="Millares 3 5" xfId="217" xr:uid="{00000000-0005-0000-0000-000014000000}"/>
    <cellStyle name="Millares 3 5 2" xfId="402" xr:uid="{00000000-0005-0000-0000-000014000000}"/>
    <cellStyle name="Millares 3 6" xfId="246" xr:uid="{00000000-0005-0000-0000-000014000000}"/>
    <cellStyle name="Millares 3 6 2" xfId="431" xr:uid="{00000000-0005-0000-0000-000014000000}"/>
    <cellStyle name="Millares 3 7" xfId="289" xr:uid="{00000000-0005-0000-0000-000014000000}"/>
    <cellStyle name="Millares 3 8" xfId="492" xr:uid="{00000000-0005-0000-0000-000023000000}"/>
    <cellStyle name="Millares 3 9" xfId="664" xr:uid="{00000000-0005-0000-0000-00003A000000}"/>
    <cellStyle name="Millares 30" xfId="204" xr:uid="{00000000-0005-0000-0000-000010010000}"/>
    <cellStyle name="Millares 30 2" xfId="389" xr:uid="{00000000-0005-0000-0000-000010010000}"/>
    <cellStyle name="Millares 31" xfId="227" xr:uid="{00000000-0005-0000-0000-000011010000}"/>
    <cellStyle name="Millares 31 2" xfId="412" xr:uid="{00000000-0005-0000-0000-000011010000}"/>
    <cellStyle name="Millares 32" xfId="229" xr:uid="{00000000-0005-0000-0000-000012010000}"/>
    <cellStyle name="Millares 32 2" xfId="414" xr:uid="{00000000-0005-0000-0000-000012010000}"/>
    <cellStyle name="Millares 33" xfId="256" xr:uid="{00000000-0005-0000-0000-00002B010000}"/>
    <cellStyle name="Millares 33 2" xfId="441" xr:uid="{00000000-0005-0000-0000-00002B010000}"/>
    <cellStyle name="Millares 34" xfId="262" xr:uid="{00000000-0005-0000-0000-00002C010000}"/>
    <cellStyle name="Millares 34 2" xfId="447" xr:uid="{00000000-0005-0000-0000-00002C010000}"/>
    <cellStyle name="Millares 35" xfId="255" xr:uid="{00000000-0005-0000-0000-00002D010000}"/>
    <cellStyle name="Millares 35 2" xfId="440" xr:uid="{00000000-0005-0000-0000-00002D010000}"/>
    <cellStyle name="Millares 36" xfId="260" xr:uid="{00000000-0005-0000-0000-00002E010000}"/>
    <cellStyle name="Millares 36 2" xfId="445" xr:uid="{00000000-0005-0000-0000-00002E010000}"/>
    <cellStyle name="Millares 37" xfId="253" xr:uid="{00000000-0005-0000-0000-00002F010000}"/>
    <cellStyle name="Millares 37 2" xfId="438" xr:uid="{00000000-0005-0000-0000-00002F010000}"/>
    <cellStyle name="Millares 38" xfId="233" xr:uid="{00000000-0005-0000-0000-000030010000}"/>
    <cellStyle name="Millares 38 2" xfId="418" xr:uid="{00000000-0005-0000-0000-000030010000}"/>
    <cellStyle name="Millares 39" xfId="263" xr:uid="{00000000-0005-0000-0000-000031010000}"/>
    <cellStyle name="Millares 39 2" xfId="448" xr:uid="{00000000-0005-0000-0000-000031010000}"/>
    <cellStyle name="Millares 4" xfId="35" xr:uid="{00000000-0005-0000-0000-000015000000}"/>
    <cellStyle name="Millares 4 2" xfId="93" xr:uid="{00000000-0005-0000-0000-000015000000}"/>
    <cellStyle name="Millares 4 2 2" xfId="151" xr:uid="{00000000-0005-0000-0000-000015000000}"/>
    <cellStyle name="Millares 4 2 2 2" xfId="369" xr:uid="{00000000-0005-0000-0000-000015000000}"/>
    <cellStyle name="Millares 4 2 3" xfId="317" xr:uid="{00000000-0005-0000-0000-000015000000}"/>
    <cellStyle name="Millares 4 2 4" xfId="761" xr:uid="{6128EC50-BC7B-424E-A70E-6A4820DA390E}"/>
    <cellStyle name="Millares 4 3" xfId="123" xr:uid="{00000000-0005-0000-0000-000015000000}"/>
    <cellStyle name="Millares 4 3 2" xfId="341" xr:uid="{00000000-0005-0000-0000-000015000000}"/>
    <cellStyle name="Millares 4 3 3" xfId="694" xr:uid="{00000000-0005-0000-0000-00003F000000}"/>
    <cellStyle name="Millares 4 30" xfId="597" xr:uid="{00000000-0005-0000-0000-000028000000}"/>
    <cellStyle name="Millares 4 4" xfId="198" xr:uid="{9B508403-B59D-410C-AF97-275F8CAF651E}"/>
    <cellStyle name="Millares 4 4 2" xfId="383" xr:uid="{9B508403-B59D-410C-AF97-275F8CAF651E}"/>
    <cellStyle name="Millares 4 5" xfId="218" xr:uid="{00000000-0005-0000-0000-000015000000}"/>
    <cellStyle name="Millares 4 5 2" xfId="403" xr:uid="{00000000-0005-0000-0000-000015000000}"/>
    <cellStyle name="Millares 4 6" xfId="247" xr:uid="{00000000-0005-0000-0000-000015000000}"/>
    <cellStyle name="Millares 4 6 2" xfId="432" xr:uid="{00000000-0005-0000-0000-000015000000}"/>
    <cellStyle name="Millares 4 7" xfId="290" xr:uid="{00000000-0005-0000-0000-000015000000}"/>
    <cellStyle name="Millares 4 8" xfId="581" xr:uid="{00000000-0005-0000-0000-000027000000}"/>
    <cellStyle name="Millares 40" xfId="254" xr:uid="{00000000-0005-0000-0000-000032010000}"/>
    <cellStyle name="Millares 40 2" xfId="439" xr:uid="{00000000-0005-0000-0000-000032010000}"/>
    <cellStyle name="Millares 41" xfId="261" xr:uid="{00000000-0005-0000-0000-000033010000}"/>
    <cellStyle name="Millares 41 2" xfId="446" xr:uid="{00000000-0005-0000-0000-000033010000}"/>
    <cellStyle name="Millares 42" xfId="265" xr:uid="{00000000-0005-0000-0000-000034010000}"/>
    <cellStyle name="Millares 42 2" xfId="450" xr:uid="{00000000-0005-0000-0000-000034010000}"/>
    <cellStyle name="Millares 43" xfId="264" xr:uid="{00000000-0005-0000-0000-000035010000}"/>
    <cellStyle name="Millares 43 2" xfId="449" xr:uid="{00000000-0005-0000-0000-000035010000}"/>
    <cellStyle name="Millares 44" xfId="259" xr:uid="{00000000-0005-0000-0000-000036010000}"/>
    <cellStyle name="Millares 44 2" xfId="444" xr:uid="{00000000-0005-0000-0000-000036010000}"/>
    <cellStyle name="Millares 45" xfId="271" xr:uid="{00000000-0005-0000-0000-00003B010000}"/>
    <cellStyle name="Millares 46" xfId="272" xr:uid="{00000000-0005-0000-0000-00003C010000}"/>
    <cellStyle name="Millares 47" xfId="266" xr:uid="{00000000-0005-0000-0000-00003D010000}"/>
    <cellStyle name="Millares 48" xfId="273" xr:uid="{00000000-0005-0000-0000-00003E010000}"/>
    <cellStyle name="Millares 49" xfId="485" xr:uid="{00000000-0005-0000-0000-0000F3010000}"/>
    <cellStyle name="Millares 5" xfId="36" xr:uid="{00000000-0005-0000-0000-000016000000}"/>
    <cellStyle name="Millares 5 2" xfId="94" xr:uid="{00000000-0005-0000-0000-000016000000}"/>
    <cellStyle name="Millares 5 2 2" xfId="152" xr:uid="{00000000-0005-0000-0000-000016000000}"/>
    <cellStyle name="Millares 5 2 2 2" xfId="370" xr:uid="{00000000-0005-0000-0000-000016000000}"/>
    <cellStyle name="Millares 5 2 3" xfId="318" xr:uid="{00000000-0005-0000-0000-000016000000}"/>
    <cellStyle name="Millares 5 2 4" xfId="612" xr:uid="{00000000-0005-0000-0000-00002A000000}"/>
    <cellStyle name="Millares 5 2 5" xfId="763" xr:uid="{9781A9F2-CDC2-48C0-9797-EB630CB8C0F8}"/>
    <cellStyle name="Millares 5 3" xfId="124" xr:uid="{00000000-0005-0000-0000-000016000000}"/>
    <cellStyle name="Millares 5 3 2" xfId="342" xr:uid="{00000000-0005-0000-0000-000016000000}"/>
    <cellStyle name="Millares 5 4" xfId="199" xr:uid="{36A4E28A-E546-43AF-8031-4C9D60BFA452}"/>
    <cellStyle name="Millares 5 4 2" xfId="384" xr:uid="{36A4E28A-E546-43AF-8031-4C9D60BFA452}"/>
    <cellStyle name="Millares 5 5" xfId="219" xr:uid="{00000000-0005-0000-0000-000016000000}"/>
    <cellStyle name="Millares 5 5 2" xfId="404" xr:uid="{00000000-0005-0000-0000-000016000000}"/>
    <cellStyle name="Millares 5 6" xfId="248" xr:uid="{00000000-0005-0000-0000-000016000000}"/>
    <cellStyle name="Millares 5 6 2" xfId="433" xr:uid="{00000000-0005-0000-0000-000016000000}"/>
    <cellStyle name="Millares 5 7" xfId="291" xr:uid="{00000000-0005-0000-0000-000016000000}"/>
    <cellStyle name="Millares 5 8" xfId="583" xr:uid="{00000000-0005-0000-0000-000029000000}"/>
    <cellStyle name="Millares 5 9" xfId="677" xr:uid="{00000000-0005-0000-0000-000040000000}"/>
    <cellStyle name="Millares 50" xfId="658" xr:uid="{00000000-0005-0000-0000-0000A4020000}"/>
    <cellStyle name="Millares 51" xfId="735" xr:uid="{00000000-0005-0000-0000-000000030000}"/>
    <cellStyle name="Millares 52" xfId="748" xr:uid="{00000000-0005-0000-0000-000004030000}"/>
    <cellStyle name="Millares 53" xfId="736" xr:uid="{00000000-0005-0000-0000-00000D030000}"/>
    <cellStyle name="Millares 54" xfId="800" xr:uid="{00000000-0005-0000-0000-00002B030000}"/>
    <cellStyle name="Millares 55" xfId="804" xr:uid="{00000000-0005-0000-0000-00002E030000}"/>
    <cellStyle name="Millares 56" xfId="806" xr:uid="{00000000-0005-0000-0000-000031030000}"/>
    <cellStyle name="Millares 57" xfId="808" xr:uid="{00000000-0005-0000-0000-000033030000}"/>
    <cellStyle name="Millares 58" xfId="810" xr:uid="{00000000-0005-0000-0000-000035030000}"/>
    <cellStyle name="Millares 6" xfId="6" xr:uid="{00000000-0005-0000-0000-000017000000}"/>
    <cellStyle name="Millares 6 2" xfId="37" xr:uid="{00000000-0005-0000-0000-000018000000}"/>
    <cellStyle name="Millares 6 2 2" xfId="95" xr:uid="{00000000-0005-0000-0000-000018000000}"/>
    <cellStyle name="Millares 6 2 2 2" xfId="153" xr:uid="{00000000-0005-0000-0000-000018000000}"/>
    <cellStyle name="Millares 6 2 2 2 2" xfId="371" xr:uid="{00000000-0005-0000-0000-000018000000}"/>
    <cellStyle name="Millares 6 2 2 3" xfId="319" xr:uid="{00000000-0005-0000-0000-000018000000}"/>
    <cellStyle name="Millares 6 2 3" xfId="125" xr:uid="{00000000-0005-0000-0000-000018000000}"/>
    <cellStyle name="Millares 6 2 3 2" xfId="343" xr:uid="{00000000-0005-0000-0000-000018000000}"/>
    <cellStyle name="Millares 6 2 4" xfId="220" xr:uid="{00000000-0005-0000-0000-000018000000}"/>
    <cellStyle name="Millares 6 2 4 2" xfId="405" xr:uid="{00000000-0005-0000-0000-000018000000}"/>
    <cellStyle name="Millares 6 2 5" xfId="249" xr:uid="{00000000-0005-0000-0000-000018000000}"/>
    <cellStyle name="Millares 6 2 5 2" xfId="434" xr:uid="{00000000-0005-0000-0000-000018000000}"/>
    <cellStyle name="Millares 6 2 6" xfId="292" xr:uid="{00000000-0005-0000-0000-000018000000}"/>
    <cellStyle name="Millares 6 2 7" xfId="615" xr:uid="{00000000-0005-0000-0000-00002C000000}"/>
    <cellStyle name="Millares 6 2 8" xfId="778" xr:uid="{9B1509B4-088D-4280-B591-64911C00BFC9}"/>
    <cellStyle name="Millares 6 3" xfId="79" xr:uid="{00000000-0005-0000-0000-000017000000}"/>
    <cellStyle name="Millares 6 3 2" xfId="137" xr:uid="{00000000-0005-0000-0000-000017000000}"/>
    <cellStyle name="Millares 6 3 2 2" xfId="355" xr:uid="{00000000-0005-0000-0000-000017000000}"/>
    <cellStyle name="Millares 6 3 3" xfId="303" xr:uid="{00000000-0005-0000-0000-000017000000}"/>
    <cellStyle name="Millares 6 3 4" xfId="775" xr:uid="{BC5DD612-757F-4BBB-BE8D-0AD44A4F92F7}"/>
    <cellStyle name="Millares 6 4" xfId="109" xr:uid="{00000000-0005-0000-0000-000017000000}"/>
    <cellStyle name="Millares 6 4 2" xfId="327" xr:uid="{00000000-0005-0000-0000-000017000000}"/>
    <cellStyle name="Millares 6 5" xfId="203" xr:uid="{00000000-0005-0000-0000-000017000000}"/>
    <cellStyle name="Millares 6 5 2" xfId="388" xr:uid="{00000000-0005-0000-0000-000017000000}"/>
    <cellStyle name="Millares 6 6" xfId="232" xr:uid="{00000000-0005-0000-0000-000017000000}"/>
    <cellStyle name="Millares 6 6 2" xfId="417" xr:uid="{00000000-0005-0000-0000-000017000000}"/>
    <cellStyle name="Millares 6 7" xfId="276" xr:uid="{00000000-0005-0000-0000-000017000000}"/>
    <cellStyle name="Millares 6 8" xfId="584" xr:uid="{00000000-0005-0000-0000-00002B000000}"/>
    <cellStyle name="Millares 654 2 2" xfId="568" xr:uid="{00000000-0005-0000-0000-00002D000000}"/>
    <cellStyle name="Millares 656" xfId="578" xr:uid="{00000000-0005-0000-0000-00002E000000}"/>
    <cellStyle name="Millares 656 2" xfId="771" xr:uid="{2C42FD04-0BD7-4DBB-B22A-CE5D5D2FFD69}"/>
    <cellStyle name="Millares 656 3" xfId="668" xr:uid="{00000000-0005-0000-0000-00000C000000}"/>
    <cellStyle name="Millares 657" xfId="571" xr:uid="{00000000-0005-0000-0000-00002F000000}"/>
    <cellStyle name="Millares 657 2" xfId="769" xr:uid="{1A8E5154-9946-4419-A09B-968C2AAE865E}"/>
    <cellStyle name="Millares 657 3" xfId="707" xr:uid="{00000000-0005-0000-0000-00000D000000}"/>
    <cellStyle name="Millares 7" xfId="38" xr:uid="{00000000-0005-0000-0000-000019000000}"/>
    <cellStyle name="Millares 7 2" xfId="96" xr:uid="{00000000-0005-0000-0000-000019000000}"/>
    <cellStyle name="Millares 7 2 2" xfId="154" xr:uid="{00000000-0005-0000-0000-000019000000}"/>
    <cellStyle name="Millares 7 2 2 2" xfId="372" xr:uid="{00000000-0005-0000-0000-000019000000}"/>
    <cellStyle name="Millares 7 2 3" xfId="320" xr:uid="{00000000-0005-0000-0000-000019000000}"/>
    <cellStyle name="Millares 7 2 4" xfId="617" xr:uid="{00000000-0005-0000-0000-000031000000}"/>
    <cellStyle name="Millares 7 3" xfId="126" xr:uid="{00000000-0005-0000-0000-000019000000}"/>
    <cellStyle name="Millares 7 3 2" xfId="344" xr:uid="{00000000-0005-0000-0000-000019000000}"/>
    <cellStyle name="Millares 7 4" xfId="221" xr:uid="{00000000-0005-0000-0000-000019000000}"/>
    <cellStyle name="Millares 7 4 2" xfId="406" xr:uid="{00000000-0005-0000-0000-000019000000}"/>
    <cellStyle name="Millares 7 5" xfId="250" xr:uid="{00000000-0005-0000-0000-000019000000}"/>
    <cellStyle name="Millares 7 5 2" xfId="435" xr:uid="{00000000-0005-0000-0000-000019000000}"/>
    <cellStyle name="Millares 7 6" xfId="293" xr:uid="{00000000-0005-0000-0000-000019000000}"/>
    <cellStyle name="Millares 7 7" xfId="582" xr:uid="{00000000-0005-0000-0000-000030000000}"/>
    <cellStyle name="Millares 8" xfId="39" xr:uid="{00000000-0005-0000-0000-00001A000000}"/>
    <cellStyle name="Millares 8 2" xfId="97" xr:uid="{00000000-0005-0000-0000-00001A000000}"/>
    <cellStyle name="Millares 8 2 2" xfId="155" xr:uid="{00000000-0005-0000-0000-00001A000000}"/>
    <cellStyle name="Millares 8 2 2 2" xfId="373" xr:uid="{00000000-0005-0000-0000-00001A000000}"/>
    <cellStyle name="Millares 8 2 3" xfId="321" xr:uid="{00000000-0005-0000-0000-00001A000000}"/>
    <cellStyle name="Millares 8 3" xfId="127" xr:uid="{00000000-0005-0000-0000-00001A000000}"/>
    <cellStyle name="Millares 8 3 2" xfId="345" xr:uid="{00000000-0005-0000-0000-00001A000000}"/>
    <cellStyle name="Millares 8 4" xfId="222" xr:uid="{00000000-0005-0000-0000-00001A000000}"/>
    <cellStyle name="Millares 8 4 2" xfId="407" xr:uid="{00000000-0005-0000-0000-00001A000000}"/>
    <cellStyle name="Millares 8 5" xfId="251" xr:uid="{00000000-0005-0000-0000-00001A000000}"/>
    <cellStyle name="Millares 8 5 2" xfId="436" xr:uid="{00000000-0005-0000-0000-00001A000000}"/>
    <cellStyle name="Millares 8 6" xfId="294" xr:uid="{00000000-0005-0000-0000-00001A000000}"/>
    <cellStyle name="Millares 8 7" xfId="586" xr:uid="{00000000-0005-0000-0000-000032000000}"/>
    <cellStyle name="Millares 88" xfId="780" xr:uid="{40CF08D7-A1F7-4672-B1B2-829FE2911387}"/>
    <cellStyle name="Millares 9" xfId="40" xr:uid="{00000000-0005-0000-0000-00001B000000}"/>
    <cellStyle name="Millares 9 2" xfId="98" xr:uid="{00000000-0005-0000-0000-00001B000000}"/>
    <cellStyle name="Millares 9 2 2" xfId="156" xr:uid="{00000000-0005-0000-0000-00001B000000}"/>
    <cellStyle name="Millares 9 2 2 2" xfId="374" xr:uid="{00000000-0005-0000-0000-00001B000000}"/>
    <cellStyle name="Millares 9 2 3" xfId="322" xr:uid="{00000000-0005-0000-0000-00001B000000}"/>
    <cellStyle name="Millares 9 3" xfId="128" xr:uid="{00000000-0005-0000-0000-00001B000000}"/>
    <cellStyle name="Millares 9 3 2" xfId="346" xr:uid="{00000000-0005-0000-0000-00001B000000}"/>
    <cellStyle name="Millares 9 4" xfId="223" xr:uid="{00000000-0005-0000-0000-00001B000000}"/>
    <cellStyle name="Millares 9 4 2" xfId="408" xr:uid="{00000000-0005-0000-0000-00001B000000}"/>
    <cellStyle name="Millares 9 5" xfId="252" xr:uid="{00000000-0005-0000-0000-00001B000000}"/>
    <cellStyle name="Millares 9 5 2" xfId="437" xr:uid="{00000000-0005-0000-0000-00001B000000}"/>
    <cellStyle name="Millares 9 6" xfId="295" xr:uid="{00000000-0005-0000-0000-00001B000000}"/>
    <cellStyle name="Millares 9 7" xfId="783" xr:uid="{FDB10440-10B6-42EF-93FB-DCABDAC77B27}"/>
    <cellStyle name="Moneda [0] 2" xfId="42" xr:uid="{00000000-0005-0000-0000-00001C000000}"/>
    <cellStyle name="Moneda 10" xfId="598" xr:uid="{00000000-0005-0000-0000-000033000000}"/>
    <cellStyle name="Moneda 2" xfId="41" xr:uid="{00000000-0005-0000-0000-00001D000000}"/>
    <cellStyle name="Moneda 3" xfId="62" xr:uid="{00000000-0005-0000-0000-00001E000000}"/>
    <cellStyle name="Neutral 2" xfId="624" xr:uid="{00000000-0005-0000-0000-0000D2020000}"/>
    <cellStyle name="Neutral 3" xfId="720" xr:uid="{00000000-0005-0000-0000-00002A030000}"/>
    <cellStyle name="Normal" xfId="0" builtinId="0"/>
    <cellStyle name="Normal - Style1" xfId="696" xr:uid="{00000000-0005-0000-0000-000043000000}"/>
    <cellStyle name="Normal 10" xfId="7" xr:uid="{00000000-0005-0000-0000-000020000000}"/>
    <cellStyle name="Normal 10 10 2 2 2" xfId="566" xr:uid="{00000000-0005-0000-0000-000035000000}"/>
    <cellStyle name="Normal 10 2" xfId="43" xr:uid="{00000000-0005-0000-0000-000021000000}"/>
    <cellStyle name="Normal 10 6" xfId="605" xr:uid="{00000000-0005-0000-0000-000036000000}"/>
    <cellStyle name="Normal 1016" xfId="504" xr:uid="{00000000-0005-0000-0000-000037000000}"/>
    <cellStyle name="Normal 1018" xfId="534" xr:uid="{00000000-0005-0000-0000-000038000000}"/>
    <cellStyle name="Normal 1022" xfId="558" xr:uid="{00000000-0005-0000-0000-000039000000}"/>
    <cellStyle name="Normal 1024" xfId="511" xr:uid="{00000000-0005-0000-0000-00003A000000}"/>
    <cellStyle name="Normal 1025" xfId="561" xr:uid="{00000000-0005-0000-0000-00003B000000}"/>
    <cellStyle name="Normal 1026" xfId="560" xr:uid="{00000000-0005-0000-0000-00003C000000}"/>
    <cellStyle name="Normal 1027" xfId="562" xr:uid="{00000000-0005-0000-0000-00003D000000}"/>
    <cellStyle name="Normal 105" xfId="572" xr:uid="{00000000-0005-0000-0000-00003E000000}"/>
    <cellStyle name="Normal 107" xfId="576" xr:uid="{00000000-0005-0000-0000-00003F000000}"/>
    <cellStyle name="Normal 109" xfId="577" xr:uid="{00000000-0005-0000-0000-000040000000}"/>
    <cellStyle name="Normal 11" xfId="8" xr:uid="{00000000-0005-0000-0000-000022000000}"/>
    <cellStyle name="Normal 11 2" xfId="44" xr:uid="{00000000-0005-0000-0000-000023000000}"/>
    <cellStyle name="Normal 11 3" xfId="104" xr:uid="{00000000-0005-0000-0000-000076000000}"/>
    <cellStyle name="Normal 11 4" xfId="174" xr:uid="{00000000-0005-0000-0000-00000E000000}"/>
    <cellStyle name="Normal 12" xfId="9" xr:uid="{00000000-0005-0000-0000-000024000000}"/>
    <cellStyle name="Normal 12 10" xfId="498" xr:uid="{00000000-0005-0000-0000-000041000000}"/>
    <cellStyle name="Normal 12 2" xfId="45" xr:uid="{00000000-0005-0000-0000-000025000000}"/>
    <cellStyle name="Normal 12 2 10" xfId="494" xr:uid="{00000000-0005-0000-0000-000042000000}"/>
    <cellStyle name="Normal 12 2 2 4" xfId="502" xr:uid="{00000000-0005-0000-0000-000043000000}"/>
    <cellStyle name="Normal 12 2 2 4 2" xfId="718" xr:uid="{30ABDA5C-C4AC-44ED-A5DA-E4BF406B5806}"/>
    <cellStyle name="Normal 12 2 2 4 3" xfId="726" xr:uid="{96495BC3-44E9-4410-8C20-A8DB1E329890}"/>
    <cellStyle name="Normal 125" xfId="496" xr:uid="{00000000-0005-0000-0000-000044000000}"/>
    <cellStyle name="Normal 126" xfId="564" xr:uid="{00000000-0005-0000-0000-000045000000}"/>
    <cellStyle name="Normal 13" xfId="10" xr:uid="{00000000-0005-0000-0000-000026000000}"/>
    <cellStyle name="Normal 13 2" xfId="46" xr:uid="{00000000-0005-0000-0000-000027000000}"/>
    <cellStyle name="Normal 14" xfId="11" xr:uid="{00000000-0005-0000-0000-000028000000}"/>
    <cellStyle name="Normal 14 2" xfId="47" xr:uid="{00000000-0005-0000-0000-000029000000}"/>
    <cellStyle name="Normal 14 3" xfId="579" xr:uid="{00000000-0005-0000-0000-000046000000}"/>
    <cellStyle name="Normal 15" xfId="12" xr:uid="{00000000-0005-0000-0000-00002A000000}"/>
    <cellStyle name="Normal 15 2" xfId="48" xr:uid="{00000000-0005-0000-0000-00002B000000}"/>
    <cellStyle name="Normal 16" xfId="49" xr:uid="{00000000-0005-0000-0000-00002C000000}"/>
    <cellStyle name="Normal 17" xfId="13" xr:uid="{00000000-0005-0000-0000-00002D000000}"/>
    <cellStyle name="Normal 17 2" xfId="50" xr:uid="{00000000-0005-0000-0000-00002E000000}"/>
    <cellStyle name="Normal 18" xfId="51" xr:uid="{00000000-0005-0000-0000-00002F000000}"/>
    <cellStyle name="Normal 18 2" xfId="684" xr:uid="{00000000-0005-0000-0000-000045000000}"/>
    <cellStyle name="Normal 18 3" xfId="759" xr:uid="{9619B1F5-C0C7-41C8-AFB9-532D5B3E513A}"/>
    <cellStyle name="Normal 18 4" xfId="665" xr:uid="{00000000-0005-0000-0000-000044000000}"/>
    <cellStyle name="Normal 19" xfId="21" xr:uid="{00000000-0005-0000-0000-000030000000}"/>
    <cellStyle name="Normal 199 2 2" xfId="569" xr:uid="{00000000-0005-0000-0000-000047000000}"/>
    <cellStyle name="Normal 2" xfId="2" xr:uid="{00000000-0005-0000-0000-000031000000}"/>
    <cellStyle name="Normal 2 10" xfId="176" xr:uid="{00000000-0005-0000-0000-000010000000}"/>
    <cellStyle name="Normal 2 10 2" xfId="599" xr:uid="{00000000-0005-0000-0000-000049000000}"/>
    <cellStyle name="Normal 2 10 2 2 2" xfId="573" xr:uid="{00000000-0005-0000-0000-00004A000000}"/>
    <cellStyle name="Normal 2 2" xfId="4" xr:uid="{00000000-0005-0000-0000-000032000000}"/>
    <cellStyle name="Normal 2 2 2" xfId="17" xr:uid="{00000000-0005-0000-0000-000033000000}"/>
    <cellStyle name="Normal 2 2 2 2" xfId="52" xr:uid="{00000000-0005-0000-0000-000034000000}"/>
    <cellStyle name="Normal 2 2 2 3" xfId="495" xr:uid="{00000000-0005-0000-0000-00004B000000}"/>
    <cellStyle name="Normal 2 2 3" xfId="66" xr:uid="{00000000-0005-0000-0000-000035000000}"/>
    <cellStyle name="Normal 2 2 3 2" xfId="690" xr:uid="{00000000-0005-0000-0000-000049000000}"/>
    <cellStyle name="Normal 2 2 4" xfId="773" xr:uid="{6ADD49C5-2656-434D-8712-35D07141ACFE}"/>
    <cellStyle name="Normal 2 2 59" xfId="600" xr:uid="{00000000-0005-0000-0000-00004C000000}"/>
    <cellStyle name="Normal 2 3" xfId="64" xr:uid="{00000000-0005-0000-0000-000036000000}"/>
    <cellStyle name="Normal 2 3 2" xfId="704" xr:uid="{8EA477F3-F902-4297-8A1B-1F7DBDE793AB}"/>
    <cellStyle name="Normal 2 4" xfId="72" xr:uid="{99678F10-466D-489E-96B1-4B8BB0AFD0D5}"/>
    <cellStyle name="Normal 2 4 2" xfId="729" xr:uid="{00000000-0005-0000-0000-000032000000}"/>
    <cellStyle name="Normal 2 5" xfId="175" xr:uid="{00000000-0005-0000-0000-00000F000000}"/>
    <cellStyle name="Normal 2 6" xfId="493" xr:uid="{00000000-0005-0000-0000-000048000000}"/>
    <cellStyle name="Normal 20" xfId="63" xr:uid="{00000000-0005-0000-0000-000037000000}"/>
    <cellStyle name="Normal 21" xfId="68" xr:uid="{4DFC0050-B368-40A6-A853-A07F092FC44A}"/>
    <cellStyle name="Normal 22" xfId="161" xr:uid="{00000000-0005-0000-0000-0000DB000000}"/>
    <cellStyle name="Normal 23" xfId="487" xr:uid="{00000000-0005-0000-0000-0000D3020000}"/>
    <cellStyle name="Normal 24" xfId="799" xr:uid="{00000000-0005-0000-0000-00002D030000}"/>
    <cellStyle name="Normal 25" xfId="802" xr:uid="{00000000-0005-0000-0000-000030030000}"/>
    <cellStyle name="Normal 26" xfId="803" xr:uid="{00000000-0005-0000-0000-000032030000}"/>
    <cellStyle name="Normal 27" xfId="807" xr:uid="{00000000-0005-0000-0000-000034030000}"/>
    <cellStyle name="Normal 28" xfId="809" xr:uid="{00000000-0005-0000-0000-000036030000}"/>
    <cellStyle name="Normal 3" xfId="53" xr:uid="{00000000-0005-0000-0000-000038000000}"/>
    <cellStyle name="Normal 3 2" xfId="187" xr:uid="{00000000-0005-0000-0000-000031000000}"/>
    <cellStyle name="Normal 3 2 2" xfId="195" xr:uid="{DE5F253C-4706-4622-9891-77317D7ABEE6}"/>
    <cellStyle name="Normal 3 2 2 2" xfId="713" xr:uid="{90E8A5B5-FAD3-4A75-AFA0-10E0890C761A}"/>
    <cellStyle name="Normal 3 2 2 3" xfId="717" xr:uid="{83A69630-17AA-429C-8EC6-0C55C7E20B79}"/>
    <cellStyle name="Normal 3 2 3" xfId="711" xr:uid="{F861DD81-0F1F-4173-8976-BA0E91FD2549}"/>
    <cellStyle name="Normal 3 2 4" xfId="762" xr:uid="{990F46B6-A77F-406E-B684-8D4CF2CBAC35}"/>
    <cellStyle name="Normal 3 2 5" xfId="675" xr:uid="{00000000-0005-0000-0000-00004B000000}"/>
    <cellStyle name="Normal 3 3" xfId="194" xr:uid="{5CE79F21-8477-4B51-ACF6-5CA805EC66EC}"/>
    <cellStyle name="Normal 3 3 2" xfId="731" xr:uid="{00000000-0005-0000-0000-000034000000}"/>
    <cellStyle name="Normal 3 4" xfId="186" xr:uid="{00000000-0005-0000-0000-000030000000}"/>
    <cellStyle name="Normal 3 4 2" xfId="712" xr:uid="{EB0DF11F-98C5-4AB7-B19F-A872C745DBDE}"/>
    <cellStyle name="Normal 4" xfId="54" xr:uid="{00000000-0005-0000-0000-000039000000}"/>
    <cellStyle name="Normal 4 2" xfId="196" xr:uid="{C354E0DF-C3C5-4CA9-A531-F55855723B9B}"/>
    <cellStyle name="Normal 4 2 2" xfId="682" xr:uid="{00000000-0005-0000-0000-00004F000000}"/>
    <cellStyle name="Normal 4 2 3" xfId="755" xr:uid="{1EB6BBA0-4E1B-4BB5-93DB-340EF6148157}"/>
    <cellStyle name="Normal 4 3" xfId="188" xr:uid="{00000000-0005-0000-0000-000032000000}"/>
    <cellStyle name="Normal 4 3 2" xfId="681" xr:uid="{00000000-0005-0000-0000-000050000000}"/>
    <cellStyle name="Normal 4 4" xfId="710" xr:uid="{E59CBC82-92CE-47D7-817B-8FD5280DD78B}"/>
    <cellStyle name="Normal 4 5" xfId="757" xr:uid="{192576D4-66B0-473A-87EA-6EF85DB815F4}"/>
    <cellStyle name="Normal 4 6" xfId="662" xr:uid="{00000000-0005-0000-0000-00004D000000}"/>
    <cellStyle name="Normal 5" xfId="55" xr:uid="{00000000-0005-0000-0000-00003A000000}"/>
    <cellStyle name="Normal 5 2" xfId="613" xr:uid="{00000000-0005-0000-0000-00004F000000}"/>
    <cellStyle name="Normal 5 2 2" xfId="671" xr:uid="{00000000-0005-0000-0000-000052000000}"/>
    <cellStyle name="Normal 5 3" xfId="760" xr:uid="{9A55F012-29B9-4D59-A7A5-59936CA7B974}"/>
    <cellStyle name="Normal 5 4" xfId="784" xr:uid="{EC095524-B008-499A-876B-73490E5DC835}"/>
    <cellStyle name="Normal 6" xfId="14" xr:uid="{00000000-0005-0000-0000-00003B000000}"/>
    <cellStyle name="Normal 6 2" xfId="56" xr:uid="{00000000-0005-0000-0000-00003C000000}"/>
    <cellStyle name="Normal 6 2 2" xfId="777" xr:uid="{E28FDB4C-C646-4256-A923-623F882AA03C}"/>
    <cellStyle name="Normal 6 3" xfId="197" xr:uid="{2F2850D3-057A-4630-A5DF-99DDC033FC2D}"/>
    <cellStyle name="Normal 6 4" xfId="601" xr:uid="{00000000-0005-0000-0000-000050000000}"/>
    <cellStyle name="Normal 601" xfId="553" xr:uid="{00000000-0005-0000-0000-000051000000}"/>
    <cellStyle name="Normal 605" xfId="509" xr:uid="{00000000-0005-0000-0000-000052000000}"/>
    <cellStyle name="Normal 606" xfId="508" xr:uid="{00000000-0005-0000-0000-000053000000}"/>
    <cellStyle name="Normal 62 3" xfId="693" xr:uid="{00000000-0005-0000-0000-000053000000}"/>
    <cellStyle name="Normal 636" xfId="506" xr:uid="{00000000-0005-0000-0000-000054000000}"/>
    <cellStyle name="Normal 640" xfId="507" xr:uid="{00000000-0005-0000-0000-000055000000}"/>
    <cellStyle name="Normal 643" xfId="510" xr:uid="{00000000-0005-0000-0000-000056000000}"/>
    <cellStyle name="Normal 646" xfId="512" xr:uid="{00000000-0005-0000-0000-000057000000}"/>
    <cellStyle name="Normal 647" xfId="513" xr:uid="{00000000-0005-0000-0000-000058000000}"/>
    <cellStyle name="Normal 649" xfId="514" xr:uid="{00000000-0005-0000-0000-000059000000}"/>
    <cellStyle name="Normal 650" xfId="515" xr:uid="{00000000-0005-0000-0000-00005A000000}"/>
    <cellStyle name="Normal 651" xfId="516" xr:uid="{00000000-0005-0000-0000-00005B000000}"/>
    <cellStyle name="Normal 652" xfId="517" xr:uid="{00000000-0005-0000-0000-00005C000000}"/>
    <cellStyle name="Normal 653" xfId="518" xr:uid="{00000000-0005-0000-0000-00005D000000}"/>
    <cellStyle name="Normal 654" xfId="519" xr:uid="{00000000-0005-0000-0000-00005E000000}"/>
    <cellStyle name="Normal 655" xfId="520" xr:uid="{00000000-0005-0000-0000-00005F000000}"/>
    <cellStyle name="Normal 656" xfId="521" xr:uid="{00000000-0005-0000-0000-000060000000}"/>
    <cellStyle name="Normal 657" xfId="522" xr:uid="{00000000-0005-0000-0000-000061000000}"/>
    <cellStyle name="Normal 658" xfId="524" xr:uid="{00000000-0005-0000-0000-000062000000}"/>
    <cellStyle name="Normal 659" xfId="525" xr:uid="{00000000-0005-0000-0000-000063000000}"/>
    <cellStyle name="Normal 66 2 2 2" xfId="695" xr:uid="{00000000-0005-0000-0000-000054000000}"/>
    <cellStyle name="Normal 660" xfId="527" xr:uid="{00000000-0005-0000-0000-000064000000}"/>
    <cellStyle name="Normal 662" xfId="528" xr:uid="{00000000-0005-0000-0000-000065000000}"/>
    <cellStyle name="Normal 663" xfId="529" xr:uid="{00000000-0005-0000-0000-000066000000}"/>
    <cellStyle name="Normal 664" xfId="530" xr:uid="{00000000-0005-0000-0000-000067000000}"/>
    <cellStyle name="Normal 665" xfId="531" xr:uid="{00000000-0005-0000-0000-000068000000}"/>
    <cellStyle name="Normal 667" xfId="532" xr:uid="{00000000-0005-0000-0000-000069000000}"/>
    <cellStyle name="Normal 673" xfId="535" xr:uid="{00000000-0005-0000-0000-00006A000000}"/>
    <cellStyle name="Normal 674" xfId="536" xr:uid="{00000000-0005-0000-0000-00006B000000}"/>
    <cellStyle name="Normal 675" xfId="537" xr:uid="{00000000-0005-0000-0000-00006C000000}"/>
    <cellStyle name="Normal 676" xfId="538" xr:uid="{00000000-0005-0000-0000-00006D000000}"/>
    <cellStyle name="Normal 677" xfId="542" xr:uid="{00000000-0005-0000-0000-00006E000000}"/>
    <cellStyle name="Normal 678" xfId="543" xr:uid="{00000000-0005-0000-0000-00006F000000}"/>
    <cellStyle name="Normal 679" xfId="544" xr:uid="{00000000-0005-0000-0000-000070000000}"/>
    <cellStyle name="Normal 684" xfId="549" xr:uid="{00000000-0005-0000-0000-000071000000}"/>
    <cellStyle name="Normal 7" xfId="57" xr:uid="{00000000-0005-0000-0000-00003D000000}"/>
    <cellStyle name="Normal 7 2" xfId="616" xr:uid="{00000000-0005-0000-0000-000072000000}"/>
    <cellStyle name="Normal 713" xfId="539" xr:uid="{00000000-0005-0000-0000-000073000000}"/>
    <cellStyle name="Normal 714" xfId="540" xr:uid="{00000000-0005-0000-0000-000074000000}"/>
    <cellStyle name="Normal 715" xfId="541" xr:uid="{00000000-0005-0000-0000-000075000000}"/>
    <cellStyle name="Normal 744" xfId="559" xr:uid="{00000000-0005-0000-0000-000076000000}"/>
    <cellStyle name="Normal 8" xfId="15" xr:uid="{00000000-0005-0000-0000-00003E000000}"/>
    <cellStyle name="Normal 8 2" xfId="58" xr:uid="{00000000-0005-0000-0000-00003F000000}"/>
    <cellStyle name="Normal 8 3" xfId="589" xr:uid="{00000000-0005-0000-0000-000077000000}"/>
    <cellStyle name="Normal 802" xfId="565" xr:uid="{00000000-0005-0000-0000-000078000000}"/>
    <cellStyle name="Normal 9" xfId="16" xr:uid="{00000000-0005-0000-0000-000040000000}"/>
    <cellStyle name="Normal 9 2" xfId="59" xr:uid="{00000000-0005-0000-0000-000041000000}"/>
    <cellStyle name="Normal 944" xfId="503" xr:uid="{00000000-0005-0000-0000-000079000000}"/>
    <cellStyle name="Normal 947" xfId="505" xr:uid="{00000000-0005-0000-0000-00007A000000}"/>
    <cellStyle name="Normal 952" xfId="533" xr:uid="{00000000-0005-0000-0000-00007B000000}"/>
    <cellStyle name="Normal 957" xfId="545" xr:uid="{00000000-0005-0000-0000-00007C000000}"/>
    <cellStyle name="Normal 958" xfId="546" xr:uid="{00000000-0005-0000-0000-00007D000000}"/>
    <cellStyle name="Normal 959" xfId="547" xr:uid="{00000000-0005-0000-0000-00007E000000}"/>
    <cellStyle name="Normal 960" xfId="548" xr:uid="{00000000-0005-0000-0000-00007F000000}"/>
    <cellStyle name="Normal 961" xfId="550" xr:uid="{00000000-0005-0000-0000-000080000000}"/>
    <cellStyle name="Normal 962" xfId="551" xr:uid="{00000000-0005-0000-0000-000081000000}"/>
    <cellStyle name="Normal 963" xfId="552" xr:uid="{00000000-0005-0000-0000-000082000000}"/>
    <cellStyle name="Normal 964" xfId="554" xr:uid="{00000000-0005-0000-0000-000083000000}"/>
    <cellStyle name="Normal 965" xfId="555" xr:uid="{00000000-0005-0000-0000-000084000000}"/>
    <cellStyle name="Normal 966" xfId="556" xr:uid="{00000000-0005-0000-0000-000085000000}"/>
    <cellStyle name="Normal 967" xfId="557" xr:uid="{00000000-0005-0000-0000-000086000000}"/>
    <cellStyle name="Normal 971" xfId="526" xr:uid="{00000000-0005-0000-0000-000087000000}"/>
    <cellStyle name="Normal 986" xfId="523" xr:uid="{00000000-0005-0000-0000-000088000000}"/>
    <cellStyle name="Notas" xfId="463" builtinId="10" customBuiltin="1"/>
    <cellStyle name="Notas 2" xfId="60" xr:uid="{00000000-0005-0000-0000-000042000000}"/>
    <cellStyle name="Notas 3" xfId="631" xr:uid="{00000000-0005-0000-0000-0000F2020000}"/>
    <cellStyle name="Percent 2" xfId="105" xr:uid="{00000000-0005-0000-0000-000078000000}"/>
    <cellStyle name="Porcentaje 2" xfId="61" xr:uid="{00000000-0005-0000-0000-000043000000}"/>
    <cellStyle name="Porcentaje 2 2" xfId="609" xr:uid="{00000000-0005-0000-0000-00008A000000}"/>
    <cellStyle name="Porcentaje 2 2 2" xfId="602" xr:uid="{00000000-0005-0000-0000-00008B000000}"/>
    <cellStyle name="Porcentaje 2 2 3" xfId="715" xr:uid="{D016BAFB-3976-4434-9914-7D3E10F0ACF3}"/>
    <cellStyle name="Porcentaje 2 3" xfId="776" xr:uid="{CC99F799-6892-41FB-8435-A17C325438C4}"/>
    <cellStyle name="Porcentaje 2 4" xfId="703" xr:uid="{8D97FCB0-8234-474E-B4D5-864B4D64F129}"/>
    <cellStyle name="Porcentaje 3" xfId="190" xr:uid="{00000000-0005-0000-0000-0000F5000000}"/>
    <cellStyle name="Porcentaje 3 2" xfId="723" xr:uid="{B19FAE3D-B3E1-454C-90FF-B482690675E4}"/>
    <cellStyle name="Porcentaje 4" xfId="661" xr:uid="{00000000-0005-0000-0000-0000F3020000}"/>
    <cellStyle name="Porcentaje 4 2" xfId="734" xr:uid="{18C0C770-B3F6-4EE4-83FC-EA9B14676F33}"/>
    <cellStyle name="Result" xfId="177" xr:uid="{00000000-0005-0000-0000-000011000000}"/>
    <cellStyle name="Result 1" xfId="178" xr:uid="{00000000-0005-0000-0000-000012000000}"/>
    <cellStyle name="Result 2" xfId="179" xr:uid="{00000000-0005-0000-0000-000013000000}"/>
    <cellStyle name="Result2" xfId="180" xr:uid="{00000000-0005-0000-0000-000014000000}"/>
    <cellStyle name="Result2 1" xfId="181" xr:uid="{00000000-0005-0000-0000-000015000000}"/>
    <cellStyle name="Result2 2" xfId="182" xr:uid="{00000000-0005-0000-0000-000016000000}"/>
    <cellStyle name="Salida" xfId="458" builtinId="21" customBuiltin="1"/>
    <cellStyle name="Salida 2" xfId="626" xr:uid="{00000000-0005-0000-0000-0000F8020000}"/>
    <cellStyle name="Texto de advertencia" xfId="462" builtinId="11" customBuiltin="1"/>
    <cellStyle name="Texto de advertencia 2" xfId="630" xr:uid="{00000000-0005-0000-0000-0000F9020000}"/>
    <cellStyle name="Texto explicativo" xfId="464" builtinId="53" customBuiltin="1"/>
    <cellStyle name="Texto explicativo 2" xfId="632" xr:uid="{00000000-0005-0000-0000-0000FA020000}"/>
    <cellStyle name="Título 2" xfId="452" builtinId="17" customBuiltin="1"/>
    <cellStyle name="Título 2 2" xfId="484" xr:uid="{00000000-0005-0000-0000-0000FC020000}"/>
    <cellStyle name="Título 3" xfId="453" builtinId="18" customBuiltin="1"/>
    <cellStyle name="Título 3 2" xfId="490" xr:uid="{00000000-0005-0000-0000-0000FD020000}"/>
    <cellStyle name="Título 4" xfId="610" xr:uid="{00000000-0005-0000-0000-0000FB020000}"/>
    <cellStyle name="Título 4 2" xfId="732" xr:uid="{00000000-0005-0000-0000-000038000000}"/>
    <cellStyle name="Total" xfId="465" builtinId="25" customBuiltin="1"/>
    <cellStyle name="Total 2" xfId="633" xr:uid="{00000000-0005-0000-0000-0000FE020000}"/>
  </cellStyles>
  <dxfs count="11">
    <dxf>
      <fill>
        <patternFill patternType="solid">
          <fgColor theme="8" tint="0.79998168889431442"/>
          <bgColor theme="8" tint="0.79998168889431442"/>
        </patternFill>
      </fill>
      <border>
        <bottom style="thin">
          <color theme="8" tint="0.39997558519241921"/>
        </bottom>
      </border>
    </dxf>
    <dxf>
      <fill>
        <patternFill patternType="solid">
          <fgColor theme="8" tint="0.79998168889431442"/>
          <bgColor theme="8" tint="0.79998168889431442"/>
        </patternFill>
      </fill>
      <border>
        <bottom style="thin">
          <color theme="8" tint="0.39997558519241921"/>
        </bottom>
      </border>
    </dxf>
    <dxf>
      <font>
        <b/>
        <color theme="1"/>
      </font>
      <fill>
        <patternFill patternType="none">
          <bgColor auto="1"/>
        </patternFill>
      </fill>
    </dxf>
    <dxf>
      <font>
        <b/>
        <color theme="1"/>
      </font>
      <fill>
        <patternFill patternType="none">
          <bgColor auto="1"/>
        </patternFill>
      </fill>
      <border>
        <bottom style="thin">
          <color theme="8" tint="0.39997558519241921"/>
        </bottom>
      </border>
    </dxf>
    <dxf>
      <font>
        <b/>
        <color theme="1"/>
      </font>
      <fill>
        <patternFill>
          <bgColor theme="7" tint="0.79998168889431442"/>
        </patternFill>
      </fill>
    </dxf>
    <dxf>
      <font>
        <b/>
        <color theme="1"/>
      </font>
      <fill>
        <patternFill>
          <bgColor theme="0" tint="-0.14996795556505021"/>
        </patternFill>
      </fill>
      <border>
        <top style="thin">
          <color theme="8"/>
        </top>
        <bottom style="thin">
          <color theme="8"/>
        </bottom>
      </border>
    </dxf>
    <dxf>
      <fill>
        <patternFill patternType="solid">
          <fgColor theme="0"/>
          <bgColor theme="0"/>
        </patternFill>
      </fill>
    </dxf>
    <dxf>
      <fill>
        <patternFill patternType="none">
          <fgColor indexed="64"/>
          <bgColor auto="1"/>
        </patternFill>
      </fill>
      <border>
        <left style="thin">
          <color theme="0" tint="-0.249977111117893"/>
        </left>
        <right style="thin">
          <color theme="0" tint="-0.249977111117893"/>
        </right>
      </border>
    </dxf>
    <dxf>
      <fill>
        <patternFill patternType="none">
          <fgColor auto="1"/>
          <bgColor auto="1"/>
        </patternFill>
      </fill>
    </dxf>
    <dxf>
      <font>
        <b/>
        <color theme="1"/>
      </font>
      <fill>
        <patternFill patternType="solid">
          <fgColor theme="8" tint="0.79998168889431442"/>
          <bgColor theme="8" tint="0.79998168889431442"/>
        </patternFill>
      </fill>
      <border>
        <top style="thin">
          <color theme="8" tint="0.39997558519241921"/>
        </top>
      </border>
    </dxf>
    <dxf>
      <font>
        <b/>
        <color theme="1"/>
      </font>
      <fill>
        <patternFill patternType="solid">
          <fgColor theme="8" tint="0.79998168889431442"/>
          <bgColor theme="8" tint="0.79998168889431442"/>
        </patternFill>
      </fill>
      <border>
        <bottom style="thin">
          <color theme="8" tint="0.39997558519241921"/>
        </bottom>
      </border>
    </dxf>
  </dxfs>
  <tableStyles count="1" defaultTableStyle="TableStyleMedium9" defaultPivotStyle="PivotStyleLight16">
    <tableStyle name="PivotStyleLight20 2" table="0" count="11" xr9:uid="{7B076699-A1DD-4C30-8FBA-2D0CB77DA137}">
      <tableStyleElement type="headerRow" dxfId="10"/>
      <tableStyleElement type="totalRow" dxfId="9"/>
      <tableStyleElement type="firstRowStripe" dxfId="8"/>
      <tableStyleElement type="firstColumnStripe" dxfId="7"/>
      <tableStyleElement type="firstSubtotalColumn" dxfId="6"/>
      <tableStyleElement type="firstSubtotalRow" dxfId="5"/>
      <tableStyleElement type="secondSubtotalRow" dxfId="4"/>
      <tableStyleElement type="firstRowSubheading" dxfId="3"/>
      <tableStyleElement type="secondRowSubheading" dxfId="2"/>
      <tableStyleElement type="pageFieldLabels" dxfId="1"/>
      <tableStyleElement type="pageFieldValues" dxfId="0"/>
    </tableStyle>
  </tableStyles>
  <colors>
    <mruColors>
      <color rgb="FFBAD40F"/>
      <color rgb="FFCDC800"/>
      <color rgb="FFCCCC00"/>
      <color rgb="FFD1CC00"/>
      <color rgb="FF009900"/>
      <color rgb="FF00FF00"/>
      <color rgb="FFFF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image" Target="../media/image3.emf"/><Relationship Id="rId1" Type="http://schemas.openxmlformats.org/officeDocument/2006/relationships/image" Target="../media/image2.emf"/></Relationships>
</file>

<file path=xl/drawings/_rels/vmlDrawing2.vml.rels><?xml version="1.0" encoding="UTF-8" standalone="yes"?>
<Relationships xmlns="http://schemas.openxmlformats.org/package/2006/relationships"><Relationship Id="rId3" Type="http://schemas.openxmlformats.org/officeDocument/2006/relationships/image" Target="../media/image6.emf"/><Relationship Id="rId2" Type="http://schemas.openxmlformats.org/officeDocument/2006/relationships/image" Target="../media/image5.emf"/><Relationship Id="rId1" Type="http://schemas.openxmlformats.org/officeDocument/2006/relationships/image" Target="../media/image2.emf"/></Relationships>
</file>

<file path=xl/drawings/_rels/vmlDrawing3.v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image" Target="../media/image3.emf"/><Relationship Id="rId1" Type="http://schemas.openxmlformats.org/officeDocument/2006/relationships/image" Target="../media/image2.emf"/></Relationships>
</file>

<file path=xl/drawings/_rels/vmlDrawing4.vml.rels><?xml version="1.0" encoding="UTF-8" standalone="yes"?>
<Relationships xmlns="http://schemas.openxmlformats.org/package/2006/relationships"><Relationship Id="rId3" Type="http://schemas.openxmlformats.org/officeDocument/2006/relationships/image" Target="../media/image6.emf"/><Relationship Id="rId2" Type="http://schemas.openxmlformats.org/officeDocument/2006/relationships/image" Target="../media/image5.emf"/><Relationship Id="rId1" Type="http://schemas.openxmlformats.org/officeDocument/2006/relationships/image" Target="../media/image2.emf"/></Relationships>
</file>

<file path=xl/drawings/_rels/vmlDrawing5.vml.rels><?xml version="1.0" encoding="UTF-8" standalone="yes"?>
<Relationships xmlns="http://schemas.openxmlformats.org/package/2006/relationships"><Relationship Id="rId3" Type="http://schemas.openxmlformats.org/officeDocument/2006/relationships/image" Target="../media/image6.emf"/><Relationship Id="rId2" Type="http://schemas.openxmlformats.org/officeDocument/2006/relationships/image" Target="../media/image3.emf"/><Relationship Id="rId1" Type="http://schemas.openxmlformats.org/officeDocument/2006/relationships/image" Target="../media/image2.emf"/></Relationships>
</file>

<file path=xl/drawings/_rels/vmlDrawing6.v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image" Target="../media/image3.emf"/><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2</xdr:col>
      <xdr:colOff>35859</xdr:colOff>
      <xdr:row>0</xdr:row>
      <xdr:rowOff>71718</xdr:rowOff>
    </xdr:from>
    <xdr:to>
      <xdr:col>4</xdr:col>
      <xdr:colOff>227405</xdr:colOff>
      <xdr:row>3</xdr:row>
      <xdr:rowOff>147693</xdr:rowOff>
    </xdr:to>
    <xdr:pic>
      <xdr:nvPicPr>
        <xdr:cNvPr id="2" name="Imagen 1">
          <a:extLst>
            <a:ext uri="{FF2B5EF4-FFF2-40B4-BE49-F238E27FC236}">
              <a16:creationId xmlns:a16="http://schemas.microsoft.com/office/drawing/2014/main" id="{E27B1BE5-EE38-4FFB-8F25-CDE3567FC24D}"/>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77788" y="71718"/>
          <a:ext cx="2441688" cy="56006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44823</xdr:colOff>
      <xdr:row>0</xdr:row>
      <xdr:rowOff>125506</xdr:rowOff>
    </xdr:from>
    <xdr:to>
      <xdr:col>1</xdr:col>
      <xdr:colOff>2549263</xdr:colOff>
      <xdr:row>3</xdr:row>
      <xdr:rowOff>156658</xdr:rowOff>
    </xdr:to>
    <xdr:pic>
      <xdr:nvPicPr>
        <xdr:cNvPr id="2" name="Imagen 1">
          <a:extLst>
            <a:ext uri="{FF2B5EF4-FFF2-40B4-BE49-F238E27FC236}">
              <a16:creationId xmlns:a16="http://schemas.microsoft.com/office/drawing/2014/main" id="{37B041C8-FE29-415F-9116-D581864DAA6A}"/>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64776" y="125506"/>
          <a:ext cx="2504440" cy="56007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26894</xdr:colOff>
      <xdr:row>1</xdr:row>
      <xdr:rowOff>26894</xdr:rowOff>
    </xdr:from>
    <xdr:to>
      <xdr:col>1</xdr:col>
      <xdr:colOff>2531334</xdr:colOff>
      <xdr:row>4</xdr:row>
      <xdr:rowOff>102870</xdr:rowOff>
    </xdr:to>
    <xdr:pic>
      <xdr:nvPicPr>
        <xdr:cNvPr id="2" name="Imagen 1">
          <a:extLst>
            <a:ext uri="{FF2B5EF4-FFF2-40B4-BE49-F238E27FC236}">
              <a16:creationId xmlns:a16="http://schemas.microsoft.com/office/drawing/2014/main" id="{ED57407E-8CE9-4304-9340-6B414A5B8F1B}"/>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15788" y="188259"/>
          <a:ext cx="2504440" cy="56007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44824</xdr:colOff>
      <xdr:row>1</xdr:row>
      <xdr:rowOff>26894</xdr:rowOff>
    </xdr:from>
    <xdr:to>
      <xdr:col>1</xdr:col>
      <xdr:colOff>2549264</xdr:colOff>
      <xdr:row>4</xdr:row>
      <xdr:rowOff>102870</xdr:rowOff>
    </xdr:to>
    <xdr:pic>
      <xdr:nvPicPr>
        <xdr:cNvPr id="2" name="Imagen 1">
          <a:extLst>
            <a:ext uri="{FF2B5EF4-FFF2-40B4-BE49-F238E27FC236}">
              <a16:creationId xmlns:a16="http://schemas.microsoft.com/office/drawing/2014/main" id="{908464B0-F430-4FB1-9819-AA0DA4C72B58}"/>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33718" y="188259"/>
          <a:ext cx="2504440" cy="56007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35859</xdr:colOff>
      <xdr:row>1</xdr:row>
      <xdr:rowOff>17930</xdr:rowOff>
    </xdr:from>
    <xdr:to>
      <xdr:col>2</xdr:col>
      <xdr:colOff>46206</xdr:colOff>
      <xdr:row>4</xdr:row>
      <xdr:rowOff>97716</xdr:rowOff>
    </xdr:to>
    <xdr:pic>
      <xdr:nvPicPr>
        <xdr:cNvPr id="2" name="Imagen 1">
          <a:extLst>
            <a:ext uri="{FF2B5EF4-FFF2-40B4-BE49-F238E27FC236}">
              <a16:creationId xmlns:a16="http://schemas.microsoft.com/office/drawing/2014/main" id="{436E578C-4167-49A1-AC80-6D378015F29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5153" y="340659"/>
          <a:ext cx="2504440" cy="56007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6</xdr:col>
      <xdr:colOff>0</xdr:colOff>
      <xdr:row>578</xdr:row>
      <xdr:rowOff>0</xdr:rowOff>
    </xdr:from>
    <xdr:to>
      <xdr:col>6</xdr:col>
      <xdr:colOff>304800</xdr:colOff>
      <xdr:row>579</xdr:row>
      <xdr:rowOff>110485</xdr:rowOff>
    </xdr:to>
    <xdr:sp macro="" textlink="">
      <xdr:nvSpPr>
        <xdr:cNvPr id="1030" name="AutoShape 6" descr="blob:https://web.whatsapp.com/90aab7f9-7c45-4ed5-861e-35110ccaf442">
          <a:extLst>
            <a:ext uri="{FF2B5EF4-FFF2-40B4-BE49-F238E27FC236}">
              <a16:creationId xmlns:a16="http://schemas.microsoft.com/office/drawing/2014/main" id="{714525D4-E1B6-4C3E-ABBC-6C35743D55F9}"/>
            </a:ext>
          </a:extLst>
        </xdr:cNvPr>
        <xdr:cNvSpPr>
          <a:spLocks noChangeAspect="1" noChangeArrowheads="1"/>
        </xdr:cNvSpPr>
      </xdr:nvSpPr>
      <xdr:spPr bwMode="auto">
        <a:xfrm>
          <a:off x="8290560" y="9290304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26894</xdr:colOff>
      <xdr:row>1</xdr:row>
      <xdr:rowOff>53788</xdr:rowOff>
    </xdr:from>
    <xdr:to>
      <xdr:col>2</xdr:col>
      <xdr:colOff>2052955</xdr:colOff>
      <xdr:row>4</xdr:row>
      <xdr:rowOff>110489</xdr:rowOff>
    </xdr:to>
    <xdr:pic>
      <xdr:nvPicPr>
        <xdr:cNvPr id="3" name="Imagen 2">
          <a:extLst>
            <a:ext uri="{FF2B5EF4-FFF2-40B4-BE49-F238E27FC236}">
              <a16:creationId xmlns:a16="http://schemas.microsoft.com/office/drawing/2014/main" id="{612AA1CB-BE07-4826-887B-38C4E78BE5D8}"/>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77906" y="394447"/>
          <a:ext cx="2504440" cy="56007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laran\Downloads\AVALON_CBSA_Balance_a_Diciembre_de_2019%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lance General"/>
      <sheetName val="Estado de Resultados"/>
      <sheetName val="Flujo de Efectivo"/>
      <sheetName val="Variacion PN"/>
      <sheetName val="Notas"/>
    </sheetNames>
    <sheetDataSet>
      <sheetData sheetId="0">
        <row r="6">
          <cell r="E6">
            <v>29209612</v>
          </cell>
          <cell r="F6">
            <v>36585379</v>
          </cell>
        </row>
        <row r="11">
          <cell r="E11">
            <v>853165781</v>
          </cell>
          <cell r="F11">
            <v>790947061</v>
          </cell>
        </row>
        <row r="12">
          <cell r="E12">
            <v>29396891</v>
          </cell>
          <cell r="F12">
            <v>20514227</v>
          </cell>
        </row>
        <row r="15">
          <cell r="B15">
            <v>195717985</v>
          </cell>
          <cell r="C15">
            <v>114620494</v>
          </cell>
        </row>
      </sheetData>
      <sheetData sheetId="1">
        <row r="4">
          <cell r="B4">
            <v>13525418929</v>
          </cell>
        </row>
        <row r="28">
          <cell r="B28">
            <v>24138311</v>
          </cell>
        </row>
        <row r="33">
          <cell r="B33">
            <v>531156208</v>
          </cell>
        </row>
        <row r="38">
          <cell r="B38">
            <v>75767202</v>
          </cell>
        </row>
        <row r="42">
          <cell r="B42">
            <v>9663552201</v>
          </cell>
        </row>
        <row r="43">
          <cell r="B43">
            <v>853165781</v>
          </cell>
        </row>
      </sheetData>
      <sheetData sheetId="2"/>
      <sheetData sheetId="3"/>
      <sheetData sheetId="4">
        <row r="319">
          <cell r="C319">
            <v>837414411</v>
          </cell>
        </row>
        <row r="409">
          <cell r="C409">
            <v>917137640</v>
          </cell>
        </row>
        <row r="410">
          <cell r="C410">
            <v>1280332137</v>
          </cell>
        </row>
        <row r="412">
          <cell r="C412">
            <v>102017373</v>
          </cell>
        </row>
        <row r="413">
          <cell r="C413">
            <v>225648255</v>
          </cell>
        </row>
        <row r="414">
          <cell r="C414">
            <v>837414411</v>
          </cell>
        </row>
        <row r="415">
          <cell r="C415">
            <v>75278137</v>
          </cell>
        </row>
        <row r="420">
          <cell r="C420">
            <v>147720292</v>
          </cell>
        </row>
        <row r="421">
          <cell r="C421">
            <v>39525000</v>
          </cell>
        </row>
        <row r="422">
          <cell r="C422">
            <v>45200000</v>
          </cell>
        </row>
        <row r="433">
          <cell r="C433">
            <v>217500</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info@avalon.com.py" TargetMode="External"/><Relationship Id="rId1" Type="http://schemas.openxmlformats.org/officeDocument/2006/relationships/hyperlink" Target="http://www.avalon.com.py/" TargetMode="Externa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FF1CFC-AAB3-4043-B0FA-73D65430D3A1}">
  <dimension ref="A5:R217"/>
  <sheetViews>
    <sheetView showGridLines="0" zoomScale="85" zoomScaleNormal="85" workbookViewId="0">
      <selection activeCell="A5" sqref="A5"/>
    </sheetView>
  </sheetViews>
  <sheetFormatPr baseColWidth="10" defaultColWidth="11.5546875" defaultRowHeight="12"/>
  <cols>
    <col min="1" max="2" width="11.5546875" style="10"/>
    <col min="3" max="3" width="4.44140625" style="10" customWidth="1"/>
    <col min="4" max="4" width="29.33203125" style="10" customWidth="1"/>
    <col min="5" max="5" width="11.44140625" style="10" customWidth="1"/>
    <col min="6" max="6" width="12.109375" style="10" customWidth="1"/>
    <col min="7" max="11" width="11.44140625" style="10" customWidth="1"/>
    <col min="12" max="13" width="15.6640625" style="10" customWidth="1"/>
    <col min="14" max="14" width="19.88671875" style="10" customWidth="1"/>
    <col min="15" max="15" width="22.109375" style="10" customWidth="1"/>
    <col min="16" max="16384" width="11.5546875" style="10"/>
  </cols>
  <sheetData>
    <row r="5" spans="3:18" ht="18.600000000000001" customHeight="1">
      <c r="C5" s="404" t="s">
        <v>340</v>
      </c>
      <c r="D5" s="404"/>
      <c r="E5" s="404"/>
      <c r="F5" s="404"/>
      <c r="G5" s="404"/>
      <c r="H5" s="404"/>
      <c r="I5" s="404"/>
      <c r="J5" s="404"/>
    </row>
    <row r="6" spans="3:18" ht="12.6" customHeight="1">
      <c r="C6" s="44" t="s">
        <v>752</v>
      </c>
      <c r="D6" s="45"/>
      <c r="E6" s="40"/>
      <c r="F6" s="40"/>
      <c r="G6" s="40"/>
      <c r="H6" s="40"/>
      <c r="I6" s="40"/>
      <c r="J6" s="40"/>
    </row>
    <row r="7" spans="3:18" ht="12.6" customHeight="1">
      <c r="C7" s="44" t="s">
        <v>753</v>
      </c>
      <c r="D7" s="45"/>
      <c r="E7" s="40"/>
      <c r="F7" s="40"/>
      <c r="G7" s="40"/>
      <c r="H7" s="40"/>
      <c r="I7" s="40"/>
      <c r="J7" s="40"/>
    </row>
    <row r="8" spans="3:18" ht="19.95" customHeight="1">
      <c r="D8" s="40"/>
      <c r="E8" s="40"/>
      <c r="F8" s="40"/>
      <c r="G8" s="40"/>
      <c r="H8" s="40"/>
      <c r="I8" s="40"/>
      <c r="J8" s="40"/>
      <c r="K8" s="40"/>
    </row>
    <row r="9" spans="3:18" ht="15.6">
      <c r="C9" s="405" t="s">
        <v>618</v>
      </c>
      <c r="D9" s="405"/>
      <c r="E9" s="405"/>
      <c r="F9" s="405"/>
      <c r="G9" s="405"/>
      <c r="H9" s="405"/>
      <c r="I9" s="405"/>
      <c r="J9" s="405"/>
      <c r="K9" s="405"/>
      <c r="L9" s="39"/>
      <c r="M9" s="39"/>
      <c r="N9" s="39"/>
      <c r="O9" s="39"/>
      <c r="P9" s="39"/>
    </row>
    <row r="10" spans="3:18" ht="15" customHeight="1">
      <c r="C10" s="406" t="s">
        <v>796</v>
      </c>
      <c r="D10" s="406"/>
      <c r="E10" s="406"/>
      <c r="F10" s="406"/>
      <c r="G10" s="406"/>
      <c r="H10" s="406"/>
      <c r="I10" s="406"/>
      <c r="J10" s="406"/>
      <c r="K10" s="406"/>
      <c r="L10" s="72"/>
      <c r="M10" s="51"/>
      <c r="N10" s="51"/>
      <c r="O10" s="51"/>
      <c r="P10" s="51"/>
      <c r="Q10" s="51"/>
      <c r="R10" s="51"/>
    </row>
    <row r="11" spans="3:18" ht="15" customHeight="1">
      <c r="C11" s="73"/>
      <c r="D11" s="73"/>
      <c r="E11" s="73"/>
      <c r="F11" s="73"/>
      <c r="G11" s="73"/>
      <c r="H11" s="73"/>
      <c r="I11" s="73"/>
      <c r="J11" s="73"/>
      <c r="K11" s="73"/>
      <c r="L11" s="72"/>
      <c r="M11" s="51"/>
      <c r="N11" s="51"/>
      <c r="O11" s="51"/>
      <c r="P11" s="51"/>
      <c r="Q11" s="51"/>
      <c r="R11" s="51"/>
    </row>
    <row r="12" spans="3:18" ht="13.2">
      <c r="C12" s="47" t="s">
        <v>601</v>
      </c>
      <c r="D12" s="47" t="s">
        <v>602</v>
      </c>
      <c r="E12" s="48"/>
      <c r="F12" s="48"/>
      <c r="G12" s="48"/>
      <c r="H12" s="48"/>
      <c r="I12" s="48"/>
      <c r="J12" s="49"/>
      <c r="K12" s="49"/>
      <c r="L12" s="49"/>
      <c r="M12" s="49"/>
      <c r="N12" s="51"/>
      <c r="O12" s="51"/>
      <c r="P12" s="51"/>
      <c r="Q12" s="51"/>
      <c r="R12" s="51"/>
    </row>
    <row r="13" spans="3:18" ht="13.2">
      <c r="C13" s="50"/>
      <c r="D13" s="50"/>
      <c r="E13" s="50"/>
      <c r="F13" s="50"/>
      <c r="G13" s="50"/>
      <c r="H13" s="50"/>
      <c r="I13" s="50"/>
      <c r="J13" s="51"/>
      <c r="K13" s="51"/>
      <c r="L13" s="51"/>
      <c r="M13" s="51"/>
      <c r="N13" s="51"/>
      <c r="O13" s="51"/>
      <c r="P13" s="51"/>
      <c r="Q13" s="51"/>
      <c r="R13" s="51"/>
    </row>
    <row r="14" spans="3:18" ht="13.2">
      <c r="C14" s="50" t="s">
        <v>777</v>
      </c>
      <c r="D14" s="50" t="s">
        <v>584</v>
      </c>
      <c r="E14" s="50"/>
      <c r="F14" s="50"/>
      <c r="G14" s="50" t="s">
        <v>340</v>
      </c>
      <c r="H14" s="50"/>
      <c r="I14" s="50"/>
      <c r="J14" s="51"/>
      <c r="K14" s="51"/>
      <c r="L14" s="51"/>
      <c r="M14" s="51"/>
      <c r="N14" s="51"/>
      <c r="O14" s="51"/>
      <c r="P14" s="51"/>
      <c r="Q14" s="51"/>
      <c r="R14" s="51"/>
    </row>
    <row r="15" spans="3:18" ht="13.2">
      <c r="C15" s="50" t="s">
        <v>778</v>
      </c>
      <c r="D15" s="50" t="s">
        <v>585</v>
      </c>
      <c r="E15" s="50"/>
      <c r="F15" s="50"/>
      <c r="G15" s="50" t="s">
        <v>598</v>
      </c>
      <c r="H15" s="50"/>
      <c r="I15" s="50"/>
      <c r="J15" s="51"/>
      <c r="K15" s="51"/>
      <c r="L15" s="51"/>
      <c r="M15" s="51"/>
      <c r="N15" s="51"/>
      <c r="O15" s="51"/>
      <c r="P15" s="51"/>
      <c r="Q15" s="51"/>
      <c r="R15" s="51"/>
    </row>
    <row r="16" spans="3:18" ht="13.2">
      <c r="C16" s="50" t="s">
        <v>779</v>
      </c>
      <c r="D16" s="50" t="s">
        <v>586</v>
      </c>
      <c r="E16" s="50"/>
      <c r="F16" s="50"/>
      <c r="G16" s="50" t="s">
        <v>339</v>
      </c>
      <c r="H16" s="50"/>
      <c r="I16" s="50"/>
      <c r="J16" s="51"/>
      <c r="K16" s="51"/>
      <c r="L16" s="51"/>
      <c r="M16" s="51"/>
      <c r="N16" s="51"/>
      <c r="O16" s="51"/>
      <c r="P16" s="51"/>
      <c r="Q16" s="51"/>
      <c r="R16" s="51"/>
    </row>
    <row r="17" spans="1:18" ht="13.2">
      <c r="C17" s="50" t="s">
        <v>780</v>
      </c>
      <c r="D17" s="50" t="s">
        <v>587</v>
      </c>
      <c r="E17" s="50"/>
      <c r="F17" s="50"/>
      <c r="G17" s="50" t="s">
        <v>599</v>
      </c>
      <c r="H17" s="50"/>
      <c r="I17" s="50"/>
      <c r="J17" s="51"/>
      <c r="K17" s="51"/>
      <c r="L17" s="51"/>
      <c r="M17" s="51"/>
      <c r="N17" s="51"/>
      <c r="O17" s="51"/>
      <c r="P17" s="51"/>
      <c r="Q17" s="51"/>
      <c r="R17" s="51"/>
    </row>
    <row r="18" spans="1:18" ht="13.2">
      <c r="C18" s="50" t="s">
        <v>781</v>
      </c>
      <c r="D18" s="50" t="s">
        <v>588</v>
      </c>
      <c r="E18" s="50"/>
      <c r="F18" s="50"/>
      <c r="G18" s="50" t="s">
        <v>338</v>
      </c>
      <c r="H18" s="50"/>
      <c r="I18" s="50"/>
      <c r="J18" s="51"/>
      <c r="K18" s="51"/>
      <c r="L18" s="51"/>
      <c r="M18" s="51"/>
      <c r="N18" s="51"/>
      <c r="O18" s="51"/>
      <c r="P18" s="51"/>
      <c r="Q18" s="51"/>
      <c r="R18" s="51"/>
    </row>
    <row r="19" spans="1:18" ht="13.2">
      <c r="C19" s="50" t="s">
        <v>782</v>
      </c>
      <c r="D19" s="50" t="s">
        <v>589</v>
      </c>
      <c r="E19" s="50"/>
      <c r="F19" s="50"/>
      <c r="G19" s="52" t="s">
        <v>337</v>
      </c>
      <c r="H19" s="50"/>
      <c r="I19" s="50"/>
      <c r="J19" s="51"/>
      <c r="K19" s="51"/>
      <c r="L19" s="51"/>
      <c r="M19" s="51"/>
      <c r="N19" s="51"/>
      <c r="O19" s="74"/>
      <c r="P19" s="51"/>
      <c r="Q19" s="51"/>
      <c r="R19" s="51"/>
    </row>
    <row r="20" spans="1:18" ht="13.2">
      <c r="C20" s="50" t="s">
        <v>783</v>
      </c>
      <c r="D20" s="50" t="s">
        <v>590</v>
      </c>
      <c r="E20" s="50"/>
      <c r="F20" s="50"/>
      <c r="G20" s="52" t="s">
        <v>336</v>
      </c>
      <c r="H20" s="50"/>
      <c r="I20" s="50"/>
      <c r="J20" s="51"/>
      <c r="K20" s="51"/>
      <c r="L20" s="51"/>
      <c r="M20" s="51"/>
      <c r="N20" s="51"/>
      <c r="O20" s="51"/>
      <c r="P20" s="51"/>
      <c r="Q20" s="51"/>
      <c r="R20" s="51"/>
    </row>
    <row r="21" spans="1:18" ht="13.2">
      <c r="C21" s="50" t="s">
        <v>784</v>
      </c>
      <c r="D21" s="50" t="s">
        <v>591</v>
      </c>
      <c r="E21" s="50"/>
      <c r="F21" s="50"/>
      <c r="G21" s="50" t="s">
        <v>599</v>
      </c>
      <c r="H21" s="50"/>
      <c r="I21" s="50"/>
      <c r="J21" s="51"/>
      <c r="K21" s="51"/>
      <c r="L21" s="51"/>
      <c r="M21" s="51"/>
      <c r="N21" s="51"/>
      <c r="O21" s="51"/>
      <c r="P21" s="51"/>
      <c r="Q21" s="51"/>
      <c r="R21" s="51"/>
    </row>
    <row r="22" spans="1:18" ht="13.2">
      <c r="C22" s="51"/>
      <c r="D22" s="51"/>
      <c r="E22" s="51"/>
      <c r="F22" s="51"/>
      <c r="G22" s="51"/>
      <c r="H22" s="51"/>
      <c r="I22" s="51"/>
      <c r="J22" s="51"/>
      <c r="K22" s="51"/>
      <c r="L22" s="51"/>
      <c r="M22" s="51"/>
      <c r="N22" s="51"/>
      <c r="O22" s="51"/>
      <c r="P22" s="51"/>
      <c r="Q22" s="51"/>
      <c r="R22" s="51"/>
    </row>
    <row r="23" spans="1:18" ht="13.2">
      <c r="C23" s="47" t="s">
        <v>603</v>
      </c>
      <c r="D23" s="47" t="s">
        <v>604</v>
      </c>
      <c r="E23" s="47"/>
      <c r="F23" s="47"/>
      <c r="G23" s="50"/>
      <c r="H23" s="47"/>
      <c r="I23" s="50"/>
      <c r="J23" s="47"/>
      <c r="K23" s="47"/>
      <c r="L23" s="54"/>
      <c r="M23" s="54"/>
      <c r="N23" s="51"/>
      <c r="O23" s="51"/>
      <c r="P23" s="51"/>
      <c r="Q23" s="51"/>
      <c r="R23" s="51"/>
    </row>
    <row r="24" spans="1:18" ht="13.2">
      <c r="C24" s="50"/>
      <c r="D24" s="50"/>
      <c r="E24" s="50"/>
      <c r="F24" s="50"/>
      <c r="G24" s="50"/>
      <c r="H24" s="50"/>
      <c r="I24" s="50"/>
      <c r="J24" s="50"/>
      <c r="K24" s="50"/>
      <c r="L24" s="51"/>
      <c r="M24" s="51"/>
      <c r="N24" s="51"/>
      <c r="O24" s="51"/>
      <c r="P24" s="51"/>
      <c r="Q24" s="51"/>
      <c r="R24" s="51"/>
    </row>
    <row r="25" spans="1:18" ht="13.2">
      <c r="C25" s="50" t="s">
        <v>785</v>
      </c>
      <c r="D25" s="50" t="s">
        <v>592</v>
      </c>
      <c r="E25" s="50"/>
      <c r="F25" s="50"/>
      <c r="G25" s="53">
        <v>39638</v>
      </c>
      <c r="H25" s="50"/>
      <c r="I25" s="50"/>
      <c r="J25" s="50"/>
      <c r="K25" s="50"/>
      <c r="L25" s="51"/>
      <c r="M25" s="51"/>
      <c r="N25" s="51"/>
      <c r="O25" s="51"/>
      <c r="P25" s="51"/>
      <c r="Q25" s="51"/>
      <c r="R25" s="51"/>
    </row>
    <row r="26" spans="1:18" ht="13.2">
      <c r="C26" s="50" t="s">
        <v>786</v>
      </c>
      <c r="D26" s="50" t="s">
        <v>593</v>
      </c>
      <c r="E26" s="50"/>
      <c r="F26" s="50"/>
      <c r="G26" s="44">
        <v>590</v>
      </c>
      <c r="H26" s="50"/>
      <c r="I26" s="50"/>
      <c r="J26" s="50"/>
      <c r="K26" s="50"/>
      <c r="L26" s="51"/>
      <c r="M26" s="51"/>
      <c r="N26" s="51"/>
      <c r="O26" s="51"/>
      <c r="P26" s="51"/>
      <c r="Q26" s="51"/>
      <c r="R26" s="51"/>
    </row>
    <row r="27" spans="1:18" ht="13.2">
      <c r="C27" s="50" t="s">
        <v>787</v>
      </c>
      <c r="D27" s="50" t="s">
        <v>594</v>
      </c>
      <c r="E27" s="50"/>
      <c r="F27" s="50"/>
      <c r="G27" s="44" t="s">
        <v>600</v>
      </c>
      <c r="H27" s="50"/>
      <c r="I27" s="50"/>
      <c r="J27" s="50"/>
      <c r="K27" s="50"/>
      <c r="L27" s="51"/>
      <c r="M27" s="51"/>
      <c r="N27" s="51"/>
      <c r="O27" s="51"/>
      <c r="P27" s="51"/>
      <c r="Q27" s="51"/>
      <c r="R27" s="51"/>
    </row>
    <row r="28" spans="1:18" ht="13.2">
      <c r="C28" s="50" t="s">
        <v>788</v>
      </c>
      <c r="D28" s="50" t="s">
        <v>595</v>
      </c>
      <c r="E28" s="50"/>
      <c r="F28" s="50"/>
      <c r="G28" s="53">
        <v>41204</v>
      </c>
      <c r="H28" s="50"/>
      <c r="I28" s="50"/>
      <c r="J28" s="50"/>
      <c r="K28" s="50"/>
      <c r="L28" s="51"/>
      <c r="M28" s="51"/>
      <c r="N28" s="51"/>
      <c r="O28" s="51"/>
      <c r="P28" s="51"/>
      <c r="Q28" s="51"/>
      <c r="R28" s="51"/>
    </row>
    <row r="29" spans="1:18" ht="13.2">
      <c r="C29" s="50" t="s">
        <v>546</v>
      </c>
      <c r="D29" s="50" t="s">
        <v>596</v>
      </c>
      <c r="E29" s="50"/>
      <c r="F29" s="50"/>
      <c r="G29" s="53">
        <v>41348</v>
      </c>
      <c r="H29" s="50"/>
      <c r="I29" s="50"/>
      <c r="J29" s="50"/>
      <c r="K29" s="50"/>
      <c r="L29" s="51"/>
      <c r="M29" s="51"/>
      <c r="N29" s="51"/>
      <c r="O29" s="51"/>
      <c r="P29" s="51"/>
      <c r="Q29" s="51"/>
      <c r="R29" s="51"/>
    </row>
    <row r="30" spans="1:18" ht="13.2">
      <c r="C30" s="50" t="s">
        <v>546</v>
      </c>
      <c r="D30" s="50" t="s">
        <v>597</v>
      </c>
      <c r="E30" s="50"/>
      <c r="F30" s="50"/>
      <c r="G30" s="53">
        <v>42292</v>
      </c>
      <c r="H30" s="50"/>
      <c r="I30" s="50"/>
      <c r="J30" s="50"/>
      <c r="K30" s="50"/>
      <c r="L30" s="51"/>
      <c r="M30" s="51"/>
      <c r="N30" s="51"/>
      <c r="O30" s="51"/>
      <c r="P30" s="51"/>
      <c r="Q30" s="51"/>
      <c r="R30" s="51"/>
    </row>
    <row r="31" spans="1:18" ht="13.2">
      <c r="C31" s="50" t="s">
        <v>789</v>
      </c>
      <c r="D31" s="50" t="s">
        <v>593</v>
      </c>
      <c r="E31" s="50"/>
      <c r="F31" s="50"/>
      <c r="G31" s="44">
        <v>245</v>
      </c>
      <c r="H31" s="50"/>
      <c r="I31" s="50"/>
      <c r="J31" s="50"/>
      <c r="K31" s="50"/>
      <c r="L31" s="51"/>
      <c r="M31" s="51"/>
      <c r="N31" s="51"/>
      <c r="O31" s="51"/>
      <c r="P31" s="51"/>
      <c r="Q31" s="51"/>
      <c r="R31" s="51"/>
    </row>
    <row r="32" spans="1:18" ht="13.2">
      <c r="A32" s="10" t="s">
        <v>335</v>
      </c>
      <c r="C32" s="50" t="s">
        <v>546</v>
      </c>
      <c r="D32" s="50" t="s">
        <v>593</v>
      </c>
      <c r="E32" s="50"/>
      <c r="F32" s="50"/>
      <c r="G32" s="44">
        <v>245</v>
      </c>
      <c r="H32" s="50"/>
      <c r="I32" s="50"/>
      <c r="J32" s="50"/>
      <c r="K32" s="50"/>
      <c r="L32" s="51"/>
      <c r="M32" s="51"/>
      <c r="N32" s="51"/>
      <c r="O32" s="51"/>
      <c r="P32" s="51"/>
      <c r="Q32" s="51"/>
      <c r="R32" s="51"/>
    </row>
    <row r="33" spans="3:18" ht="13.2">
      <c r="C33" s="50" t="s">
        <v>546</v>
      </c>
      <c r="D33" s="50" t="s">
        <v>593</v>
      </c>
      <c r="E33" s="50"/>
      <c r="F33" s="50"/>
      <c r="G33" s="44">
        <v>1</v>
      </c>
      <c r="H33" s="50"/>
      <c r="I33" s="50"/>
      <c r="J33" s="50"/>
      <c r="K33" s="50"/>
      <c r="L33" s="51"/>
      <c r="M33" s="51"/>
      <c r="N33" s="51"/>
      <c r="O33" s="51"/>
      <c r="P33" s="51"/>
      <c r="Q33" s="51"/>
      <c r="R33" s="51"/>
    </row>
    <row r="34" spans="3:18" ht="13.2">
      <c r="C34" s="50"/>
      <c r="D34" s="50"/>
      <c r="E34" s="50"/>
      <c r="F34" s="50"/>
      <c r="G34" s="50"/>
      <c r="H34" s="50"/>
      <c r="I34" s="50"/>
      <c r="J34" s="50"/>
      <c r="K34" s="50"/>
      <c r="L34" s="51"/>
      <c r="M34" s="51"/>
      <c r="N34" s="51"/>
      <c r="O34" s="51"/>
      <c r="P34" s="51"/>
      <c r="Q34" s="51"/>
      <c r="R34" s="51"/>
    </row>
    <row r="35" spans="3:18" ht="13.2">
      <c r="C35" s="47" t="s">
        <v>547</v>
      </c>
      <c r="D35" s="47" t="s">
        <v>548</v>
      </c>
      <c r="E35" s="47"/>
      <c r="F35" s="47"/>
      <c r="G35" s="47"/>
      <c r="H35" s="47"/>
      <c r="I35" s="47"/>
      <c r="J35" s="47"/>
      <c r="K35" s="47"/>
      <c r="L35" s="54"/>
      <c r="M35" s="54"/>
      <c r="N35" s="51"/>
      <c r="O35" s="51"/>
      <c r="P35" s="51"/>
      <c r="Q35" s="51"/>
      <c r="R35" s="51"/>
    </row>
    <row r="36" spans="3:18" ht="13.2">
      <c r="C36" s="54"/>
      <c r="D36" s="54"/>
      <c r="E36" s="54"/>
      <c r="F36" s="54"/>
      <c r="G36" s="54"/>
      <c r="H36" s="54"/>
      <c r="I36" s="54"/>
      <c r="J36" s="54"/>
      <c r="K36" s="54"/>
      <c r="L36" s="54"/>
      <c r="M36" s="54"/>
      <c r="N36" s="51"/>
      <c r="O36" s="51"/>
      <c r="P36" s="51"/>
      <c r="Q36" s="51"/>
      <c r="R36" s="51"/>
    </row>
    <row r="37" spans="3:18" ht="15" customHeight="1">
      <c r="C37" s="422" t="s">
        <v>797</v>
      </c>
      <c r="D37" s="423"/>
      <c r="E37" s="423"/>
      <c r="F37" s="424"/>
      <c r="G37" s="422" t="s">
        <v>798</v>
      </c>
      <c r="H37" s="423"/>
      <c r="I37" s="423"/>
      <c r="J37" s="423"/>
      <c r="K37" s="423"/>
      <c r="L37" s="75"/>
      <c r="M37" s="75"/>
      <c r="N37" s="76"/>
      <c r="O37" s="76"/>
      <c r="P37" s="51"/>
      <c r="Q37" s="51"/>
      <c r="R37" s="51"/>
    </row>
    <row r="38" spans="3:18" ht="15" customHeight="1">
      <c r="C38" s="422" t="s">
        <v>799</v>
      </c>
      <c r="D38" s="423"/>
      <c r="E38" s="423"/>
      <c r="F38" s="423"/>
      <c r="G38" s="423"/>
      <c r="H38" s="423"/>
      <c r="I38" s="423"/>
      <c r="J38" s="423"/>
      <c r="K38" s="423"/>
      <c r="L38" s="344"/>
      <c r="M38" s="77"/>
      <c r="N38" s="77"/>
      <c r="O38" s="77"/>
      <c r="P38" s="51"/>
      <c r="Q38" s="51"/>
      <c r="R38" s="51"/>
    </row>
    <row r="39" spans="3:18" ht="15" customHeight="1">
      <c r="C39" s="419" t="s">
        <v>556</v>
      </c>
      <c r="D39" s="419"/>
      <c r="E39" s="419"/>
      <c r="F39" s="419"/>
      <c r="G39" s="419" t="s">
        <v>568</v>
      </c>
      <c r="H39" s="419"/>
      <c r="I39" s="419"/>
      <c r="J39" s="419"/>
      <c r="K39" s="419"/>
      <c r="L39" s="345"/>
      <c r="M39" s="78"/>
      <c r="N39" s="432"/>
      <c r="O39" s="432"/>
      <c r="P39" s="51"/>
      <c r="Q39" s="51"/>
      <c r="R39" s="51"/>
    </row>
    <row r="40" spans="3:18" ht="15" customHeight="1">
      <c r="C40" s="419" t="s">
        <v>557</v>
      </c>
      <c r="D40" s="419"/>
      <c r="E40" s="419"/>
      <c r="F40" s="419"/>
      <c r="G40" s="419" t="s">
        <v>558</v>
      </c>
      <c r="H40" s="419"/>
      <c r="I40" s="419"/>
      <c r="J40" s="419"/>
      <c r="K40" s="419"/>
      <c r="L40" s="345"/>
      <c r="M40" s="78"/>
      <c r="N40" s="76"/>
      <c r="O40" s="76"/>
      <c r="P40" s="51"/>
      <c r="Q40" s="51"/>
      <c r="R40" s="51"/>
    </row>
    <row r="41" spans="3:18" ht="15" customHeight="1">
      <c r="C41" s="419" t="s">
        <v>491</v>
      </c>
      <c r="D41" s="419"/>
      <c r="E41" s="419"/>
      <c r="F41" s="419"/>
      <c r="G41" s="419" t="s">
        <v>559</v>
      </c>
      <c r="H41" s="419"/>
      <c r="I41" s="419"/>
      <c r="J41" s="419"/>
      <c r="K41" s="419"/>
      <c r="L41" s="345"/>
      <c r="M41" s="78"/>
      <c r="N41" s="76"/>
      <c r="O41" s="76"/>
      <c r="P41" s="51"/>
      <c r="Q41" s="51"/>
      <c r="R41" s="51"/>
    </row>
    <row r="42" spans="3:18" ht="15" customHeight="1">
      <c r="C42" s="419" t="s">
        <v>491</v>
      </c>
      <c r="D42" s="419"/>
      <c r="E42" s="419"/>
      <c r="F42" s="419"/>
      <c r="G42" s="419" t="s">
        <v>560</v>
      </c>
      <c r="H42" s="419"/>
      <c r="I42" s="419"/>
      <c r="J42" s="419"/>
      <c r="K42" s="419"/>
      <c r="L42" s="345"/>
      <c r="M42" s="78"/>
      <c r="N42" s="76"/>
      <c r="O42" s="76"/>
      <c r="P42" s="51"/>
      <c r="Q42" s="51"/>
      <c r="R42" s="51"/>
    </row>
    <row r="43" spans="3:18" ht="15" customHeight="1">
      <c r="C43" s="419" t="s">
        <v>491</v>
      </c>
      <c r="D43" s="419"/>
      <c r="E43" s="419"/>
      <c r="F43" s="419"/>
      <c r="G43" s="419" t="s">
        <v>561</v>
      </c>
      <c r="H43" s="419"/>
      <c r="I43" s="419"/>
      <c r="J43" s="419"/>
      <c r="K43" s="419"/>
      <c r="L43" s="345"/>
      <c r="M43" s="78"/>
      <c r="N43" s="76"/>
      <c r="O43" s="76"/>
      <c r="P43" s="51"/>
      <c r="Q43" s="51"/>
      <c r="R43" s="51"/>
    </row>
    <row r="44" spans="3:18" ht="15" customHeight="1">
      <c r="C44" s="419" t="s">
        <v>570</v>
      </c>
      <c r="D44" s="419"/>
      <c r="E44" s="419"/>
      <c r="F44" s="419"/>
      <c r="G44" s="419" t="s">
        <v>562</v>
      </c>
      <c r="H44" s="419"/>
      <c r="I44" s="419"/>
      <c r="J44" s="419"/>
      <c r="K44" s="419"/>
      <c r="L44" s="345"/>
      <c r="M44" s="78"/>
      <c r="N44" s="76"/>
      <c r="O44" s="76"/>
      <c r="P44" s="51"/>
      <c r="Q44" s="51"/>
      <c r="R44" s="51"/>
    </row>
    <row r="45" spans="3:18" ht="15" customHeight="1">
      <c r="C45" s="422" t="s">
        <v>800</v>
      </c>
      <c r="D45" s="423"/>
      <c r="E45" s="423"/>
      <c r="F45" s="423"/>
      <c r="G45" s="423"/>
      <c r="H45" s="423"/>
      <c r="I45" s="423"/>
      <c r="J45" s="423"/>
      <c r="K45" s="423"/>
      <c r="L45" s="344"/>
      <c r="M45" s="77"/>
      <c r="N45" s="77"/>
      <c r="O45" s="77"/>
      <c r="P45" s="51"/>
      <c r="Q45" s="51"/>
      <c r="R45" s="51"/>
    </row>
    <row r="46" spans="3:18" ht="15" customHeight="1">
      <c r="C46" s="419" t="s">
        <v>571</v>
      </c>
      <c r="D46" s="419"/>
      <c r="E46" s="419"/>
      <c r="F46" s="419"/>
      <c r="G46" s="419" t="s">
        <v>561</v>
      </c>
      <c r="H46" s="419"/>
      <c r="I46" s="419"/>
      <c r="J46" s="419"/>
      <c r="K46" s="419"/>
      <c r="L46" s="345"/>
      <c r="M46" s="78"/>
      <c r="N46" s="76"/>
      <c r="O46" s="76"/>
      <c r="P46" s="51"/>
      <c r="Q46" s="51"/>
      <c r="R46" s="51"/>
    </row>
    <row r="47" spans="3:18" ht="15" customHeight="1">
      <c r="C47" s="419" t="s">
        <v>572</v>
      </c>
      <c r="D47" s="419"/>
      <c r="E47" s="419"/>
      <c r="F47" s="419"/>
      <c r="G47" s="419" t="s">
        <v>563</v>
      </c>
      <c r="H47" s="419"/>
      <c r="I47" s="419"/>
      <c r="J47" s="419"/>
      <c r="K47" s="419"/>
      <c r="L47" s="345"/>
      <c r="M47" s="78"/>
      <c r="N47" s="76"/>
      <c r="O47" s="76"/>
      <c r="P47" s="51"/>
      <c r="Q47" s="51"/>
      <c r="R47" s="51"/>
    </row>
    <row r="48" spans="3:18" ht="15" customHeight="1">
      <c r="C48" s="407" t="s">
        <v>573</v>
      </c>
      <c r="D48" s="408"/>
      <c r="E48" s="408"/>
      <c r="F48" s="409"/>
      <c r="G48" s="407" t="s">
        <v>559</v>
      </c>
      <c r="H48" s="408"/>
      <c r="I48" s="408"/>
      <c r="J48" s="408"/>
      <c r="K48" s="409"/>
      <c r="L48" s="345"/>
      <c r="M48" s="78"/>
      <c r="N48" s="76"/>
      <c r="O48" s="76"/>
      <c r="P48" s="51"/>
      <c r="Q48" s="51"/>
      <c r="R48" s="51"/>
    </row>
    <row r="49" spans="3:18" ht="15" customHeight="1">
      <c r="C49" s="419" t="s">
        <v>574</v>
      </c>
      <c r="D49" s="419"/>
      <c r="E49" s="419"/>
      <c r="F49" s="419"/>
      <c r="G49" s="419" t="s">
        <v>564</v>
      </c>
      <c r="H49" s="419"/>
      <c r="I49" s="419"/>
      <c r="J49" s="419"/>
      <c r="K49" s="419"/>
      <c r="L49" s="345"/>
      <c r="M49" s="78"/>
      <c r="N49" s="76"/>
      <c r="O49" s="76"/>
      <c r="P49" s="51"/>
      <c r="Q49" s="51"/>
      <c r="R49" s="51"/>
    </row>
    <row r="50" spans="3:18" ht="15" customHeight="1">
      <c r="C50" s="419" t="s">
        <v>575</v>
      </c>
      <c r="D50" s="419"/>
      <c r="E50" s="419"/>
      <c r="F50" s="419"/>
      <c r="G50" s="419" t="s">
        <v>565</v>
      </c>
      <c r="H50" s="419"/>
      <c r="I50" s="419"/>
      <c r="J50" s="419"/>
      <c r="K50" s="419"/>
      <c r="L50" s="345"/>
      <c r="M50" s="78"/>
      <c r="N50" s="76"/>
      <c r="O50" s="76"/>
      <c r="P50" s="51"/>
      <c r="Q50" s="51"/>
      <c r="R50" s="51"/>
    </row>
    <row r="51" spans="3:18" ht="15" customHeight="1">
      <c r="C51" s="419" t="s">
        <v>569</v>
      </c>
      <c r="D51" s="419"/>
      <c r="E51" s="419"/>
      <c r="F51" s="419"/>
      <c r="G51" s="419" t="s">
        <v>566</v>
      </c>
      <c r="H51" s="419"/>
      <c r="I51" s="419"/>
      <c r="J51" s="419"/>
      <c r="K51" s="419"/>
      <c r="L51" s="345"/>
      <c r="M51" s="78"/>
      <c r="N51" s="76"/>
      <c r="O51" s="76"/>
      <c r="P51" s="51"/>
      <c r="Q51" s="51"/>
      <c r="R51" s="51"/>
    </row>
    <row r="52" spans="3:18" ht="13.2">
      <c r="C52" s="47"/>
      <c r="D52" s="47"/>
      <c r="E52" s="47"/>
      <c r="F52" s="47"/>
      <c r="G52" s="47"/>
      <c r="H52" s="47"/>
      <c r="I52" s="47"/>
      <c r="J52" s="47"/>
      <c r="K52" s="47"/>
      <c r="L52" s="346"/>
      <c r="M52" s="54"/>
      <c r="N52" s="51"/>
      <c r="O52" s="51"/>
      <c r="P52" s="51"/>
      <c r="Q52" s="51"/>
      <c r="R52" s="51"/>
    </row>
    <row r="53" spans="3:18" ht="13.2">
      <c r="C53" s="51"/>
      <c r="D53" s="51"/>
      <c r="E53" s="51"/>
      <c r="F53" s="51"/>
      <c r="G53" s="51"/>
      <c r="H53" s="51"/>
      <c r="I53" s="51"/>
      <c r="J53" s="51"/>
      <c r="K53" s="51"/>
      <c r="L53" s="51"/>
      <c r="M53" s="51"/>
      <c r="N53" s="51"/>
      <c r="O53" s="51"/>
      <c r="P53" s="51"/>
      <c r="Q53" s="51"/>
      <c r="R53" s="51"/>
    </row>
    <row r="54" spans="3:18" ht="13.2">
      <c r="C54" s="47" t="s">
        <v>605</v>
      </c>
      <c r="D54" s="47" t="s">
        <v>606</v>
      </c>
      <c r="E54" s="47"/>
      <c r="F54" s="47"/>
      <c r="G54" s="47"/>
      <c r="H54" s="47"/>
      <c r="I54" s="47"/>
      <c r="J54" s="47"/>
      <c r="K54" s="47"/>
      <c r="L54" s="47"/>
      <c r="M54" s="47"/>
      <c r="N54" s="50"/>
      <c r="O54" s="50"/>
      <c r="P54" s="50"/>
      <c r="Q54" s="50"/>
      <c r="R54" s="50"/>
    </row>
    <row r="55" spans="3:18" ht="13.2">
      <c r="C55" s="50"/>
      <c r="D55" s="50"/>
      <c r="E55" s="50"/>
      <c r="F55" s="50"/>
      <c r="G55" s="50"/>
      <c r="H55" s="50"/>
      <c r="I55" s="50"/>
      <c r="J55" s="50"/>
      <c r="K55" s="50"/>
      <c r="L55" s="50"/>
      <c r="M55" s="50"/>
      <c r="N55" s="50"/>
      <c r="O55" s="50"/>
      <c r="P55" s="50"/>
      <c r="Q55" s="50"/>
      <c r="R55" s="50"/>
    </row>
    <row r="56" spans="3:18" ht="27.6" customHeight="1">
      <c r="C56" s="421" t="s">
        <v>871</v>
      </c>
      <c r="D56" s="421"/>
      <c r="E56" s="421"/>
      <c r="F56" s="421"/>
      <c r="G56" s="421"/>
      <c r="H56" s="421"/>
      <c r="I56" s="421"/>
      <c r="J56" s="421"/>
      <c r="K56" s="421"/>
      <c r="L56" s="421"/>
      <c r="M56" s="421"/>
      <c r="N56" s="421"/>
      <c r="O56" s="421"/>
      <c r="P56" s="421"/>
      <c r="Q56" s="421"/>
      <c r="R56" s="421"/>
    </row>
    <row r="57" spans="3:18" ht="13.2">
      <c r="C57" s="50" t="s">
        <v>790</v>
      </c>
      <c r="D57" s="50"/>
      <c r="E57" s="50"/>
      <c r="F57" s="428">
        <v>30000000000</v>
      </c>
      <c r="G57" s="428"/>
      <c r="H57" s="50"/>
      <c r="I57" s="50"/>
      <c r="J57" s="50"/>
      <c r="K57" s="50"/>
      <c r="L57" s="50"/>
      <c r="M57" s="50"/>
      <c r="N57" s="50"/>
      <c r="O57" s="55"/>
      <c r="P57" s="50"/>
      <c r="Q57" s="50"/>
      <c r="R57" s="50"/>
    </row>
    <row r="58" spans="3:18" ht="13.2">
      <c r="C58" s="50" t="s">
        <v>791</v>
      </c>
      <c r="D58" s="50"/>
      <c r="E58" s="50"/>
      <c r="F58" s="428">
        <v>30000000000</v>
      </c>
      <c r="G58" s="428"/>
      <c r="H58" s="56"/>
      <c r="I58" s="50"/>
      <c r="J58" s="50"/>
      <c r="K58" s="50"/>
      <c r="L58" s="50"/>
      <c r="M58" s="50"/>
      <c r="N58" s="50"/>
      <c r="O58" s="50"/>
      <c r="P58" s="50"/>
      <c r="Q58" s="50"/>
      <c r="R58" s="50"/>
    </row>
    <row r="59" spans="3:18" ht="13.2">
      <c r="C59" s="50" t="s">
        <v>792</v>
      </c>
      <c r="D59" s="50"/>
      <c r="E59" s="50"/>
      <c r="F59" s="428">
        <v>30000000000</v>
      </c>
      <c r="G59" s="428"/>
      <c r="H59" s="56"/>
      <c r="I59" s="50"/>
      <c r="J59" s="50"/>
      <c r="K59" s="50"/>
      <c r="L59" s="50"/>
      <c r="M59" s="50"/>
      <c r="N59" s="50"/>
      <c r="O59" s="50"/>
      <c r="P59" s="50"/>
      <c r="Q59" s="50"/>
      <c r="R59" s="50"/>
    </row>
    <row r="60" spans="3:18" ht="13.2">
      <c r="C60" s="50" t="s">
        <v>793</v>
      </c>
      <c r="D60" s="50"/>
      <c r="E60" s="50"/>
      <c r="F60" s="428">
        <v>100000</v>
      </c>
      <c r="G60" s="428"/>
      <c r="H60" s="56"/>
      <c r="I60" s="50"/>
      <c r="J60" s="50"/>
      <c r="K60" s="50"/>
      <c r="L60" s="50"/>
      <c r="M60" s="50"/>
      <c r="N60" s="50"/>
      <c r="O60" s="50"/>
      <c r="P60" s="50"/>
      <c r="Q60" s="50"/>
      <c r="R60" s="50"/>
    </row>
    <row r="61" spans="3:18" ht="13.2">
      <c r="C61" s="50"/>
      <c r="D61" s="50"/>
      <c r="E61" s="50"/>
      <c r="F61" s="50"/>
      <c r="G61" s="50"/>
      <c r="H61" s="50"/>
      <c r="I61" s="50"/>
      <c r="J61" s="50"/>
      <c r="K61" s="50"/>
      <c r="L61" s="50"/>
      <c r="M61" s="50"/>
      <c r="N61" s="50"/>
      <c r="O61" s="50"/>
      <c r="P61" s="50"/>
      <c r="Q61" s="50"/>
      <c r="R61" s="50"/>
    </row>
    <row r="62" spans="3:18" ht="13.2">
      <c r="C62" s="406" t="s">
        <v>607</v>
      </c>
      <c r="D62" s="406"/>
      <c r="E62" s="406"/>
      <c r="F62" s="406"/>
      <c r="G62" s="406"/>
      <c r="H62" s="406"/>
      <c r="I62" s="406"/>
      <c r="J62" s="406"/>
      <c r="K62" s="406"/>
      <c r="L62" s="406"/>
      <c r="M62" s="406"/>
      <c r="N62" s="50"/>
      <c r="O62" s="50"/>
      <c r="P62" s="50"/>
      <c r="Q62" s="50"/>
      <c r="R62" s="50"/>
    </row>
    <row r="63" spans="3:18" ht="52.8">
      <c r="C63" s="102" t="s">
        <v>514</v>
      </c>
      <c r="D63" s="102" t="s">
        <v>422</v>
      </c>
      <c r="E63" s="102" t="s">
        <v>801</v>
      </c>
      <c r="F63" s="102" t="s">
        <v>802</v>
      </c>
      <c r="G63" s="102" t="s">
        <v>803</v>
      </c>
      <c r="H63" s="102" t="s">
        <v>804</v>
      </c>
      <c r="I63" s="102" t="s">
        <v>805</v>
      </c>
      <c r="J63" s="102" t="s">
        <v>806</v>
      </c>
      <c r="K63" s="102" t="s">
        <v>807</v>
      </c>
      <c r="L63" s="102" t="s">
        <v>808</v>
      </c>
      <c r="M63" s="102" t="s">
        <v>809</v>
      </c>
      <c r="N63" s="57"/>
      <c r="O63" s="50"/>
      <c r="P63" s="50"/>
      <c r="Q63" s="50"/>
      <c r="R63" s="50"/>
    </row>
    <row r="64" spans="3:18" ht="13.2">
      <c r="C64" s="420">
        <v>1</v>
      </c>
      <c r="D64" s="420" t="s">
        <v>414</v>
      </c>
      <c r="E64" s="58" t="s">
        <v>515</v>
      </c>
      <c r="F64" s="59">
        <v>1</v>
      </c>
      <c r="G64" s="59">
        <v>1</v>
      </c>
      <c r="H64" s="59">
        <v>3880</v>
      </c>
      <c r="I64" s="411">
        <v>297721</v>
      </c>
      <c r="J64" s="58" t="s">
        <v>516</v>
      </c>
      <c r="K64" s="411">
        <v>297721</v>
      </c>
      <c r="L64" s="60">
        <v>388000000</v>
      </c>
      <c r="M64" s="429">
        <v>0.99239999999999995</v>
      </c>
      <c r="N64" s="50"/>
      <c r="O64" s="50"/>
      <c r="P64" s="50"/>
      <c r="Q64" s="50"/>
      <c r="R64" s="50"/>
    </row>
    <row r="65" spans="3:18" ht="13.2">
      <c r="C65" s="420"/>
      <c r="D65" s="420"/>
      <c r="E65" s="58" t="s">
        <v>515</v>
      </c>
      <c r="F65" s="59">
        <v>3</v>
      </c>
      <c r="G65" s="59">
        <v>4641</v>
      </c>
      <c r="H65" s="59">
        <v>7600</v>
      </c>
      <c r="I65" s="414"/>
      <c r="J65" s="58" t="s">
        <v>516</v>
      </c>
      <c r="K65" s="412"/>
      <c r="L65" s="60">
        <v>296000000</v>
      </c>
      <c r="M65" s="430"/>
      <c r="N65" s="50"/>
      <c r="O65" s="50"/>
      <c r="P65" s="50"/>
      <c r="Q65" s="50"/>
      <c r="R65" s="50"/>
    </row>
    <row r="66" spans="3:18" ht="13.2">
      <c r="C66" s="420"/>
      <c r="D66" s="420"/>
      <c r="E66" s="58" t="s">
        <v>515</v>
      </c>
      <c r="F66" s="59">
        <v>4</v>
      </c>
      <c r="G66" s="59">
        <v>7601</v>
      </c>
      <c r="H66" s="59">
        <v>10000</v>
      </c>
      <c r="I66" s="414"/>
      <c r="J66" s="58" t="s">
        <v>516</v>
      </c>
      <c r="K66" s="412"/>
      <c r="L66" s="60">
        <v>240000000</v>
      </c>
      <c r="M66" s="430"/>
      <c r="N66" s="50"/>
      <c r="O66" s="50"/>
      <c r="P66" s="50"/>
      <c r="Q66" s="50"/>
      <c r="R66" s="50"/>
    </row>
    <row r="67" spans="3:18" ht="13.2">
      <c r="C67" s="420"/>
      <c r="D67" s="420"/>
      <c r="E67" s="58" t="s">
        <v>517</v>
      </c>
      <c r="F67" s="59">
        <v>5</v>
      </c>
      <c r="G67" s="59">
        <v>1</v>
      </c>
      <c r="H67" s="59">
        <v>10000</v>
      </c>
      <c r="I67" s="414"/>
      <c r="J67" s="58" t="s">
        <v>516</v>
      </c>
      <c r="K67" s="412"/>
      <c r="L67" s="60">
        <v>1000000000</v>
      </c>
      <c r="M67" s="430"/>
      <c r="N67" s="50"/>
      <c r="O67" s="50"/>
      <c r="P67" s="50"/>
      <c r="Q67" s="50"/>
      <c r="R67" s="50"/>
    </row>
    <row r="68" spans="3:18" ht="13.2">
      <c r="C68" s="420"/>
      <c r="D68" s="420"/>
      <c r="E68" s="58" t="s">
        <v>518</v>
      </c>
      <c r="F68" s="59">
        <v>6</v>
      </c>
      <c r="G68" s="59">
        <v>1</v>
      </c>
      <c r="H68" s="59">
        <v>10000</v>
      </c>
      <c r="I68" s="414"/>
      <c r="J68" s="58" t="s">
        <v>516</v>
      </c>
      <c r="K68" s="412"/>
      <c r="L68" s="60">
        <v>1000000000</v>
      </c>
      <c r="M68" s="430"/>
      <c r="N68" s="50"/>
      <c r="O68" s="50"/>
      <c r="P68" s="50"/>
      <c r="Q68" s="50"/>
      <c r="R68" s="50"/>
    </row>
    <row r="69" spans="3:18" ht="13.2">
      <c r="C69" s="420"/>
      <c r="D69" s="420"/>
      <c r="E69" s="58" t="s">
        <v>519</v>
      </c>
      <c r="F69" s="59">
        <v>7</v>
      </c>
      <c r="G69" s="59">
        <v>1</v>
      </c>
      <c r="H69" s="59">
        <v>10000</v>
      </c>
      <c r="I69" s="414"/>
      <c r="J69" s="58" t="s">
        <v>516</v>
      </c>
      <c r="K69" s="412"/>
      <c r="L69" s="60">
        <v>1000000000</v>
      </c>
      <c r="M69" s="430"/>
      <c r="N69" s="50"/>
      <c r="O69" s="50"/>
      <c r="P69" s="50"/>
      <c r="Q69" s="50"/>
      <c r="R69" s="50"/>
    </row>
    <row r="70" spans="3:18" ht="13.2">
      <c r="C70" s="420"/>
      <c r="D70" s="420"/>
      <c r="E70" s="58" t="s">
        <v>520</v>
      </c>
      <c r="F70" s="59">
        <v>8</v>
      </c>
      <c r="G70" s="59">
        <v>1</v>
      </c>
      <c r="H70" s="59">
        <v>10000</v>
      </c>
      <c r="I70" s="414"/>
      <c r="J70" s="58" t="s">
        <v>516</v>
      </c>
      <c r="K70" s="412"/>
      <c r="L70" s="60">
        <v>1000000000</v>
      </c>
      <c r="M70" s="430"/>
      <c r="N70" s="50"/>
      <c r="O70" s="50"/>
      <c r="P70" s="50"/>
      <c r="Q70" s="50"/>
      <c r="R70" s="50"/>
    </row>
    <row r="71" spans="3:18" ht="13.2">
      <c r="C71" s="420"/>
      <c r="D71" s="420"/>
      <c r="E71" s="58" t="s">
        <v>521</v>
      </c>
      <c r="F71" s="59">
        <v>9</v>
      </c>
      <c r="G71" s="59">
        <v>1</v>
      </c>
      <c r="H71" s="59">
        <v>10000</v>
      </c>
      <c r="I71" s="414"/>
      <c r="J71" s="58" t="s">
        <v>516</v>
      </c>
      <c r="K71" s="412"/>
      <c r="L71" s="60">
        <v>1000000000</v>
      </c>
      <c r="M71" s="430"/>
      <c r="N71" s="50"/>
      <c r="O71" s="50"/>
      <c r="P71" s="50"/>
      <c r="Q71" s="50"/>
      <c r="R71" s="50"/>
    </row>
    <row r="72" spans="3:18" ht="13.2">
      <c r="C72" s="420"/>
      <c r="D72" s="420"/>
      <c r="E72" s="58" t="s">
        <v>522</v>
      </c>
      <c r="F72" s="59">
        <v>10</v>
      </c>
      <c r="G72" s="59">
        <v>1</v>
      </c>
      <c r="H72" s="59">
        <v>10000</v>
      </c>
      <c r="I72" s="414"/>
      <c r="J72" s="58" t="s">
        <v>516</v>
      </c>
      <c r="K72" s="412"/>
      <c r="L72" s="60">
        <v>1000000000</v>
      </c>
      <c r="M72" s="430"/>
      <c r="N72" s="50"/>
      <c r="O72" s="50"/>
      <c r="P72" s="50"/>
      <c r="Q72" s="50"/>
      <c r="R72" s="50"/>
    </row>
    <row r="73" spans="3:18" ht="13.2">
      <c r="C73" s="420"/>
      <c r="D73" s="420"/>
      <c r="E73" s="58" t="s">
        <v>523</v>
      </c>
      <c r="F73" s="59">
        <v>11</v>
      </c>
      <c r="G73" s="59">
        <v>1</v>
      </c>
      <c r="H73" s="59">
        <v>10000</v>
      </c>
      <c r="I73" s="414"/>
      <c r="J73" s="58" t="s">
        <v>516</v>
      </c>
      <c r="K73" s="412"/>
      <c r="L73" s="60">
        <v>1000000000</v>
      </c>
      <c r="M73" s="430"/>
      <c r="N73" s="50"/>
      <c r="O73" s="50"/>
      <c r="P73" s="50"/>
      <c r="Q73" s="50"/>
      <c r="R73" s="50"/>
    </row>
    <row r="74" spans="3:18" ht="13.2">
      <c r="C74" s="420"/>
      <c r="D74" s="420"/>
      <c r="E74" s="58" t="s">
        <v>524</v>
      </c>
      <c r="F74" s="59">
        <v>12</v>
      </c>
      <c r="G74" s="59">
        <v>1</v>
      </c>
      <c r="H74" s="59">
        <v>10000</v>
      </c>
      <c r="I74" s="414"/>
      <c r="J74" s="58" t="s">
        <v>516</v>
      </c>
      <c r="K74" s="412"/>
      <c r="L74" s="60">
        <v>1000000000</v>
      </c>
      <c r="M74" s="430"/>
      <c r="N74" s="50"/>
      <c r="O74" s="50"/>
      <c r="P74" s="50"/>
      <c r="Q74" s="50"/>
      <c r="R74" s="50"/>
    </row>
    <row r="75" spans="3:18" ht="13.2">
      <c r="C75" s="420"/>
      <c r="D75" s="420"/>
      <c r="E75" s="58" t="s">
        <v>525</v>
      </c>
      <c r="F75" s="59">
        <v>13</v>
      </c>
      <c r="G75" s="59">
        <v>1</v>
      </c>
      <c r="H75" s="59">
        <v>10000</v>
      </c>
      <c r="I75" s="414"/>
      <c r="J75" s="58" t="s">
        <v>516</v>
      </c>
      <c r="K75" s="412"/>
      <c r="L75" s="60">
        <v>1000000000</v>
      </c>
      <c r="M75" s="430"/>
      <c r="N75" s="50"/>
      <c r="O75" s="50"/>
      <c r="P75" s="50"/>
      <c r="Q75" s="50"/>
      <c r="R75" s="50"/>
    </row>
    <row r="76" spans="3:18" ht="13.2">
      <c r="C76" s="420"/>
      <c r="D76" s="420"/>
      <c r="E76" s="58" t="s">
        <v>526</v>
      </c>
      <c r="F76" s="59">
        <v>15</v>
      </c>
      <c r="G76" s="59">
        <v>836</v>
      </c>
      <c r="H76" s="59">
        <v>10000</v>
      </c>
      <c r="I76" s="414"/>
      <c r="J76" s="58" t="s">
        <v>516</v>
      </c>
      <c r="K76" s="412"/>
      <c r="L76" s="60">
        <v>916500000</v>
      </c>
      <c r="M76" s="430"/>
      <c r="N76" s="50"/>
      <c r="O76" s="50"/>
      <c r="P76" s="50"/>
      <c r="Q76" s="50"/>
      <c r="R76" s="50"/>
    </row>
    <row r="77" spans="3:18" ht="13.2">
      <c r="C77" s="420"/>
      <c r="D77" s="420"/>
      <c r="E77" s="58" t="s">
        <v>527</v>
      </c>
      <c r="F77" s="59">
        <v>16</v>
      </c>
      <c r="G77" s="59">
        <v>1</v>
      </c>
      <c r="H77" s="59">
        <v>10000</v>
      </c>
      <c r="I77" s="414"/>
      <c r="J77" s="58" t="s">
        <v>516</v>
      </c>
      <c r="K77" s="412"/>
      <c r="L77" s="60">
        <v>1000000000</v>
      </c>
      <c r="M77" s="430"/>
      <c r="N77" s="50"/>
      <c r="O77" s="50"/>
      <c r="P77" s="50"/>
      <c r="Q77" s="50"/>
      <c r="R77" s="50"/>
    </row>
    <row r="78" spans="3:18" ht="13.2">
      <c r="C78" s="420"/>
      <c r="D78" s="420"/>
      <c r="E78" s="58" t="s">
        <v>536</v>
      </c>
      <c r="F78" s="59">
        <v>17</v>
      </c>
      <c r="G78" s="59">
        <v>1</v>
      </c>
      <c r="H78" s="59">
        <v>10000</v>
      </c>
      <c r="I78" s="414"/>
      <c r="J78" s="58" t="s">
        <v>516</v>
      </c>
      <c r="K78" s="412"/>
      <c r="L78" s="60">
        <v>1000000000</v>
      </c>
      <c r="M78" s="430"/>
      <c r="N78" s="50"/>
      <c r="O78" s="50"/>
      <c r="P78" s="50"/>
      <c r="Q78" s="50"/>
      <c r="R78" s="50"/>
    </row>
    <row r="79" spans="3:18" ht="13.2">
      <c r="C79" s="420"/>
      <c r="D79" s="420"/>
      <c r="E79" s="58" t="s">
        <v>528</v>
      </c>
      <c r="F79" s="59">
        <v>18</v>
      </c>
      <c r="G79" s="59">
        <v>1</v>
      </c>
      <c r="H79" s="59">
        <v>10000</v>
      </c>
      <c r="I79" s="414"/>
      <c r="J79" s="58" t="s">
        <v>516</v>
      </c>
      <c r="K79" s="412"/>
      <c r="L79" s="60">
        <v>1000000000</v>
      </c>
      <c r="M79" s="430"/>
      <c r="N79" s="50"/>
      <c r="O79" s="50"/>
      <c r="P79" s="50"/>
      <c r="Q79" s="50"/>
      <c r="R79" s="50"/>
    </row>
    <row r="80" spans="3:18" ht="13.2">
      <c r="C80" s="420"/>
      <c r="D80" s="420"/>
      <c r="E80" s="58" t="s">
        <v>529</v>
      </c>
      <c r="F80" s="59">
        <v>19</v>
      </c>
      <c r="G80" s="59">
        <v>1</v>
      </c>
      <c r="H80" s="59">
        <v>10000</v>
      </c>
      <c r="I80" s="414"/>
      <c r="J80" s="58" t="s">
        <v>516</v>
      </c>
      <c r="K80" s="412"/>
      <c r="L80" s="60">
        <v>1000000000</v>
      </c>
      <c r="M80" s="430"/>
      <c r="N80" s="50"/>
      <c r="O80" s="50"/>
      <c r="P80" s="50"/>
      <c r="Q80" s="50"/>
      <c r="R80" s="50"/>
    </row>
    <row r="81" spans="3:18" ht="13.2">
      <c r="C81" s="420"/>
      <c r="D81" s="420"/>
      <c r="E81" s="58" t="s">
        <v>530</v>
      </c>
      <c r="F81" s="59">
        <v>20</v>
      </c>
      <c r="G81" s="59">
        <v>1</v>
      </c>
      <c r="H81" s="59">
        <v>10000</v>
      </c>
      <c r="I81" s="414"/>
      <c r="J81" s="58" t="s">
        <v>516</v>
      </c>
      <c r="K81" s="412"/>
      <c r="L81" s="60">
        <v>1000000000</v>
      </c>
      <c r="M81" s="430"/>
      <c r="N81" s="50"/>
      <c r="O81" s="50"/>
      <c r="P81" s="50"/>
      <c r="Q81" s="50"/>
      <c r="R81" s="50"/>
    </row>
    <row r="82" spans="3:18" ht="13.2">
      <c r="C82" s="420"/>
      <c r="D82" s="420"/>
      <c r="E82" s="58" t="s">
        <v>531</v>
      </c>
      <c r="F82" s="59">
        <v>21</v>
      </c>
      <c r="G82" s="59">
        <v>1</v>
      </c>
      <c r="H82" s="59">
        <v>10000</v>
      </c>
      <c r="I82" s="414"/>
      <c r="J82" s="58" t="s">
        <v>516</v>
      </c>
      <c r="K82" s="412"/>
      <c r="L82" s="60">
        <v>1000000000</v>
      </c>
      <c r="M82" s="430"/>
      <c r="N82" s="50"/>
      <c r="O82" s="50"/>
      <c r="P82" s="50"/>
      <c r="Q82" s="50"/>
      <c r="R82" s="50"/>
    </row>
    <row r="83" spans="3:18" ht="13.2">
      <c r="C83" s="420"/>
      <c r="D83" s="420"/>
      <c r="E83" s="58" t="s">
        <v>532</v>
      </c>
      <c r="F83" s="59">
        <v>22</v>
      </c>
      <c r="G83" s="59">
        <v>1</v>
      </c>
      <c r="H83" s="59">
        <v>10000</v>
      </c>
      <c r="I83" s="414"/>
      <c r="J83" s="58" t="s">
        <v>516</v>
      </c>
      <c r="K83" s="412"/>
      <c r="L83" s="60">
        <v>1000000000</v>
      </c>
      <c r="M83" s="430"/>
      <c r="N83" s="50"/>
      <c r="O83" s="50"/>
      <c r="P83" s="50"/>
      <c r="Q83" s="50"/>
      <c r="R83" s="50"/>
    </row>
    <row r="84" spans="3:18" ht="13.2">
      <c r="C84" s="420"/>
      <c r="D84" s="420"/>
      <c r="E84" s="58" t="s">
        <v>533</v>
      </c>
      <c r="F84" s="59">
        <v>23</v>
      </c>
      <c r="G84" s="59">
        <v>1</v>
      </c>
      <c r="H84" s="59">
        <v>10000</v>
      </c>
      <c r="I84" s="414"/>
      <c r="J84" s="58" t="s">
        <v>516</v>
      </c>
      <c r="K84" s="412"/>
      <c r="L84" s="60">
        <v>1000000000</v>
      </c>
      <c r="M84" s="430"/>
      <c r="N84" s="50"/>
      <c r="O84" s="50"/>
      <c r="P84" s="50"/>
      <c r="Q84" s="50"/>
      <c r="R84" s="50"/>
    </row>
    <row r="85" spans="3:18" ht="13.2">
      <c r="C85" s="420"/>
      <c r="D85" s="420"/>
      <c r="E85" s="58" t="s">
        <v>534</v>
      </c>
      <c r="F85" s="59">
        <v>24</v>
      </c>
      <c r="G85" s="59">
        <v>1</v>
      </c>
      <c r="H85" s="59">
        <v>10000</v>
      </c>
      <c r="I85" s="414"/>
      <c r="J85" s="58" t="s">
        <v>516</v>
      </c>
      <c r="K85" s="412"/>
      <c r="L85" s="60">
        <v>1000000000</v>
      </c>
      <c r="M85" s="430"/>
      <c r="N85" s="50"/>
      <c r="O85" s="50"/>
      <c r="P85" s="50"/>
      <c r="Q85" s="50"/>
      <c r="R85" s="50"/>
    </row>
    <row r="86" spans="3:18" ht="13.2">
      <c r="C86" s="420"/>
      <c r="D86" s="420"/>
      <c r="E86" s="58" t="s">
        <v>535</v>
      </c>
      <c r="F86" s="59">
        <v>25</v>
      </c>
      <c r="G86" s="59">
        <v>1</v>
      </c>
      <c r="H86" s="59">
        <v>10000</v>
      </c>
      <c r="I86" s="414"/>
      <c r="J86" s="58" t="s">
        <v>516</v>
      </c>
      <c r="K86" s="412"/>
      <c r="L86" s="60">
        <v>1000000000</v>
      </c>
      <c r="M86" s="430"/>
      <c r="N86" s="50"/>
      <c r="O86" s="50"/>
      <c r="P86" s="50"/>
      <c r="Q86" s="50"/>
      <c r="R86" s="50"/>
    </row>
    <row r="87" spans="3:18" ht="13.2">
      <c r="C87" s="420"/>
      <c r="D87" s="420"/>
      <c r="E87" s="58" t="s">
        <v>537</v>
      </c>
      <c r="F87" s="59">
        <v>26</v>
      </c>
      <c r="G87" s="58">
        <v>77</v>
      </c>
      <c r="H87" s="59">
        <v>10000</v>
      </c>
      <c r="I87" s="414"/>
      <c r="J87" s="58" t="s">
        <v>516</v>
      </c>
      <c r="K87" s="412"/>
      <c r="L87" s="60">
        <v>992400000</v>
      </c>
      <c r="M87" s="430"/>
      <c r="N87" s="50"/>
      <c r="O87" s="50"/>
      <c r="P87" s="50"/>
      <c r="Q87" s="50"/>
      <c r="R87" s="50"/>
    </row>
    <row r="88" spans="3:18" ht="13.2">
      <c r="C88" s="420"/>
      <c r="D88" s="420"/>
      <c r="E88" s="58" t="s">
        <v>538</v>
      </c>
      <c r="F88" s="59">
        <v>28</v>
      </c>
      <c r="G88" s="59">
        <v>1</v>
      </c>
      <c r="H88" s="59">
        <v>10000</v>
      </c>
      <c r="I88" s="414"/>
      <c r="J88" s="58" t="s">
        <v>516</v>
      </c>
      <c r="K88" s="412"/>
      <c r="L88" s="60">
        <v>1000000000</v>
      </c>
      <c r="M88" s="430"/>
      <c r="N88" s="50"/>
      <c r="O88" s="50"/>
      <c r="P88" s="50"/>
      <c r="Q88" s="50"/>
      <c r="R88" s="50"/>
    </row>
    <row r="89" spans="3:18" ht="13.2">
      <c r="C89" s="420"/>
      <c r="D89" s="420"/>
      <c r="E89" s="58" t="s">
        <v>539</v>
      </c>
      <c r="F89" s="59">
        <v>29</v>
      </c>
      <c r="G89" s="59">
        <v>1</v>
      </c>
      <c r="H89" s="59">
        <v>10000</v>
      </c>
      <c r="I89" s="414"/>
      <c r="J89" s="58" t="s">
        <v>516</v>
      </c>
      <c r="K89" s="412"/>
      <c r="L89" s="60">
        <v>1000000000</v>
      </c>
      <c r="M89" s="430"/>
      <c r="N89" s="50"/>
      <c r="O89" s="50"/>
      <c r="P89" s="50"/>
      <c r="Q89" s="50"/>
      <c r="R89" s="50"/>
    </row>
    <row r="90" spans="3:18" ht="13.2">
      <c r="C90" s="420"/>
      <c r="D90" s="420"/>
      <c r="E90" s="58" t="s">
        <v>540</v>
      </c>
      <c r="F90" s="59">
        <v>30</v>
      </c>
      <c r="G90" s="59">
        <v>1</v>
      </c>
      <c r="H90" s="59">
        <v>10000</v>
      </c>
      <c r="I90" s="414"/>
      <c r="J90" s="58" t="s">
        <v>516</v>
      </c>
      <c r="K90" s="412"/>
      <c r="L90" s="60">
        <v>1000000000</v>
      </c>
      <c r="M90" s="430"/>
      <c r="N90" s="50"/>
      <c r="O90" s="50"/>
      <c r="P90" s="50"/>
      <c r="Q90" s="50"/>
      <c r="R90" s="50"/>
    </row>
    <row r="91" spans="3:18" ht="13.2">
      <c r="C91" s="420"/>
      <c r="D91" s="420"/>
      <c r="E91" s="58" t="s">
        <v>541</v>
      </c>
      <c r="F91" s="59">
        <v>31</v>
      </c>
      <c r="G91" s="59">
        <v>1</v>
      </c>
      <c r="H91" s="59">
        <v>10000</v>
      </c>
      <c r="I91" s="414"/>
      <c r="J91" s="58" t="s">
        <v>516</v>
      </c>
      <c r="K91" s="412"/>
      <c r="L91" s="60">
        <v>1000000000</v>
      </c>
      <c r="M91" s="430"/>
      <c r="N91" s="50"/>
      <c r="O91" s="50"/>
      <c r="P91" s="50"/>
      <c r="Q91" s="50"/>
      <c r="R91" s="50"/>
    </row>
    <row r="92" spans="3:18" ht="13.2">
      <c r="C92" s="420"/>
      <c r="D92" s="420"/>
      <c r="E92" s="58" t="s">
        <v>542</v>
      </c>
      <c r="F92" s="59">
        <v>32</v>
      </c>
      <c r="G92" s="59">
        <v>1</v>
      </c>
      <c r="H92" s="59">
        <v>10000</v>
      </c>
      <c r="I92" s="414"/>
      <c r="J92" s="58" t="s">
        <v>516</v>
      </c>
      <c r="K92" s="412"/>
      <c r="L92" s="60">
        <v>1000000000</v>
      </c>
      <c r="M92" s="430"/>
      <c r="N92" s="50"/>
      <c r="O92" s="50"/>
      <c r="P92" s="50"/>
      <c r="Q92" s="50"/>
      <c r="R92" s="50"/>
    </row>
    <row r="93" spans="3:18" ht="13.2">
      <c r="C93" s="420"/>
      <c r="D93" s="420"/>
      <c r="E93" s="58" t="s">
        <v>543</v>
      </c>
      <c r="F93" s="59">
        <v>33</v>
      </c>
      <c r="G93" s="59">
        <v>1</v>
      </c>
      <c r="H93" s="59">
        <v>10000</v>
      </c>
      <c r="I93" s="414"/>
      <c r="J93" s="58" t="s">
        <v>516</v>
      </c>
      <c r="K93" s="412"/>
      <c r="L93" s="60">
        <v>1000000000</v>
      </c>
      <c r="M93" s="430"/>
      <c r="N93" s="50"/>
      <c r="O93" s="50"/>
      <c r="P93" s="50"/>
      <c r="Q93" s="50"/>
      <c r="R93" s="50"/>
    </row>
    <row r="94" spans="3:18" ht="13.2">
      <c r="C94" s="420"/>
      <c r="D94" s="420"/>
      <c r="E94" s="58" t="s">
        <v>544</v>
      </c>
      <c r="F94" s="59">
        <v>34</v>
      </c>
      <c r="G94" s="59">
        <v>1</v>
      </c>
      <c r="H94" s="59">
        <v>10000</v>
      </c>
      <c r="I94" s="414"/>
      <c r="J94" s="58" t="s">
        <v>516</v>
      </c>
      <c r="K94" s="412"/>
      <c r="L94" s="60">
        <v>1000000000</v>
      </c>
      <c r="M94" s="430"/>
      <c r="N94" s="50"/>
      <c r="O94" s="50"/>
      <c r="P94" s="50"/>
      <c r="Q94" s="50"/>
      <c r="R94" s="50"/>
    </row>
    <row r="95" spans="3:18" ht="13.2">
      <c r="C95" s="420"/>
      <c r="D95" s="420"/>
      <c r="E95" s="58" t="s">
        <v>545</v>
      </c>
      <c r="F95" s="59">
        <v>35</v>
      </c>
      <c r="G95" s="59">
        <v>1</v>
      </c>
      <c r="H95" s="59">
        <v>9392</v>
      </c>
      <c r="I95" s="415"/>
      <c r="J95" s="58" t="s">
        <v>516</v>
      </c>
      <c r="K95" s="413"/>
      <c r="L95" s="60">
        <v>939200000</v>
      </c>
      <c r="M95" s="431"/>
      <c r="N95" s="50"/>
      <c r="O95" s="50"/>
      <c r="P95" s="50"/>
      <c r="Q95" s="50"/>
      <c r="R95" s="50"/>
    </row>
    <row r="96" spans="3:18" ht="12.75" customHeight="1">
      <c r="C96" s="420">
        <v>2</v>
      </c>
      <c r="D96" s="420" t="s">
        <v>617</v>
      </c>
      <c r="E96" s="58" t="s">
        <v>515</v>
      </c>
      <c r="F96" s="59">
        <v>2</v>
      </c>
      <c r="G96" s="58">
        <v>3881</v>
      </c>
      <c r="H96" s="59">
        <v>4640</v>
      </c>
      <c r="I96" s="411">
        <v>2279</v>
      </c>
      <c r="J96" s="58" t="s">
        <v>516</v>
      </c>
      <c r="K96" s="411">
        <v>2279</v>
      </c>
      <c r="L96" s="60">
        <v>76000000</v>
      </c>
      <c r="M96" s="425">
        <v>7.6E-3</v>
      </c>
      <c r="N96" s="50"/>
      <c r="O96" s="50"/>
      <c r="P96" s="50"/>
      <c r="Q96" s="50"/>
      <c r="R96" s="50"/>
    </row>
    <row r="97" spans="3:18" ht="13.2">
      <c r="C97" s="420"/>
      <c r="D97" s="420"/>
      <c r="E97" s="58" t="s">
        <v>526</v>
      </c>
      <c r="F97" s="59">
        <v>14</v>
      </c>
      <c r="G97" s="58">
        <v>1</v>
      </c>
      <c r="H97" s="59">
        <v>835</v>
      </c>
      <c r="I97" s="412"/>
      <c r="J97" s="58" t="s">
        <v>516</v>
      </c>
      <c r="K97" s="414"/>
      <c r="L97" s="60">
        <v>83500000</v>
      </c>
      <c r="M97" s="426"/>
      <c r="N97" s="50"/>
      <c r="O97" s="50"/>
      <c r="P97" s="50"/>
      <c r="Q97" s="50"/>
      <c r="R97" s="50"/>
    </row>
    <row r="98" spans="3:18" ht="13.2">
      <c r="C98" s="420"/>
      <c r="D98" s="420"/>
      <c r="E98" s="58" t="s">
        <v>537</v>
      </c>
      <c r="F98" s="59">
        <v>27</v>
      </c>
      <c r="G98" s="58">
        <v>1</v>
      </c>
      <c r="H98" s="59">
        <v>76</v>
      </c>
      <c r="I98" s="412"/>
      <c r="J98" s="58" t="s">
        <v>516</v>
      </c>
      <c r="K98" s="414"/>
      <c r="L98" s="60">
        <v>7600000</v>
      </c>
      <c r="M98" s="426"/>
      <c r="N98" s="50"/>
      <c r="O98" s="50"/>
      <c r="P98" s="50"/>
      <c r="Q98" s="50"/>
      <c r="R98" s="50"/>
    </row>
    <row r="99" spans="3:18" ht="13.2">
      <c r="C99" s="420"/>
      <c r="D99" s="420"/>
      <c r="E99" s="58" t="s">
        <v>545</v>
      </c>
      <c r="F99" s="59">
        <v>36</v>
      </c>
      <c r="G99" s="59">
        <v>9393</v>
      </c>
      <c r="H99" s="59">
        <v>10000</v>
      </c>
      <c r="I99" s="413"/>
      <c r="J99" s="58" t="s">
        <v>516</v>
      </c>
      <c r="K99" s="415"/>
      <c r="L99" s="60">
        <v>60800000</v>
      </c>
      <c r="M99" s="427"/>
      <c r="N99" s="50"/>
      <c r="O99" s="50"/>
      <c r="P99" s="50"/>
      <c r="Q99" s="50"/>
      <c r="R99" s="50"/>
    </row>
    <row r="100" spans="3:18" ht="13.2">
      <c r="C100" s="434" t="s">
        <v>72</v>
      </c>
      <c r="D100" s="434"/>
      <c r="E100" s="434"/>
      <c r="F100" s="434"/>
      <c r="G100" s="434"/>
      <c r="H100" s="434"/>
      <c r="I100" s="61">
        <f>SUM(I64:I99)</f>
        <v>300000</v>
      </c>
      <c r="J100" s="62"/>
      <c r="K100" s="61">
        <f>SUM(K64:K99)</f>
        <v>300000</v>
      </c>
      <c r="L100" s="63">
        <f>SUM(L64:L99)</f>
        <v>30000000000</v>
      </c>
      <c r="M100" s="64">
        <f>SUM(M64:M99)</f>
        <v>1</v>
      </c>
      <c r="N100" s="50"/>
      <c r="O100" s="50"/>
      <c r="P100" s="50"/>
      <c r="Q100" s="50"/>
      <c r="R100" s="50"/>
    </row>
    <row r="101" spans="3:18" ht="13.2">
      <c r="C101" s="50"/>
      <c r="D101" s="50"/>
      <c r="E101" s="65"/>
      <c r="F101" s="66"/>
      <c r="G101" s="65"/>
      <c r="H101" s="66"/>
      <c r="I101" s="67"/>
      <c r="J101" s="65"/>
      <c r="K101" s="67"/>
      <c r="L101" s="68"/>
      <c r="M101" s="50"/>
      <c r="N101" s="50"/>
      <c r="O101" s="50"/>
      <c r="P101" s="50"/>
      <c r="Q101" s="50"/>
      <c r="R101" s="50"/>
    </row>
    <row r="102" spans="3:18" ht="13.2">
      <c r="C102" s="50"/>
      <c r="D102" s="50"/>
      <c r="E102" s="50"/>
      <c r="F102" s="50"/>
      <c r="G102" s="50"/>
      <c r="H102" s="50"/>
      <c r="I102" s="50"/>
      <c r="J102" s="50"/>
      <c r="K102" s="50"/>
      <c r="L102" s="50"/>
      <c r="M102" s="50"/>
      <c r="N102" s="50"/>
      <c r="O102" s="50"/>
      <c r="P102" s="50"/>
      <c r="Q102" s="50"/>
      <c r="R102" s="50"/>
    </row>
    <row r="103" spans="3:18" ht="13.2">
      <c r="C103" s="406" t="s">
        <v>608</v>
      </c>
      <c r="D103" s="406"/>
      <c r="E103" s="406"/>
      <c r="F103" s="406"/>
      <c r="G103" s="406"/>
      <c r="H103" s="406"/>
      <c r="I103" s="406"/>
      <c r="J103" s="406"/>
      <c r="K103" s="406"/>
      <c r="L103" s="406"/>
      <c r="M103" s="406"/>
      <c r="N103" s="50"/>
      <c r="O103" s="50"/>
      <c r="P103" s="50"/>
      <c r="Q103" s="50"/>
      <c r="R103" s="50"/>
    </row>
    <row r="104" spans="3:18" ht="48" customHeight="1">
      <c r="C104" s="79" t="s">
        <v>514</v>
      </c>
      <c r="D104" s="79" t="s">
        <v>422</v>
      </c>
      <c r="E104" s="79" t="s">
        <v>801</v>
      </c>
      <c r="F104" s="79" t="s">
        <v>802</v>
      </c>
      <c r="G104" s="79" t="s">
        <v>803</v>
      </c>
      <c r="H104" s="79" t="s">
        <v>804</v>
      </c>
      <c r="I104" s="79" t="s">
        <v>805</v>
      </c>
      <c r="J104" s="79" t="s">
        <v>806</v>
      </c>
      <c r="K104" s="79" t="s">
        <v>807</v>
      </c>
      <c r="L104" s="79" t="s">
        <v>808</v>
      </c>
      <c r="M104" s="79" t="s">
        <v>810</v>
      </c>
      <c r="N104" s="50"/>
      <c r="O104" s="50"/>
      <c r="P104" s="50"/>
      <c r="Q104" s="50"/>
      <c r="R104" s="50"/>
    </row>
    <row r="105" spans="3:18" ht="13.2">
      <c r="C105" s="420">
        <v>1</v>
      </c>
      <c r="D105" s="420" t="s">
        <v>414</v>
      </c>
      <c r="E105" s="58" t="s">
        <v>515</v>
      </c>
      <c r="F105" s="59">
        <v>1</v>
      </c>
      <c r="G105" s="59">
        <v>1</v>
      </c>
      <c r="H105" s="59">
        <v>3880</v>
      </c>
      <c r="I105" s="411">
        <v>297721</v>
      </c>
      <c r="J105" s="58" t="s">
        <v>516</v>
      </c>
      <c r="K105" s="411">
        <v>297721</v>
      </c>
      <c r="L105" s="60">
        <v>388000000</v>
      </c>
      <c r="M105" s="429">
        <v>0.99239999999999995</v>
      </c>
      <c r="N105" s="50"/>
      <c r="O105" s="50"/>
      <c r="P105" s="50"/>
      <c r="Q105" s="50"/>
      <c r="R105" s="50"/>
    </row>
    <row r="106" spans="3:18" ht="12.75" customHeight="1">
      <c r="C106" s="420"/>
      <c r="D106" s="420"/>
      <c r="E106" s="58" t="s">
        <v>515</v>
      </c>
      <c r="F106" s="59">
        <v>3</v>
      </c>
      <c r="G106" s="59">
        <v>4641</v>
      </c>
      <c r="H106" s="59">
        <v>7600</v>
      </c>
      <c r="I106" s="414"/>
      <c r="J106" s="58" t="s">
        <v>516</v>
      </c>
      <c r="K106" s="412"/>
      <c r="L106" s="60">
        <v>296000000</v>
      </c>
      <c r="M106" s="430"/>
      <c r="N106" s="50"/>
      <c r="O106" s="50"/>
      <c r="P106" s="50"/>
      <c r="Q106" s="50"/>
      <c r="R106" s="50"/>
    </row>
    <row r="107" spans="3:18" ht="12.75" customHeight="1">
      <c r="C107" s="420"/>
      <c r="D107" s="420"/>
      <c r="E107" s="58" t="s">
        <v>515</v>
      </c>
      <c r="F107" s="59">
        <v>4</v>
      </c>
      <c r="G107" s="59">
        <v>7601</v>
      </c>
      <c r="H107" s="59">
        <v>10000</v>
      </c>
      <c r="I107" s="414"/>
      <c r="J107" s="58" t="s">
        <v>516</v>
      </c>
      <c r="K107" s="412"/>
      <c r="L107" s="60">
        <v>240000000</v>
      </c>
      <c r="M107" s="430"/>
      <c r="N107" s="50"/>
      <c r="O107" s="50"/>
      <c r="P107" s="50"/>
      <c r="Q107" s="50"/>
      <c r="R107" s="50"/>
    </row>
    <row r="108" spans="3:18" ht="12.75" customHeight="1">
      <c r="C108" s="420"/>
      <c r="D108" s="420"/>
      <c r="E108" s="58" t="s">
        <v>517</v>
      </c>
      <c r="F108" s="59">
        <v>5</v>
      </c>
      <c r="G108" s="59">
        <v>1</v>
      </c>
      <c r="H108" s="59">
        <v>10000</v>
      </c>
      <c r="I108" s="414"/>
      <c r="J108" s="58" t="s">
        <v>516</v>
      </c>
      <c r="K108" s="412"/>
      <c r="L108" s="60">
        <v>1000000000</v>
      </c>
      <c r="M108" s="430"/>
      <c r="N108" s="50"/>
      <c r="O108" s="50"/>
      <c r="P108" s="50"/>
      <c r="Q108" s="50"/>
      <c r="R108" s="50"/>
    </row>
    <row r="109" spans="3:18" ht="12.75" customHeight="1">
      <c r="C109" s="420"/>
      <c r="D109" s="420"/>
      <c r="E109" s="58" t="s">
        <v>518</v>
      </c>
      <c r="F109" s="59">
        <v>6</v>
      </c>
      <c r="G109" s="59">
        <v>1</v>
      </c>
      <c r="H109" s="59">
        <v>10000</v>
      </c>
      <c r="I109" s="414"/>
      <c r="J109" s="58" t="s">
        <v>516</v>
      </c>
      <c r="K109" s="412"/>
      <c r="L109" s="60">
        <v>1000000000</v>
      </c>
      <c r="M109" s="430"/>
      <c r="N109" s="50"/>
      <c r="O109" s="50"/>
      <c r="P109" s="50"/>
      <c r="Q109" s="50"/>
      <c r="R109" s="50"/>
    </row>
    <row r="110" spans="3:18" ht="12.75" customHeight="1">
      <c r="C110" s="420"/>
      <c r="D110" s="420"/>
      <c r="E110" s="58" t="s">
        <v>519</v>
      </c>
      <c r="F110" s="59">
        <v>7</v>
      </c>
      <c r="G110" s="59">
        <v>1</v>
      </c>
      <c r="H110" s="59">
        <v>10000</v>
      </c>
      <c r="I110" s="414"/>
      <c r="J110" s="58" t="s">
        <v>516</v>
      </c>
      <c r="K110" s="412"/>
      <c r="L110" s="60">
        <v>1000000000</v>
      </c>
      <c r="M110" s="430"/>
      <c r="N110" s="50"/>
      <c r="O110" s="50"/>
      <c r="P110" s="50"/>
      <c r="Q110" s="50"/>
      <c r="R110" s="50"/>
    </row>
    <row r="111" spans="3:18" ht="12.75" customHeight="1">
      <c r="C111" s="420"/>
      <c r="D111" s="420"/>
      <c r="E111" s="58" t="s">
        <v>520</v>
      </c>
      <c r="F111" s="59">
        <v>8</v>
      </c>
      <c r="G111" s="59">
        <v>1</v>
      </c>
      <c r="H111" s="59">
        <v>10000</v>
      </c>
      <c r="I111" s="414"/>
      <c r="J111" s="58" t="s">
        <v>516</v>
      </c>
      <c r="K111" s="412"/>
      <c r="L111" s="60">
        <v>1000000000</v>
      </c>
      <c r="M111" s="430"/>
      <c r="N111" s="50"/>
      <c r="O111" s="50"/>
      <c r="P111" s="50"/>
      <c r="Q111" s="50"/>
      <c r="R111" s="50"/>
    </row>
    <row r="112" spans="3:18" ht="12.75" customHeight="1">
      <c r="C112" s="420"/>
      <c r="D112" s="420"/>
      <c r="E112" s="58" t="s">
        <v>521</v>
      </c>
      <c r="F112" s="59">
        <v>9</v>
      </c>
      <c r="G112" s="59">
        <v>1</v>
      </c>
      <c r="H112" s="59">
        <v>10000</v>
      </c>
      <c r="I112" s="414"/>
      <c r="J112" s="58" t="s">
        <v>516</v>
      </c>
      <c r="K112" s="412"/>
      <c r="L112" s="60">
        <v>1000000000</v>
      </c>
      <c r="M112" s="430"/>
      <c r="N112" s="50"/>
      <c r="O112" s="50"/>
      <c r="P112" s="50"/>
      <c r="Q112" s="50"/>
      <c r="R112" s="50"/>
    </row>
    <row r="113" spans="3:18" ht="12.75" customHeight="1">
      <c r="C113" s="420"/>
      <c r="D113" s="420"/>
      <c r="E113" s="58" t="s">
        <v>522</v>
      </c>
      <c r="F113" s="59">
        <v>10</v>
      </c>
      <c r="G113" s="59">
        <v>1</v>
      </c>
      <c r="H113" s="59">
        <v>10000</v>
      </c>
      <c r="I113" s="414"/>
      <c r="J113" s="58" t="s">
        <v>516</v>
      </c>
      <c r="K113" s="412"/>
      <c r="L113" s="60">
        <v>1000000000</v>
      </c>
      <c r="M113" s="430"/>
      <c r="N113" s="50"/>
      <c r="O113" s="50"/>
      <c r="P113" s="50"/>
      <c r="Q113" s="50"/>
      <c r="R113" s="50"/>
    </row>
    <row r="114" spans="3:18" ht="12.75" customHeight="1">
      <c r="C114" s="420"/>
      <c r="D114" s="420"/>
      <c r="E114" s="58" t="s">
        <v>523</v>
      </c>
      <c r="F114" s="59">
        <v>11</v>
      </c>
      <c r="G114" s="59">
        <v>1</v>
      </c>
      <c r="H114" s="59">
        <v>10000</v>
      </c>
      <c r="I114" s="414"/>
      <c r="J114" s="58" t="s">
        <v>516</v>
      </c>
      <c r="K114" s="412"/>
      <c r="L114" s="60">
        <v>1000000000</v>
      </c>
      <c r="M114" s="430"/>
      <c r="N114" s="50"/>
      <c r="O114" s="50"/>
      <c r="P114" s="50"/>
      <c r="Q114" s="50"/>
      <c r="R114" s="50"/>
    </row>
    <row r="115" spans="3:18" ht="12.75" customHeight="1">
      <c r="C115" s="420"/>
      <c r="D115" s="420"/>
      <c r="E115" s="58" t="s">
        <v>524</v>
      </c>
      <c r="F115" s="59">
        <v>12</v>
      </c>
      <c r="G115" s="59">
        <v>1</v>
      </c>
      <c r="H115" s="59">
        <v>10000</v>
      </c>
      <c r="I115" s="414"/>
      <c r="J115" s="58" t="s">
        <v>516</v>
      </c>
      <c r="K115" s="412"/>
      <c r="L115" s="60">
        <v>1000000000</v>
      </c>
      <c r="M115" s="430"/>
      <c r="N115" s="50"/>
      <c r="O115" s="50"/>
      <c r="P115" s="50"/>
      <c r="Q115" s="50"/>
      <c r="R115" s="50"/>
    </row>
    <row r="116" spans="3:18" ht="12.75" customHeight="1">
      <c r="C116" s="420"/>
      <c r="D116" s="420"/>
      <c r="E116" s="58" t="s">
        <v>525</v>
      </c>
      <c r="F116" s="59">
        <v>13</v>
      </c>
      <c r="G116" s="59">
        <v>1</v>
      </c>
      <c r="H116" s="59">
        <v>10000</v>
      </c>
      <c r="I116" s="414"/>
      <c r="J116" s="58" t="s">
        <v>516</v>
      </c>
      <c r="K116" s="412"/>
      <c r="L116" s="60">
        <v>1000000000</v>
      </c>
      <c r="M116" s="430"/>
      <c r="N116" s="50"/>
      <c r="O116" s="50"/>
      <c r="P116" s="50"/>
      <c r="Q116" s="50"/>
      <c r="R116" s="50"/>
    </row>
    <row r="117" spans="3:18" ht="12.75" customHeight="1">
      <c r="C117" s="420"/>
      <c r="D117" s="420"/>
      <c r="E117" s="58" t="s">
        <v>526</v>
      </c>
      <c r="F117" s="59">
        <v>15</v>
      </c>
      <c r="G117" s="59">
        <v>836</v>
      </c>
      <c r="H117" s="59">
        <v>10000</v>
      </c>
      <c r="I117" s="414"/>
      <c r="J117" s="58" t="s">
        <v>516</v>
      </c>
      <c r="K117" s="412"/>
      <c r="L117" s="60">
        <v>916500000</v>
      </c>
      <c r="M117" s="430"/>
      <c r="N117" s="50"/>
      <c r="O117" s="50"/>
      <c r="P117" s="50"/>
      <c r="Q117" s="50"/>
      <c r="R117" s="50"/>
    </row>
    <row r="118" spans="3:18" ht="12.75" customHeight="1">
      <c r="C118" s="420"/>
      <c r="D118" s="420"/>
      <c r="E118" s="58" t="s">
        <v>527</v>
      </c>
      <c r="F118" s="59">
        <v>16</v>
      </c>
      <c r="G118" s="59">
        <v>1</v>
      </c>
      <c r="H118" s="59">
        <v>10000</v>
      </c>
      <c r="I118" s="414"/>
      <c r="J118" s="58" t="s">
        <v>516</v>
      </c>
      <c r="K118" s="412"/>
      <c r="L118" s="60">
        <v>1000000000</v>
      </c>
      <c r="M118" s="430"/>
      <c r="N118" s="50"/>
      <c r="O118" s="50"/>
      <c r="P118" s="50"/>
      <c r="Q118" s="50"/>
      <c r="R118" s="50"/>
    </row>
    <row r="119" spans="3:18" ht="12.75" customHeight="1">
      <c r="C119" s="420"/>
      <c r="D119" s="420"/>
      <c r="E119" s="58" t="s">
        <v>536</v>
      </c>
      <c r="F119" s="59">
        <v>17</v>
      </c>
      <c r="G119" s="59">
        <v>1</v>
      </c>
      <c r="H119" s="59">
        <v>10000</v>
      </c>
      <c r="I119" s="414"/>
      <c r="J119" s="58" t="s">
        <v>516</v>
      </c>
      <c r="K119" s="412"/>
      <c r="L119" s="60">
        <v>1000000000</v>
      </c>
      <c r="M119" s="430"/>
      <c r="N119" s="50"/>
      <c r="O119" s="50"/>
      <c r="P119" s="50"/>
      <c r="Q119" s="50"/>
      <c r="R119" s="50"/>
    </row>
    <row r="120" spans="3:18" ht="12.75" customHeight="1">
      <c r="C120" s="420"/>
      <c r="D120" s="420"/>
      <c r="E120" s="58" t="s">
        <v>528</v>
      </c>
      <c r="F120" s="59">
        <v>18</v>
      </c>
      <c r="G120" s="59">
        <v>1</v>
      </c>
      <c r="H120" s="59">
        <v>10000</v>
      </c>
      <c r="I120" s="414"/>
      <c r="J120" s="58" t="s">
        <v>516</v>
      </c>
      <c r="K120" s="412"/>
      <c r="L120" s="60">
        <v>1000000000</v>
      </c>
      <c r="M120" s="430"/>
      <c r="N120" s="50"/>
      <c r="O120" s="50"/>
      <c r="P120" s="50"/>
      <c r="Q120" s="50"/>
      <c r="R120" s="50"/>
    </row>
    <row r="121" spans="3:18" ht="12.75" customHeight="1">
      <c r="C121" s="420"/>
      <c r="D121" s="420"/>
      <c r="E121" s="58" t="s">
        <v>529</v>
      </c>
      <c r="F121" s="59">
        <v>19</v>
      </c>
      <c r="G121" s="59">
        <v>1</v>
      </c>
      <c r="H121" s="59">
        <v>10000</v>
      </c>
      <c r="I121" s="414"/>
      <c r="J121" s="58" t="s">
        <v>516</v>
      </c>
      <c r="K121" s="412"/>
      <c r="L121" s="60">
        <v>1000000000</v>
      </c>
      <c r="M121" s="430"/>
      <c r="N121" s="50"/>
      <c r="O121" s="50"/>
      <c r="P121" s="50"/>
      <c r="Q121" s="50"/>
      <c r="R121" s="50"/>
    </row>
    <row r="122" spans="3:18" ht="12.75" customHeight="1">
      <c r="C122" s="420"/>
      <c r="D122" s="420"/>
      <c r="E122" s="58" t="s">
        <v>530</v>
      </c>
      <c r="F122" s="59">
        <v>20</v>
      </c>
      <c r="G122" s="59">
        <v>1</v>
      </c>
      <c r="H122" s="59">
        <v>10000</v>
      </c>
      <c r="I122" s="414"/>
      <c r="J122" s="58" t="s">
        <v>516</v>
      </c>
      <c r="K122" s="412"/>
      <c r="L122" s="60">
        <v>1000000000</v>
      </c>
      <c r="M122" s="430"/>
      <c r="N122" s="50"/>
      <c r="O122" s="50"/>
      <c r="P122" s="50"/>
      <c r="Q122" s="50"/>
      <c r="R122" s="50"/>
    </row>
    <row r="123" spans="3:18" ht="12.75" customHeight="1">
      <c r="C123" s="420"/>
      <c r="D123" s="420"/>
      <c r="E123" s="58" t="s">
        <v>531</v>
      </c>
      <c r="F123" s="59">
        <v>21</v>
      </c>
      <c r="G123" s="59">
        <v>1</v>
      </c>
      <c r="H123" s="59">
        <v>10000</v>
      </c>
      <c r="I123" s="414"/>
      <c r="J123" s="58" t="s">
        <v>516</v>
      </c>
      <c r="K123" s="412"/>
      <c r="L123" s="60">
        <v>1000000000</v>
      </c>
      <c r="M123" s="430"/>
      <c r="N123" s="50"/>
      <c r="O123" s="50"/>
      <c r="P123" s="50"/>
      <c r="Q123" s="50"/>
      <c r="R123" s="50"/>
    </row>
    <row r="124" spans="3:18" ht="12.75" customHeight="1">
      <c r="C124" s="420"/>
      <c r="D124" s="420"/>
      <c r="E124" s="58" t="s">
        <v>532</v>
      </c>
      <c r="F124" s="59">
        <v>22</v>
      </c>
      <c r="G124" s="59">
        <v>1</v>
      </c>
      <c r="H124" s="59">
        <v>10000</v>
      </c>
      <c r="I124" s="414"/>
      <c r="J124" s="58" t="s">
        <v>516</v>
      </c>
      <c r="K124" s="412"/>
      <c r="L124" s="60">
        <v>1000000000</v>
      </c>
      <c r="M124" s="430"/>
      <c r="N124" s="50"/>
      <c r="O124" s="50"/>
      <c r="P124" s="50"/>
      <c r="Q124" s="50"/>
      <c r="R124" s="50"/>
    </row>
    <row r="125" spans="3:18" ht="12.75" customHeight="1">
      <c r="C125" s="420"/>
      <c r="D125" s="420"/>
      <c r="E125" s="58" t="s">
        <v>533</v>
      </c>
      <c r="F125" s="59">
        <v>23</v>
      </c>
      <c r="G125" s="59">
        <v>1</v>
      </c>
      <c r="H125" s="59">
        <v>10000</v>
      </c>
      <c r="I125" s="414"/>
      <c r="J125" s="58" t="s">
        <v>516</v>
      </c>
      <c r="K125" s="412"/>
      <c r="L125" s="60">
        <v>1000000000</v>
      </c>
      <c r="M125" s="430"/>
      <c r="N125" s="50"/>
      <c r="O125" s="50"/>
      <c r="P125" s="50"/>
      <c r="Q125" s="50"/>
      <c r="R125" s="50"/>
    </row>
    <row r="126" spans="3:18" ht="12.75" customHeight="1">
      <c r="C126" s="420"/>
      <c r="D126" s="420"/>
      <c r="E126" s="58" t="s">
        <v>534</v>
      </c>
      <c r="F126" s="59">
        <v>24</v>
      </c>
      <c r="G126" s="59">
        <v>1</v>
      </c>
      <c r="H126" s="59">
        <v>10000</v>
      </c>
      <c r="I126" s="414"/>
      <c r="J126" s="58" t="s">
        <v>516</v>
      </c>
      <c r="K126" s="412"/>
      <c r="L126" s="60">
        <v>1000000000</v>
      </c>
      <c r="M126" s="430"/>
      <c r="N126" s="50"/>
      <c r="O126" s="50"/>
      <c r="P126" s="50"/>
      <c r="Q126" s="50"/>
      <c r="R126" s="50"/>
    </row>
    <row r="127" spans="3:18" ht="12.75" customHeight="1">
      <c r="C127" s="420"/>
      <c r="D127" s="420"/>
      <c r="E127" s="58" t="s">
        <v>535</v>
      </c>
      <c r="F127" s="59">
        <v>25</v>
      </c>
      <c r="G127" s="59">
        <v>1</v>
      </c>
      <c r="H127" s="59">
        <v>10000</v>
      </c>
      <c r="I127" s="414"/>
      <c r="J127" s="58" t="s">
        <v>516</v>
      </c>
      <c r="K127" s="412"/>
      <c r="L127" s="60">
        <v>1000000000</v>
      </c>
      <c r="M127" s="430"/>
      <c r="N127" s="50"/>
      <c r="O127" s="50"/>
      <c r="P127" s="50"/>
      <c r="Q127" s="50"/>
      <c r="R127" s="50"/>
    </row>
    <row r="128" spans="3:18" ht="12.75" customHeight="1">
      <c r="C128" s="420"/>
      <c r="D128" s="420"/>
      <c r="E128" s="58" t="s">
        <v>537</v>
      </c>
      <c r="F128" s="59">
        <v>26</v>
      </c>
      <c r="G128" s="58">
        <v>77</v>
      </c>
      <c r="H128" s="59">
        <v>10000</v>
      </c>
      <c r="I128" s="414"/>
      <c r="J128" s="58" t="s">
        <v>516</v>
      </c>
      <c r="K128" s="412"/>
      <c r="L128" s="60">
        <v>992400000</v>
      </c>
      <c r="M128" s="430"/>
      <c r="N128" s="50"/>
      <c r="O128" s="50"/>
      <c r="P128" s="50"/>
      <c r="Q128" s="50"/>
      <c r="R128" s="50"/>
    </row>
    <row r="129" spans="3:18" ht="12.75" customHeight="1">
      <c r="C129" s="420"/>
      <c r="D129" s="420"/>
      <c r="E129" s="58" t="s">
        <v>538</v>
      </c>
      <c r="F129" s="59">
        <v>28</v>
      </c>
      <c r="G129" s="59">
        <v>1</v>
      </c>
      <c r="H129" s="59">
        <v>10000</v>
      </c>
      <c r="I129" s="414"/>
      <c r="J129" s="58" t="s">
        <v>516</v>
      </c>
      <c r="K129" s="412"/>
      <c r="L129" s="60">
        <v>1000000000</v>
      </c>
      <c r="M129" s="430"/>
      <c r="N129" s="50"/>
      <c r="O129" s="50"/>
      <c r="P129" s="50"/>
      <c r="Q129" s="50"/>
      <c r="R129" s="50"/>
    </row>
    <row r="130" spans="3:18" ht="12.75" customHeight="1">
      <c r="C130" s="420"/>
      <c r="D130" s="420"/>
      <c r="E130" s="58" t="s">
        <v>539</v>
      </c>
      <c r="F130" s="59">
        <v>29</v>
      </c>
      <c r="G130" s="59">
        <v>1</v>
      </c>
      <c r="H130" s="59">
        <v>10000</v>
      </c>
      <c r="I130" s="414"/>
      <c r="J130" s="58" t="s">
        <v>516</v>
      </c>
      <c r="K130" s="412"/>
      <c r="L130" s="60">
        <v>1000000000</v>
      </c>
      <c r="M130" s="430"/>
      <c r="N130" s="50"/>
      <c r="O130" s="50"/>
      <c r="P130" s="50"/>
      <c r="Q130" s="50"/>
      <c r="R130" s="50"/>
    </row>
    <row r="131" spans="3:18" ht="12.75" customHeight="1">
      <c r="C131" s="420"/>
      <c r="D131" s="420"/>
      <c r="E131" s="58" t="s">
        <v>540</v>
      </c>
      <c r="F131" s="59">
        <v>30</v>
      </c>
      <c r="G131" s="59">
        <v>1</v>
      </c>
      <c r="H131" s="59">
        <v>10000</v>
      </c>
      <c r="I131" s="414"/>
      <c r="J131" s="58" t="s">
        <v>516</v>
      </c>
      <c r="K131" s="412"/>
      <c r="L131" s="60">
        <v>1000000000</v>
      </c>
      <c r="M131" s="430"/>
      <c r="N131" s="50"/>
      <c r="O131" s="50"/>
      <c r="P131" s="50"/>
      <c r="Q131" s="50"/>
      <c r="R131" s="50"/>
    </row>
    <row r="132" spans="3:18" ht="12.75" customHeight="1">
      <c r="C132" s="420"/>
      <c r="D132" s="420"/>
      <c r="E132" s="58" t="s">
        <v>541</v>
      </c>
      <c r="F132" s="59">
        <v>31</v>
      </c>
      <c r="G132" s="59">
        <v>1</v>
      </c>
      <c r="H132" s="59">
        <v>10000</v>
      </c>
      <c r="I132" s="414"/>
      <c r="J132" s="58" t="s">
        <v>516</v>
      </c>
      <c r="K132" s="412"/>
      <c r="L132" s="60">
        <v>1000000000</v>
      </c>
      <c r="M132" s="430"/>
      <c r="N132" s="50"/>
      <c r="O132" s="50"/>
      <c r="P132" s="50"/>
      <c r="Q132" s="50"/>
      <c r="R132" s="50"/>
    </row>
    <row r="133" spans="3:18" ht="12.75" customHeight="1">
      <c r="C133" s="420"/>
      <c r="D133" s="420"/>
      <c r="E133" s="58" t="s">
        <v>542</v>
      </c>
      <c r="F133" s="59">
        <v>32</v>
      </c>
      <c r="G133" s="59">
        <v>1</v>
      </c>
      <c r="H133" s="59">
        <v>10000</v>
      </c>
      <c r="I133" s="414"/>
      <c r="J133" s="58" t="s">
        <v>516</v>
      </c>
      <c r="K133" s="412"/>
      <c r="L133" s="60">
        <v>1000000000</v>
      </c>
      <c r="M133" s="430"/>
      <c r="N133" s="50"/>
      <c r="O133" s="50"/>
      <c r="P133" s="50"/>
      <c r="Q133" s="50"/>
      <c r="R133" s="50"/>
    </row>
    <row r="134" spans="3:18" ht="12.75" customHeight="1">
      <c r="C134" s="420"/>
      <c r="D134" s="420"/>
      <c r="E134" s="58" t="s">
        <v>543</v>
      </c>
      <c r="F134" s="59">
        <v>33</v>
      </c>
      <c r="G134" s="59">
        <v>1</v>
      </c>
      <c r="H134" s="59">
        <v>10000</v>
      </c>
      <c r="I134" s="414"/>
      <c r="J134" s="58" t="s">
        <v>516</v>
      </c>
      <c r="K134" s="412"/>
      <c r="L134" s="60">
        <v>1000000000</v>
      </c>
      <c r="M134" s="430"/>
      <c r="N134" s="50"/>
      <c r="O134" s="50"/>
      <c r="P134" s="50"/>
      <c r="Q134" s="50"/>
      <c r="R134" s="50"/>
    </row>
    <row r="135" spans="3:18" ht="12.75" customHeight="1">
      <c r="C135" s="420"/>
      <c r="D135" s="420"/>
      <c r="E135" s="58" t="s">
        <v>544</v>
      </c>
      <c r="F135" s="59">
        <v>34</v>
      </c>
      <c r="G135" s="59">
        <v>1</v>
      </c>
      <c r="H135" s="59">
        <v>10000</v>
      </c>
      <c r="I135" s="414"/>
      <c r="J135" s="58" t="s">
        <v>516</v>
      </c>
      <c r="K135" s="412"/>
      <c r="L135" s="60">
        <v>1000000000</v>
      </c>
      <c r="M135" s="430"/>
      <c r="N135" s="50"/>
      <c r="O135" s="50"/>
      <c r="P135" s="50"/>
      <c r="Q135" s="50"/>
      <c r="R135" s="50"/>
    </row>
    <row r="136" spans="3:18" ht="12.75" customHeight="1">
      <c r="C136" s="420"/>
      <c r="D136" s="420"/>
      <c r="E136" s="58" t="s">
        <v>545</v>
      </c>
      <c r="F136" s="59">
        <v>35</v>
      </c>
      <c r="G136" s="59">
        <v>1</v>
      </c>
      <c r="H136" s="59">
        <v>9392</v>
      </c>
      <c r="I136" s="415"/>
      <c r="J136" s="58" t="s">
        <v>516</v>
      </c>
      <c r="K136" s="413"/>
      <c r="L136" s="60">
        <v>939200000</v>
      </c>
      <c r="M136" s="431"/>
      <c r="N136" s="50"/>
      <c r="O136" s="50"/>
      <c r="P136" s="50"/>
      <c r="Q136" s="50"/>
      <c r="R136" s="50"/>
    </row>
    <row r="137" spans="3:18" ht="12.75" customHeight="1">
      <c r="C137" s="420">
        <v>2</v>
      </c>
      <c r="D137" s="420" t="s">
        <v>617</v>
      </c>
      <c r="E137" s="58" t="s">
        <v>515</v>
      </c>
      <c r="F137" s="59">
        <v>2</v>
      </c>
      <c r="G137" s="58">
        <v>3881</v>
      </c>
      <c r="H137" s="59">
        <v>4640</v>
      </c>
      <c r="I137" s="411">
        <v>2279</v>
      </c>
      <c r="J137" s="58" t="s">
        <v>516</v>
      </c>
      <c r="K137" s="411">
        <v>2279</v>
      </c>
      <c r="L137" s="60">
        <v>76000000</v>
      </c>
      <c r="M137" s="425">
        <v>7.6E-3</v>
      </c>
      <c r="N137" s="50"/>
      <c r="O137" s="50"/>
      <c r="P137" s="50"/>
      <c r="Q137" s="50"/>
      <c r="R137" s="50"/>
    </row>
    <row r="138" spans="3:18" ht="12.75" customHeight="1">
      <c r="C138" s="420"/>
      <c r="D138" s="420"/>
      <c r="E138" s="58" t="s">
        <v>526</v>
      </c>
      <c r="F138" s="59">
        <v>14</v>
      </c>
      <c r="G138" s="58">
        <v>1</v>
      </c>
      <c r="H138" s="59">
        <v>835</v>
      </c>
      <c r="I138" s="412"/>
      <c r="J138" s="58" t="s">
        <v>516</v>
      </c>
      <c r="K138" s="414"/>
      <c r="L138" s="60">
        <v>83500000</v>
      </c>
      <c r="M138" s="426"/>
      <c r="N138" s="50"/>
      <c r="O138" s="50"/>
      <c r="P138" s="50"/>
      <c r="Q138" s="50"/>
      <c r="R138" s="50"/>
    </row>
    <row r="139" spans="3:18" ht="12.75" customHeight="1">
      <c r="C139" s="420"/>
      <c r="D139" s="420"/>
      <c r="E139" s="58" t="s">
        <v>537</v>
      </c>
      <c r="F139" s="59">
        <v>27</v>
      </c>
      <c r="G139" s="58">
        <v>1</v>
      </c>
      <c r="H139" s="59">
        <v>76</v>
      </c>
      <c r="I139" s="412"/>
      <c r="J139" s="58" t="s">
        <v>516</v>
      </c>
      <c r="K139" s="414"/>
      <c r="L139" s="60">
        <v>7600000</v>
      </c>
      <c r="M139" s="426"/>
      <c r="N139" s="50"/>
      <c r="O139" s="50"/>
      <c r="P139" s="50"/>
      <c r="Q139" s="50"/>
      <c r="R139" s="50"/>
    </row>
    <row r="140" spans="3:18" ht="12.75" customHeight="1">
      <c r="C140" s="420"/>
      <c r="D140" s="420"/>
      <c r="E140" s="58" t="s">
        <v>545</v>
      </c>
      <c r="F140" s="59">
        <v>36</v>
      </c>
      <c r="G140" s="59">
        <v>9393</v>
      </c>
      <c r="H140" s="59">
        <v>10000</v>
      </c>
      <c r="I140" s="413"/>
      <c r="J140" s="58" t="s">
        <v>516</v>
      </c>
      <c r="K140" s="415"/>
      <c r="L140" s="60">
        <v>60800000</v>
      </c>
      <c r="M140" s="427"/>
      <c r="N140" s="50"/>
      <c r="O140" s="50"/>
      <c r="P140" s="50"/>
      <c r="Q140" s="50"/>
      <c r="R140" s="50"/>
    </row>
    <row r="141" spans="3:18" ht="13.2">
      <c r="C141" s="434" t="s">
        <v>72</v>
      </c>
      <c r="D141" s="434"/>
      <c r="E141" s="434"/>
      <c r="F141" s="434"/>
      <c r="G141" s="434"/>
      <c r="H141" s="434"/>
      <c r="I141" s="61">
        <f>SUM(I105:I140)</f>
        <v>300000</v>
      </c>
      <c r="J141" s="62"/>
      <c r="K141" s="61">
        <f>SUM(K105:K140)</f>
        <v>300000</v>
      </c>
      <c r="L141" s="63">
        <f>SUM(L105:L140)</f>
        <v>30000000000</v>
      </c>
      <c r="M141" s="64">
        <f>SUM(M105:M140)</f>
        <v>1</v>
      </c>
      <c r="N141" s="50"/>
      <c r="O141" s="50"/>
      <c r="P141" s="50"/>
      <c r="Q141" s="50"/>
      <c r="R141" s="50"/>
    </row>
    <row r="142" spans="3:18" ht="13.2">
      <c r="C142" s="50"/>
      <c r="D142" s="50"/>
      <c r="E142" s="50"/>
      <c r="F142" s="50"/>
      <c r="G142" s="50"/>
      <c r="H142" s="50"/>
      <c r="I142" s="50"/>
      <c r="J142" s="50"/>
      <c r="K142" s="50"/>
      <c r="L142" s="50"/>
      <c r="M142" s="50"/>
      <c r="N142" s="50"/>
      <c r="O142" s="50"/>
      <c r="P142" s="50"/>
      <c r="Q142" s="50"/>
      <c r="R142" s="50"/>
    </row>
    <row r="143" spans="3:18" ht="13.2">
      <c r="C143" s="50"/>
      <c r="D143" s="50"/>
      <c r="E143" s="50"/>
      <c r="F143" s="50"/>
      <c r="G143" s="50"/>
      <c r="H143" s="50"/>
      <c r="I143" s="50"/>
      <c r="J143" s="50"/>
      <c r="K143" s="50"/>
      <c r="L143" s="50"/>
      <c r="M143" s="50"/>
      <c r="N143" s="50"/>
      <c r="O143" s="50"/>
      <c r="P143" s="50"/>
      <c r="Q143" s="50"/>
      <c r="R143" s="50"/>
    </row>
    <row r="144" spans="3:18" ht="19.2" customHeight="1">
      <c r="C144" s="79" t="s">
        <v>514</v>
      </c>
      <c r="D144" s="79" t="s">
        <v>422</v>
      </c>
      <c r="E144" s="416" t="s">
        <v>552</v>
      </c>
      <c r="F144" s="417"/>
      <c r="G144" s="418"/>
      <c r="H144" s="416" t="s">
        <v>553</v>
      </c>
      <c r="I144" s="417"/>
      <c r="J144" s="418"/>
      <c r="K144" s="50"/>
      <c r="L144" s="50"/>
      <c r="M144" s="50"/>
      <c r="N144" s="50"/>
      <c r="O144" s="50"/>
      <c r="P144" s="50"/>
      <c r="Q144" s="50"/>
      <c r="R144" s="50"/>
    </row>
    <row r="145" spans="3:18" ht="13.2">
      <c r="C145" s="420">
        <v>1</v>
      </c>
      <c r="D145" s="420" t="s">
        <v>414</v>
      </c>
      <c r="E145" s="419" t="s">
        <v>352</v>
      </c>
      <c r="F145" s="419"/>
      <c r="G145" s="419"/>
      <c r="H145" s="419">
        <v>2.69</v>
      </c>
      <c r="I145" s="419"/>
      <c r="J145" s="419"/>
      <c r="K145" s="50"/>
      <c r="L145" s="50"/>
      <c r="M145" s="50"/>
      <c r="N145" s="50"/>
      <c r="O145" s="50"/>
      <c r="P145" s="50"/>
      <c r="Q145" s="50"/>
      <c r="R145" s="50"/>
    </row>
    <row r="146" spans="3:18" ht="12" customHeight="1">
      <c r="C146" s="420"/>
      <c r="D146" s="420"/>
      <c r="E146" s="419" t="s">
        <v>355</v>
      </c>
      <c r="F146" s="419"/>
      <c r="G146" s="419"/>
      <c r="H146" s="419">
        <v>1.24</v>
      </c>
      <c r="I146" s="419"/>
      <c r="J146" s="419"/>
      <c r="K146" s="50"/>
      <c r="L146" s="50"/>
      <c r="M146" s="50"/>
      <c r="N146" s="50"/>
      <c r="O146" s="50"/>
      <c r="P146" s="50"/>
      <c r="Q146" s="50"/>
      <c r="R146" s="50"/>
    </row>
    <row r="147" spans="3:18" ht="12" customHeight="1">
      <c r="C147" s="420"/>
      <c r="D147" s="420"/>
      <c r="E147" s="419" t="s">
        <v>358</v>
      </c>
      <c r="F147" s="419"/>
      <c r="G147" s="419"/>
      <c r="H147" s="419">
        <v>4.79</v>
      </c>
      <c r="I147" s="419"/>
      <c r="J147" s="419"/>
      <c r="K147" s="50"/>
      <c r="L147" s="50"/>
      <c r="M147" s="50"/>
      <c r="N147" s="50"/>
      <c r="O147" s="50"/>
      <c r="P147" s="50"/>
      <c r="Q147" s="50"/>
      <c r="R147" s="50"/>
    </row>
    <row r="148" spans="3:18" ht="12" customHeight="1">
      <c r="C148" s="420"/>
      <c r="D148" s="420"/>
      <c r="E148" s="419" t="s">
        <v>360</v>
      </c>
      <c r="F148" s="419"/>
      <c r="G148" s="419"/>
      <c r="H148" s="419">
        <v>73.180000000000007</v>
      </c>
      <c r="I148" s="419"/>
      <c r="J148" s="419"/>
      <c r="K148" s="50"/>
      <c r="L148" s="50"/>
      <c r="M148" s="50"/>
      <c r="N148" s="50"/>
      <c r="O148" s="50"/>
      <c r="P148" s="50"/>
      <c r="Q148" s="50"/>
      <c r="R148" s="50"/>
    </row>
    <row r="149" spans="3:18" ht="12" customHeight="1">
      <c r="C149" s="420"/>
      <c r="D149" s="420"/>
      <c r="E149" s="419" t="s">
        <v>367</v>
      </c>
      <c r="F149" s="419"/>
      <c r="G149" s="419"/>
      <c r="H149" s="419">
        <v>0.71</v>
      </c>
      <c r="I149" s="419"/>
      <c r="J149" s="419"/>
      <c r="K149" s="50"/>
      <c r="L149" s="50"/>
      <c r="M149" s="50"/>
      <c r="N149" s="50"/>
      <c r="O149" s="50"/>
      <c r="P149" s="50"/>
      <c r="Q149" s="50"/>
      <c r="R149" s="50"/>
    </row>
    <row r="150" spans="3:18" ht="13.2">
      <c r="C150" s="50"/>
      <c r="D150" s="50"/>
      <c r="E150" s="433"/>
      <c r="F150" s="433"/>
      <c r="G150" s="433"/>
      <c r="H150" s="69"/>
      <c r="I150" s="50"/>
      <c r="J150" s="50"/>
      <c r="K150" s="50"/>
      <c r="L150" s="50"/>
      <c r="M150" s="50"/>
      <c r="N150" s="50"/>
      <c r="O150" s="50"/>
      <c r="P150" s="50"/>
      <c r="Q150" s="50"/>
      <c r="R150" s="50"/>
    </row>
    <row r="151" spans="3:18" ht="13.2">
      <c r="C151" s="50"/>
      <c r="D151" s="50"/>
      <c r="E151" s="50"/>
      <c r="F151" s="50"/>
      <c r="G151" s="50"/>
      <c r="H151" s="50"/>
      <c r="I151" s="50"/>
      <c r="J151" s="50"/>
      <c r="K151" s="50"/>
      <c r="L151" s="50"/>
      <c r="M151" s="50"/>
      <c r="N151" s="50"/>
      <c r="O151" s="50"/>
      <c r="P151" s="50"/>
      <c r="Q151" s="50"/>
      <c r="R151" s="50"/>
    </row>
    <row r="152" spans="3:18" ht="19.2" customHeight="1">
      <c r="C152" s="79" t="s">
        <v>514</v>
      </c>
      <c r="D152" s="79" t="s">
        <v>422</v>
      </c>
      <c r="E152" s="416" t="s">
        <v>552</v>
      </c>
      <c r="F152" s="417"/>
      <c r="G152" s="418"/>
      <c r="H152" s="416" t="s">
        <v>553</v>
      </c>
      <c r="I152" s="417"/>
      <c r="J152" s="418"/>
      <c r="K152" s="50"/>
      <c r="L152" s="50"/>
      <c r="M152" s="50"/>
      <c r="N152" s="50"/>
      <c r="O152" s="50"/>
      <c r="P152" s="50"/>
      <c r="Q152" s="50"/>
      <c r="R152" s="50"/>
    </row>
    <row r="153" spans="3:18" ht="13.2">
      <c r="C153" s="420">
        <v>1</v>
      </c>
      <c r="D153" s="420" t="s">
        <v>360</v>
      </c>
      <c r="E153" s="419" t="s">
        <v>614</v>
      </c>
      <c r="F153" s="419"/>
      <c r="G153" s="419"/>
      <c r="H153" s="419">
        <v>71.569999999999993</v>
      </c>
      <c r="I153" s="419"/>
      <c r="J153" s="419"/>
      <c r="K153" s="50"/>
      <c r="L153" s="50"/>
      <c r="M153" s="50"/>
      <c r="N153" s="50"/>
      <c r="O153" s="50"/>
      <c r="P153" s="50"/>
      <c r="Q153" s="50"/>
      <c r="R153" s="50"/>
    </row>
    <row r="154" spans="3:18" ht="13.2">
      <c r="C154" s="420"/>
      <c r="D154" s="420"/>
      <c r="E154" s="419" t="s">
        <v>615</v>
      </c>
      <c r="F154" s="419"/>
      <c r="G154" s="419"/>
      <c r="H154" s="419">
        <v>24.53</v>
      </c>
      <c r="I154" s="419"/>
      <c r="J154" s="419"/>
      <c r="K154" s="50"/>
      <c r="L154" s="50"/>
      <c r="M154" s="50"/>
      <c r="N154" s="50"/>
      <c r="O154" s="50"/>
      <c r="P154" s="50"/>
      <c r="Q154" s="50"/>
      <c r="R154" s="50"/>
    </row>
    <row r="155" spans="3:18" ht="13.2">
      <c r="C155" s="420"/>
      <c r="D155" s="420"/>
      <c r="E155" s="419" t="s">
        <v>616</v>
      </c>
      <c r="F155" s="419"/>
      <c r="G155" s="419"/>
      <c r="H155" s="419">
        <v>1.95</v>
      </c>
      <c r="I155" s="419"/>
      <c r="J155" s="419"/>
      <c r="K155" s="50"/>
      <c r="L155" s="50"/>
      <c r="M155" s="50"/>
      <c r="N155" s="50"/>
      <c r="O155" s="50"/>
      <c r="P155" s="50"/>
      <c r="Q155" s="50"/>
      <c r="R155" s="50"/>
    </row>
    <row r="156" spans="3:18" ht="13.2">
      <c r="C156" s="420"/>
      <c r="D156" s="420"/>
      <c r="E156" s="419" t="s">
        <v>560</v>
      </c>
      <c r="F156" s="419"/>
      <c r="G156" s="419"/>
      <c r="H156" s="419">
        <v>1.95</v>
      </c>
      <c r="I156" s="419"/>
      <c r="J156" s="419"/>
      <c r="K156" s="50"/>
      <c r="L156" s="50"/>
      <c r="M156" s="50"/>
      <c r="N156" s="50"/>
      <c r="O156" s="50"/>
      <c r="P156" s="50"/>
      <c r="Q156" s="50"/>
      <c r="R156" s="50"/>
    </row>
    <row r="157" spans="3:18" ht="13.2">
      <c r="C157" s="50"/>
      <c r="D157" s="50"/>
      <c r="E157" s="50"/>
      <c r="F157" s="50"/>
      <c r="G157" s="50"/>
      <c r="H157" s="50"/>
      <c r="I157" s="50"/>
      <c r="J157" s="50"/>
      <c r="K157" s="50"/>
      <c r="L157" s="50"/>
      <c r="M157" s="50"/>
      <c r="N157" s="50"/>
      <c r="O157" s="50"/>
      <c r="P157" s="50"/>
      <c r="Q157" s="50"/>
      <c r="R157" s="50"/>
    </row>
    <row r="158" spans="3:18" ht="28.2" customHeight="1">
      <c r="C158" s="47" t="s">
        <v>549</v>
      </c>
      <c r="D158" s="47" t="s">
        <v>550</v>
      </c>
      <c r="E158" s="47"/>
      <c r="F158" s="47"/>
      <c r="G158" s="50"/>
      <c r="H158" s="47"/>
      <c r="I158" s="47"/>
      <c r="J158" s="47"/>
      <c r="K158" s="47"/>
      <c r="L158" s="47"/>
      <c r="M158" s="47"/>
      <c r="N158" s="70"/>
      <c r="O158" s="50"/>
      <c r="P158" s="50"/>
      <c r="Q158" s="50"/>
      <c r="R158" s="50"/>
    </row>
    <row r="159" spans="3:18" ht="12" customHeight="1">
      <c r="C159" s="50"/>
      <c r="D159" s="50"/>
      <c r="E159" s="50"/>
      <c r="F159" s="50"/>
      <c r="G159" s="50"/>
      <c r="H159" s="50"/>
      <c r="I159" s="50"/>
      <c r="J159" s="50"/>
      <c r="K159" s="50"/>
      <c r="L159" s="50"/>
      <c r="M159" s="50"/>
      <c r="N159" s="50"/>
      <c r="O159" s="50"/>
      <c r="P159" s="50"/>
      <c r="Q159" s="50"/>
      <c r="R159" s="50"/>
    </row>
    <row r="160" spans="3:18" ht="12" customHeight="1">
      <c r="C160" s="50" t="s">
        <v>794</v>
      </c>
      <c r="D160" s="50" t="s">
        <v>612</v>
      </c>
      <c r="E160" s="50"/>
      <c r="F160" s="50"/>
      <c r="G160" s="50" t="s">
        <v>869</v>
      </c>
      <c r="H160" s="50"/>
      <c r="I160" s="50"/>
      <c r="J160" s="50"/>
      <c r="K160" s="50"/>
      <c r="L160" s="50"/>
      <c r="M160" s="50"/>
      <c r="N160" s="50"/>
      <c r="O160" s="57"/>
      <c r="P160" s="50"/>
      <c r="Q160" s="50"/>
      <c r="R160" s="50"/>
    </row>
    <row r="161" spans="3:18" ht="12" customHeight="1">
      <c r="C161" s="50" t="s">
        <v>795</v>
      </c>
      <c r="D161" s="50" t="s">
        <v>613</v>
      </c>
      <c r="E161" s="50"/>
      <c r="F161" s="50"/>
      <c r="G161" s="50" t="s">
        <v>870</v>
      </c>
      <c r="H161" s="50"/>
      <c r="I161" s="50"/>
      <c r="J161" s="50"/>
      <c r="K161" s="50"/>
      <c r="L161" s="50"/>
      <c r="M161" s="50"/>
      <c r="N161" s="50"/>
      <c r="O161" s="50"/>
      <c r="P161" s="50"/>
      <c r="Q161" s="50"/>
      <c r="R161" s="50"/>
    </row>
    <row r="162" spans="3:18" ht="12" customHeight="1">
      <c r="C162" s="50"/>
      <c r="D162" s="50"/>
      <c r="E162" s="50"/>
      <c r="F162" s="50"/>
      <c r="G162" s="50"/>
      <c r="H162" s="50"/>
      <c r="I162" s="50"/>
      <c r="J162" s="50"/>
      <c r="K162" s="50"/>
      <c r="L162" s="50"/>
      <c r="M162" s="50"/>
      <c r="N162" s="50"/>
      <c r="O162" s="50"/>
      <c r="P162" s="50"/>
      <c r="Q162" s="50"/>
      <c r="R162" s="50"/>
    </row>
    <row r="163" spans="3:18" ht="12" customHeight="1">
      <c r="C163" s="47" t="s">
        <v>551</v>
      </c>
      <c r="D163" s="47" t="s">
        <v>554</v>
      </c>
      <c r="E163" s="47"/>
      <c r="F163" s="47"/>
      <c r="G163" s="47"/>
      <c r="H163" s="47"/>
      <c r="I163" s="47"/>
      <c r="J163" s="47"/>
      <c r="K163" s="47"/>
      <c r="L163" s="47"/>
      <c r="M163" s="47"/>
      <c r="N163" s="50"/>
      <c r="O163" s="50"/>
      <c r="P163" s="50"/>
      <c r="Q163" s="50"/>
      <c r="R163" s="50"/>
    </row>
    <row r="164" spans="3:18" ht="12" customHeight="1">
      <c r="C164" s="50"/>
      <c r="D164" s="50"/>
      <c r="E164" s="50"/>
      <c r="F164" s="50"/>
      <c r="G164" s="50"/>
      <c r="H164" s="50"/>
      <c r="I164" s="50"/>
      <c r="J164" s="50"/>
      <c r="K164" s="50"/>
      <c r="L164" s="50"/>
      <c r="M164" s="50"/>
      <c r="N164" s="50"/>
      <c r="O164" s="50"/>
      <c r="P164" s="50"/>
      <c r="Q164" s="50"/>
      <c r="R164" s="50"/>
    </row>
    <row r="165" spans="3:18" ht="21.75" customHeight="1">
      <c r="C165" s="416" t="s">
        <v>554</v>
      </c>
      <c r="D165" s="417"/>
      <c r="E165" s="418"/>
      <c r="F165" s="416" t="s">
        <v>555</v>
      </c>
      <c r="G165" s="417"/>
      <c r="H165" s="417"/>
      <c r="I165" s="417"/>
      <c r="J165" s="50"/>
      <c r="K165" s="50"/>
      <c r="L165" s="50"/>
      <c r="M165" s="50"/>
      <c r="N165" s="50"/>
      <c r="O165" s="50"/>
      <c r="P165" s="50"/>
      <c r="Q165" s="50"/>
      <c r="R165" s="50"/>
    </row>
    <row r="166" spans="3:18" ht="12.75" customHeight="1">
      <c r="C166" s="419" t="s">
        <v>567</v>
      </c>
      <c r="D166" s="419"/>
      <c r="E166" s="419"/>
      <c r="F166" s="419" t="s">
        <v>556</v>
      </c>
      <c r="G166" s="419"/>
      <c r="H166" s="419"/>
      <c r="I166" s="419"/>
      <c r="J166" s="50"/>
      <c r="K166" s="50"/>
      <c r="L166" s="50"/>
      <c r="M166" s="50"/>
      <c r="N166" s="50"/>
      <c r="O166" s="50"/>
      <c r="P166" s="50"/>
      <c r="Q166" s="50"/>
      <c r="R166" s="50"/>
    </row>
    <row r="167" spans="3:18" ht="12.75" customHeight="1">
      <c r="C167" s="419" t="s">
        <v>558</v>
      </c>
      <c r="D167" s="419"/>
      <c r="E167" s="419"/>
      <c r="F167" s="419" t="s">
        <v>557</v>
      </c>
      <c r="G167" s="419"/>
      <c r="H167" s="419"/>
      <c r="I167" s="419"/>
      <c r="J167" s="50"/>
      <c r="K167" s="50"/>
      <c r="L167" s="50"/>
      <c r="M167" s="50"/>
      <c r="N167" s="50"/>
      <c r="O167" s="50"/>
      <c r="P167" s="50"/>
      <c r="Q167" s="50"/>
      <c r="R167" s="50"/>
    </row>
    <row r="168" spans="3:18" ht="12.75" customHeight="1">
      <c r="C168" s="419" t="s">
        <v>559</v>
      </c>
      <c r="D168" s="419"/>
      <c r="E168" s="419"/>
      <c r="F168" s="419" t="s">
        <v>491</v>
      </c>
      <c r="G168" s="419"/>
      <c r="H168" s="419"/>
      <c r="I168" s="419"/>
      <c r="J168" s="50"/>
      <c r="K168" s="50"/>
      <c r="L168" s="50"/>
      <c r="M168" s="50"/>
      <c r="N168" s="50"/>
      <c r="O168" s="50"/>
      <c r="P168" s="50"/>
      <c r="Q168" s="50"/>
      <c r="R168" s="50"/>
    </row>
    <row r="169" spans="3:18" ht="12.75" customHeight="1">
      <c r="C169" s="419" t="s">
        <v>560</v>
      </c>
      <c r="D169" s="419"/>
      <c r="E169" s="419"/>
      <c r="F169" s="419" t="s">
        <v>491</v>
      </c>
      <c r="G169" s="419"/>
      <c r="H169" s="419"/>
      <c r="I169" s="419"/>
      <c r="J169" s="50"/>
      <c r="K169" s="50"/>
      <c r="L169" s="50"/>
      <c r="M169" s="50"/>
      <c r="N169" s="50"/>
      <c r="O169" s="50"/>
      <c r="P169" s="50"/>
      <c r="Q169" s="50"/>
      <c r="R169" s="50"/>
    </row>
    <row r="170" spans="3:18" ht="12.75" customHeight="1">
      <c r="C170" s="419" t="s">
        <v>561</v>
      </c>
      <c r="D170" s="419"/>
      <c r="E170" s="419"/>
      <c r="F170" s="419" t="s">
        <v>491</v>
      </c>
      <c r="G170" s="419"/>
      <c r="H170" s="419"/>
      <c r="I170" s="419"/>
      <c r="J170" s="50"/>
      <c r="K170" s="50"/>
      <c r="L170" s="50"/>
      <c r="M170" s="50"/>
      <c r="N170" s="50"/>
      <c r="O170" s="50"/>
      <c r="P170" s="50"/>
      <c r="Q170" s="50"/>
      <c r="R170" s="50"/>
    </row>
    <row r="171" spans="3:18" ht="12.75" customHeight="1">
      <c r="C171" s="419" t="s">
        <v>562</v>
      </c>
      <c r="D171" s="419"/>
      <c r="E171" s="419"/>
      <c r="F171" s="419" t="s">
        <v>570</v>
      </c>
      <c r="G171" s="419"/>
      <c r="H171" s="419"/>
      <c r="I171" s="419"/>
      <c r="J171" s="50"/>
      <c r="K171" s="50"/>
      <c r="L171" s="50"/>
      <c r="M171" s="50"/>
      <c r="N171" s="50"/>
      <c r="O171" s="50"/>
      <c r="P171" s="50"/>
      <c r="Q171" s="50"/>
      <c r="R171" s="50"/>
    </row>
    <row r="172" spans="3:18" ht="12.75" customHeight="1">
      <c r="C172" s="407" t="s">
        <v>563</v>
      </c>
      <c r="D172" s="408"/>
      <c r="E172" s="409"/>
      <c r="F172" s="407" t="s">
        <v>572</v>
      </c>
      <c r="G172" s="408"/>
      <c r="H172" s="408"/>
      <c r="I172" s="409"/>
      <c r="J172" s="50"/>
      <c r="K172" s="50"/>
      <c r="L172" s="50"/>
      <c r="M172" s="50"/>
      <c r="N172" s="50"/>
      <c r="O172" s="50"/>
      <c r="P172" s="50"/>
      <c r="Q172" s="50"/>
      <c r="R172" s="50"/>
    </row>
    <row r="173" spans="3:18" ht="12.75" customHeight="1">
      <c r="C173" s="407" t="s">
        <v>564</v>
      </c>
      <c r="D173" s="408"/>
      <c r="E173" s="409"/>
      <c r="F173" s="407" t="s">
        <v>574</v>
      </c>
      <c r="G173" s="408"/>
      <c r="H173" s="408"/>
      <c r="I173" s="409"/>
      <c r="J173" s="50"/>
      <c r="K173" s="50"/>
      <c r="L173" s="50"/>
      <c r="M173" s="50"/>
      <c r="N173" s="50"/>
      <c r="O173" s="50"/>
      <c r="P173" s="50"/>
      <c r="Q173" s="50"/>
      <c r="R173" s="50"/>
    </row>
    <row r="174" spans="3:18" ht="12.75" customHeight="1">
      <c r="C174" s="407" t="s">
        <v>565</v>
      </c>
      <c r="D174" s="408"/>
      <c r="E174" s="409"/>
      <c r="F174" s="407" t="s">
        <v>575</v>
      </c>
      <c r="G174" s="408"/>
      <c r="H174" s="408"/>
      <c r="I174" s="409"/>
      <c r="J174" s="50"/>
      <c r="K174" s="50"/>
      <c r="L174" s="50"/>
      <c r="M174" s="50"/>
      <c r="N174" s="50"/>
      <c r="O174" s="50"/>
      <c r="P174" s="50"/>
      <c r="Q174" s="50"/>
      <c r="R174" s="50"/>
    </row>
    <row r="175" spans="3:18" ht="12.75" customHeight="1">
      <c r="C175" s="407" t="s">
        <v>566</v>
      </c>
      <c r="D175" s="408"/>
      <c r="E175" s="409"/>
      <c r="F175" s="407" t="s">
        <v>569</v>
      </c>
      <c r="G175" s="408"/>
      <c r="H175" s="408"/>
      <c r="I175" s="409"/>
      <c r="J175" s="50"/>
      <c r="K175" s="50"/>
      <c r="L175" s="50"/>
      <c r="M175" s="50"/>
      <c r="N175" s="50"/>
      <c r="O175" s="50"/>
      <c r="P175" s="50"/>
      <c r="Q175" s="50"/>
      <c r="R175" s="50"/>
    </row>
    <row r="176" spans="3:18" ht="13.2">
      <c r="C176" s="50"/>
      <c r="D176" s="50"/>
      <c r="E176" s="50"/>
      <c r="F176" s="50"/>
      <c r="G176" s="50"/>
      <c r="H176" s="50"/>
      <c r="I176" s="50"/>
      <c r="J176" s="50"/>
      <c r="K176" s="50"/>
      <c r="L176" s="50"/>
      <c r="M176" s="50"/>
      <c r="N176" s="50"/>
      <c r="O176" s="50"/>
      <c r="P176" s="50"/>
      <c r="Q176" s="50"/>
      <c r="R176" s="50"/>
    </row>
    <row r="177" spans="3:18" ht="13.2">
      <c r="C177" s="410" t="s">
        <v>576</v>
      </c>
      <c r="D177" s="410"/>
      <c r="E177" s="50"/>
      <c r="F177" s="50" t="s">
        <v>583</v>
      </c>
      <c r="G177" s="50"/>
      <c r="H177" s="50"/>
      <c r="I177" s="50"/>
      <c r="J177" s="50"/>
      <c r="K177" s="50"/>
      <c r="L177" s="50"/>
      <c r="M177" s="50"/>
      <c r="N177" s="50"/>
      <c r="O177" s="50"/>
      <c r="P177" s="50"/>
      <c r="Q177" s="50"/>
      <c r="R177" s="50"/>
    </row>
    <row r="178" spans="3:18" ht="13.2">
      <c r="C178" s="47" t="s">
        <v>577</v>
      </c>
      <c r="D178" s="47"/>
      <c r="E178" s="50"/>
      <c r="F178" s="50" t="s">
        <v>582</v>
      </c>
      <c r="G178" s="50"/>
      <c r="H178" s="50"/>
      <c r="I178" s="50"/>
      <c r="J178" s="50"/>
      <c r="K178" s="50"/>
      <c r="L178" s="50"/>
      <c r="M178" s="50"/>
      <c r="N178" s="50"/>
      <c r="O178" s="50"/>
      <c r="P178" s="50"/>
      <c r="Q178" s="50"/>
      <c r="R178" s="50"/>
    </row>
    <row r="179" spans="3:18" ht="13.2">
      <c r="C179" s="47" t="s">
        <v>578</v>
      </c>
      <c r="D179" s="47"/>
      <c r="E179" s="50"/>
      <c r="F179" s="50" t="s">
        <v>581</v>
      </c>
      <c r="G179" s="50"/>
      <c r="H179" s="50"/>
      <c r="I179" s="50"/>
      <c r="J179" s="50"/>
      <c r="K179" s="50"/>
      <c r="L179" s="50"/>
      <c r="M179" s="50"/>
      <c r="N179" s="50"/>
      <c r="O179" s="50"/>
      <c r="P179" s="50"/>
      <c r="Q179" s="50"/>
      <c r="R179" s="50"/>
    </row>
    <row r="180" spans="3:18" ht="13.2">
      <c r="C180" s="47" t="s">
        <v>579</v>
      </c>
      <c r="D180" s="47"/>
      <c r="E180" s="50"/>
      <c r="F180" s="71">
        <v>0.99239999999999995</v>
      </c>
      <c r="G180" s="50"/>
      <c r="H180" s="50"/>
      <c r="I180" s="50"/>
      <c r="J180" s="50"/>
      <c r="K180" s="50"/>
      <c r="L180" s="50"/>
      <c r="M180" s="50"/>
      <c r="N180" s="50"/>
      <c r="O180" s="50"/>
      <c r="P180" s="50"/>
      <c r="Q180" s="50"/>
      <c r="R180" s="50"/>
    </row>
    <row r="181" spans="3:18" ht="13.2">
      <c r="C181" s="47" t="s">
        <v>580</v>
      </c>
      <c r="D181" s="47"/>
      <c r="E181" s="50"/>
      <c r="F181" s="71">
        <v>0.99239999999999995</v>
      </c>
      <c r="G181" s="50"/>
      <c r="H181" s="50"/>
      <c r="I181" s="50"/>
      <c r="J181" s="50"/>
      <c r="K181" s="50"/>
      <c r="L181" s="50"/>
      <c r="M181" s="50"/>
      <c r="N181" s="50"/>
      <c r="O181" s="50"/>
      <c r="P181" s="50"/>
      <c r="Q181" s="50"/>
      <c r="R181" s="50"/>
    </row>
    <row r="182" spans="3:18" ht="13.2">
      <c r="C182" s="50"/>
      <c r="D182" s="50"/>
      <c r="E182" s="50"/>
      <c r="F182" s="50"/>
      <c r="G182" s="50"/>
      <c r="H182" s="50"/>
      <c r="I182" s="50"/>
      <c r="J182" s="50"/>
      <c r="K182" s="50"/>
      <c r="L182" s="50"/>
      <c r="M182" s="50"/>
      <c r="N182" s="50"/>
      <c r="O182" s="50"/>
      <c r="P182" s="50"/>
      <c r="Q182" s="50"/>
      <c r="R182" s="50"/>
    </row>
    <row r="183" spans="3:18" ht="13.2">
      <c r="C183" s="50"/>
      <c r="D183" s="50"/>
      <c r="E183" s="50"/>
      <c r="F183" s="50"/>
      <c r="G183" s="50"/>
      <c r="H183" s="50"/>
      <c r="I183" s="50"/>
      <c r="J183" s="50"/>
      <c r="K183" s="50"/>
      <c r="L183" s="50"/>
      <c r="M183" s="50"/>
      <c r="N183" s="50"/>
      <c r="O183" s="50"/>
      <c r="P183" s="50"/>
      <c r="Q183" s="50"/>
      <c r="R183" s="50"/>
    </row>
    <row r="184" spans="3:18" ht="13.2">
      <c r="C184" s="410" t="s">
        <v>609</v>
      </c>
      <c r="D184" s="410"/>
      <c r="E184" s="50"/>
      <c r="F184" s="50" t="s">
        <v>610</v>
      </c>
      <c r="G184" s="50"/>
      <c r="H184" s="50"/>
      <c r="I184" s="50"/>
      <c r="J184" s="50"/>
      <c r="K184" s="50"/>
      <c r="L184" s="50"/>
      <c r="M184" s="50"/>
      <c r="N184" s="50"/>
      <c r="O184" s="50"/>
      <c r="P184" s="50"/>
      <c r="Q184" s="50"/>
      <c r="R184" s="50"/>
    </row>
    <row r="185" spans="3:18" ht="13.2">
      <c r="C185" s="47" t="s">
        <v>577</v>
      </c>
      <c r="D185" s="47"/>
      <c r="E185" s="50"/>
      <c r="F185" s="50" t="s">
        <v>599</v>
      </c>
      <c r="G185" s="50"/>
      <c r="H185" s="50"/>
      <c r="I185" s="50"/>
      <c r="J185" s="50"/>
      <c r="K185" s="50"/>
      <c r="L185" s="50"/>
      <c r="M185" s="50"/>
      <c r="N185" s="50"/>
      <c r="O185" s="50"/>
      <c r="P185" s="50"/>
      <c r="Q185" s="50"/>
      <c r="R185" s="50"/>
    </row>
    <row r="186" spans="3:18" ht="13.2">
      <c r="C186" s="47" t="s">
        <v>578</v>
      </c>
      <c r="D186" s="47"/>
      <c r="E186" s="50"/>
      <c r="F186" s="50" t="s">
        <v>611</v>
      </c>
      <c r="G186" s="50"/>
      <c r="H186" s="50"/>
      <c r="I186" s="50"/>
      <c r="J186" s="50"/>
      <c r="K186" s="50"/>
      <c r="L186" s="50"/>
      <c r="M186" s="50"/>
      <c r="N186" s="50"/>
      <c r="O186" s="50"/>
      <c r="P186" s="50"/>
      <c r="Q186" s="50"/>
      <c r="R186" s="50"/>
    </row>
    <row r="187" spans="3:18" ht="13.2">
      <c r="C187" s="47" t="s">
        <v>579</v>
      </c>
      <c r="D187" s="47"/>
      <c r="E187" s="50"/>
      <c r="F187" s="71">
        <v>0.9002</v>
      </c>
      <c r="G187" s="50"/>
      <c r="H187" s="50"/>
      <c r="I187" s="50"/>
      <c r="J187" s="50"/>
      <c r="K187" s="50"/>
      <c r="L187" s="50"/>
      <c r="M187" s="50"/>
      <c r="N187" s="50"/>
      <c r="O187" s="50"/>
      <c r="P187" s="50"/>
      <c r="Q187" s="50"/>
      <c r="R187" s="50"/>
    </row>
    <row r="188" spans="3:18" ht="13.2">
      <c r="C188" s="47" t="s">
        <v>580</v>
      </c>
      <c r="D188" s="47"/>
      <c r="E188" s="50"/>
      <c r="F188" s="71">
        <v>0.9002</v>
      </c>
      <c r="G188" s="50"/>
      <c r="H188" s="50"/>
      <c r="I188" s="50"/>
      <c r="J188" s="50"/>
      <c r="K188" s="50"/>
      <c r="L188" s="50"/>
      <c r="M188" s="50"/>
      <c r="N188" s="50"/>
      <c r="O188" s="50"/>
      <c r="P188" s="50"/>
      <c r="Q188" s="50"/>
      <c r="R188" s="50"/>
    </row>
    <row r="213" spans="15:18">
      <c r="O213" s="435"/>
      <c r="P213" s="435"/>
      <c r="Q213" s="435"/>
      <c r="R213" s="435"/>
    </row>
    <row r="214" spans="15:18">
      <c r="O214" s="435"/>
      <c r="P214" s="435"/>
      <c r="Q214" s="435"/>
      <c r="R214" s="435"/>
    </row>
    <row r="215" spans="15:18">
      <c r="O215" s="435"/>
      <c r="P215" s="435"/>
      <c r="Q215" s="435"/>
      <c r="R215" s="435"/>
    </row>
    <row r="216" spans="15:18">
      <c r="O216" s="435"/>
      <c r="P216" s="435"/>
      <c r="Q216" s="435"/>
      <c r="R216" s="435"/>
    </row>
    <row r="217" spans="15:18">
      <c r="O217" s="435"/>
      <c r="P217" s="435"/>
      <c r="Q217" s="435"/>
      <c r="R217" s="435"/>
    </row>
  </sheetData>
  <mergeCells count="113">
    <mergeCell ref="D145:D149"/>
    <mergeCell ref="H144:J144"/>
    <mergeCell ref="H152:J152"/>
    <mergeCell ref="H145:J145"/>
    <mergeCell ref="H146:J146"/>
    <mergeCell ref="H147:J147"/>
    <mergeCell ref="H148:J148"/>
    <mergeCell ref="H149:J149"/>
    <mergeCell ref="O213:R217"/>
    <mergeCell ref="E154:G154"/>
    <mergeCell ref="C184:D184"/>
    <mergeCell ref="N39:O39"/>
    <mergeCell ref="E144:G144"/>
    <mergeCell ref="E145:G145"/>
    <mergeCell ref="E146:G146"/>
    <mergeCell ref="E147:G147"/>
    <mergeCell ref="E148:G148"/>
    <mergeCell ref="E149:G149"/>
    <mergeCell ref="E152:G152"/>
    <mergeCell ref="E153:G153"/>
    <mergeCell ref="C45:K45"/>
    <mergeCell ref="C51:F51"/>
    <mergeCell ref="G49:K49"/>
    <mergeCell ref="C145:C149"/>
    <mergeCell ref="C153:C156"/>
    <mergeCell ref="D153:D156"/>
    <mergeCell ref="E155:G155"/>
    <mergeCell ref="E150:G150"/>
    <mergeCell ref="E156:G156"/>
    <mergeCell ref="H153:J153"/>
    <mergeCell ref="H154:J154"/>
    <mergeCell ref="H155:J155"/>
    <mergeCell ref="H156:J156"/>
    <mergeCell ref="C141:H141"/>
    <mergeCell ref="C100:H100"/>
    <mergeCell ref="M137:M140"/>
    <mergeCell ref="C103:M103"/>
    <mergeCell ref="F59:G59"/>
    <mergeCell ref="F60:G60"/>
    <mergeCell ref="G51:K51"/>
    <mergeCell ref="C50:F50"/>
    <mergeCell ref="G50:K50"/>
    <mergeCell ref="F57:G57"/>
    <mergeCell ref="F58:G58"/>
    <mergeCell ref="M64:M95"/>
    <mergeCell ref="M96:M99"/>
    <mergeCell ref="C64:C95"/>
    <mergeCell ref="C96:C99"/>
    <mergeCell ref="D64:D95"/>
    <mergeCell ref="D96:D99"/>
    <mergeCell ref="I64:I95"/>
    <mergeCell ref="I96:I99"/>
    <mergeCell ref="M105:M136"/>
    <mergeCell ref="C137:C140"/>
    <mergeCell ref="D137:D140"/>
    <mergeCell ref="I137:I140"/>
    <mergeCell ref="G37:K37"/>
    <mergeCell ref="G39:K39"/>
    <mergeCell ref="C38:K38"/>
    <mergeCell ref="G40:K40"/>
    <mergeCell ref="G41:K41"/>
    <mergeCell ref="C39:F39"/>
    <mergeCell ref="C40:F40"/>
    <mergeCell ref="C41:F41"/>
    <mergeCell ref="C37:F37"/>
    <mergeCell ref="C48:F48"/>
    <mergeCell ref="G48:K48"/>
    <mergeCell ref="F171:I171"/>
    <mergeCell ref="F167:I167"/>
    <mergeCell ref="F168:I168"/>
    <mergeCell ref="F169:I169"/>
    <mergeCell ref="F165:I165"/>
    <mergeCell ref="F166:I166"/>
    <mergeCell ref="C42:F42"/>
    <mergeCell ref="C43:F43"/>
    <mergeCell ref="C44:F44"/>
    <mergeCell ref="C46:F46"/>
    <mergeCell ref="C47:F47"/>
    <mergeCell ref="G42:K42"/>
    <mergeCell ref="G43:K43"/>
    <mergeCell ref="G44:K44"/>
    <mergeCell ref="G46:K46"/>
    <mergeCell ref="G47:K47"/>
    <mergeCell ref="C49:F49"/>
    <mergeCell ref="C105:C136"/>
    <mergeCell ref="D105:D136"/>
    <mergeCell ref="I105:I136"/>
    <mergeCell ref="C56:R56"/>
    <mergeCell ref="C62:M62"/>
    <mergeCell ref="C5:J5"/>
    <mergeCell ref="C9:K9"/>
    <mergeCell ref="C10:K10"/>
    <mergeCell ref="F175:I175"/>
    <mergeCell ref="C177:D177"/>
    <mergeCell ref="K64:K95"/>
    <mergeCell ref="K96:K99"/>
    <mergeCell ref="K105:K136"/>
    <mergeCell ref="K137:K140"/>
    <mergeCell ref="C165:E165"/>
    <mergeCell ref="C166:E166"/>
    <mergeCell ref="C167:E167"/>
    <mergeCell ref="C168:E168"/>
    <mergeCell ref="C169:E169"/>
    <mergeCell ref="C170:E170"/>
    <mergeCell ref="C171:E171"/>
    <mergeCell ref="C172:E172"/>
    <mergeCell ref="C173:E173"/>
    <mergeCell ref="C174:E174"/>
    <mergeCell ref="C175:E175"/>
    <mergeCell ref="F173:I173"/>
    <mergeCell ref="F174:I174"/>
    <mergeCell ref="F172:I172"/>
    <mergeCell ref="F170:I170"/>
  </mergeCells>
  <hyperlinks>
    <hyperlink ref="G20" r:id="rId1" xr:uid="{0E995443-A2C3-4228-B8F5-29DADD928CA5}"/>
    <hyperlink ref="G19" r:id="rId2" xr:uid="{BBAF8B08-D48B-4073-B47D-B87B0A1F50CC}"/>
  </hyperlinks>
  <pageMargins left="0.25" right="0.25" top="0.75" bottom="0.75" header="0.3" footer="0.3"/>
  <pageSetup scale="70" orientation="portrait" r:id="rId3"/>
  <drawing r:id="rId4"/>
  <legacy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11F0B1-45EC-422B-8CC2-186FC8BDA07A}">
  <dimension ref="B2:I41"/>
  <sheetViews>
    <sheetView showGridLines="0" workbookViewId="0">
      <selection activeCell="I41" sqref="B2:I41"/>
    </sheetView>
  </sheetViews>
  <sheetFormatPr baseColWidth="10" defaultRowHeight="14.4"/>
  <cols>
    <col min="2" max="2" width="25.33203125" style="1" customWidth="1"/>
    <col min="3" max="3" width="34.33203125" customWidth="1"/>
    <col min="4" max="4" width="12.44140625" style="2" hidden="1" customWidth="1"/>
    <col min="5" max="5" width="16.6640625" style="3" hidden="1" customWidth="1"/>
    <col min="6" max="6" width="14.33203125" style="2" hidden="1" customWidth="1"/>
    <col min="7" max="8" width="0" style="3" hidden="1" customWidth="1"/>
    <col min="9" max="9" width="11.5546875" style="2"/>
  </cols>
  <sheetData>
    <row r="2" spans="2:9" ht="18">
      <c r="B2" s="437" t="s">
        <v>341</v>
      </c>
      <c r="C2" s="437"/>
      <c r="D2" s="437"/>
      <c r="E2" s="437"/>
      <c r="F2" s="437"/>
      <c r="G2" s="437"/>
      <c r="H2" s="437"/>
      <c r="I2" s="437"/>
    </row>
    <row r="3" spans="2:9" ht="43.95" customHeight="1">
      <c r="B3" s="4" t="s">
        <v>422</v>
      </c>
      <c r="C3" s="4" t="s">
        <v>374</v>
      </c>
      <c r="D3" s="4" t="s">
        <v>375</v>
      </c>
      <c r="E3" s="5" t="s">
        <v>376</v>
      </c>
      <c r="F3" s="4" t="s">
        <v>411</v>
      </c>
      <c r="G3" s="5" t="s">
        <v>413</v>
      </c>
      <c r="H3" s="5" t="s">
        <v>377</v>
      </c>
      <c r="I3" s="4" t="s">
        <v>410</v>
      </c>
    </row>
    <row r="4" spans="2:9">
      <c r="B4" s="436" t="s">
        <v>414</v>
      </c>
      <c r="C4" s="6" t="s">
        <v>342</v>
      </c>
      <c r="D4" s="7" t="s">
        <v>378</v>
      </c>
      <c r="E4" s="8">
        <v>21600</v>
      </c>
      <c r="F4" s="7" t="s">
        <v>412</v>
      </c>
      <c r="G4" s="8">
        <v>90784</v>
      </c>
      <c r="H4" s="8">
        <v>100000</v>
      </c>
      <c r="I4" s="9">
        <v>5.3999999999999999E-2</v>
      </c>
    </row>
    <row r="5" spans="2:9">
      <c r="B5" s="436"/>
      <c r="C5" s="6" t="s">
        <v>343</v>
      </c>
      <c r="D5" s="7" t="s">
        <v>379</v>
      </c>
      <c r="E5" s="8">
        <v>1910</v>
      </c>
      <c r="F5" s="7" t="s">
        <v>412</v>
      </c>
      <c r="G5" s="8">
        <v>9254</v>
      </c>
      <c r="H5" s="8">
        <v>100000</v>
      </c>
      <c r="I5" s="9">
        <v>4.7999999999999996E-3</v>
      </c>
    </row>
    <row r="6" spans="2:9">
      <c r="B6" s="436"/>
      <c r="C6" s="6" t="s">
        <v>344</v>
      </c>
      <c r="D6" s="7" t="s">
        <v>380</v>
      </c>
      <c r="E6" s="8">
        <v>1716</v>
      </c>
      <c r="F6" s="7" t="s">
        <v>412</v>
      </c>
      <c r="G6" s="8">
        <v>4084</v>
      </c>
      <c r="H6" s="8">
        <v>100000</v>
      </c>
      <c r="I6" s="9">
        <v>4.3E-3</v>
      </c>
    </row>
    <row r="7" spans="2:9">
      <c r="B7" s="436"/>
      <c r="C7" s="6" t="s">
        <v>345</v>
      </c>
      <c r="D7" s="7" t="s">
        <v>381</v>
      </c>
      <c r="E7" s="8">
        <v>2384</v>
      </c>
      <c r="F7" s="7" t="s">
        <v>412</v>
      </c>
      <c r="G7" s="8">
        <v>4068</v>
      </c>
      <c r="H7" s="8">
        <v>100000</v>
      </c>
      <c r="I7" s="9">
        <v>6.0000000000000001E-3</v>
      </c>
    </row>
    <row r="8" spans="2:9">
      <c r="B8" s="436"/>
      <c r="C8" s="6" t="s">
        <v>346</v>
      </c>
      <c r="D8" s="7" t="s">
        <v>382</v>
      </c>
      <c r="E8" s="8">
        <v>24323</v>
      </c>
      <c r="F8" s="7" t="s">
        <v>412</v>
      </c>
      <c r="G8" s="8">
        <v>102227</v>
      </c>
      <c r="H8" s="8">
        <v>100000</v>
      </c>
      <c r="I8" s="9">
        <v>6.08E-2</v>
      </c>
    </row>
    <row r="9" spans="2:9">
      <c r="B9" s="436"/>
      <c r="C9" s="6" t="s">
        <v>347</v>
      </c>
      <c r="D9" s="7" t="s">
        <v>383</v>
      </c>
      <c r="E9" s="8">
        <v>421</v>
      </c>
      <c r="F9" s="7" t="s">
        <v>412</v>
      </c>
      <c r="G9" s="8">
        <v>1769</v>
      </c>
      <c r="H9" s="8">
        <v>100000</v>
      </c>
      <c r="I9" s="9">
        <v>1.1000000000000001E-3</v>
      </c>
    </row>
    <row r="10" spans="2:9">
      <c r="B10" s="436"/>
      <c r="C10" s="6" t="s">
        <v>348</v>
      </c>
      <c r="D10" s="7" t="s">
        <v>384</v>
      </c>
      <c r="E10" s="8">
        <v>9509</v>
      </c>
      <c r="F10" s="7" t="s">
        <v>412</v>
      </c>
      <c r="G10" s="8">
        <v>41753</v>
      </c>
      <c r="H10" s="8">
        <v>100000</v>
      </c>
      <c r="I10" s="9">
        <v>2.3800000000000002E-2</v>
      </c>
    </row>
    <row r="11" spans="2:9">
      <c r="B11" s="436"/>
      <c r="C11" s="6" t="s">
        <v>349</v>
      </c>
      <c r="D11" s="7" t="s">
        <v>385</v>
      </c>
      <c r="E11" s="8">
        <v>7126</v>
      </c>
      <c r="F11" s="7" t="s">
        <v>412</v>
      </c>
      <c r="G11" s="8">
        <v>30298</v>
      </c>
      <c r="H11" s="8">
        <v>100000</v>
      </c>
      <c r="I11" s="9">
        <v>1.78E-2</v>
      </c>
    </row>
    <row r="12" spans="2:9">
      <c r="B12" s="436"/>
      <c r="C12" s="6" t="s">
        <v>350</v>
      </c>
      <c r="D12" s="7" t="s">
        <v>386</v>
      </c>
      <c r="E12" s="8">
        <v>3530</v>
      </c>
      <c r="F12" s="7" t="s">
        <v>412</v>
      </c>
      <c r="G12" s="8">
        <v>10950</v>
      </c>
      <c r="H12" s="8">
        <v>100000</v>
      </c>
      <c r="I12" s="9">
        <v>8.8000000000000005E-3</v>
      </c>
    </row>
    <row r="13" spans="2:9">
      <c r="B13" s="436"/>
      <c r="C13" s="6" t="s">
        <v>351</v>
      </c>
      <c r="D13" s="7" t="s">
        <v>387</v>
      </c>
      <c r="E13" s="8">
        <v>450</v>
      </c>
      <c r="F13" s="7" t="s">
        <v>412</v>
      </c>
      <c r="G13" s="8">
        <v>450</v>
      </c>
      <c r="H13" s="8">
        <v>100000</v>
      </c>
      <c r="I13" s="9">
        <v>1.1000000000000001E-3</v>
      </c>
    </row>
    <row r="14" spans="2:9">
      <c r="B14" s="436"/>
      <c r="C14" s="6" t="s">
        <v>352</v>
      </c>
      <c r="D14" s="7" t="s">
        <v>388</v>
      </c>
      <c r="E14" s="8">
        <v>15833</v>
      </c>
      <c r="F14" s="7" t="s">
        <v>412</v>
      </c>
      <c r="G14" s="8">
        <v>66549</v>
      </c>
      <c r="H14" s="8">
        <v>100000</v>
      </c>
      <c r="I14" s="9">
        <v>3.9600000000000003E-2</v>
      </c>
    </row>
    <row r="15" spans="2:9">
      <c r="B15" s="436"/>
      <c r="C15" s="6" t="s">
        <v>353</v>
      </c>
      <c r="D15" s="7" t="s">
        <v>389</v>
      </c>
      <c r="E15" s="8">
        <v>3130</v>
      </c>
      <c r="F15" s="7" t="s">
        <v>412</v>
      </c>
      <c r="G15" s="8">
        <v>9014</v>
      </c>
      <c r="H15" s="8">
        <v>100000</v>
      </c>
      <c r="I15" s="9">
        <v>7.7999999999999996E-3</v>
      </c>
    </row>
    <row r="16" spans="2:9">
      <c r="B16" s="436"/>
      <c r="C16" s="6" t="s">
        <v>354</v>
      </c>
      <c r="D16" s="7" t="s">
        <v>390</v>
      </c>
      <c r="E16" s="8">
        <v>3049</v>
      </c>
      <c r="F16" s="7" t="s">
        <v>412</v>
      </c>
      <c r="G16" s="8">
        <v>8089</v>
      </c>
      <c r="H16" s="8">
        <v>100000</v>
      </c>
      <c r="I16" s="9">
        <v>7.6E-3</v>
      </c>
    </row>
    <row r="17" spans="2:9">
      <c r="B17" s="436"/>
      <c r="C17" s="6" t="s">
        <v>355</v>
      </c>
      <c r="D17" s="7" t="s">
        <v>391</v>
      </c>
      <c r="E17" s="8">
        <v>7300</v>
      </c>
      <c r="F17" s="7" t="s">
        <v>412</v>
      </c>
      <c r="G17" s="8">
        <v>30680</v>
      </c>
      <c r="H17" s="8">
        <v>100000</v>
      </c>
      <c r="I17" s="9">
        <v>1.83E-2</v>
      </c>
    </row>
    <row r="18" spans="2:9">
      <c r="B18" s="436"/>
      <c r="C18" s="6" t="s">
        <v>356</v>
      </c>
      <c r="D18" s="7" t="s">
        <v>392</v>
      </c>
      <c r="E18" s="8">
        <v>1133</v>
      </c>
      <c r="F18" s="7" t="s">
        <v>412</v>
      </c>
      <c r="G18" s="8">
        <v>4973</v>
      </c>
      <c r="H18" s="8">
        <v>100000</v>
      </c>
      <c r="I18" s="9">
        <v>2.8E-3</v>
      </c>
    </row>
    <row r="19" spans="2:9">
      <c r="B19" s="436"/>
      <c r="C19" s="6" t="s">
        <v>357</v>
      </c>
      <c r="D19" s="7" t="s">
        <v>393</v>
      </c>
      <c r="E19" s="8">
        <v>29012</v>
      </c>
      <c r="F19" s="7" t="s">
        <v>412</v>
      </c>
      <c r="G19" s="8">
        <v>121940</v>
      </c>
      <c r="H19" s="8">
        <v>100000</v>
      </c>
      <c r="I19" s="9">
        <v>7.2499999999999995E-2</v>
      </c>
    </row>
    <row r="20" spans="2:9">
      <c r="B20" s="436"/>
      <c r="C20" s="6" t="s">
        <v>358</v>
      </c>
      <c r="D20" s="7" t="s">
        <v>394</v>
      </c>
      <c r="E20" s="8">
        <v>28188</v>
      </c>
      <c r="F20" s="7" t="s">
        <v>412</v>
      </c>
      <c r="G20" s="8">
        <v>123776</v>
      </c>
      <c r="H20" s="8">
        <v>100000</v>
      </c>
      <c r="I20" s="9">
        <v>7.0499999999999993E-2</v>
      </c>
    </row>
    <row r="21" spans="2:9">
      <c r="B21" s="436"/>
      <c r="C21" s="6" t="s">
        <v>359</v>
      </c>
      <c r="D21" s="7" t="s">
        <v>395</v>
      </c>
      <c r="E21" s="8">
        <v>2946</v>
      </c>
      <c r="F21" s="7" t="s">
        <v>412</v>
      </c>
      <c r="G21" s="8">
        <v>7398</v>
      </c>
      <c r="H21" s="8">
        <v>100000</v>
      </c>
      <c r="I21" s="9">
        <v>7.4000000000000003E-3</v>
      </c>
    </row>
    <row r="22" spans="2:9">
      <c r="B22" s="436"/>
      <c r="C22" s="6" t="s">
        <v>360</v>
      </c>
      <c r="D22" s="7" t="s">
        <v>396</v>
      </c>
      <c r="E22" s="8">
        <v>205012</v>
      </c>
      <c r="F22" s="7" t="s">
        <v>412</v>
      </c>
      <c r="G22" s="8">
        <v>876872</v>
      </c>
      <c r="H22" s="8">
        <v>100000</v>
      </c>
      <c r="I22" s="9">
        <v>0.51249999999999996</v>
      </c>
    </row>
    <row r="23" spans="2:9">
      <c r="B23" s="436"/>
      <c r="C23" s="6" t="s">
        <v>361</v>
      </c>
      <c r="D23" s="7" t="s">
        <v>397</v>
      </c>
      <c r="E23" s="8">
        <v>8122</v>
      </c>
      <c r="F23" s="7" t="s">
        <v>412</v>
      </c>
      <c r="G23" s="8">
        <v>31086</v>
      </c>
      <c r="H23" s="8">
        <v>100000</v>
      </c>
      <c r="I23" s="9">
        <v>2.0299999999999999E-2</v>
      </c>
    </row>
    <row r="24" spans="2:9">
      <c r="B24" s="436"/>
      <c r="C24" s="6" t="s">
        <v>362</v>
      </c>
      <c r="D24" s="7" t="s">
        <v>398</v>
      </c>
      <c r="E24" s="8">
        <v>5382</v>
      </c>
      <c r="F24" s="7" t="s">
        <v>412</v>
      </c>
      <c r="G24" s="8">
        <v>23634</v>
      </c>
      <c r="H24" s="8">
        <v>100000</v>
      </c>
      <c r="I24" s="9">
        <v>1.35E-2</v>
      </c>
    </row>
    <row r="25" spans="2:9">
      <c r="B25" s="436"/>
      <c r="C25" s="6" t="s">
        <v>363</v>
      </c>
      <c r="D25" s="7" t="s">
        <v>399</v>
      </c>
      <c r="E25" s="8">
        <v>2500</v>
      </c>
      <c r="F25" s="7" t="s">
        <v>412</v>
      </c>
      <c r="G25" s="8">
        <v>2500</v>
      </c>
      <c r="H25" s="8">
        <v>100000</v>
      </c>
      <c r="I25" s="9">
        <v>6.3E-3</v>
      </c>
    </row>
    <row r="26" spans="2:9">
      <c r="B26" s="436"/>
      <c r="C26" s="6" t="s">
        <v>364</v>
      </c>
      <c r="D26" s="7" t="s">
        <v>400</v>
      </c>
      <c r="E26" s="8">
        <v>2600</v>
      </c>
      <c r="F26" s="7" t="s">
        <v>412</v>
      </c>
      <c r="G26" s="8">
        <v>2600</v>
      </c>
      <c r="H26" s="8">
        <v>100000</v>
      </c>
      <c r="I26" s="9">
        <v>6.4999999999999997E-3</v>
      </c>
    </row>
    <row r="27" spans="2:9">
      <c r="B27" s="436"/>
      <c r="C27" s="6" t="s">
        <v>365</v>
      </c>
      <c r="D27" s="7" t="s">
        <v>401</v>
      </c>
      <c r="E27" s="8">
        <v>3572</v>
      </c>
      <c r="F27" s="7" t="s">
        <v>412</v>
      </c>
      <c r="G27" s="8">
        <v>6536</v>
      </c>
      <c r="H27" s="8">
        <v>100000</v>
      </c>
      <c r="I27" s="9">
        <v>8.8999999999999999E-3</v>
      </c>
    </row>
    <row r="28" spans="2:9">
      <c r="B28" s="436"/>
      <c r="C28" s="6" t="s">
        <v>366</v>
      </c>
      <c r="D28" s="7" t="s">
        <v>402</v>
      </c>
      <c r="E28" s="8">
        <v>2850</v>
      </c>
      <c r="F28" s="7" t="s">
        <v>412</v>
      </c>
      <c r="G28" s="8">
        <v>3850</v>
      </c>
      <c r="H28" s="8">
        <v>100000</v>
      </c>
      <c r="I28" s="9">
        <v>7.1000000000000004E-3</v>
      </c>
    </row>
    <row r="29" spans="2:9">
      <c r="B29" s="436"/>
      <c r="C29" s="6" t="s">
        <v>367</v>
      </c>
      <c r="D29" s="7" t="s">
        <v>403</v>
      </c>
      <c r="E29" s="8">
        <v>4197</v>
      </c>
      <c r="F29" s="7" t="s">
        <v>412</v>
      </c>
      <c r="G29" s="8">
        <v>20985</v>
      </c>
      <c r="H29" s="8">
        <v>100000</v>
      </c>
      <c r="I29" s="9">
        <v>1.0500000000000001E-2</v>
      </c>
    </row>
    <row r="30" spans="2:9">
      <c r="B30" s="436"/>
      <c r="C30" s="6" t="s">
        <v>368</v>
      </c>
      <c r="D30" s="7" t="s">
        <v>404</v>
      </c>
      <c r="E30" s="8">
        <v>300</v>
      </c>
      <c r="F30" s="7" t="s">
        <v>412</v>
      </c>
      <c r="G30" s="8">
        <v>1500</v>
      </c>
      <c r="H30" s="8">
        <v>100000</v>
      </c>
      <c r="I30" s="9">
        <v>6.9999999999999999E-4</v>
      </c>
    </row>
    <row r="31" spans="2:9">
      <c r="B31" s="436"/>
      <c r="C31" s="6" t="s">
        <v>369</v>
      </c>
      <c r="D31" s="7" t="s">
        <v>405</v>
      </c>
      <c r="E31" s="8">
        <v>1250</v>
      </c>
      <c r="F31" s="7" t="s">
        <v>412</v>
      </c>
      <c r="G31" s="8">
        <v>1726</v>
      </c>
      <c r="H31" s="8">
        <v>100000</v>
      </c>
      <c r="I31" s="9">
        <v>3.0999999999999999E-3</v>
      </c>
    </row>
    <row r="32" spans="2:9">
      <c r="B32" s="436"/>
      <c r="C32" s="6" t="s">
        <v>370</v>
      </c>
      <c r="D32" s="7" t="s">
        <v>406</v>
      </c>
      <c r="E32" s="8">
        <v>300</v>
      </c>
      <c r="F32" s="7" t="s">
        <v>412</v>
      </c>
      <c r="G32" s="8">
        <v>300</v>
      </c>
      <c r="H32" s="8">
        <v>100000</v>
      </c>
      <c r="I32" s="9">
        <v>6.9999999999999999E-4</v>
      </c>
    </row>
    <row r="33" spans="2:9">
      <c r="B33" s="436"/>
      <c r="C33" s="6" t="s">
        <v>371</v>
      </c>
      <c r="D33" s="7" t="s">
        <v>407</v>
      </c>
      <c r="E33" s="8">
        <v>300</v>
      </c>
      <c r="F33" s="7" t="s">
        <v>412</v>
      </c>
      <c r="G33" s="8">
        <v>300</v>
      </c>
      <c r="H33" s="8">
        <v>100000</v>
      </c>
      <c r="I33" s="9">
        <v>6.9999999999999999E-4</v>
      </c>
    </row>
    <row r="34" spans="2:9">
      <c r="B34" s="436"/>
      <c r="C34" s="6" t="s">
        <v>372</v>
      </c>
      <c r="D34" s="7" t="s">
        <v>408</v>
      </c>
      <c r="E34" s="8">
        <v>50</v>
      </c>
      <c r="F34" s="7" t="s">
        <v>412</v>
      </c>
      <c r="G34" s="8">
        <v>50</v>
      </c>
      <c r="H34" s="8">
        <v>100000</v>
      </c>
      <c r="I34" s="9">
        <v>1E-4</v>
      </c>
    </row>
    <row r="35" spans="2:9">
      <c r="B35" s="436"/>
      <c r="C35" s="6" t="s">
        <v>373</v>
      </c>
      <c r="D35" s="7" t="s">
        <v>409</v>
      </c>
      <c r="E35" s="8">
        <v>5</v>
      </c>
      <c r="F35" s="7" t="s">
        <v>412</v>
      </c>
      <c r="G35" s="8">
        <v>5</v>
      </c>
      <c r="H35" s="8">
        <v>100000</v>
      </c>
      <c r="I35" s="9">
        <v>1E-4</v>
      </c>
    </row>
    <row r="36" spans="2:9" s="1" customFormat="1"/>
    <row r="37" spans="2:9" ht="36">
      <c r="B37" s="4" t="s">
        <v>422</v>
      </c>
      <c r="C37" s="4" t="s">
        <v>374</v>
      </c>
      <c r="D37" s="4" t="s">
        <v>375</v>
      </c>
      <c r="E37" s="5" t="s">
        <v>376</v>
      </c>
      <c r="F37" s="4" t="s">
        <v>411</v>
      </c>
      <c r="G37" s="5" t="s">
        <v>413</v>
      </c>
      <c r="H37" s="5" t="s">
        <v>377</v>
      </c>
      <c r="I37" s="4" t="s">
        <v>410</v>
      </c>
    </row>
    <row r="38" spans="2:9">
      <c r="B38" s="436" t="s">
        <v>360</v>
      </c>
      <c r="C38" s="6" t="s">
        <v>415</v>
      </c>
      <c r="D38" s="7" t="s">
        <v>419</v>
      </c>
      <c r="E38" s="8">
        <v>21471</v>
      </c>
      <c r="F38" s="7" t="s">
        <v>412</v>
      </c>
      <c r="G38" s="8">
        <v>21471</v>
      </c>
      <c r="H38" s="8">
        <v>500000</v>
      </c>
      <c r="I38" s="9">
        <v>0.7157</v>
      </c>
    </row>
    <row r="39" spans="2:9">
      <c r="B39" s="436"/>
      <c r="C39" s="6" t="s">
        <v>416</v>
      </c>
      <c r="D39" s="7">
        <v>1753023</v>
      </c>
      <c r="E39" s="8">
        <v>7359</v>
      </c>
      <c r="F39" s="7" t="s">
        <v>412</v>
      </c>
      <c r="G39" s="8">
        <v>7359</v>
      </c>
      <c r="H39" s="8">
        <v>500000</v>
      </c>
      <c r="I39" s="9">
        <v>0.24529999999999999</v>
      </c>
    </row>
    <row r="40" spans="2:9">
      <c r="B40" s="436"/>
      <c r="C40" s="6" t="s">
        <v>417</v>
      </c>
      <c r="D40" s="7" t="s">
        <v>420</v>
      </c>
      <c r="E40" s="8">
        <v>585</v>
      </c>
      <c r="F40" s="7" t="s">
        <v>412</v>
      </c>
      <c r="G40" s="8">
        <v>585</v>
      </c>
      <c r="H40" s="8">
        <v>500000</v>
      </c>
      <c r="I40" s="9">
        <v>1.95E-2</v>
      </c>
    </row>
    <row r="41" spans="2:9">
      <c r="B41" s="436"/>
      <c r="C41" s="6" t="s">
        <v>418</v>
      </c>
      <c r="D41" s="7" t="s">
        <v>421</v>
      </c>
      <c r="E41" s="8">
        <v>585</v>
      </c>
      <c r="F41" s="7" t="s">
        <v>412</v>
      </c>
      <c r="G41" s="8">
        <v>585</v>
      </c>
      <c r="H41" s="8">
        <v>500000</v>
      </c>
      <c r="I41" s="9">
        <v>1.95E-2</v>
      </c>
    </row>
  </sheetData>
  <mergeCells count="3">
    <mergeCell ref="B4:B35"/>
    <mergeCell ref="B2:I2"/>
    <mergeCell ref="B38:B4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M65"/>
  <sheetViews>
    <sheetView showGridLines="0" topLeftCell="A5" zoomScale="85" zoomScaleNormal="85" workbookViewId="0">
      <selection activeCell="B39" sqref="B39"/>
    </sheetView>
  </sheetViews>
  <sheetFormatPr baseColWidth="10" defaultColWidth="11.5546875" defaultRowHeight="12.6"/>
  <cols>
    <col min="1" max="1" width="7.5546875" style="10" customWidth="1"/>
    <col min="2" max="2" width="43.88671875" style="10" customWidth="1"/>
    <col min="3" max="3" width="6.5546875" style="12" customWidth="1"/>
    <col min="4" max="5" width="18" style="10" customWidth="1"/>
    <col min="6" max="6" width="39.44140625" style="10" customWidth="1"/>
    <col min="7" max="7" width="6.6640625" style="12" customWidth="1"/>
    <col min="8" max="9" width="18" style="10" customWidth="1"/>
    <col min="10" max="10" width="2.44140625" style="10" customWidth="1"/>
    <col min="11" max="11" width="17.44140625" style="10" customWidth="1"/>
    <col min="12" max="13" width="14.5546875" style="10" bestFit="1" customWidth="1"/>
    <col min="14" max="16384" width="11.5546875" style="10"/>
  </cols>
  <sheetData>
    <row r="1" spans="2:13" ht="12" customHeight="1"/>
    <row r="2" spans="2:13" ht="15" customHeight="1">
      <c r="B2" s="441"/>
      <c r="C2" s="441"/>
      <c r="D2" s="441"/>
      <c r="E2" s="441"/>
      <c r="F2" s="441"/>
      <c r="G2" s="441"/>
      <c r="H2" s="441"/>
      <c r="I2" s="441"/>
    </row>
    <row r="3" spans="2:13" ht="15" customHeight="1">
      <c r="B3" s="41"/>
      <c r="C3" s="41"/>
      <c r="D3" s="41"/>
      <c r="E3" s="41"/>
      <c r="F3" s="41"/>
      <c r="G3" s="41"/>
      <c r="H3" s="41"/>
      <c r="I3" s="41"/>
    </row>
    <row r="4" spans="2:13" ht="15" customHeight="1">
      <c r="B4" s="41"/>
      <c r="C4" s="41"/>
      <c r="D4" s="41"/>
      <c r="E4" s="41"/>
      <c r="F4" s="41"/>
      <c r="G4" s="41"/>
      <c r="H4" s="41"/>
      <c r="I4" s="41"/>
    </row>
    <row r="5" spans="2:13" ht="15" customHeight="1">
      <c r="B5" s="404" t="s">
        <v>340</v>
      </c>
      <c r="C5" s="404"/>
      <c r="D5" s="404"/>
      <c r="E5" s="404"/>
      <c r="F5" s="404"/>
      <c r="G5" s="404"/>
      <c r="H5" s="404"/>
      <c r="I5" s="404"/>
    </row>
    <row r="6" spans="2:13" ht="12.6" customHeight="1">
      <c r="B6" s="44" t="s">
        <v>752</v>
      </c>
      <c r="C6" s="40"/>
      <c r="D6" s="40"/>
      <c r="E6" s="40"/>
      <c r="F6" s="40"/>
      <c r="G6" s="40"/>
      <c r="H6" s="40"/>
      <c r="I6" s="40"/>
    </row>
    <row r="7" spans="2:13" ht="12.6" customHeight="1">
      <c r="B7" s="44" t="s">
        <v>753</v>
      </c>
      <c r="C7" s="40"/>
      <c r="D7" s="40"/>
      <c r="E7" s="40"/>
      <c r="F7" s="40"/>
      <c r="G7" s="40"/>
      <c r="H7" s="40"/>
      <c r="I7" s="40"/>
    </row>
    <row r="8" spans="2:13" ht="15.6">
      <c r="B8" s="440"/>
      <c r="C8" s="440"/>
      <c r="D8" s="440"/>
      <c r="E8" s="440"/>
      <c r="F8" s="440"/>
      <c r="G8" s="440"/>
      <c r="H8" s="440"/>
      <c r="I8" s="440"/>
    </row>
    <row r="9" spans="2:13" ht="53.25" customHeight="1">
      <c r="B9" s="438" t="s">
        <v>829</v>
      </c>
      <c r="C9" s="439"/>
      <c r="D9" s="439"/>
      <c r="E9" s="439"/>
      <c r="F9" s="439"/>
      <c r="G9" s="439"/>
      <c r="H9" s="439"/>
      <c r="I9" s="439"/>
      <c r="J9" s="11"/>
      <c r="K9" s="11"/>
      <c r="L9" s="11"/>
    </row>
    <row r="10" spans="2:13" ht="6.75" customHeight="1"/>
    <row r="11" spans="2:13" ht="32.25" customHeight="1">
      <c r="B11" s="102" t="s">
        <v>0</v>
      </c>
      <c r="C11" s="102" t="s">
        <v>446</v>
      </c>
      <c r="D11" s="103">
        <v>44651</v>
      </c>
      <c r="E11" s="103">
        <v>44561</v>
      </c>
      <c r="F11" s="102" t="s">
        <v>8</v>
      </c>
      <c r="G11" s="102" t="s">
        <v>446</v>
      </c>
      <c r="H11" s="103">
        <v>44651</v>
      </c>
      <c r="I11" s="103">
        <v>44561</v>
      </c>
    </row>
    <row r="12" spans="2:13" ht="15" customHeight="1">
      <c r="B12" s="144" t="s">
        <v>1</v>
      </c>
      <c r="C12" s="145"/>
      <c r="D12" s="146"/>
      <c r="E12" s="146"/>
      <c r="F12" s="144" t="s">
        <v>192</v>
      </c>
      <c r="G12" s="147"/>
      <c r="H12" s="146"/>
      <c r="I12" s="146"/>
    </row>
    <row r="13" spans="2:13" ht="15" customHeight="1">
      <c r="B13" s="144" t="s">
        <v>118</v>
      </c>
      <c r="C13" s="145"/>
      <c r="D13" s="143">
        <f>+D14+D16+D15</f>
        <v>564728147</v>
      </c>
      <c r="E13" s="143">
        <f>+E14+E16</f>
        <v>474199833</v>
      </c>
      <c r="F13" s="144" t="s">
        <v>317</v>
      </c>
      <c r="G13" s="145"/>
      <c r="H13" s="143">
        <f>SUM(H14:H16)</f>
        <v>0</v>
      </c>
      <c r="I13" s="143">
        <f>SUM(I14:I16)</f>
        <v>25388188705</v>
      </c>
      <c r="K13" s="13"/>
    </row>
    <row r="14" spans="2:13" ht="15" customHeight="1">
      <c r="B14" s="148" t="s">
        <v>619</v>
      </c>
      <c r="C14" s="145" t="str">
        <f>+Notas!B96</f>
        <v>5.4.1</v>
      </c>
      <c r="D14" s="138">
        <f>+Notas!F99</f>
        <v>2000000</v>
      </c>
      <c r="E14" s="138">
        <v>2000000</v>
      </c>
      <c r="F14" s="149" t="s">
        <v>480</v>
      </c>
      <c r="G14" s="145" t="s">
        <v>721</v>
      </c>
      <c r="H14" s="138">
        <f>+Notas!D367</f>
        <v>0</v>
      </c>
      <c r="I14" s="138">
        <f>+Notas!D368</f>
        <v>0</v>
      </c>
    </row>
    <row r="15" spans="2:13" ht="15" customHeight="1">
      <c r="B15" s="393" t="s">
        <v>821</v>
      </c>
      <c r="C15" s="145" t="str">
        <f>+Notas!B96</f>
        <v>5.4.1</v>
      </c>
      <c r="D15" s="151">
        <f>+Notas!F98</f>
        <v>109450000</v>
      </c>
      <c r="E15" s="151">
        <v>0</v>
      </c>
      <c r="F15" s="148" t="s">
        <v>481</v>
      </c>
      <c r="G15" s="145" t="str">
        <f>+Notas!B370</f>
        <v>5.14</v>
      </c>
      <c r="H15" s="138">
        <f>+Notas!D374</f>
        <v>0</v>
      </c>
      <c r="I15" s="138">
        <f>+Notas!D375</f>
        <v>0</v>
      </c>
      <c r="K15" s="14"/>
      <c r="L15" s="13"/>
      <c r="M15" s="13"/>
    </row>
    <row r="16" spans="2:13" ht="15" customHeight="1">
      <c r="B16" s="393" t="s">
        <v>620</v>
      </c>
      <c r="C16" s="150" t="str">
        <f>+Notas!B102</f>
        <v>5.4.2</v>
      </c>
      <c r="D16" s="151">
        <f>+Notas!F148</f>
        <v>453278147</v>
      </c>
      <c r="E16" s="151">
        <v>472199833</v>
      </c>
      <c r="F16" s="152" t="s">
        <v>320</v>
      </c>
      <c r="G16" s="145"/>
      <c r="H16" s="138">
        <v>0</v>
      </c>
      <c r="I16" s="138">
        <v>25388188705</v>
      </c>
      <c r="K16" s="14"/>
      <c r="L16" s="13"/>
      <c r="M16" s="13"/>
    </row>
    <row r="17" spans="2:13" ht="15" customHeight="1">
      <c r="B17" s="394"/>
      <c r="C17" s="395"/>
      <c r="D17" s="394"/>
      <c r="E17" s="394"/>
      <c r="F17" s="153"/>
      <c r="G17" s="154"/>
      <c r="H17" s="153"/>
      <c r="I17" s="153"/>
      <c r="M17" s="13"/>
    </row>
    <row r="18" spans="2:13" ht="15" customHeight="1">
      <c r="B18" s="144" t="s">
        <v>453</v>
      </c>
      <c r="C18" s="145" t="str">
        <f>+Notas!B152</f>
        <v>5.5</v>
      </c>
      <c r="D18" s="143">
        <f>+D19+D20+D21+D22</f>
        <v>191414526951.328</v>
      </c>
      <c r="E18" s="143">
        <f>+E19+E20+E21+E22</f>
        <v>192008740794</v>
      </c>
      <c r="F18" s="146"/>
      <c r="G18" s="145"/>
      <c r="H18" s="146"/>
      <c r="I18" s="146"/>
      <c r="M18" s="13"/>
    </row>
    <row r="19" spans="2:13" ht="15" customHeight="1">
      <c r="B19" s="149" t="s">
        <v>4</v>
      </c>
      <c r="C19" s="155"/>
      <c r="D19" s="138">
        <f>+Notas!G187</f>
        <v>52411413000</v>
      </c>
      <c r="E19" s="151">
        <v>48535261690</v>
      </c>
      <c r="F19" s="144" t="s">
        <v>474</v>
      </c>
      <c r="G19" s="145" t="str">
        <f>+Notas!B338</f>
        <v>5.11</v>
      </c>
      <c r="H19" s="143">
        <f>+SUM(H20:H21)</f>
        <v>135963361542</v>
      </c>
      <c r="I19" s="143">
        <f>+SUM(I20:I21)</f>
        <v>109160462231</v>
      </c>
    </row>
    <row r="20" spans="2:13" ht="15" customHeight="1">
      <c r="B20" s="149" t="s">
        <v>3</v>
      </c>
      <c r="C20" s="155"/>
      <c r="D20" s="138">
        <f>+Notas!G181</f>
        <v>139003113951.328</v>
      </c>
      <c r="E20" s="151">
        <v>115445173913</v>
      </c>
      <c r="F20" s="149" t="s">
        <v>482</v>
      </c>
      <c r="G20" s="155"/>
      <c r="H20" s="138">
        <f>+Notas!D353</f>
        <v>117387670385</v>
      </c>
      <c r="I20" s="138">
        <f>+Notas!D354</f>
        <v>96386712333</v>
      </c>
    </row>
    <row r="21" spans="2:13" ht="15" customHeight="1">
      <c r="B21" s="146" t="s">
        <v>490</v>
      </c>
      <c r="C21" s="155"/>
      <c r="D21" s="138">
        <v>0</v>
      </c>
      <c r="E21" s="151">
        <v>28041268683</v>
      </c>
      <c r="F21" s="152" t="s">
        <v>483</v>
      </c>
      <c r="G21" s="155"/>
      <c r="H21" s="138">
        <f>+Notas!D346</f>
        <v>18575691157</v>
      </c>
      <c r="I21" s="138">
        <f>+Notas!D347</f>
        <v>12773749898</v>
      </c>
    </row>
    <row r="22" spans="2:13" ht="15" customHeight="1">
      <c r="B22" s="149" t="s">
        <v>854</v>
      </c>
      <c r="C22" s="155" t="str">
        <f>+Notas!B445</f>
        <v>5.22</v>
      </c>
      <c r="D22" s="138">
        <f>+Notas!G193</f>
        <v>0</v>
      </c>
      <c r="E22" s="151">
        <v>-12963492</v>
      </c>
      <c r="F22" s="152"/>
      <c r="G22" s="145"/>
      <c r="H22" s="138"/>
      <c r="I22" s="138"/>
    </row>
    <row r="23" spans="2:13" ht="15" customHeight="1">
      <c r="B23" s="148"/>
      <c r="C23" s="145"/>
      <c r="D23" s="138"/>
      <c r="E23" s="138"/>
      <c r="F23" s="156" t="s">
        <v>319</v>
      </c>
      <c r="G23" s="145"/>
      <c r="H23" s="143">
        <f>+H24+H25+H26</f>
        <v>351033985</v>
      </c>
      <c r="I23" s="143">
        <f>+I24+I25+I26+I27</f>
        <v>376885186</v>
      </c>
      <c r="K23" s="13"/>
    </row>
    <row r="24" spans="2:13" ht="15" customHeight="1">
      <c r="B24" s="144" t="s">
        <v>248</v>
      </c>
      <c r="C24" s="145" t="str">
        <f>+Notas!B253</f>
        <v>5.6</v>
      </c>
      <c r="D24" s="143">
        <f>+D25+D26</f>
        <v>457853932</v>
      </c>
      <c r="E24" s="143">
        <f>+E25+E26</f>
        <v>1711951099</v>
      </c>
      <c r="F24" s="149" t="s">
        <v>193</v>
      </c>
      <c r="G24" s="155"/>
      <c r="H24" s="138">
        <v>267008071</v>
      </c>
      <c r="I24" s="138">
        <v>220666168</v>
      </c>
    </row>
    <row r="25" spans="2:13" ht="15" customHeight="1">
      <c r="B25" s="146" t="s">
        <v>452</v>
      </c>
      <c r="C25" s="145"/>
      <c r="D25" s="138">
        <f>+Notas!E259</f>
        <v>80184767</v>
      </c>
      <c r="E25" s="138">
        <v>1208630140</v>
      </c>
      <c r="F25" s="149" t="s">
        <v>202</v>
      </c>
      <c r="G25" s="155"/>
      <c r="H25" s="138">
        <v>84025914</v>
      </c>
      <c r="I25" s="157">
        <v>85464648</v>
      </c>
    </row>
    <row r="26" spans="2:13" ht="15" customHeight="1">
      <c r="B26" s="148" t="s">
        <v>720</v>
      </c>
      <c r="C26" s="145"/>
      <c r="D26" s="138">
        <f>+Notas!E266</f>
        <v>377669165</v>
      </c>
      <c r="E26" s="138">
        <v>503320959</v>
      </c>
      <c r="F26" s="152" t="s">
        <v>321</v>
      </c>
      <c r="G26" s="145"/>
      <c r="H26" s="138">
        <v>0</v>
      </c>
      <c r="I26" s="138">
        <v>70754370</v>
      </c>
      <c r="K26" s="13"/>
    </row>
    <row r="27" spans="2:13" ht="15" customHeight="1">
      <c r="B27" s="148"/>
      <c r="C27" s="145"/>
      <c r="D27" s="138"/>
      <c r="E27" s="138"/>
      <c r="F27" s="148"/>
      <c r="G27" s="145"/>
      <c r="H27" s="138"/>
      <c r="I27" s="138"/>
      <c r="K27" s="13"/>
    </row>
    <row r="28" spans="2:13" ht="15" customHeight="1">
      <c r="B28" s="144" t="s">
        <v>250</v>
      </c>
      <c r="C28" s="145"/>
      <c r="D28" s="143">
        <f>+D29</f>
        <v>381632766</v>
      </c>
      <c r="E28" s="143">
        <f>+E29</f>
        <v>114662305</v>
      </c>
      <c r="F28" s="144" t="s">
        <v>318</v>
      </c>
      <c r="G28" s="145" t="str">
        <f>+Notas!B398</f>
        <v>5.18</v>
      </c>
      <c r="H28" s="143">
        <f>+H29</f>
        <v>743321162</v>
      </c>
      <c r="I28" s="143">
        <f>+I29</f>
        <v>2118707702</v>
      </c>
    </row>
    <row r="29" spans="2:13" ht="15" customHeight="1">
      <c r="B29" s="149" t="s">
        <v>451</v>
      </c>
      <c r="C29" s="155" t="str">
        <f>+Notas!B317</f>
        <v>5.10</v>
      </c>
      <c r="D29" s="138">
        <f>+Notas!D336</f>
        <v>381632766</v>
      </c>
      <c r="E29" s="138">
        <f>+Notas!E336</f>
        <v>114662305</v>
      </c>
      <c r="F29" s="148" t="s">
        <v>484</v>
      </c>
      <c r="G29" s="145"/>
      <c r="H29" s="138">
        <f>+Notas!D410</f>
        <v>743321162</v>
      </c>
      <c r="I29" s="138">
        <f>+Notas!D411</f>
        <v>2118707702</v>
      </c>
      <c r="K29" s="13"/>
      <c r="L29" s="13"/>
    </row>
    <row r="30" spans="2:13" ht="15" customHeight="1">
      <c r="B30" s="148"/>
      <c r="C30" s="145"/>
      <c r="D30" s="138"/>
      <c r="E30" s="138"/>
      <c r="F30" s="144" t="s">
        <v>194</v>
      </c>
      <c r="G30" s="145"/>
      <c r="H30" s="143">
        <f>+H13+H19+H23+H28</f>
        <v>137057716689</v>
      </c>
      <c r="I30" s="143">
        <f>+I13+I19+I23+I28</f>
        <v>137044243824</v>
      </c>
    </row>
    <row r="31" spans="2:13" ht="15" customHeight="1">
      <c r="B31" s="144" t="s">
        <v>5</v>
      </c>
      <c r="C31" s="145"/>
      <c r="D31" s="143">
        <f>+D28+D24+D18+D13</f>
        <v>192818741796.328</v>
      </c>
      <c r="E31" s="143">
        <f>+E28+E24+E18+E13</f>
        <v>194309554031</v>
      </c>
      <c r="F31" s="149"/>
      <c r="G31" s="155"/>
      <c r="H31" s="146"/>
      <c r="I31" s="146"/>
      <c r="K31" s="13"/>
    </row>
    <row r="32" spans="2:13" ht="15" customHeight="1">
      <c r="B32" s="148"/>
      <c r="C32" s="145"/>
      <c r="D32" s="138"/>
      <c r="E32" s="138"/>
      <c r="F32" s="144" t="s">
        <v>195</v>
      </c>
      <c r="G32" s="145"/>
      <c r="H32" s="143">
        <f>+H30</f>
        <v>137057716689</v>
      </c>
      <c r="I32" s="143">
        <f>+I30</f>
        <v>137044243824</v>
      </c>
      <c r="K32" s="15"/>
      <c r="L32" s="15"/>
      <c r="M32" s="13"/>
    </row>
    <row r="33" spans="2:13" ht="15" customHeight="1">
      <c r="B33" s="144" t="s">
        <v>6</v>
      </c>
      <c r="C33" s="145"/>
      <c r="D33" s="138"/>
      <c r="E33" s="138"/>
      <c r="F33" s="148"/>
      <c r="G33" s="145"/>
      <c r="H33" s="146"/>
      <c r="I33" s="146"/>
      <c r="K33" s="16"/>
      <c r="L33" s="15"/>
    </row>
    <row r="34" spans="2:13" ht="15" customHeight="1">
      <c r="B34" s="144" t="s">
        <v>136</v>
      </c>
      <c r="C34" s="155" t="str">
        <f>+Notas!B152</f>
        <v>5.5</v>
      </c>
      <c r="D34" s="143">
        <f>+D36+D35</f>
        <v>7201400000</v>
      </c>
      <c r="E34" s="143">
        <v>4050700000</v>
      </c>
      <c r="F34" s="144" t="s">
        <v>485</v>
      </c>
      <c r="G34" s="145" t="str">
        <f>+Notas!B431</f>
        <v>5.21</v>
      </c>
      <c r="H34" s="138">
        <f>+Notas!G443</f>
        <v>64254158641.709686</v>
      </c>
      <c r="I34" s="138">
        <v>62395501788</v>
      </c>
      <c r="K34" s="16"/>
      <c r="L34" s="15"/>
    </row>
    <row r="35" spans="2:13" ht="15" customHeight="1">
      <c r="B35" s="148" t="s">
        <v>710</v>
      </c>
      <c r="C35" s="145"/>
      <c r="D35" s="138">
        <f>+Notas!G200</f>
        <v>6301400000</v>
      </c>
      <c r="E35" s="138">
        <v>3150700000</v>
      </c>
      <c r="F35" s="144" t="s">
        <v>196</v>
      </c>
      <c r="G35" s="145"/>
      <c r="H35" s="143">
        <f>+H34</f>
        <v>64254158641.709686</v>
      </c>
      <c r="I35" s="143">
        <f>+I34</f>
        <v>62395501788</v>
      </c>
      <c r="K35" s="16"/>
      <c r="L35" s="16"/>
    </row>
    <row r="36" spans="2:13" ht="15" customHeight="1">
      <c r="B36" s="149" t="s">
        <v>855</v>
      </c>
      <c r="C36" s="155"/>
      <c r="D36" s="138">
        <f>+Notas!G201</f>
        <v>900000000</v>
      </c>
      <c r="E36" s="138">
        <v>900000000</v>
      </c>
      <c r="F36" s="144"/>
      <c r="G36" s="145"/>
      <c r="H36" s="138"/>
      <c r="I36" s="138"/>
    </row>
    <row r="37" spans="2:13" ht="15" customHeight="1">
      <c r="B37" s="149" t="s">
        <v>856</v>
      </c>
      <c r="C37" s="155"/>
      <c r="D37" s="138">
        <v>0</v>
      </c>
      <c r="E37" s="138">
        <v>0</v>
      </c>
      <c r="F37" s="144"/>
      <c r="G37" s="145"/>
      <c r="H37" s="138"/>
      <c r="I37" s="138"/>
      <c r="K37" s="13"/>
      <c r="L37" s="13"/>
    </row>
    <row r="38" spans="2:13" ht="15" customHeight="1">
      <c r="B38" s="148"/>
      <c r="C38" s="145"/>
      <c r="D38" s="138"/>
      <c r="E38" s="138"/>
      <c r="F38" s="144"/>
      <c r="G38" s="145"/>
      <c r="H38" s="138"/>
      <c r="I38" s="138"/>
      <c r="L38" s="13"/>
    </row>
    <row r="39" spans="2:13" ht="15" customHeight="1">
      <c r="B39" s="144" t="s">
        <v>249</v>
      </c>
      <c r="C39" s="145" t="str">
        <f>+Notas!B278</f>
        <v>5.7</v>
      </c>
      <c r="D39" s="143">
        <f>+D40+D41</f>
        <v>1014466256</v>
      </c>
      <c r="E39" s="143">
        <f>+E40+E41</f>
        <v>918572055</v>
      </c>
      <c r="F39" s="144"/>
      <c r="G39" s="145"/>
      <c r="H39" s="138"/>
      <c r="I39" s="138"/>
      <c r="L39" s="13"/>
    </row>
    <row r="40" spans="2:13" ht="15" customHeight="1">
      <c r="B40" s="148" t="s">
        <v>450</v>
      </c>
      <c r="C40" s="145"/>
      <c r="D40" s="138">
        <f>+Notas!I287</f>
        <v>1675932306</v>
      </c>
      <c r="E40" s="138">
        <f>+Notas!I288</f>
        <v>1489783312</v>
      </c>
      <c r="F40" s="144"/>
      <c r="G40" s="145"/>
      <c r="H40" s="138"/>
      <c r="I40" s="138"/>
      <c r="L40" s="13"/>
    </row>
    <row r="41" spans="2:13" ht="15" customHeight="1">
      <c r="B41" s="148" t="s">
        <v>449</v>
      </c>
      <c r="C41" s="145"/>
      <c r="D41" s="138">
        <f>-Notas!I296</f>
        <v>-661466050</v>
      </c>
      <c r="E41" s="138">
        <f>-Notas!D296</f>
        <v>-571211257</v>
      </c>
      <c r="F41" s="148"/>
      <c r="G41" s="145"/>
      <c r="H41" s="138"/>
      <c r="I41" s="138"/>
      <c r="J41" s="13"/>
    </row>
    <row r="42" spans="2:13" ht="15" customHeight="1">
      <c r="B42" s="148"/>
      <c r="C42" s="145"/>
      <c r="D42" s="138"/>
      <c r="E42" s="138"/>
      <c r="F42" s="148"/>
      <c r="G42" s="145"/>
      <c r="H42" s="138"/>
      <c r="I42" s="138"/>
      <c r="J42" s="13"/>
      <c r="K42" s="13"/>
    </row>
    <row r="43" spans="2:13" ht="15" customHeight="1">
      <c r="B43" s="144" t="s">
        <v>268</v>
      </c>
      <c r="C43" s="145"/>
      <c r="D43" s="143">
        <f>+D44+D45</f>
        <v>277267279</v>
      </c>
      <c r="E43" s="143">
        <f>+E44+E45</f>
        <v>160919526</v>
      </c>
      <c r="F43" s="148"/>
      <c r="G43" s="145"/>
      <c r="H43" s="138"/>
      <c r="I43" s="138"/>
      <c r="J43" s="13"/>
      <c r="K43" s="13"/>
    </row>
    <row r="44" spans="2:13" ht="15" customHeight="1">
      <c r="B44" s="148" t="s">
        <v>447</v>
      </c>
      <c r="C44" s="145" t="str">
        <f>+Notas!B308</f>
        <v>5.9</v>
      </c>
      <c r="D44" s="138">
        <f>+Notas!G313</f>
        <v>225228514</v>
      </c>
      <c r="E44" s="138">
        <f>+Notas!G314</f>
        <v>129846531</v>
      </c>
      <c r="F44" s="148"/>
      <c r="G44" s="145"/>
      <c r="H44" s="138"/>
      <c r="I44" s="138"/>
      <c r="J44" s="13"/>
      <c r="K44" s="13"/>
    </row>
    <row r="45" spans="2:13" ht="15" customHeight="1">
      <c r="B45" s="148" t="s">
        <v>448</v>
      </c>
      <c r="C45" s="145" t="str">
        <f>+Notas!B299</f>
        <v>5.8</v>
      </c>
      <c r="D45" s="138">
        <f>+Notas!G305</f>
        <v>52038765</v>
      </c>
      <c r="E45" s="138">
        <v>31072995</v>
      </c>
      <c r="F45" s="148"/>
      <c r="G45" s="145"/>
      <c r="H45" s="138"/>
      <c r="I45" s="138"/>
      <c r="J45" s="13"/>
      <c r="K45" s="13"/>
    </row>
    <row r="46" spans="2:13" ht="15" customHeight="1">
      <c r="B46" s="144" t="s">
        <v>7</v>
      </c>
      <c r="C46" s="145"/>
      <c r="D46" s="143">
        <f>+D43+D39+D34</f>
        <v>8493133535</v>
      </c>
      <c r="E46" s="143">
        <f>+E43+E39+E34</f>
        <v>5130191581</v>
      </c>
      <c r="F46" s="148"/>
      <c r="G46" s="145"/>
      <c r="H46" s="138"/>
      <c r="I46" s="138"/>
      <c r="L46" s="13"/>
    </row>
    <row r="47" spans="2:13" ht="13.2">
      <c r="B47" s="144"/>
      <c r="C47" s="145"/>
      <c r="D47" s="143"/>
      <c r="E47" s="143"/>
      <c r="F47" s="144"/>
      <c r="G47" s="158"/>
      <c r="H47" s="138"/>
      <c r="I47" s="138"/>
      <c r="K47" s="13"/>
      <c r="L47" s="13"/>
      <c r="M47" s="13"/>
    </row>
    <row r="48" spans="2:13" ht="13.2">
      <c r="B48" s="87" t="s">
        <v>63</v>
      </c>
      <c r="C48" s="88"/>
      <c r="D48" s="89">
        <f>+D46+D31</f>
        <v>201311875331.328</v>
      </c>
      <c r="E48" s="89">
        <f>+E46+E31</f>
        <v>199439745612</v>
      </c>
      <c r="F48" s="90" t="s">
        <v>761</v>
      </c>
      <c r="G48" s="88"/>
      <c r="H48" s="89">
        <f>+H35+H32</f>
        <v>201311875330.70969</v>
      </c>
      <c r="I48" s="89">
        <f>+I30+I35</f>
        <v>199439745612</v>
      </c>
      <c r="K48" s="13"/>
      <c r="L48" s="13"/>
    </row>
    <row r="49" spans="2:12" ht="13.2">
      <c r="B49" s="50" t="s">
        <v>708</v>
      </c>
      <c r="C49" s="45"/>
      <c r="D49" s="50"/>
      <c r="E49" s="91"/>
      <c r="F49" s="50"/>
      <c r="G49" s="45"/>
      <c r="H49" s="92"/>
      <c r="I49" s="92"/>
      <c r="K49" s="13"/>
      <c r="L49" s="13"/>
    </row>
    <row r="50" spans="2:12">
      <c r="D50" s="17"/>
      <c r="E50" s="17"/>
      <c r="F50" s="13"/>
      <c r="H50" s="13"/>
      <c r="I50" s="13"/>
    </row>
    <row r="51" spans="2:12">
      <c r="B51" s="17"/>
      <c r="C51" s="18"/>
      <c r="D51" s="17"/>
      <c r="E51" s="17" t="s">
        <v>335</v>
      </c>
      <c r="F51" s="17"/>
      <c r="G51" s="18"/>
      <c r="H51" s="17"/>
      <c r="I51" s="17"/>
      <c r="K51" s="13"/>
    </row>
    <row r="52" spans="2:12" s="17" customFormat="1">
      <c r="C52" s="18"/>
      <c r="G52" s="18"/>
    </row>
    <row r="53" spans="2:12" s="17" customFormat="1">
      <c r="B53" s="18"/>
      <c r="C53" s="18"/>
      <c r="F53" s="18"/>
      <c r="G53" s="18"/>
    </row>
    <row r="54" spans="2:12" s="17" customFormat="1">
      <c r="B54" s="19"/>
      <c r="C54" s="18"/>
      <c r="F54" s="19"/>
      <c r="G54" s="18"/>
    </row>
    <row r="55" spans="2:12" s="17" customFormat="1">
      <c r="C55" s="18"/>
      <c r="G55" s="18"/>
    </row>
    <row r="56" spans="2:12" s="17" customFormat="1">
      <c r="C56" s="18"/>
      <c r="G56" s="18"/>
    </row>
    <row r="57" spans="2:12" s="17" customFormat="1">
      <c r="C57" s="18"/>
      <c r="G57" s="18"/>
    </row>
    <row r="58" spans="2:12" s="17" customFormat="1">
      <c r="C58" s="18"/>
      <c r="G58" s="18"/>
    </row>
    <row r="59" spans="2:12" s="17" customFormat="1">
      <c r="C59" s="18"/>
      <c r="G59" s="18"/>
    </row>
    <row r="60" spans="2:12" s="17" customFormat="1">
      <c r="C60" s="18"/>
      <c r="G60" s="18"/>
    </row>
    <row r="61" spans="2:12" s="17" customFormat="1">
      <c r="B61" s="38"/>
      <c r="C61" s="38"/>
      <c r="D61" s="38"/>
      <c r="E61" s="38"/>
      <c r="F61" s="38"/>
      <c r="G61" s="20"/>
    </row>
    <row r="62" spans="2:12" s="17" customFormat="1">
      <c r="B62" s="38"/>
      <c r="C62" s="38"/>
      <c r="D62" s="38"/>
      <c r="E62" s="38"/>
      <c r="F62" s="38"/>
      <c r="G62" s="20"/>
    </row>
    <row r="63" spans="2:12" s="17" customFormat="1">
      <c r="B63" s="38"/>
      <c r="C63" s="38"/>
      <c r="D63" s="38"/>
      <c r="E63" s="38"/>
      <c r="F63" s="38"/>
      <c r="G63" s="20"/>
      <c r="H63" s="10"/>
      <c r="I63" s="10"/>
    </row>
    <row r="64" spans="2:12">
      <c r="B64" s="38"/>
      <c r="C64" s="38"/>
      <c r="D64" s="38"/>
      <c r="E64" s="38"/>
      <c r="F64" s="38"/>
      <c r="G64" s="20"/>
    </row>
    <row r="65" spans="2:7">
      <c r="B65" s="38"/>
      <c r="C65" s="38"/>
      <c r="D65" s="38"/>
      <c r="E65" s="38"/>
      <c r="F65" s="38"/>
      <c r="G65" s="20"/>
    </row>
  </sheetData>
  <mergeCells count="4">
    <mergeCell ref="B9:I9"/>
    <mergeCell ref="B8:I8"/>
    <mergeCell ref="B2:I2"/>
    <mergeCell ref="B5:I5"/>
  </mergeCells>
  <pageMargins left="0.24" right="0.25" top="0.43307086614173229" bottom="0.47244094488188981" header="0.31496062992125984" footer="0.31496062992125984"/>
  <pageSetup paperSize="9" scale="61" orientation="portrait"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K73"/>
  <sheetViews>
    <sheetView showGridLines="0" topLeftCell="A34" zoomScale="85" zoomScaleNormal="85" workbookViewId="0">
      <selection activeCell="D53" sqref="D53"/>
    </sheetView>
  </sheetViews>
  <sheetFormatPr baseColWidth="10" defaultColWidth="11.5546875" defaultRowHeight="12.6"/>
  <cols>
    <col min="1" max="1" width="11.5546875" style="352"/>
    <col min="2" max="2" width="61.6640625" style="352" customWidth="1"/>
    <col min="3" max="3" width="8.109375" style="367" customWidth="1"/>
    <col min="4" max="4" width="20.33203125" style="352" customWidth="1"/>
    <col min="5" max="5" width="20.33203125" style="373" customWidth="1"/>
    <col min="6" max="6" width="15.109375" style="365" bestFit="1" customWidth="1"/>
    <col min="7" max="7" width="15.88671875" style="369" bestFit="1" customWidth="1"/>
    <col min="8" max="8" width="14.6640625" style="369" bestFit="1" customWidth="1"/>
    <col min="9" max="9" width="13.6640625" style="352" bestFit="1" customWidth="1"/>
    <col min="10" max="10" width="14.6640625" style="352" bestFit="1" customWidth="1"/>
    <col min="11" max="11" width="13.6640625" style="352" bestFit="1" customWidth="1"/>
    <col min="12" max="16384" width="11.5546875" style="352"/>
  </cols>
  <sheetData>
    <row r="1" spans="2:9">
      <c r="B1" s="347"/>
      <c r="C1" s="348"/>
      <c r="D1" s="347"/>
      <c r="E1" s="349"/>
      <c r="F1" s="350"/>
      <c r="G1" s="351"/>
      <c r="H1" s="351"/>
      <c r="I1" s="347"/>
    </row>
    <row r="2" spans="2:9">
      <c r="B2" s="347"/>
      <c r="C2" s="348"/>
      <c r="D2" s="347"/>
      <c r="E2" s="349"/>
      <c r="F2" s="350"/>
      <c r="G2" s="351"/>
      <c r="H2" s="351"/>
      <c r="I2" s="347"/>
    </row>
    <row r="3" spans="2:9">
      <c r="B3" s="347"/>
      <c r="C3" s="348"/>
      <c r="D3" s="347"/>
      <c r="E3" s="349"/>
      <c r="F3" s="350"/>
      <c r="G3" s="351"/>
      <c r="H3" s="351"/>
      <c r="I3" s="347"/>
    </row>
    <row r="4" spans="2:9">
      <c r="B4" s="347"/>
      <c r="C4" s="348"/>
      <c r="D4" s="347"/>
      <c r="E4" s="349"/>
      <c r="F4" s="350"/>
      <c r="G4" s="351"/>
      <c r="H4" s="351"/>
      <c r="I4" s="347"/>
    </row>
    <row r="5" spans="2:9">
      <c r="B5" s="347"/>
      <c r="C5" s="348"/>
      <c r="D5" s="347"/>
      <c r="E5" s="349"/>
      <c r="F5" s="350"/>
      <c r="G5" s="351"/>
      <c r="H5" s="351"/>
      <c r="I5" s="347"/>
    </row>
    <row r="6" spans="2:9" ht="13.2">
      <c r="B6" s="404" t="s">
        <v>340</v>
      </c>
      <c r="C6" s="404"/>
      <c r="D6" s="404"/>
      <c r="E6" s="404"/>
      <c r="F6" s="404"/>
      <c r="G6" s="404"/>
      <c r="H6" s="404"/>
      <c r="I6" s="404"/>
    </row>
    <row r="7" spans="2:9" ht="12.6" customHeight="1">
      <c r="B7" s="353" t="s">
        <v>752</v>
      </c>
      <c r="C7" s="354"/>
      <c r="D7" s="354"/>
      <c r="E7" s="354"/>
      <c r="F7" s="355"/>
      <c r="G7" s="354"/>
      <c r="H7" s="354"/>
      <c r="I7" s="354"/>
    </row>
    <row r="8" spans="2:9" ht="12.6" customHeight="1">
      <c r="B8" s="353" t="s">
        <v>753</v>
      </c>
      <c r="C8" s="354"/>
      <c r="D8" s="354"/>
      <c r="E8" s="354"/>
      <c r="F8" s="355"/>
      <c r="G8" s="354"/>
      <c r="H8" s="354"/>
      <c r="I8" s="354"/>
    </row>
    <row r="9" spans="2:9" ht="12.6" customHeight="1">
      <c r="B9" s="356"/>
      <c r="C9" s="354"/>
      <c r="D9" s="354"/>
      <c r="E9" s="354"/>
      <c r="F9" s="355"/>
      <c r="G9" s="354"/>
      <c r="H9" s="354"/>
      <c r="I9" s="354"/>
    </row>
    <row r="10" spans="2:9" ht="61.5" customHeight="1">
      <c r="B10" s="442" t="s">
        <v>834</v>
      </c>
      <c r="C10" s="442"/>
      <c r="D10" s="442"/>
      <c r="E10" s="442"/>
      <c r="F10" s="350"/>
      <c r="G10" s="351"/>
      <c r="H10" s="351"/>
      <c r="I10" s="347"/>
    </row>
    <row r="11" spans="2:9" ht="21" customHeight="1">
      <c r="B11" s="374" t="s">
        <v>87</v>
      </c>
      <c r="C11" s="375" t="s">
        <v>446</v>
      </c>
      <c r="D11" s="376">
        <v>44651</v>
      </c>
      <c r="E11" s="376">
        <v>44286</v>
      </c>
      <c r="F11" s="350"/>
      <c r="G11" s="351"/>
      <c r="H11" s="351"/>
      <c r="I11" s="347"/>
    </row>
    <row r="12" spans="2:9" ht="15" customHeight="1">
      <c r="B12" s="357" t="s">
        <v>621</v>
      </c>
      <c r="C12" s="358"/>
      <c r="D12" s="359">
        <f>+D16+D17+D18</f>
        <v>4490772021</v>
      </c>
      <c r="E12" s="359">
        <f>+E16+E17+E18</f>
        <v>7216231492</v>
      </c>
      <c r="F12" s="350"/>
      <c r="G12" s="351"/>
      <c r="H12" s="351"/>
      <c r="I12" s="347"/>
    </row>
    <row r="13" spans="2:9" ht="15" customHeight="1">
      <c r="B13" s="360" t="s">
        <v>256</v>
      </c>
      <c r="C13" s="361"/>
      <c r="D13" s="81"/>
      <c r="E13" s="80"/>
      <c r="F13" s="350"/>
      <c r="G13" s="351"/>
      <c r="H13" s="351"/>
      <c r="I13" s="347"/>
    </row>
    <row r="14" spans="2:9" ht="15" customHeight="1">
      <c r="B14" s="360" t="s">
        <v>255</v>
      </c>
      <c r="C14" s="361"/>
      <c r="D14" s="81"/>
      <c r="E14" s="80"/>
      <c r="F14" s="350"/>
      <c r="G14" s="351"/>
      <c r="H14" s="351"/>
      <c r="I14" s="347"/>
    </row>
    <row r="15" spans="2:9" ht="15" customHeight="1">
      <c r="B15" s="360" t="s">
        <v>257</v>
      </c>
      <c r="C15" s="361"/>
      <c r="D15" s="81"/>
      <c r="E15" s="80"/>
      <c r="F15" s="350"/>
      <c r="G15" s="351"/>
      <c r="H15" s="351"/>
      <c r="I15" s="347"/>
    </row>
    <row r="16" spans="2:9" ht="15" customHeight="1">
      <c r="B16" s="105" t="s">
        <v>463</v>
      </c>
      <c r="C16" s="362" t="str">
        <f>+Notas!B453</f>
        <v>5.23.1</v>
      </c>
      <c r="D16" s="82">
        <f>+Notas!D458</f>
        <v>0</v>
      </c>
      <c r="E16" s="82">
        <f>+Notas!E458</f>
        <v>0</v>
      </c>
      <c r="F16" s="350"/>
      <c r="G16" s="351"/>
      <c r="H16" s="351"/>
      <c r="I16" s="347"/>
    </row>
    <row r="17" spans="2:11" ht="15" customHeight="1">
      <c r="B17" s="105" t="s">
        <v>462</v>
      </c>
      <c r="C17" s="362" t="str">
        <f>+Notas!B460</f>
        <v>5.23.2</v>
      </c>
      <c r="D17" s="82">
        <f>+Notas!D468</f>
        <v>4347235347</v>
      </c>
      <c r="E17" s="82">
        <f>+Notas!E468</f>
        <v>7216231492</v>
      </c>
      <c r="F17" s="350" t="s">
        <v>814</v>
      </c>
      <c r="G17" s="351"/>
      <c r="H17" s="351"/>
      <c r="I17" s="347"/>
    </row>
    <row r="18" spans="2:11" ht="15" customHeight="1">
      <c r="B18" s="105" t="s">
        <v>479</v>
      </c>
      <c r="C18" s="362" t="str">
        <f>+Notas!B422</f>
        <v>5.20</v>
      </c>
      <c r="D18" s="82">
        <f>+Notas!E428</f>
        <v>143536674</v>
      </c>
      <c r="E18" s="82">
        <v>0</v>
      </c>
      <c r="F18" s="350"/>
      <c r="G18" s="351"/>
      <c r="H18" s="351"/>
      <c r="I18" s="347"/>
    </row>
    <row r="19" spans="2:11" ht="15" customHeight="1">
      <c r="B19" s="93" t="s">
        <v>10</v>
      </c>
      <c r="C19" s="84"/>
      <c r="D19" s="80">
        <f>+D20+D21</f>
        <v>488387174</v>
      </c>
      <c r="E19" s="80">
        <f>+E20+E21</f>
        <v>42641734</v>
      </c>
      <c r="F19" s="350"/>
      <c r="G19" s="351"/>
      <c r="H19" s="351"/>
      <c r="I19" s="347"/>
    </row>
    <row r="20" spans="2:11" ht="15" customHeight="1">
      <c r="B20" s="83" t="s">
        <v>258</v>
      </c>
      <c r="C20" s="84"/>
      <c r="D20" s="82">
        <v>99558625</v>
      </c>
      <c r="E20" s="82">
        <v>24393351</v>
      </c>
      <c r="F20" s="350" t="s">
        <v>814</v>
      </c>
      <c r="G20" s="351"/>
      <c r="H20" s="351"/>
      <c r="I20" s="351"/>
    </row>
    <row r="21" spans="2:11" ht="15" customHeight="1">
      <c r="B21" s="83" t="s">
        <v>461</v>
      </c>
      <c r="C21" s="84" t="str">
        <f>+Notas!B479</f>
        <v>5.24.1</v>
      </c>
      <c r="D21" s="82">
        <f>+Notas!D489</f>
        <v>388828549</v>
      </c>
      <c r="E21" s="82">
        <f>+Notas!E489</f>
        <v>18248383</v>
      </c>
      <c r="F21" s="350" t="s">
        <v>814</v>
      </c>
      <c r="G21" s="351"/>
      <c r="H21" s="351"/>
      <c r="I21" s="347"/>
    </row>
    <row r="22" spans="2:11" ht="15" customHeight="1">
      <c r="B22" s="93" t="s">
        <v>11</v>
      </c>
      <c r="C22" s="84"/>
      <c r="D22" s="80">
        <f>+D12-D19</f>
        <v>4002384847</v>
      </c>
      <c r="E22" s="80">
        <f>+E12-E19</f>
        <v>7173589758</v>
      </c>
      <c r="F22" s="350"/>
      <c r="G22" s="351"/>
      <c r="H22" s="351"/>
      <c r="I22" s="347"/>
    </row>
    <row r="23" spans="2:11" ht="15" customHeight="1">
      <c r="B23" s="93" t="s">
        <v>253</v>
      </c>
      <c r="C23" s="84"/>
      <c r="D23" s="80">
        <f>+D24+D25</f>
        <v>64416857</v>
      </c>
      <c r="E23" s="80">
        <f>+E24+E25</f>
        <v>103806145</v>
      </c>
      <c r="F23" s="350"/>
      <c r="G23" s="351"/>
      <c r="H23" s="351"/>
      <c r="I23" s="347"/>
    </row>
    <row r="24" spans="2:11" ht="15" customHeight="1">
      <c r="B24" s="83" t="s">
        <v>12</v>
      </c>
      <c r="C24" s="84"/>
      <c r="D24" s="82">
        <v>34791724</v>
      </c>
      <c r="E24" s="82">
        <v>8496364</v>
      </c>
      <c r="F24" s="350" t="s">
        <v>814</v>
      </c>
      <c r="G24" s="351"/>
      <c r="H24" s="351"/>
      <c r="I24" s="347"/>
    </row>
    <row r="25" spans="2:11" ht="15" customHeight="1">
      <c r="B25" s="83" t="s">
        <v>460</v>
      </c>
      <c r="C25" s="84" t="str">
        <f>+Notas!B491</f>
        <v>5.24.2</v>
      </c>
      <c r="D25" s="82">
        <f>+Notas!D498</f>
        <v>29625133</v>
      </c>
      <c r="E25" s="82">
        <f>+Notas!E498</f>
        <v>95309781</v>
      </c>
      <c r="F25" s="350" t="s">
        <v>814</v>
      </c>
      <c r="G25" s="351"/>
      <c r="H25" s="351"/>
      <c r="I25" s="363"/>
      <c r="K25" s="364"/>
    </row>
    <row r="26" spans="2:11" ht="15" customHeight="1">
      <c r="B26" s="93" t="s">
        <v>252</v>
      </c>
      <c r="C26" s="84"/>
      <c r="D26" s="80">
        <f>+D27+D28+D29+D30+D31+D33+D34+D32</f>
        <v>2696426265</v>
      </c>
      <c r="E26" s="80">
        <f>+E27+E28+E29+E30+E31+E33+E34+E32</f>
        <v>2386615600</v>
      </c>
      <c r="F26" s="350"/>
      <c r="G26" s="351"/>
      <c r="H26" s="351"/>
      <c r="I26" s="363"/>
    </row>
    <row r="27" spans="2:11" ht="15" customHeight="1">
      <c r="B27" s="83" t="s">
        <v>254</v>
      </c>
      <c r="C27" s="84"/>
      <c r="D27" s="82">
        <f>+Notas!E296</f>
        <v>90254793</v>
      </c>
      <c r="E27" s="82">
        <v>95380281</v>
      </c>
      <c r="G27" s="351"/>
      <c r="H27" s="351"/>
      <c r="I27" s="363"/>
      <c r="K27" s="364"/>
    </row>
    <row r="28" spans="2:11" ht="15" customHeight="1">
      <c r="B28" s="94" t="s">
        <v>13</v>
      </c>
      <c r="C28" s="95"/>
      <c r="D28" s="82">
        <v>763882</v>
      </c>
      <c r="E28" s="82">
        <v>0</v>
      </c>
      <c r="F28" s="350" t="s">
        <v>814</v>
      </c>
      <c r="G28" s="351"/>
      <c r="H28" s="351"/>
      <c r="I28" s="363"/>
    </row>
    <row r="29" spans="2:11" ht="15" customHeight="1">
      <c r="B29" s="83" t="s">
        <v>14</v>
      </c>
      <c r="C29" s="84"/>
      <c r="D29" s="82">
        <v>76671696</v>
      </c>
      <c r="E29" s="82">
        <v>76580633</v>
      </c>
      <c r="F29" s="350" t="s">
        <v>814</v>
      </c>
      <c r="G29" s="351"/>
      <c r="H29" s="351"/>
      <c r="I29" s="363"/>
      <c r="K29" s="364"/>
    </row>
    <row r="30" spans="2:11" ht="15" customHeight="1">
      <c r="B30" s="83" t="s">
        <v>15</v>
      </c>
      <c r="C30" s="84"/>
      <c r="D30" s="82">
        <f>44726399-59091</f>
        <v>44667308</v>
      </c>
      <c r="E30" s="82">
        <v>32030517</v>
      </c>
      <c r="F30" s="350" t="s">
        <v>814</v>
      </c>
      <c r="G30" s="351"/>
      <c r="H30" s="351"/>
      <c r="I30" s="347"/>
    </row>
    <row r="31" spans="2:11" ht="15" customHeight="1">
      <c r="B31" s="83" t="s">
        <v>16</v>
      </c>
      <c r="C31" s="84"/>
      <c r="D31" s="82">
        <v>2702926</v>
      </c>
      <c r="E31" s="82">
        <v>4955115</v>
      </c>
      <c r="F31" s="350" t="s">
        <v>814</v>
      </c>
      <c r="G31" s="351"/>
      <c r="H31" s="351"/>
      <c r="I31" s="347"/>
    </row>
    <row r="32" spans="2:11" ht="15" customHeight="1">
      <c r="B32" s="83" t="s">
        <v>17</v>
      </c>
      <c r="C32" s="84"/>
      <c r="D32" s="82">
        <v>0</v>
      </c>
      <c r="E32" s="82">
        <v>0</v>
      </c>
      <c r="F32" s="350" t="s">
        <v>814</v>
      </c>
      <c r="G32" s="351"/>
      <c r="H32" s="351"/>
      <c r="I32" s="347"/>
    </row>
    <row r="33" spans="2:9" ht="15" customHeight="1">
      <c r="B33" s="83" t="s">
        <v>18</v>
      </c>
      <c r="C33" s="84"/>
      <c r="D33" s="82">
        <v>16944750</v>
      </c>
      <c r="E33" s="82">
        <v>11719350</v>
      </c>
      <c r="F33" s="350" t="s">
        <v>814</v>
      </c>
      <c r="G33" s="351"/>
      <c r="H33" s="351"/>
      <c r="I33" s="347"/>
    </row>
    <row r="34" spans="2:9" ht="15" customHeight="1">
      <c r="B34" s="83" t="s">
        <v>459</v>
      </c>
      <c r="C34" s="84" t="str">
        <f>+Notas!B500</f>
        <v>5.24.3</v>
      </c>
      <c r="D34" s="82">
        <f>+Notas!D536</f>
        <v>2464420910</v>
      </c>
      <c r="E34" s="82">
        <f>+Notas!E536</f>
        <v>2165949704</v>
      </c>
      <c r="F34" s="350" t="s">
        <v>814</v>
      </c>
      <c r="G34" s="351"/>
      <c r="H34" s="351"/>
      <c r="I34" s="347"/>
    </row>
    <row r="35" spans="2:9" ht="15" customHeight="1">
      <c r="B35" s="93" t="s">
        <v>19</v>
      </c>
      <c r="C35" s="84"/>
      <c r="D35" s="80">
        <f>+D22-D23-D26</f>
        <v>1241541725</v>
      </c>
      <c r="E35" s="80">
        <f>+E22-E23-E26</f>
        <v>4683168013</v>
      </c>
      <c r="F35" s="350"/>
      <c r="G35" s="351"/>
      <c r="H35" s="351"/>
      <c r="I35" s="347"/>
    </row>
    <row r="36" spans="2:9" ht="15" customHeight="1">
      <c r="B36" s="93" t="s">
        <v>20</v>
      </c>
      <c r="C36" s="84" t="str">
        <f>+Notas!B539</f>
        <v>5.25</v>
      </c>
      <c r="D36" s="80">
        <f>+D37-D38</f>
        <v>-3384989</v>
      </c>
      <c r="E36" s="80">
        <f>+E37-E38</f>
        <v>-302725353</v>
      </c>
      <c r="F36" s="350"/>
      <c r="G36" s="351"/>
      <c r="H36" s="351"/>
      <c r="I36" s="347"/>
    </row>
    <row r="37" spans="2:9" ht="15" customHeight="1">
      <c r="B37" s="83" t="s">
        <v>458</v>
      </c>
      <c r="C37" s="84"/>
      <c r="D37" s="82">
        <f>+Notas!D544</f>
        <v>12963492</v>
      </c>
      <c r="E37" s="82">
        <f>+Notas!E544</f>
        <v>274656</v>
      </c>
      <c r="F37" s="350" t="s">
        <v>814</v>
      </c>
      <c r="G37" s="351"/>
      <c r="H37" s="351"/>
      <c r="I37" s="347"/>
    </row>
    <row r="38" spans="2:9" ht="15" customHeight="1">
      <c r="B38" s="83" t="s">
        <v>457</v>
      </c>
      <c r="C38" s="84"/>
      <c r="D38" s="82">
        <f>+Notas!D546</f>
        <v>16348481</v>
      </c>
      <c r="E38" s="82">
        <f>+Notas!E546</f>
        <v>303000009</v>
      </c>
      <c r="F38" s="350" t="s">
        <v>814</v>
      </c>
      <c r="G38" s="351"/>
      <c r="H38" s="351"/>
      <c r="I38" s="347"/>
    </row>
    <row r="39" spans="2:9" ht="15" customHeight="1">
      <c r="B39" s="93" t="s">
        <v>21</v>
      </c>
      <c r="C39" s="84"/>
      <c r="D39" s="82"/>
      <c r="E39" s="96"/>
      <c r="F39" s="350"/>
      <c r="G39" s="351"/>
      <c r="H39" s="351"/>
      <c r="I39" s="347"/>
    </row>
    <row r="40" spans="2:9" ht="15" customHeight="1">
      <c r="B40" s="93" t="s">
        <v>22</v>
      </c>
      <c r="C40" s="84"/>
      <c r="D40" s="80">
        <f>+D41+D42</f>
        <v>2787877391</v>
      </c>
      <c r="E40" s="80">
        <f>+E41+E42</f>
        <v>630595627</v>
      </c>
      <c r="F40" s="350"/>
      <c r="G40" s="351"/>
      <c r="H40" s="351"/>
      <c r="I40" s="347"/>
    </row>
    <row r="41" spans="2:9" ht="15" customHeight="1">
      <c r="B41" s="83" t="s">
        <v>456</v>
      </c>
      <c r="C41" s="84" t="str">
        <f>+Notas!B551</f>
        <v>5.26.1</v>
      </c>
      <c r="D41" s="82">
        <f>+Notas!D557</f>
        <v>2784722232</v>
      </c>
      <c r="E41" s="82">
        <f>+Notas!E557</f>
        <v>630595627</v>
      </c>
      <c r="F41" s="350" t="s">
        <v>814</v>
      </c>
      <c r="G41" s="351"/>
      <c r="H41" s="351"/>
      <c r="I41" s="347"/>
    </row>
    <row r="42" spans="2:9" ht="15" customHeight="1">
      <c r="B42" s="83" t="s">
        <v>23</v>
      </c>
      <c r="C42" s="84"/>
      <c r="D42" s="97">
        <v>3155159</v>
      </c>
      <c r="E42" s="82">
        <v>0</v>
      </c>
      <c r="F42" s="350"/>
      <c r="G42" s="351"/>
      <c r="H42" s="351"/>
      <c r="I42" s="347"/>
    </row>
    <row r="43" spans="2:9" ht="15" customHeight="1">
      <c r="B43" s="93" t="s">
        <v>24</v>
      </c>
      <c r="C43" s="84"/>
      <c r="D43" s="81">
        <f>+D44+D45</f>
        <v>-2121091948</v>
      </c>
      <c r="E43" s="80">
        <f>+E44+E45</f>
        <v>-166754005</v>
      </c>
      <c r="F43" s="350"/>
      <c r="G43" s="351"/>
      <c r="H43" s="351"/>
      <c r="I43" s="347"/>
    </row>
    <row r="44" spans="2:9" ht="15" customHeight="1">
      <c r="B44" s="83" t="s">
        <v>455</v>
      </c>
      <c r="C44" s="84" t="str">
        <f>+Notas!B559</f>
        <v>5.26.2</v>
      </c>
      <c r="D44" s="97">
        <f>-Notas!D565</f>
        <v>-2121091948</v>
      </c>
      <c r="E44" s="82">
        <f>-Notas!E565</f>
        <v>-158418032</v>
      </c>
      <c r="F44" s="350"/>
      <c r="G44" s="351"/>
      <c r="H44" s="351"/>
      <c r="I44" s="347"/>
    </row>
    <row r="45" spans="2:9" ht="15" customHeight="1">
      <c r="B45" s="83" t="s">
        <v>23</v>
      </c>
      <c r="C45" s="84"/>
      <c r="D45" s="81">
        <v>0</v>
      </c>
      <c r="E45" s="82">
        <v>-8335973</v>
      </c>
      <c r="F45" s="350"/>
      <c r="G45" s="351"/>
      <c r="H45" s="351"/>
      <c r="I45" s="347"/>
    </row>
    <row r="46" spans="2:9" ht="15" customHeight="1">
      <c r="B46" s="93" t="s">
        <v>25</v>
      </c>
      <c r="C46" s="84"/>
      <c r="D46" s="81">
        <f>D47</f>
        <v>0</v>
      </c>
      <c r="E46" s="80">
        <v>0</v>
      </c>
      <c r="F46" s="350"/>
      <c r="G46" s="351"/>
      <c r="H46" s="351"/>
      <c r="I46" s="347"/>
    </row>
    <row r="47" spans="2:9" ht="15" customHeight="1">
      <c r="B47" s="83" t="s">
        <v>454</v>
      </c>
      <c r="C47" s="84" t="s">
        <v>775</v>
      </c>
      <c r="D47" s="97">
        <v>0</v>
      </c>
      <c r="E47" s="82">
        <v>0</v>
      </c>
      <c r="F47" s="350"/>
      <c r="G47" s="351"/>
      <c r="H47" s="351"/>
      <c r="I47" s="347"/>
    </row>
    <row r="48" spans="2:9" ht="15" customHeight="1">
      <c r="B48" s="93" t="s">
        <v>26</v>
      </c>
      <c r="C48" s="84"/>
      <c r="D48" s="81">
        <v>0</v>
      </c>
      <c r="E48" s="80">
        <v>0</v>
      </c>
      <c r="F48" s="350"/>
      <c r="G48" s="351"/>
      <c r="H48" s="351"/>
      <c r="I48" s="347"/>
    </row>
    <row r="49" spans="2:11" ht="15" customHeight="1">
      <c r="B49" s="83" t="s">
        <v>27</v>
      </c>
      <c r="C49" s="84"/>
      <c r="D49" s="97">
        <v>0</v>
      </c>
      <c r="E49" s="82">
        <v>0</v>
      </c>
      <c r="F49" s="350"/>
      <c r="G49" s="351"/>
      <c r="H49" s="351"/>
      <c r="I49" s="347"/>
    </row>
    <row r="50" spans="2:11" ht="15" customHeight="1">
      <c r="B50" s="83" t="s">
        <v>28</v>
      </c>
      <c r="C50" s="84"/>
      <c r="D50" s="97">
        <v>0</v>
      </c>
      <c r="E50" s="82">
        <v>0</v>
      </c>
      <c r="F50" s="350"/>
      <c r="G50" s="351"/>
      <c r="H50" s="351"/>
      <c r="I50" s="347"/>
    </row>
    <row r="51" spans="2:11" ht="15" customHeight="1">
      <c r="B51" s="93" t="s">
        <v>29</v>
      </c>
      <c r="C51" s="84"/>
      <c r="D51" s="81">
        <f>+D35+D36+D40+D43+D46</f>
        <v>1904942179</v>
      </c>
      <c r="E51" s="80">
        <f>+E35+E36+E40+E43+E46</f>
        <v>4844284282</v>
      </c>
      <c r="F51" s="350"/>
      <c r="G51" s="351"/>
      <c r="H51" s="351"/>
      <c r="I51" s="347"/>
    </row>
    <row r="52" spans="2:11" ht="15" customHeight="1">
      <c r="B52" s="93" t="s">
        <v>30</v>
      </c>
      <c r="C52" s="84"/>
      <c r="D52" s="82">
        <v>46285325</v>
      </c>
      <c r="E52" s="82">
        <v>173791142</v>
      </c>
      <c r="F52" s="350" t="s">
        <v>814</v>
      </c>
      <c r="G52" s="351"/>
      <c r="H52" s="351"/>
      <c r="I52" s="347"/>
    </row>
    <row r="53" spans="2:11" ht="15" customHeight="1">
      <c r="B53" s="98" t="s">
        <v>31</v>
      </c>
      <c r="C53" s="99"/>
      <c r="D53" s="100">
        <f>+D51-D52</f>
        <v>1858656854</v>
      </c>
      <c r="E53" s="101">
        <f>+E51-E52</f>
        <v>4670493140</v>
      </c>
      <c r="F53" s="350"/>
      <c r="G53" s="351"/>
      <c r="H53" s="351"/>
      <c r="I53" s="347"/>
    </row>
    <row r="54" spans="2:11" ht="15" customHeight="1">
      <c r="B54" s="347" t="s">
        <v>708</v>
      </c>
      <c r="C54" s="348"/>
      <c r="D54" s="363"/>
      <c r="E54" s="366"/>
      <c r="F54" s="350"/>
      <c r="G54" s="351"/>
      <c r="H54" s="351"/>
      <c r="I54" s="347"/>
    </row>
    <row r="55" spans="2:11">
      <c r="D55" s="364"/>
      <c r="E55" s="368"/>
    </row>
    <row r="56" spans="2:11" ht="14.4">
      <c r="B56" s="370"/>
      <c r="D56" s="371"/>
      <c r="E56" s="372"/>
      <c r="J56" s="369"/>
      <c r="K56" s="369"/>
    </row>
    <row r="57" spans="2:11">
      <c r="B57" s="370"/>
      <c r="D57" s="364"/>
      <c r="E57" s="372"/>
      <c r="K57" s="369"/>
    </row>
    <row r="58" spans="2:11">
      <c r="D58" s="364"/>
      <c r="E58" s="372"/>
    </row>
    <row r="59" spans="2:11">
      <c r="E59" s="368"/>
    </row>
    <row r="61" spans="2:11">
      <c r="D61" s="364"/>
    </row>
    <row r="69" spans="5:8">
      <c r="E69" s="443"/>
      <c r="F69" s="443"/>
      <c r="G69" s="443"/>
      <c r="H69" s="443"/>
    </row>
    <row r="70" spans="5:8">
      <c r="E70" s="443"/>
      <c r="F70" s="443"/>
      <c r="G70" s="443"/>
      <c r="H70" s="443"/>
    </row>
    <row r="71" spans="5:8">
      <c r="E71" s="443"/>
      <c r="F71" s="443"/>
      <c r="G71" s="443"/>
      <c r="H71" s="443"/>
    </row>
    <row r="72" spans="5:8">
      <c r="E72" s="443"/>
      <c r="F72" s="443"/>
      <c r="G72" s="443"/>
      <c r="H72" s="443"/>
    </row>
    <row r="73" spans="5:8">
      <c r="E73" s="443"/>
      <c r="F73" s="443"/>
      <c r="G73" s="443"/>
      <c r="H73" s="443"/>
    </row>
  </sheetData>
  <mergeCells count="3">
    <mergeCell ref="B10:E10"/>
    <mergeCell ref="E69:H73"/>
    <mergeCell ref="B6:I6"/>
  </mergeCells>
  <pageMargins left="0.9" right="0.70866141732283472" top="0.56999999999999995" bottom="0.74803149606299213" header="0.31496062992125984" footer="0.31496062992125984"/>
  <pageSetup paperSize="9" scale="79" orientation="portrait"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3B47AC-4956-486F-912E-4F7F669B57A4}">
  <sheetPr>
    <pageSetUpPr fitToPage="1"/>
  </sheetPr>
  <dimension ref="B6:M62"/>
  <sheetViews>
    <sheetView showGridLines="0" topLeftCell="A20" zoomScale="85" zoomScaleNormal="85" workbookViewId="0">
      <selection activeCell="D40" sqref="D40"/>
    </sheetView>
  </sheetViews>
  <sheetFormatPr baseColWidth="10" defaultColWidth="11.5546875" defaultRowHeight="12.6"/>
  <cols>
    <col min="1" max="1" width="11.5546875" style="21"/>
    <col min="2" max="2" width="90.88671875" style="46" customWidth="1"/>
    <col min="3" max="3" width="19.33203125" style="46" customWidth="1"/>
    <col min="4" max="4" width="19.6640625" style="113" customWidth="1"/>
    <col min="5" max="5" width="13.6640625" style="21" bestFit="1" customWidth="1"/>
    <col min="6" max="6" width="2.44140625" style="21" customWidth="1"/>
    <col min="7" max="7" width="11.5546875" style="21"/>
    <col min="8" max="8" width="27.33203125" style="21" hidden="1" customWidth="1"/>
    <col min="9" max="9" width="23.88671875" style="22" hidden="1" customWidth="1"/>
    <col min="10" max="11" width="13.5546875" style="21" hidden="1" customWidth="1"/>
    <col min="12" max="12" width="0" style="21" hidden="1" customWidth="1"/>
    <col min="13" max="16384" width="11.5546875" style="21"/>
  </cols>
  <sheetData>
    <row r="6" spans="2:9" ht="13.2">
      <c r="B6" s="444" t="s">
        <v>340</v>
      </c>
      <c r="C6" s="444"/>
      <c r="D6" s="444"/>
      <c r="E6" s="444"/>
      <c r="F6" s="444"/>
      <c r="G6" s="444"/>
      <c r="H6" s="444"/>
      <c r="I6" s="444"/>
    </row>
    <row r="7" spans="2:9" ht="12.6" customHeight="1">
      <c r="B7" s="42" t="s">
        <v>752</v>
      </c>
      <c r="C7" s="43"/>
      <c r="D7" s="43"/>
      <c r="E7" s="40"/>
      <c r="F7" s="40"/>
      <c r="G7" s="40"/>
      <c r="H7" s="40"/>
      <c r="I7" s="40"/>
    </row>
    <row r="8" spans="2:9" ht="12.6" customHeight="1">
      <c r="B8" s="42" t="s">
        <v>753</v>
      </c>
      <c r="C8" s="43"/>
      <c r="D8" s="43"/>
      <c r="E8" s="40"/>
      <c r="F8" s="40"/>
      <c r="G8" s="40"/>
      <c r="H8" s="40"/>
      <c r="I8" s="40"/>
    </row>
    <row r="9" spans="2:9" ht="15.6">
      <c r="B9" s="447"/>
      <c r="C9" s="447"/>
      <c r="D9" s="447"/>
    </row>
    <row r="10" spans="2:9" ht="59.25" customHeight="1">
      <c r="B10" s="438" t="s">
        <v>866</v>
      </c>
      <c r="C10" s="438"/>
      <c r="D10" s="438"/>
    </row>
    <row r="12" spans="2:9" ht="27" customHeight="1">
      <c r="B12" s="375"/>
      <c r="C12" s="377">
        <v>44651</v>
      </c>
      <c r="D12" s="377">
        <v>44286</v>
      </c>
      <c r="H12" s="21" t="s">
        <v>286</v>
      </c>
      <c r="I12" s="22">
        <f>+'[1]Balance General'!C15</f>
        <v>114620494</v>
      </c>
    </row>
    <row r="13" spans="2:9" ht="15" customHeight="1">
      <c r="B13" s="84" t="s">
        <v>32</v>
      </c>
      <c r="C13" s="83"/>
      <c r="D13" s="104"/>
      <c r="H13" s="21" t="s">
        <v>287</v>
      </c>
      <c r="I13" s="22">
        <f>+'[1]Estado de Resultados'!B4</f>
        <v>13525418929</v>
      </c>
    </row>
    <row r="14" spans="2:9" ht="15" customHeight="1">
      <c r="B14" s="105" t="s">
        <v>33</v>
      </c>
      <c r="C14" s="82">
        <v>9828531679</v>
      </c>
      <c r="D14" s="82">
        <v>7526822448</v>
      </c>
    </row>
    <row r="15" spans="2:9" ht="15" customHeight="1">
      <c r="B15" s="83" t="s">
        <v>34</v>
      </c>
      <c r="C15" s="106">
        <v>-1484476933</v>
      </c>
      <c r="D15" s="106">
        <v>1216123772</v>
      </c>
    </row>
    <row r="16" spans="2:9" ht="15" customHeight="1">
      <c r="B16" s="83" t="s">
        <v>35</v>
      </c>
      <c r="C16" s="106">
        <v>-1486713780</v>
      </c>
      <c r="D16" s="107">
        <v>-450860517</v>
      </c>
    </row>
    <row r="17" spans="2:13" ht="15" customHeight="1">
      <c r="B17" s="108" t="s">
        <v>36</v>
      </c>
      <c r="C17" s="109">
        <f>SUM(C14:C16)</f>
        <v>6857340966</v>
      </c>
      <c r="D17" s="109">
        <f>SUM(D14:D16)</f>
        <v>8292085703</v>
      </c>
      <c r="E17" s="26"/>
      <c r="H17" s="21" t="s">
        <v>288</v>
      </c>
      <c r="I17" s="22">
        <f>+'[1]Balance General'!B15</f>
        <v>195717985</v>
      </c>
    </row>
    <row r="18" spans="2:13" ht="15" customHeight="1">
      <c r="B18" s="93" t="s">
        <v>37</v>
      </c>
      <c r="C18" s="82"/>
      <c r="D18" s="82"/>
      <c r="I18" s="22">
        <f>+I12+I13-I17</f>
        <v>13444321438</v>
      </c>
    </row>
    <row r="19" spans="2:13" ht="15" customHeight="1">
      <c r="B19" s="83" t="s">
        <v>38</v>
      </c>
      <c r="C19" s="82">
        <v>0</v>
      </c>
      <c r="D19" s="82">
        <v>0</v>
      </c>
    </row>
    <row r="20" spans="2:13" ht="15" customHeight="1">
      <c r="B20" s="93" t="s">
        <v>39</v>
      </c>
      <c r="C20" s="82"/>
      <c r="D20" s="82"/>
    </row>
    <row r="21" spans="2:13" ht="15" customHeight="1">
      <c r="B21" s="94" t="s">
        <v>40</v>
      </c>
      <c r="C21" s="82">
        <v>0</v>
      </c>
      <c r="D21" s="82">
        <v>0</v>
      </c>
    </row>
    <row r="22" spans="2:13" ht="15" customHeight="1">
      <c r="B22" s="93" t="s">
        <v>41</v>
      </c>
      <c r="C22" s="110">
        <f>+C17+C21</f>
        <v>6857340966</v>
      </c>
      <c r="D22" s="110">
        <f>+D17+D21</f>
        <v>8292085703</v>
      </c>
      <c r="H22" s="445" t="s">
        <v>87</v>
      </c>
      <c r="I22" s="446" t="s">
        <v>157</v>
      </c>
      <c r="J22" s="446"/>
    </row>
    <row r="23" spans="2:13" ht="15" customHeight="1">
      <c r="B23" s="83" t="s">
        <v>42</v>
      </c>
      <c r="C23" s="82">
        <v>-46875026</v>
      </c>
      <c r="D23" s="82">
        <v>-355615792</v>
      </c>
      <c r="H23" s="445"/>
      <c r="I23" s="23">
        <v>43830</v>
      </c>
      <c r="J23" s="23">
        <v>43465</v>
      </c>
    </row>
    <row r="24" spans="2:13" ht="15" customHeight="1">
      <c r="B24" s="93" t="s">
        <v>43</v>
      </c>
      <c r="C24" s="80">
        <f>+C22+C23</f>
        <v>6810465940</v>
      </c>
      <c r="D24" s="80">
        <f>+D22+D23</f>
        <v>7936469911</v>
      </c>
      <c r="E24" s="26"/>
      <c r="H24" s="24" t="s">
        <v>161</v>
      </c>
      <c r="I24" s="25"/>
      <c r="J24" s="25"/>
    </row>
    <row r="25" spans="2:13" ht="15" customHeight="1">
      <c r="B25" s="111" t="s">
        <v>48</v>
      </c>
      <c r="C25" s="82"/>
      <c r="D25" s="82"/>
      <c r="H25" s="24" t="s">
        <v>210</v>
      </c>
      <c r="I25" s="25">
        <v>22071042</v>
      </c>
      <c r="J25" s="25"/>
    </row>
    <row r="26" spans="2:13" ht="15" customHeight="1">
      <c r="B26" s="83" t="s">
        <v>44</v>
      </c>
      <c r="C26" s="82">
        <v>0</v>
      </c>
      <c r="D26" s="82">
        <v>0</v>
      </c>
      <c r="H26" s="24" t="s">
        <v>201</v>
      </c>
      <c r="I26" s="25">
        <f>790947060+9999</f>
        <v>790957059</v>
      </c>
      <c r="J26" s="25">
        <v>572469818</v>
      </c>
      <c r="K26" s="26">
        <f>+I26+I25-J26</f>
        <v>240558283</v>
      </c>
    </row>
    <row r="27" spans="2:13" ht="15" customHeight="1">
      <c r="B27" s="83" t="s">
        <v>45</v>
      </c>
      <c r="C27" s="82">
        <v>-145170441697</v>
      </c>
      <c r="D27" s="82">
        <v>-9212527855</v>
      </c>
      <c r="H27" s="24" t="s">
        <v>232</v>
      </c>
      <c r="I27" s="25">
        <f>9999+94536607</f>
        <v>94546606</v>
      </c>
      <c r="J27" s="25">
        <v>49183455</v>
      </c>
      <c r="K27" s="26">
        <f>+J27-I27</f>
        <v>-45363151</v>
      </c>
      <c r="M27" s="27"/>
    </row>
    <row r="28" spans="2:13" ht="15" customHeight="1">
      <c r="B28" s="83" t="s">
        <v>760</v>
      </c>
      <c r="C28" s="82">
        <v>-182905096</v>
      </c>
      <c r="D28" s="82">
        <v>-428431030</v>
      </c>
      <c r="H28" s="24" t="s">
        <v>211</v>
      </c>
      <c r="I28" s="25"/>
      <c r="J28" s="25">
        <v>5222547</v>
      </c>
      <c r="M28" s="27"/>
    </row>
    <row r="29" spans="2:13" s="28" customFormat="1" ht="15" customHeight="1">
      <c r="B29" s="83" t="s">
        <v>707</v>
      </c>
      <c r="C29" s="82">
        <v>0</v>
      </c>
      <c r="D29" s="82">
        <v>0</v>
      </c>
      <c r="H29" s="29"/>
      <c r="I29" s="30"/>
      <c r="J29" s="30"/>
      <c r="M29" s="31"/>
    </row>
    <row r="30" spans="2:13" ht="15" customHeight="1">
      <c r="B30" s="93" t="s">
        <v>46</v>
      </c>
      <c r="C30" s="80">
        <f>SUM(C26:C29)</f>
        <v>-145353346793</v>
      </c>
      <c r="D30" s="80">
        <f>SUM(D26:D29)</f>
        <v>-9640958885</v>
      </c>
      <c r="E30" s="26"/>
      <c r="H30" s="32" t="s">
        <v>88</v>
      </c>
      <c r="I30" s="33">
        <f>SUM(I24:I28)</f>
        <v>907574707</v>
      </c>
      <c r="J30" s="33">
        <f>SUM(J25:J28)</f>
        <v>626875820</v>
      </c>
      <c r="M30" s="27"/>
    </row>
    <row r="31" spans="2:13" ht="15" customHeight="1">
      <c r="B31" s="111" t="s">
        <v>47</v>
      </c>
      <c r="C31" s="82"/>
      <c r="D31" s="82"/>
      <c r="M31" s="27"/>
    </row>
    <row r="32" spans="2:13" ht="15" customHeight="1">
      <c r="B32" s="83" t="s">
        <v>49</v>
      </c>
      <c r="C32" s="82">
        <v>135963361542</v>
      </c>
      <c r="D32" s="82">
        <v>9117818724</v>
      </c>
      <c r="M32" s="27"/>
    </row>
    <row r="33" spans="2:13" ht="15" customHeight="1">
      <c r="B33" s="83" t="s">
        <v>50</v>
      </c>
      <c r="C33" s="82">
        <v>-2374327226</v>
      </c>
      <c r="D33" s="82">
        <v>-381724520</v>
      </c>
      <c r="M33" s="27"/>
    </row>
    <row r="34" spans="2:13" ht="15" customHeight="1">
      <c r="B34" s="83" t="s">
        <v>333</v>
      </c>
      <c r="C34" s="82">
        <v>-5800000000</v>
      </c>
      <c r="D34" s="82">
        <v>-4200000000</v>
      </c>
      <c r="M34" s="27"/>
    </row>
    <row r="35" spans="2:13" ht="15" customHeight="1">
      <c r="B35" s="93" t="s">
        <v>51</v>
      </c>
      <c r="C35" s="80">
        <f>SUM(C32:C34)</f>
        <v>127789034316</v>
      </c>
      <c r="D35" s="80">
        <f>SUM(D32:D34)</f>
        <v>4536094204</v>
      </c>
      <c r="E35" s="26"/>
      <c r="M35" s="27"/>
    </row>
    <row r="36" spans="2:13" s="28" customFormat="1" ht="15" customHeight="1">
      <c r="B36" s="93" t="s">
        <v>208</v>
      </c>
      <c r="C36" s="82">
        <v>-894202740</v>
      </c>
      <c r="D36" s="82">
        <v>-8335973</v>
      </c>
      <c r="E36" s="34"/>
      <c r="I36" s="35"/>
      <c r="M36" s="31"/>
    </row>
    <row r="37" spans="2:13" ht="15" customHeight="1">
      <c r="B37" s="93" t="s">
        <v>52</v>
      </c>
      <c r="C37" s="81">
        <f>+C24+C30+C36+C35+C36</f>
        <v>-12542252017</v>
      </c>
      <c r="D37" s="81">
        <f>+D24+D30+D36+D35+D36</f>
        <v>2814933284</v>
      </c>
      <c r="M37" s="27"/>
    </row>
    <row r="38" spans="2:13" ht="15" customHeight="1">
      <c r="B38" s="93" t="s">
        <v>53</v>
      </c>
      <c r="C38" s="81">
        <f>+D39</f>
        <v>13106980165</v>
      </c>
      <c r="D38" s="80">
        <v>10292046881</v>
      </c>
      <c r="H38" s="21" t="s">
        <v>289</v>
      </c>
      <c r="I38" s="22">
        <f>-'[1]Balance General'!F6</f>
        <v>-36585379</v>
      </c>
      <c r="M38" s="27"/>
    </row>
    <row r="39" spans="2:13" ht="15" customHeight="1">
      <c r="B39" s="98" t="s">
        <v>54</v>
      </c>
      <c r="C39" s="100">
        <f>+C37+C38</f>
        <v>564728148</v>
      </c>
      <c r="D39" s="100">
        <f>+D37+D38</f>
        <v>13106980165</v>
      </c>
      <c r="H39" s="21" t="s">
        <v>290</v>
      </c>
      <c r="I39" s="22">
        <f>(('[1]Estado de Resultados'!B4+'[1]Estado de Resultados'!B33+'[1]Estado de Resultados'!B38+'[1]Estado de Resultados'!B28)-'[1]Estado de Resultados'!B42)*-1</f>
        <v>-4492928449</v>
      </c>
      <c r="M39" s="27"/>
    </row>
    <row r="40" spans="2:13" ht="15" customHeight="1">
      <c r="B40" s="46" t="s">
        <v>708</v>
      </c>
      <c r="C40" s="86"/>
      <c r="D40" s="112"/>
      <c r="H40" s="21" t="s">
        <v>291</v>
      </c>
      <c r="I40" s="22">
        <f>+'[1]Balance General'!E6</f>
        <v>29209612</v>
      </c>
      <c r="M40" s="27"/>
    </row>
    <row r="41" spans="2:13" ht="24.75" customHeight="1">
      <c r="C41" s="112"/>
      <c r="D41" s="112"/>
      <c r="I41" s="22">
        <f>SUM(I38:I40)</f>
        <v>-4500304216</v>
      </c>
      <c r="M41" s="27"/>
    </row>
    <row r="42" spans="2:13">
      <c r="C42" s="86"/>
      <c r="M42" s="27"/>
    </row>
    <row r="43" spans="2:13">
      <c r="H43" s="21" t="s">
        <v>298</v>
      </c>
      <c r="I43" s="22">
        <v>-690101369</v>
      </c>
      <c r="M43" s="27"/>
    </row>
    <row r="44" spans="2:13">
      <c r="H44" s="21" t="s">
        <v>292</v>
      </c>
      <c r="I44" s="22">
        <f>-'[1]Balance General'!F12</f>
        <v>-20514227</v>
      </c>
      <c r="M44" s="27"/>
    </row>
    <row r="45" spans="2:13">
      <c r="H45" s="21" t="s">
        <v>293</v>
      </c>
      <c r="I45" s="22">
        <f>-[1]Notas!C410-[1]Notas!C412-[1]Notas!C413-[1]Notas!C414-[1]Notas!C415-[1]Notas!C409----[1]Notas!C420-[1]Notas!C421-[1]Notas!C422-[1]Notas!C433</f>
        <v>-3375050161</v>
      </c>
      <c r="M45" s="27"/>
    </row>
    <row r="46" spans="2:13">
      <c r="H46" s="21" t="s">
        <v>294</v>
      </c>
      <c r="I46" s="22">
        <f>+'[1]Balance General'!E12+[1]Notas!C319</f>
        <v>866811302</v>
      </c>
      <c r="M46" s="27"/>
    </row>
    <row r="47" spans="2:13">
      <c r="I47" s="22">
        <f>SUM(I43:I46)</f>
        <v>-3218854455</v>
      </c>
      <c r="M47" s="27"/>
    </row>
    <row r="48" spans="2:13">
      <c r="M48" s="27"/>
    </row>
    <row r="49" spans="2:13">
      <c r="H49" s="21" t="s">
        <v>295</v>
      </c>
      <c r="I49" s="22">
        <f>-'[1]Balance General'!F11</f>
        <v>-790947061</v>
      </c>
      <c r="M49" s="27"/>
    </row>
    <row r="50" spans="2:13">
      <c r="H50" s="21" t="s">
        <v>296</v>
      </c>
      <c r="I50" s="22">
        <f>-'[1]Estado de Resultados'!B43</f>
        <v>-853165781</v>
      </c>
      <c r="M50" s="27"/>
    </row>
    <row r="51" spans="2:13">
      <c r="H51" s="21" t="s">
        <v>297</v>
      </c>
      <c r="I51" s="22">
        <f>+'[1]Balance General'!E11</f>
        <v>853165781</v>
      </c>
      <c r="M51" s="27"/>
    </row>
    <row r="52" spans="2:13">
      <c r="I52" s="22">
        <f>SUM(I49:I51)</f>
        <v>-790947061</v>
      </c>
      <c r="M52" s="27"/>
    </row>
    <row r="53" spans="2:13">
      <c r="M53" s="27"/>
    </row>
    <row r="54" spans="2:13">
      <c r="B54" s="435"/>
      <c r="C54" s="435"/>
      <c r="D54" s="435"/>
      <c r="E54" s="435"/>
      <c r="M54" s="27"/>
    </row>
    <row r="55" spans="2:13">
      <c r="B55" s="435"/>
      <c r="C55" s="435"/>
      <c r="D55" s="435"/>
      <c r="E55" s="435"/>
      <c r="H55" s="21" t="s">
        <v>299</v>
      </c>
      <c r="I55" s="22">
        <v>-29281846</v>
      </c>
      <c r="M55" s="27"/>
    </row>
    <row r="56" spans="2:13">
      <c r="B56" s="435"/>
      <c r="C56" s="435"/>
      <c r="D56" s="435"/>
      <c r="E56" s="435"/>
      <c r="H56" s="21" t="s">
        <v>300</v>
      </c>
      <c r="I56" s="22">
        <v>102193461</v>
      </c>
      <c r="M56" s="27"/>
    </row>
    <row r="57" spans="2:13">
      <c r="B57" s="435"/>
      <c r="C57" s="435"/>
      <c r="D57" s="435"/>
      <c r="E57" s="435"/>
      <c r="I57" s="22">
        <f>SUM(I55:I56)</f>
        <v>72911615</v>
      </c>
      <c r="M57" s="27"/>
    </row>
    <row r="58" spans="2:13">
      <c r="B58" s="435"/>
      <c r="C58" s="435"/>
      <c r="D58" s="435"/>
      <c r="E58" s="435"/>
      <c r="M58" s="27"/>
    </row>
    <row r="61" spans="2:13">
      <c r="H61" s="36" t="s">
        <v>302</v>
      </c>
      <c r="I61" s="22">
        <v>0</v>
      </c>
    </row>
    <row r="62" spans="2:13">
      <c r="H62" s="36" t="s">
        <v>301</v>
      </c>
      <c r="I62" s="37">
        <f>790564860+781039</f>
        <v>791345899</v>
      </c>
    </row>
  </sheetData>
  <mergeCells count="6">
    <mergeCell ref="B6:I6"/>
    <mergeCell ref="B10:D10"/>
    <mergeCell ref="H22:H23"/>
    <mergeCell ref="I22:J22"/>
    <mergeCell ref="B54:E58"/>
    <mergeCell ref="B9:D9"/>
  </mergeCells>
  <pageMargins left="0.34" right="0.25" top="0.74803149606299213" bottom="0.74803149606299213" header="0.31496062992125984" footer="0.31496062992125984"/>
  <pageSetup paperSize="9" scale="95" orientation="portrait"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6:P42"/>
  <sheetViews>
    <sheetView showGridLines="0" topLeftCell="A5" zoomScale="85" zoomScaleNormal="85" workbookViewId="0">
      <selection activeCell="I24" sqref="I24"/>
    </sheetView>
  </sheetViews>
  <sheetFormatPr baseColWidth="10" defaultColWidth="11.33203125" defaultRowHeight="12.6"/>
  <cols>
    <col min="1" max="1" width="2.6640625" style="46" customWidth="1"/>
    <col min="2" max="2" width="36.33203125" style="46" customWidth="1"/>
    <col min="3" max="3" width="12.6640625" style="46" customWidth="1"/>
    <col min="4" max="4" width="14.44140625" style="46" customWidth="1"/>
    <col min="5" max="5" width="12.6640625" style="46" customWidth="1"/>
    <col min="6" max="6" width="17" style="46" bestFit="1" customWidth="1"/>
    <col min="7" max="7" width="14.6640625" style="46" customWidth="1"/>
    <col min="8" max="8" width="16.109375" style="46" customWidth="1"/>
    <col min="9" max="9" width="14.33203125" style="46" customWidth="1"/>
    <col min="10" max="10" width="12.6640625" style="46" customWidth="1"/>
    <col min="11" max="11" width="16.44140625" style="46" bestFit="1" customWidth="1"/>
    <col min="12" max="12" width="16.33203125" style="46" customWidth="1"/>
    <col min="13" max="13" width="14.88671875" style="46" bestFit="1" customWidth="1"/>
    <col min="14" max="14" width="15.6640625" style="46" customWidth="1"/>
    <col min="15" max="15" width="2.6640625" style="46" customWidth="1"/>
    <col min="16" max="16" width="14.44140625" style="46" bestFit="1" customWidth="1"/>
    <col min="17" max="16384" width="11.33203125" style="46"/>
  </cols>
  <sheetData>
    <row r="6" spans="2:16" ht="13.2">
      <c r="B6" s="410" t="s">
        <v>340</v>
      </c>
      <c r="C6" s="410"/>
      <c r="D6" s="410"/>
      <c r="E6" s="410"/>
      <c r="F6" s="410"/>
      <c r="G6" s="410"/>
      <c r="H6" s="410"/>
      <c r="I6" s="410"/>
    </row>
    <row r="7" spans="2:16" ht="12.6" customHeight="1">
      <c r="B7" s="42" t="s">
        <v>752</v>
      </c>
      <c r="C7" s="43"/>
      <c r="D7" s="43"/>
      <c r="E7" s="43"/>
      <c r="F7" s="43"/>
      <c r="G7" s="43"/>
      <c r="H7" s="43"/>
      <c r="I7" s="43"/>
    </row>
    <row r="8" spans="2:16" ht="12.6" customHeight="1">
      <c r="B8" s="42" t="s">
        <v>753</v>
      </c>
      <c r="C8" s="43"/>
      <c r="D8" s="43"/>
      <c r="E8" s="43"/>
      <c r="F8" s="43"/>
      <c r="G8" s="43"/>
      <c r="H8" s="43"/>
      <c r="I8" s="43"/>
    </row>
    <row r="9" spans="2:16" ht="15.6">
      <c r="B9" s="447"/>
      <c r="C9" s="447"/>
      <c r="D9" s="447"/>
      <c r="E9" s="447"/>
      <c r="F9" s="447"/>
      <c r="G9" s="447"/>
      <c r="H9" s="447"/>
      <c r="I9" s="447"/>
      <c r="J9" s="447"/>
      <c r="K9" s="447"/>
      <c r="L9" s="447"/>
      <c r="M9" s="447"/>
      <c r="N9" s="447"/>
    </row>
    <row r="10" spans="2:16" ht="18.75" customHeight="1">
      <c r="B10" s="438" t="s">
        <v>872</v>
      </c>
      <c r="C10" s="438"/>
      <c r="D10" s="438"/>
      <c r="E10" s="438"/>
      <c r="F10" s="438"/>
      <c r="G10" s="438"/>
      <c r="H10" s="438"/>
      <c r="I10" s="438"/>
      <c r="J10" s="438"/>
      <c r="K10" s="438"/>
      <c r="L10" s="438"/>
      <c r="M10" s="438"/>
      <c r="N10" s="438"/>
    </row>
    <row r="11" spans="2:16" ht="21.75" customHeight="1">
      <c r="B11" s="438" t="s">
        <v>835</v>
      </c>
      <c r="C11" s="438"/>
      <c r="D11" s="438"/>
      <c r="E11" s="438"/>
      <c r="F11" s="438"/>
      <c r="G11" s="438"/>
      <c r="H11" s="438"/>
      <c r="I11" s="438"/>
      <c r="J11" s="438"/>
      <c r="K11" s="438"/>
      <c r="L11" s="438"/>
      <c r="M11" s="438"/>
      <c r="N11" s="438"/>
    </row>
    <row r="12" spans="2:16" ht="21.75" customHeight="1">
      <c r="B12" s="455" t="s">
        <v>464</v>
      </c>
      <c r="C12" s="455"/>
      <c r="D12" s="455"/>
      <c r="E12" s="455"/>
      <c r="F12" s="455"/>
      <c r="G12" s="455"/>
      <c r="H12" s="455"/>
      <c r="I12" s="455"/>
      <c r="J12" s="455"/>
      <c r="K12" s="455"/>
      <c r="L12" s="455"/>
      <c r="M12" s="455"/>
      <c r="N12" s="455"/>
    </row>
    <row r="13" spans="2:16" ht="18" customHeight="1">
      <c r="B13" s="456" t="s">
        <v>55</v>
      </c>
      <c r="C13" s="458" t="s">
        <v>56</v>
      </c>
      <c r="D13" s="459"/>
      <c r="E13" s="459"/>
      <c r="F13" s="460"/>
      <c r="G13" s="458" t="s">
        <v>59</v>
      </c>
      <c r="H13" s="459"/>
      <c r="I13" s="459"/>
      <c r="J13" s="460"/>
      <c r="K13" s="461" t="s">
        <v>197</v>
      </c>
      <c r="L13" s="461"/>
      <c r="M13" s="461" t="s">
        <v>9</v>
      </c>
      <c r="N13" s="461"/>
    </row>
    <row r="14" spans="2:16">
      <c r="B14" s="457"/>
      <c r="C14" s="378" t="s">
        <v>206</v>
      </c>
      <c r="D14" s="378" t="s">
        <v>57</v>
      </c>
      <c r="E14" s="378" t="s">
        <v>259</v>
      </c>
      <c r="F14" s="378" t="s">
        <v>58</v>
      </c>
      <c r="G14" s="378" t="s">
        <v>60</v>
      </c>
      <c r="H14" s="378" t="s">
        <v>61</v>
      </c>
      <c r="I14" s="378" t="s">
        <v>260</v>
      </c>
      <c r="J14" s="378" t="s">
        <v>261</v>
      </c>
      <c r="K14" s="378" t="s">
        <v>198</v>
      </c>
      <c r="L14" s="378" t="s">
        <v>62</v>
      </c>
      <c r="M14" s="379">
        <v>44651</v>
      </c>
      <c r="N14" s="379">
        <v>44286</v>
      </c>
    </row>
    <row r="15" spans="2:16" ht="15" customHeight="1">
      <c r="B15" s="115" t="s">
        <v>331</v>
      </c>
      <c r="C15" s="116">
        <v>0</v>
      </c>
      <c r="D15" s="117">
        <v>0</v>
      </c>
      <c r="E15" s="117">
        <v>100000</v>
      </c>
      <c r="F15" s="117">
        <v>22000000000</v>
      </c>
      <c r="G15" s="117">
        <v>1483785494</v>
      </c>
      <c r="H15" s="117">
        <v>16370053054</v>
      </c>
      <c r="I15" s="117">
        <v>668393790</v>
      </c>
      <c r="J15" s="117">
        <v>24823570</v>
      </c>
      <c r="K15" s="117">
        <v>11509070619</v>
      </c>
      <c r="L15" s="117">
        <v>4670493140</v>
      </c>
      <c r="M15" s="448"/>
      <c r="N15" s="449"/>
      <c r="P15" s="85"/>
    </row>
    <row r="16" spans="2:16" ht="15" customHeight="1">
      <c r="B16" s="118" t="s">
        <v>330</v>
      </c>
      <c r="C16" s="116">
        <v>0</v>
      </c>
      <c r="D16" s="117">
        <v>0</v>
      </c>
      <c r="E16" s="117">
        <v>0</v>
      </c>
      <c r="F16" s="117">
        <v>8000000000</v>
      </c>
      <c r="G16" s="117">
        <v>575453531</v>
      </c>
      <c r="H16" s="117">
        <v>-2866382912</v>
      </c>
      <c r="I16" s="117">
        <v>0</v>
      </c>
      <c r="J16" s="117">
        <v>0</v>
      </c>
      <c r="K16" s="117">
        <v>-5133617088</v>
      </c>
      <c r="L16" s="117">
        <v>0</v>
      </c>
      <c r="M16" s="450"/>
      <c r="N16" s="451"/>
    </row>
    <row r="17" spans="2:14" ht="15" customHeight="1">
      <c r="B17" s="118" t="s">
        <v>178</v>
      </c>
      <c r="C17" s="116">
        <v>0</v>
      </c>
      <c r="D17" s="117">
        <v>0</v>
      </c>
      <c r="E17" s="117">
        <v>0</v>
      </c>
      <c r="F17" s="117">
        <v>0</v>
      </c>
      <c r="G17" s="117">
        <v>0</v>
      </c>
      <c r="H17" s="117">
        <v>0</v>
      </c>
      <c r="I17" s="117">
        <v>0</v>
      </c>
      <c r="J17" s="117">
        <v>0</v>
      </c>
      <c r="K17" s="117">
        <v>-575453531</v>
      </c>
      <c r="L17" s="117">
        <v>0</v>
      </c>
      <c r="M17" s="450"/>
      <c r="N17" s="451"/>
    </row>
    <row r="18" spans="2:14" ht="15" customHeight="1">
      <c r="B18" s="118" t="s">
        <v>864</v>
      </c>
      <c r="C18" s="116">
        <v>0</v>
      </c>
      <c r="D18" s="117">
        <v>0</v>
      </c>
      <c r="E18" s="117">
        <v>0</v>
      </c>
      <c r="F18" s="117">
        <v>0</v>
      </c>
      <c r="G18" s="117">
        <v>0</v>
      </c>
      <c r="H18" s="117">
        <v>0</v>
      </c>
      <c r="I18" s="117">
        <v>0</v>
      </c>
      <c r="J18" s="117">
        <v>0</v>
      </c>
      <c r="K18" s="117">
        <v>16139275261</v>
      </c>
      <c r="L18" s="117">
        <v>-4670493140</v>
      </c>
      <c r="M18" s="450"/>
      <c r="N18" s="451"/>
    </row>
    <row r="19" spans="2:14" ht="15" customHeight="1">
      <c r="B19" s="118" t="s">
        <v>179</v>
      </c>
      <c r="C19" s="116">
        <v>0</v>
      </c>
      <c r="D19" s="117">
        <v>0</v>
      </c>
      <c r="E19" s="117">
        <v>0</v>
      </c>
      <c r="F19" s="117">
        <v>0</v>
      </c>
      <c r="G19" s="117">
        <v>0</v>
      </c>
      <c r="H19" s="117">
        <v>0</v>
      </c>
      <c r="I19" s="117">
        <v>0</v>
      </c>
      <c r="J19" s="117">
        <v>0</v>
      </c>
      <c r="K19" s="117">
        <v>0</v>
      </c>
      <c r="L19" s="117">
        <v>0</v>
      </c>
      <c r="M19" s="450"/>
      <c r="N19" s="451"/>
    </row>
    <row r="20" spans="2:14" ht="15" customHeight="1">
      <c r="B20" s="118" t="s">
        <v>334</v>
      </c>
      <c r="C20" s="116">
        <v>0</v>
      </c>
      <c r="D20" s="117">
        <v>0</v>
      </c>
      <c r="E20" s="117">
        <v>0</v>
      </c>
      <c r="F20" s="117">
        <v>0</v>
      </c>
      <c r="G20" s="117">
        <v>0</v>
      </c>
      <c r="H20" s="117">
        <v>0</v>
      </c>
      <c r="I20" s="117">
        <v>0</v>
      </c>
      <c r="J20" s="117">
        <v>0</v>
      </c>
      <c r="K20" s="117">
        <v>-5800000000</v>
      </c>
      <c r="L20" s="117">
        <v>0</v>
      </c>
      <c r="M20" s="450"/>
      <c r="N20" s="451"/>
    </row>
    <row r="21" spans="2:14" ht="15" customHeight="1">
      <c r="B21" s="118" t="s">
        <v>486</v>
      </c>
      <c r="C21" s="116">
        <v>0</v>
      </c>
      <c r="D21" s="117">
        <v>0</v>
      </c>
      <c r="E21" s="117">
        <v>0</v>
      </c>
      <c r="F21" s="117">
        <v>0</v>
      </c>
      <c r="G21" s="117">
        <v>0</v>
      </c>
      <c r="H21" s="117">
        <v>0</v>
      </c>
      <c r="I21" s="117">
        <v>0</v>
      </c>
      <c r="J21" s="117">
        <v>0</v>
      </c>
      <c r="K21" s="117">
        <v>0</v>
      </c>
      <c r="L21" s="117">
        <v>0</v>
      </c>
      <c r="M21" s="450"/>
      <c r="N21" s="451"/>
    </row>
    <row r="22" spans="2:14" ht="15" customHeight="1">
      <c r="B22" s="118" t="s">
        <v>304</v>
      </c>
      <c r="C22" s="116">
        <v>0</v>
      </c>
      <c r="D22" s="117">
        <v>0</v>
      </c>
      <c r="E22" s="117">
        <v>0</v>
      </c>
      <c r="F22" s="117">
        <v>0</v>
      </c>
      <c r="G22" s="117">
        <v>0</v>
      </c>
      <c r="H22" s="117">
        <v>0</v>
      </c>
      <c r="I22" s="117">
        <v>0</v>
      </c>
      <c r="J22" s="117">
        <v>0</v>
      </c>
      <c r="K22" s="117">
        <v>0</v>
      </c>
      <c r="L22" s="117">
        <v>0</v>
      </c>
      <c r="M22" s="450"/>
      <c r="N22" s="451"/>
    </row>
    <row r="23" spans="2:14" ht="15" customHeight="1">
      <c r="B23" s="119" t="s">
        <v>332</v>
      </c>
      <c r="C23" s="120">
        <v>0</v>
      </c>
      <c r="D23" s="121">
        <v>0</v>
      </c>
      <c r="E23" s="121">
        <v>0</v>
      </c>
      <c r="F23" s="121">
        <v>0</v>
      </c>
      <c r="G23" s="121">
        <v>0</v>
      </c>
      <c r="H23" s="121">
        <v>0</v>
      </c>
      <c r="I23" s="121">
        <v>0</v>
      </c>
      <c r="J23" s="121">
        <v>0</v>
      </c>
      <c r="K23" s="121">
        <v>0</v>
      </c>
      <c r="L23" s="121">
        <v>1858656854</v>
      </c>
      <c r="M23" s="452"/>
      <c r="N23" s="453"/>
    </row>
    <row r="24" spans="2:14" ht="15" customHeight="1">
      <c r="B24" s="114" t="s">
        <v>204</v>
      </c>
      <c r="C24" s="122">
        <f t="shared" ref="C24:J24" si="0">SUM(C15:C23)</f>
        <v>0</v>
      </c>
      <c r="D24" s="122">
        <f t="shared" si="0"/>
        <v>0</v>
      </c>
      <c r="E24" s="122">
        <f t="shared" si="0"/>
        <v>100000</v>
      </c>
      <c r="F24" s="122">
        <f t="shared" si="0"/>
        <v>30000000000</v>
      </c>
      <c r="G24" s="122">
        <f t="shared" si="0"/>
        <v>2059239025</v>
      </c>
      <c r="H24" s="122">
        <f t="shared" si="0"/>
        <v>13503670142</v>
      </c>
      <c r="I24" s="122">
        <f t="shared" si="0"/>
        <v>668393790</v>
      </c>
      <c r="J24" s="122">
        <f t="shared" si="0"/>
        <v>24823570</v>
      </c>
      <c r="K24" s="122">
        <f>SUM(K15:K23)</f>
        <v>16139275261</v>
      </c>
      <c r="L24" s="122">
        <f t="shared" ref="L24" si="1">SUM(L15:L23)</f>
        <v>1858656854</v>
      </c>
      <c r="M24" s="122">
        <f>SUM(C24:L24)</f>
        <v>64254158642</v>
      </c>
      <c r="N24" s="122"/>
    </row>
    <row r="25" spans="2:14" ht="15" customHeight="1">
      <c r="B25" s="114" t="s">
        <v>205</v>
      </c>
      <c r="C25" s="122">
        <v>0</v>
      </c>
      <c r="D25" s="122">
        <v>0</v>
      </c>
      <c r="E25" s="122">
        <v>100000</v>
      </c>
      <c r="F25" s="122">
        <v>22000000000</v>
      </c>
      <c r="G25" s="122">
        <v>1483785494</v>
      </c>
      <c r="H25" s="122">
        <v>16370053054</v>
      </c>
      <c r="I25" s="122">
        <v>668393790</v>
      </c>
      <c r="J25" s="122">
        <v>24823570</v>
      </c>
      <c r="K25" s="122">
        <v>11509070619</v>
      </c>
      <c r="L25" s="122">
        <v>4670493140</v>
      </c>
      <c r="M25" s="122"/>
      <c r="N25" s="122">
        <f>+SUM(C25:L25)</f>
        <v>56726719667</v>
      </c>
    </row>
    <row r="26" spans="2:14">
      <c r="K26" s="86"/>
      <c r="L26" s="86"/>
    </row>
    <row r="27" spans="2:14">
      <c r="B27" s="46" t="s">
        <v>708</v>
      </c>
      <c r="G27" s="86"/>
      <c r="K27" s="86"/>
      <c r="L27" s="86"/>
    </row>
    <row r="28" spans="2:14">
      <c r="J28" s="86"/>
      <c r="K28" s="86"/>
      <c r="M28" s="86"/>
    </row>
    <row r="29" spans="2:14" s="123" customFormat="1">
      <c r="G29" s="124">
        <v>1043266173</v>
      </c>
      <c r="H29" s="124">
        <v>12200185955</v>
      </c>
      <c r="K29" s="125"/>
      <c r="L29" s="46"/>
      <c r="N29" s="126"/>
    </row>
    <row r="30" spans="2:14">
      <c r="J30" s="86"/>
      <c r="M30" s="86"/>
      <c r="N30" s="86"/>
    </row>
    <row r="37" spans="8:13">
      <c r="H37" s="86"/>
      <c r="I37" s="86"/>
    </row>
    <row r="38" spans="8:13">
      <c r="J38" s="454"/>
      <c r="K38" s="454"/>
      <c r="L38" s="454"/>
      <c r="M38" s="454"/>
    </row>
    <row r="39" spans="8:13">
      <c r="J39" s="454"/>
      <c r="K39" s="454"/>
      <c r="L39" s="454"/>
      <c r="M39" s="454"/>
    </row>
    <row r="40" spans="8:13">
      <c r="J40" s="454"/>
      <c r="K40" s="454"/>
      <c r="L40" s="454"/>
      <c r="M40" s="454"/>
    </row>
    <row r="41" spans="8:13">
      <c r="J41" s="454"/>
      <c r="K41" s="454"/>
      <c r="L41" s="454"/>
      <c r="M41" s="454"/>
    </row>
    <row r="42" spans="8:13">
      <c r="J42" s="454"/>
      <c r="K42" s="454"/>
      <c r="L42" s="454"/>
      <c r="M42" s="454"/>
    </row>
  </sheetData>
  <mergeCells count="12">
    <mergeCell ref="B6:I6"/>
    <mergeCell ref="B9:N9"/>
    <mergeCell ref="M15:N23"/>
    <mergeCell ref="J38:M42"/>
    <mergeCell ref="B10:N10"/>
    <mergeCell ref="B11:N11"/>
    <mergeCell ref="B12:N12"/>
    <mergeCell ref="B13:B14"/>
    <mergeCell ref="C13:F13"/>
    <mergeCell ref="G13:J13"/>
    <mergeCell ref="K13:L13"/>
    <mergeCell ref="M13:N13"/>
  </mergeCells>
  <pageMargins left="0.70866141732283472" right="0.70866141732283472" top="0.74803149606299213" bottom="0.74803149606299213" header="0.31496062992125984" footer="0.31496062992125984"/>
  <pageSetup paperSize="9" scale="63" orientation="landscape" r:id="rId1"/>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6:N622"/>
  <sheetViews>
    <sheetView showGridLines="0" tabSelected="1" topLeftCell="A229" zoomScale="85" zoomScaleNormal="85" workbookViewId="0">
      <selection activeCell="B195" sqref="B195:E195"/>
    </sheetView>
  </sheetViews>
  <sheetFormatPr baseColWidth="10" defaultColWidth="11.33203125" defaultRowHeight="13.2"/>
  <cols>
    <col min="1" max="1" width="3.6640625" style="152" customWidth="1"/>
    <col min="2" max="2" width="7" style="152" customWidth="1"/>
    <col min="3" max="3" width="53.88671875" style="152" customWidth="1"/>
    <col min="4" max="4" width="22.109375" style="152" customWidth="1"/>
    <col min="5" max="5" width="19.33203125" style="152" customWidth="1"/>
    <col min="6" max="6" width="21.109375" style="170" customWidth="1"/>
    <col min="7" max="7" width="22.6640625" style="170" customWidth="1"/>
    <col min="8" max="8" width="18.109375" style="152" customWidth="1"/>
    <col min="9" max="9" width="19.6640625" style="152" customWidth="1"/>
    <col min="10" max="10" width="18.44140625" style="152" bestFit="1" customWidth="1"/>
    <col min="11" max="11" width="18.33203125" style="152" customWidth="1"/>
    <col min="12" max="12" width="20.109375" style="152" bestFit="1" customWidth="1"/>
    <col min="13" max="13" width="13.88671875" style="152" customWidth="1"/>
    <col min="14" max="14" width="13.6640625" style="152" bestFit="1" customWidth="1"/>
    <col min="15" max="15" width="11.88671875" style="152" bestFit="1" customWidth="1"/>
    <col min="16" max="16384" width="11.33203125" style="152"/>
  </cols>
  <sheetData>
    <row r="6" spans="2:9">
      <c r="B6" s="559" t="s">
        <v>340</v>
      </c>
      <c r="C6" s="559"/>
      <c r="D6" s="559"/>
      <c r="E6" s="559"/>
      <c r="F6" s="559"/>
      <c r="G6" s="559"/>
      <c r="H6" s="559"/>
      <c r="I6" s="559"/>
    </row>
    <row r="7" spans="2:9" ht="12.6" customHeight="1">
      <c r="B7" s="160" t="s">
        <v>752</v>
      </c>
      <c r="C7" s="161"/>
      <c r="D7" s="161"/>
      <c r="E7" s="161"/>
      <c r="F7" s="161"/>
      <c r="G7" s="161"/>
      <c r="H7" s="161"/>
      <c r="I7" s="161"/>
    </row>
    <row r="8" spans="2:9" ht="12.6" customHeight="1">
      <c r="B8" s="160" t="s">
        <v>753</v>
      </c>
      <c r="C8" s="161"/>
      <c r="D8" s="161"/>
      <c r="E8" s="161"/>
      <c r="F8" s="161"/>
      <c r="G8" s="161"/>
      <c r="H8" s="161"/>
      <c r="I8" s="161"/>
    </row>
    <row r="9" spans="2:9">
      <c r="B9" s="553"/>
      <c r="C9" s="553"/>
      <c r="D9" s="553"/>
      <c r="E9" s="553"/>
      <c r="F9" s="553"/>
      <c r="G9" s="553"/>
      <c r="H9" s="553"/>
      <c r="I9" s="553"/>
    </row>
    <row r="10" spans="2:9" s="162" customFormat="1" ht="13.5" customHeight="1">
      <c r="B10" s="554" t="s">
        <v>750</v>
      </c>
      <c r="C10" s="554"/>
      <c r="D10" s="554"/>
      <c r="E10" s="554"/>
      <c r="F10" s="554"/>
      <c r="G10" s="554"/>
      <c r="H10" s="554"/>
      <c r="I10" s="554"/>
    </row>
    <row r="11" spans="2:9" s="162" customFormat="1" ht="24" customHeight="1">
      <c r="B11" s="163" t="s">
        <v>622</v>
      </c>
      <c r="C11" s="163" t="s">
        <v>754</v>
      </c>
      <c r="D11" s="163"/>
      <c r="E11" s="163"/>
      <c r="F11" s="163"/>
    </row>
    <row r="12" spans="2:9" s="162" customFormat="1" ht="21" customHeight="1">
      <c r="B12" s="561" t="s">
        <v>811</v>
      </c>
      <c r="C12" s="561"/>
      <c r="D12" s="561"/>
      <c r="E12" s="561"/>
      <c r="F12" s="561"/>
    </row>
    <row r="13" spans="2:9" s="162" customFormat="1" ht="18.75" customHeight="1">
      <c r="B13" s="163" t="s">
        <v>623</v>
      </c>
      <c r="C13" s="163" t="s">
        <v>624</v>
      </c>
      <c r="D13" s="163"/>
      <c r="E13" s="163"/>
      <c r="F13" s="163"/>
    </row>
    <row r="14" spans="2:9" s="162" customFormat="1" ht="17.25" customHeight="1">
      <c r="B14" s="164" t="s">
        <v>626</v>
      </c>
      <c r="C14" s="555" t="s">
        <v>625</v>
      </c>
      <c r="D14" s="555"/>
      <c r="E14" s="555"/>
      <c r="F14" s="555"/>
      <c r="G14" s="555"/>
      <c r="H14" s="555"/>
      <c r="I14" s="555"/>
    </row>
    <row r="15" spans="2:9" s="165" customFormat="1" ht="92.4" customHeight="1">
      <c r="B15" s="560" t="s">
        <v>423</v>
      </c>
      <c r="C15" s="560"/>
      <c r="D15" s="560"/>
      <c r="E15" s="560"/>
      <c r="F15" s="560"/>
      <c r="G15" s="560"/>
      <c r="H15" s="560"/>
      <c r="I15" s="560"/>
    </row>
    <row r="16" spans="2:9" s="165" customFormat="1">
      <c r="B16" s="166" t="s">
        <v>627</v>
      </c>
      <c r="C16" s="166" t="s">
        <v>628</v>
      </c>
      <c r="D16" s="166"/>
      <c r="E16" s="166"/>
      <c r="F16" s="166"/>
    </row>
    <row r="17" spans="2:9" s="165" customFormat="1" ht="26.4" customHeight="1">
      <c r="B17" s="560" t="s">
        <v>873</v>
      </c>
      <c r="C17" s="560"/>
      <c r="D17" s="560"/>
      <c r="E17" s="560"/>
      <c r="F17" s="560"/>
      <c r="G17" s="560"/>
      <c r="H17" s="560"/>
      <c r="I17" s="560"/>
    </row>
    <row r="18" spans="2:9" s="165" customFormat="1" ht="26.4" customHeight="1">
      <c r="B18" s="560" t="s">
        <v>703</v>
      </c>
      <c r="C18" s="560"/>
      <c r="D18" s="560"/>
      <c r="E18" s="560"/>
      <c r="F18" s="560"/>
      <c r="G18" s="560"/>
      <c r="H18" s="560"/>
      <c r="I18" s="560"/>
    </row>
    <row r="19" spans="2:9" s="165" customFormat="1" ht="13.5" customHeight="1">
      <c r="B19" s="167"/>
      <c r="C19" s="167"/>
      <c r="D19" s="167"/>
      <c r="E19" s="167"/>
      <c r="F19" s="167"/>
    </row>
    <row r="20" spans="2:9" s="165" customFormat="1" ht="15" customHeight="1">
      <c r="B20" s="163" t="s">
        <v>630</v>
      </c>
      <c r="C20" s="559" t="s">
        <v>631</v>
      </c>
      <c r="D20" s="559"/>
      <c r="E20" s="559"/>
      <c r="F20" s="559"/>
      <c r="G20" s="559"/>
      <c r="H20" s="559"/>
      <c r="I20" s="559"/>
    </row>
    <row r="21" spans="2:9" s="168" customFormat="1" ht="18.75" customHeight="1">
      <c r="B21" s="164" t="s">
        <v>629</v>
      </c>
      <c r="C21" s="558" t="s">
        <v>751</v>
      </c>
      <c r="D21" s="558"/>
      <c r="E21" s="558"/>
      <c r="F21" s="558"/>
      <c r="G21" s="558"/>
      <c r="H21" s="558"/>
      <c r="I21" s="558"/>
    </row>
    <row r="22" spans="2:9" s="165" customFormat="1" ht="26.25" customHeight="1">
      <c r="B22" s="561" t="s">
        <v>424</v>
      </c>
      <c r="C22" s="561"/>
      <c r="D22" s="561"/>
      <c r="E22" s="561"/>
      <c r="F22" s="561"/>
      <c r="G22" s="561"/>
      <c r="H22" s="561"/>
      <c r="I22" s="561"/>
    </row>
    <row r="23" spans="2:9" s="168" customFormat="1" ht="18.75" customHeight="1">
      <c r="B23" s="164" t="s">
        <v>632</v>
      </c>
      <c r="C23" s="164" t="s">
        <v>633</v>
      </c>
      <c r="D23" s="164"/>
      <c r="E23" s="164"/>
      <c r="F23" s="164"/>
    </row>
    <row r="24" spans="2:9" s="165" customFormat="1" ht="60" customHeight="1">
      <c r="B24" s="560" t="s">
        <v>776</v>
      </c>
      <c r="C24" s="560"/>
      <c r="D24" s="560"/>
      <c r="E24" s="560"/>
      <c r="F24" s="560"/>
      <c r="G24" s="560"/>
      <c r="H24" s="560"/>
      <c r="I24" s="560"/>
    </row>
    <row r="25" spans="2:9" s="168" customFormat="1" ht="18.75" customHeight="1">
      <c r="B25" s="164" t="s">
        <v>634</v>
      </c>
      <c r="C25" s="164" t="s">
        <v>635</v>
      </c>
      <c r="D25" s="164"/>
      <c r="E25" s="164"/>
      <c r="F25" s="164"/>
    </row>
    <row r="26" spans="2:9" s="165" customFormat="1">
      <c r="B26" s="571" t="s">
        <v>307</v>
      </c>
      <c r="C26" s="571"/>
      <c r="D26" s="571"/>
      <c r="E26" s="571"/>
      <c r="F26" s="571"/>
    </row>
    <row r="27" spans="2:9" s="168" customFormat="1" ht="18.75" customHeight="1">
      <c r="B27" s="164" t="s">
        <v>636</v>
      </c>
      <c r="C27" s="558" t="s">
        <v>637</v>
      </c>
      <c r="D27" s="558"/>
      <c r="E27" s="558"/>
      <c r="F27" s="558"/>
      <c r="G27" s="558"/>
      <c r="H27" s="558"/>
      <c r="I27" s="558"/>
    </row>
    <row r="28" spans="2:9" s="165" customFormat="1" ht="24.6" customHeight="1">
      <c r="B28" s="560" t="s">
        <v>306</v>
      </c>
      <c r="C28" s="560"/>
      <c r="D28" s="560"/>
      <c r="E28" s="560"/>
      <c r="F28" s="560"/>
      <c r="G28" s="560"/>
      <c r="H28" s="560"/>
      <c r="I28" s="560"/>
    </row>
    <row r="29" spans="2:9" s="168" customFormat="1" ht="18.75" customHeight="1">
      <c r="B29" s="164" t="s">
        <v>638</v>
      </c>
      <c r="C29" s="558" t="s">
        <v>762</v>
      </c>
      <c r="D29" s="558"/>
      <c r="E29" s="558"/>
      <c r="F29" s="558"/>
      <c r="G29" s="558"/>
      <c r="H29" s="558"/>
      <c r="I29" s="558"/>
    </row>
    <row r="30" spans="2:9" s="165" customFormat="1" ht="30.6" customHeight="1">
      <c r="B30" s="560" t="s">
        <v>425</v>
      </c>
      <c r="C30" s="560"/>
      <c r="D30" s="560"/>
      <c r="E30" s="560"/>
      <c r="F30" s="560"/>
      <c r="G30" s="560"/>
      <c r="H30" s="560"/>
      <c r="I30" s="560"/>
    </row>
    <row r="31" spans="2:9" s="168" customFormat="1" ht="18.75" customHeight="1">
      <c r="B31" s="164" t="s">
        <v>639</v>
      </c>
      <c r="C31" s="558" t="s">
        <v>640</v>
      </c>
      <c r="D31" s="558"/>
      <c r="E31" s="558"/>
      <c r="F31" s="558"/>
      <c r="G31" s="558"/>
      <c r="H31" s="558"/>
      <c r="I31" s="558"/>
    </row>
    <row r="32" spans="2:9" ht="19.2" customHeight="1">
      <c r="B32" s="560" t="s">
        <v>426</v>
      </c>
      <c r="C32" s="560"/>
      <c r="D32" s="560"/>
      <c r="E32" s="560"/>
      <c r="F32" s="560"/>
      <c r="G32" s="560"/>
      <c r="H32" s="560"/>
    </row>
    <row r="33" spans="2:9" s="168" customFormat="1" ht="19.5" customHeight="1">
      <c r="B33" s="164" t="s">
        <v>641</v>
      </c>
      <c r="C33" s="558" t="s">
        <v>642</v>
      </c>
      <c r="D33" s="558"/>
      <c r="E33" s="558"/>
      <c r="F33" s="558"/>
      <c r="G33" s="558"/>
      <c r="H33" s="558"/>
      <c r="I33" s="558"/>
    </row>
    <row r="34" spans="2:9" ht="19.5" customHeight="1">
      <c r="B34" s="561" t="s">
        <v>755</v>
      </c>
      <c r="C34" s="561"/>
      <c r="D34" s="561"/>
      <c r="E34" s="561"/>
      <c r="F34" s="561"/>
      <c r="G34" s="561"/>
      <c r="H34" s="561"/>
      <c r="I34" s="561"/>
    </row>
    <row r="35" spans="2:9" s="168" customFormat="1" ht="19.5" customHeight="1">
      <c r="B35" s="164" t="s">
        <v>643</v>
      </c>
      <c r="C35" s="164" t="s">
        <v>644</v>
      </c>
      <c r="D35" s="164"/>
      <c r="E35" s="164"/>
      <c r="F35" s="164"/>
      <c r="G35" s="169"/>
    </row>
    <row r="36" spans="2:9" ht="15.6" customHeight="1">
      <c r="B36" s="574" t="s">
        <v>305</v>
      </c>
      <c r="C36" s="574"/>
      <c r="D36" s="574"/>
      <c r="E36" s="574"/>
      <c r="F36" s="574"/>
    </row>
    <row r="37" spans="2:9" ht="10.95" customHeight="1">
      <c r="B37" s="160"/>
      <c r="C37" s="160"/>
      <c r="D37" s="160"/>
      <c r="E37" s="160"/>
      <c r="F37" s="171"/>
    </row>
    <row r="38" spans="2:9" ht="15" customHeight="1">
      <c r="B38" s="163" t="s">
        <v>645</v>
      </c>
      <c r="C38" s="163" t="s">
        <v>646</v>
      </c>
      <c r="D38" s="163"/>
      <c r="E38" s="163"/>
      <c r="F38" s="163"/>
    </row>
    <row r="39" spans="2:9" ht="28.2" customHeight="1">
      <c r="B39" s="560" t="s">
        <v>877</v>
      </c>
      <c r="C39" s="560"/>
      <c r="D39" s="560"/>
      <c r="E39" s="560"/>
      <c r="F39" s="560"/>
      <c r="G39" s="560"/>
      <c r="H39" s="560"/>
      <c r="I39" s="560"/>
    </row>
    <row r="41" spans="2:9">
      <c r="B41" s="163" t="s">
        <v>648</v>
      </c>
      <c r="C41" s="163" t="s">
        <v>647</v>
      </c>
      <c r="D41" s="163"/>
      <c r="E41" s="163"/>
      <c r="F41" s="163"/>
    </row>
    <row r="43" spans="2:9">
      <c r="B43" s="168" t="s">
        <v>662</v>
      </c>
      <c r="C43" s="168" t="s">
        <v>649</v>
      </c>
      <c r="D43" s="168"/>
    </row>
    <row r="45" spans="2:9" ht="18" customHeight="1">
      <c r="B45" s="575" t="s">
        <v>87</v>
      </c>
      <c r="C45" s="575"/>
      <c r="D45" s="575"/>
      <c r="E45" s="381">
        <v>44651</v>
      </c>
      <c r="F45" s="381">
        <v>44286</v>
      </c>
      <c r="G45" s="381">
        <v>44561</v>
      </c>
    </row>
    <row r="46" spans="2:9" ht="18" customHeight="1">
      <c r="B46" s="511" t="s">
        <v>100</v>
      </c>
      <c r="C46" s="511"/>
      <c r="D46" s="511"/>
      <c r="E46" s="172">
        <v>6921.52</v>
      </c>
      <c r="F46" s="172">
        <v>6277.54</v>
      </c>
      <c r="G46" s="172">
        <v>6870.81</v>
      </c>
    </row>
    <row r="47" spans="2:9" ht="18" customHeight="1">
      <c r="B47" s="511" t="s">
        <v>101</v>
      </c>
      <c r="C47" s="511"/>
      <c r="D47" s="511"/>
      <c r="E47" s="172">
        <v>6931.47</v>
      </c>
      <c r="F47" s="172">
        <v>6351.33</v>
      </c>
      <c r="G47" s="172">
        <v>6887.4</v>
      </c>
    </row>
    <row r="49" spans="2:11">
      <c r="B49" s="168" t="s">
        <v>663</v>
      </c>
      <c r="C49" s="168" t="s">
        <v>650</v>
      </c>
      <c r="D49" s="168"/>
    </row>
    <row r="51" spans="2:11" ht="15" customHeight="1">
      <c r="B51" s="173" t="s">
        <v>701</v>
      </c>
      <c r="C51" s="168" t="s">
        <v>651</v>
      </c>
      <c r="D51" s="168"/>
      <c r="E51" s="174"/>
    </row>
    <row r="52" spans="2:11" ht="9.75" customHeight="1">
      <c r="B52" s="173"/>
      <c r="C52" s="168"/>
      <c r="D52" s="168"/>
      <c r="E52" s="174"/>
    </row>
    <row r="53" spans="2:11" ht="44.4" customHeight="1">
      <c r="B53" s="544" t="s">
        <v>102</v>
      </c>
      <c r="C53" s="545"/>
      <c r="D53" s="102" t="s">
        <v>711</v>
      </c>
      <c r="E53" s="102" t="s">
        <v>103</v>
      </c>
      <c r="F53" s="382" t="s">
        <v>824</v>
      </c>
      <c r="G53" s="382" t="s">
        <v>825</v>
      </c>
      <c r="H53" s="382" t="s">
        <v>826</v>
      </c>
      <c r="I53" s="102" t="s">
        <v>827</v>
      </c>
    </row>
    <row r="54" spans="2:11" ht="15" customHeight="1">
      <c r="B54" s="462" t="s">
        <v>0</v>
      </c>
      <c r="C54" s="463"/>
      <c r="D54" s="175"/>
      <c r="E54" s="175"/>
      <c r="F54" s="176"/>
      <c r="G54" s="176"/>
      <c r="H54" s="175"/>
      <c r="I54" s="175"/>
    </row>
    <row r="55" spans="2:11" ht="15" customHeight="1">
      <c r="B55" s="462" t="s">
        <v>104</v>
      </c>
      <c r="C55" s="463"/>
      <c r="D55" s="175"/>
      <c r="E55" s="175"/>
      <c r="F55" s="176"/>
      <c r="G55" s="176"/>
      <c r="H55" s="175"/>
      <c r="I55" s="175"/>
    </row>
    <row r="56" spans="2:11" ht="15" customHeight="1">
      <c r="B56" s="556" t="s">
        <v>105</v>
      </c>
      <c r="C56" s="557"/>
      <c r="D56" s="175"/>
      <c r="E56" s="175"/>
      <c r="F56" s="176"/>
      <c r="G56" s="176"/>
      <c r="H56" s="175"/>
      <c r="I56" s="175"/>
    </row>
    <row r="57" spans="2:11" ht="15" customHeight="1">
      <c r="B57" s="500" t="s">
        <v>106</v>
      </c>
      <c r="C57" s="501"/>
      <c r="D57" s="177" t="s">
        <v>107</v>
      </c>
      <c r="E57" s="178">
        <v>0</v>
      </c>
      <c r="F57" s="179">
        <f>+E46</f>
        <v>6921.52</v>
      </c>
      <c r="G57" s="180">
        <f>+E57*F57</f>
        <v>0</v>
      </c>
      <c r="H57" s="181">
        <f>+G46</f>
        <v>6870.81</v>
      </c>
      <c r="I57" s="180">
        <v>0</v>
      </c>
      <c r="J57" s="182"/>
    </row>
    <row r="58" spans="2:11" ht="15" customHeight="1">
      <c r="B58" s="500" t="s">
        <v>442</v>
      </c>
      <c r="C58" s="501"/>
      <c r="D58" s="177" t="s">
        <v>107</v>
      </c>
      <c r="E58" s="178">
        <v>0</v>
      </c>
      <c r="F58" s="179">
        <f>+F57</f>
        <v>6921.52</v>
      </c>
      <c r="G58" s="180">
        <f t="shared" ref="G58:G69" si="0">+E58*F58</f>
        <v>0</v>
      </c>
      <c r="H58" s="181">
        <f>+H57</f>
        <v>6870.81</v>
      </c>
      <c r="I58" s="180">
        <v>0</v>
      </c>
      <c r="J58" s="182"/>
    </row>
    <row r="59" spans="2:11" ht="15" customHeight="1">
      <c r="B59" s="500" t="s">
        <v>442</v>
      </c>
      <c r="C59" s="501"/>
      <c r="D59" s="177" t="s">
        <v>107</v>
      </c>
      <c r="E59" s="178">
        <v>5336.74</v>
      </c>
      <c r="F59" s="179">
        <f>+F58</f>
        <v>6921.52</v>
      </c>
      <c r="G59" s="180">
        <f t="shared" si="0"/>
        <v>36938352.6448</v>
      </c>
      <c r="H59" s="181">
        <f>+H58</f>
        <v>6870.81</v>
      </c>
      <c r="I59" s="180">
        <v>32913928</v>
      </c>
      <c r="J59" s="183"/>
      <c r="K59" s="182"/>
    </row>
    <row r="60" spans="2:11" ht="15" customHeight="1">
      <c r="B60" s="500" t="s">
        <v>442</v>
      </c>
      <c r="C60" s="501"/>
      <c r="D60" s="177" t="s">
        <v>107</v>
      </c>
      <c r="E60" s="178">
        <v>0</v>
      </c>
      <c r="F60" s="179">
        <f t="shared" ref="F60:F69" si="1">+F59</f>
        <v>6921.52</v>
      </c>
      <c r="G60" s="180">
        <f t="shared" si="0"/>
        <v>0</v>
      </c>
      <c r="H60" s="181">
        <f t="shared" ref="H60:H68" si="2">+H59</f>
        <v>6870.81</v>
      </c>
      <c r="I60" s="180">
        <v>196848</v>
      </c>
      <c r="J60" s="183"/>
      <c r="K60" s="182"/>
    </row>
    <row r="61" spans="2:11" ht="15" customHeight="1">
      <c r="B61" s="500" t="s">
        <v>442</v>
      </c>
      <c r="C61" s="501"/>
      <c r="D61" s="177" t="s">
        <v>107</v>
      </c>
      <c r="E61" s="178">
        <v>4205.9799999999996</v>
      </c>
      <c r="F61" s="179">
        <f t="shared" si="1"/>
        <v>6921.52</v>
      </c>
      <c r="G61" s="180">
        <f t="shared" si="0"/>
        <v>29111774.689599998</v>
      </c>
      <c r="H61" s="181">
        <f t="shared" si="2"/>
        <v>6870.81</v>
      </c>
      <c r="I61" s="180">
        <v>42598884</v>
      </c>
      <c r="J61" s="183"/>
      <c r="K61" s="182"/>
    </row>
    <row r="62" spans="2:11" ht="15" customHeight="1">
      <c r="B62" s="500" t="s">
        <v>108</v>
      </c>
      <c r="C62" s="501"/>
      <c r="D62" s="177" t="s">
        <v>107</v>
      </c>
      <c r="E62" s="178">
        <v>1100.22</v>
      </c>
      <c r="F62" s="179">
        <f>+F61</f>
        <v>6921.52</v>
      </c>
      <c r="G62" s="180">
        <f t="shared" si="0"/>
        <v>7615194.7344000004</v>
      </c>
      <c r="H62" s="181">
        <f>+H61</f>
        <v>6870.81</v>
      </c>
      <c r="I62" s="180">
        <v>7559402</v>
      </c>
      <c r="J62" s="183"/>
      <c r="K62" s="182"/>
    </row>
    <row r="63" spans="2:11" ht="15" customHeight="1">
      <c r="B63" s="500" t="s">
        <v>109</v>
      </c>
      <c r="C63" s="501"/>
      <c r="D63" s="177" t="s">
        <v>107</v>
      </c>
      <c r="E63" s="178">
        <v>5106.67</v>
      </c>
      <c r="F63" s="179">
        <f t="shared" si="1"/>
        <v>6921.52</v>
      </c>
      <c r="G63" s="180">
        <f t="shared" si="0"/>
        <v>35345918.538400002</v>
      </c>
      <c r="H63" s="181">
        <f t="shared" si="2"/>
        <v>6870.81</v>
      </c>
      <c r="I63" s="180">
        <v>35086959</v>
      </c>
      <c r="J63" s="183"/>
      <c r="K63" s="182"/>
    </row>
    <row r="64" spans="2:11" ht="15" customHeight="1">
      <c r="B64" s="500" t="s">
        <v>270</v>
      </c>
      <c r="C64" s="501"/>
      <c r="D64" s="177" t="s">
        <v>107</v>
      </c>
      <c r="E64" s="178">
        <f>1.19+1.21</f>
        <v>2.4</v>
      </c>
      <c r="F64" s="179">
        <f>+F63</f>
        <v>6921.52</v>
      </c>
      <c r="G64" s="180">
        <f t="shared" si="0"/>
        <v>16611.648000000001</v>
      </c>
      <c r="H64" s="181">
        <f t="shared" si="2"/>
        <v>6870.81</v>
      </c>
      <c r="I64" s="180">
        <v>11000441</v>
      </c>
      <c r="J64" s="183"/>
      <c r="K64" s="182"/>
    </row>
    <row r="65" spans="2:14" ht="15" customHeight="1">
      <c r="B65" s="500" t="s">
        <v>271</v>
      </c>
      <c r="C65" s="501"/>
      <c r="D65" s="177" t="s">
        <v>107</v>
      </c>
      <c r="E65" s="178">
        <v>3100</v>
      </c>
      <c r="F65" s="179">
        <f>+F64</f>
        <v>6921.52</v>
      </c>
      <c r="G65" s="180">
        <f t="shared" si="0"/>
        <v>21456712</v>
      </c>
      <c r="H65" s="181">
        <f>+H64</f>
        <v>6870.81</v>
      </c>
      <c r="I65" s="180">
        <v>21299511</v>
      </c>
      <c r="J65" s="183"/>
      <c r="K65" s="182"/>
    </row>
    <row r="66" spans="2:14" ht="15" customHeight="1">
      <c r="B66" s="500" t="s">
        <v>281</v>
      </c>
      <c r="C66" s="501"/>
      <c r="D66" s="177" t="s">
        <v>107</v>
      </c>
      <c r="E66" s="178">
        <v>0</v>
      </c>
      <c r="F66" s="179">
        <f t="shared" si="1"/>
        <v>6921.52</v>
      </c>
      <c r="G66" s="180">
        <f t="shared" si="0"/>
        <v>0</v>
      </c>
      <c r="H66" s="181">
        <f t="shared" si="2"/>
        <v>6870.81</v>
      </c>
      <c r="I66" s="180">
        <v>0</v>
      </c>
      <c r="J66" s="183"/>
      <c r="K66" s="182"/>
    </row>
    <row r="67" spans="2:14" ht="15" customHeight="1">
      <c r="B67" s="500" t="s">
        <v>272</v>
      </c>
      <c r="C67" s="501"/>
      <c r="D67" s="177" t="s">
        <v>107</v>
      </c>
      <c r="E67" s="178">
        <v>295.61</v>
      </c>
      <c r="F67" s="179">
        <f t="shared" si="1"/>
        <v>6921.52</v>
      </c>
      <c r="G67" s="180">
        <f t="shared" si="0"/>
        <v>2046070.5272000001</v>
      </c>
      <c r="H67" s="181">
        <f t="shared" si="2"/>
        <v>6870.81</v>
      </c>
      <c r="I67" s="180">
        <v>2031080</v>
      </c>
      <c r="J67" s="183"/>
      <c r="K67" s="182"/>
    </row>
    <row r="68" spans="2:14" ht="15" customHeight="1">
      <c r="B68" s="500" t="s">
        <v>200</v>
      </c>
      <c r="C68" s="501"/>
      <c r="D68" s="177" t="s">
        <v>107</v>
      </c>
      <c r="E68" s="178">
        <v>261.06</v>
      </c>
      <c r="F68" s="179">
        <f t="shared" si="1"/>
        <v>6921.52</v>
      </c>
      <c r="G68" s="180">
        <f t="shared" si="0"/>
        <v>1806932.0112000001</v>
      </c>
      <c r="H68" s="181">
        <f t="shared" si="2"/>
        <v>6870.81</v>
      </c>
      <c r="I68" s="184">
        <v>1793693</v>
      </c>
      <c r="J68" s="183"/>
      <c r="K68" s="182"/>
    </row>
    <row r="69" spans="2:14" ht="15" customHeight="1">
      <c r="B69" s="500" t="s">
        <v>472</v>
      </c>
      <c r="C69" s="501"/>
      <c r="D69" s="177" t="s">
        <v>107</v>
      </c>
      <c r="E69" s="178">
        <v>500.04</v>
      </c>
      <c r="F69" s="179">
        <f t="shared" si="1"/>
        <v>6921.52</v>
      </c>
      <c r="G69" s="180">
        <f t="shared" si="0"/>
        <v>3461036.8608000004</v>
      </c>
      <c r="H69" s="181">
        <f>+H68</f>
        <v>6870.81</v>
      </c>
      <c r="I69" s="184">
        <v>3435611</v>
      </c>
      <c r="J69" s="183"/>
      <c r="K69" s="182"/>
    </row>
    <row r="70" spans="2:14" ht="15" customHeight="1">
      <c r="B70" s="556" t="s">
        <v>110</v>
      </c>
      <c r="C70" s="557"/>
      <c r="D70" s="185"/>
      <c r="E70" s="184">
        <v>0</v>
      </c>
      <c r="F70" s="179"/>
      <c r="G70" s="180">
        <f t="shared" ref="G70:G73" si="3">+E70*F70</f>
        <v>0</v>
      </c>
      <c r="H70" s="184"/>
      <c r="I70" s="184"/>
      <c r="J70" s="183"/>
    </row>
    <row r="71" spans="2:14" ht="15" customHeight="1">
      <c r="B71" s="500" t="s">
        <v>111</v>
      </c>
      <c r="C71" s="501"/>
      <c r="D71" s="185" t="s">
        <v>107</v>
      </c>
      <c r="E71" s="186">
        <v>45.3</v>
      </c>
      <c r="F71" s="179">
        <f>+F67</f>
        <v>6921.52</v>
      </c>
      <c r="G71" s="180">
        <f>+E71*F71</f>
        <v>313544.85600000003</v>
      </c>
      <c r="H71" s="186">
        <f>+H69</f>
        <v>6870.81</v>
      </c>
      <c r="I71" s="184">
        <v>1394568</v>
      </c>
      <c r="J71" s="183"/>
      <c r="L71" s="187"/>
      <c r="M71" s="187"/>
      <c r="N71" s="188"/>
    </row>
    <row r="72" spans="2:14" ht="15" hidden="1" customHeight="1">
      <c r="B72" s="189" t="s">
        <v>428</v>
      </c>
      <c r="C72" s="189"/>
      <c r="D72" s="185" t="s">
        <v>107</v>
      </c>
      <c r="E72" s="186">
        <v>0</v>
      </c>
      <c r="F72" s="179">
        <f>+F68</f>
        <v>6921.52</v>
      </c>
      <c r="G72" s="180">
        <f t="shared" si="3"/>
        <v>0</v>
      </c>
      <c r="H72" s="186">
        <f>+H69</f>
        <v>6870.81</v>
      </c>
      <c r="I72" s="184">
        <v>0</v>
      </c>
      <c r="J72" s="183"/>
      <c r="L72" s="187"/>
      <c r="M72" s="187"/>
      <c r="N72" s="188"/>
    </row>
    <row r="73" spans="2:14" ht="15" customHeight="1">
      <c r="B73" s="556" t="s">
        <v>112</v>
      </c>
      <c r="C73" s="557"/>
      <c r="D73" s="175"/>
      <c r="E73" s="184"/>
      <c r="F73" s="128"/>
      <c r="G73" s="180">
        <f t="shared" si="3"/>
        <v>0</v>
      </c>
      <c r="H73" s="190"/>
      <c r="I73" s="175"/>
      <c r="J73" s="183"/>
    </row>
    <row r="74" spans="2:14" ht="15" customHeight="1">
      <c r="B74" s="500" t="s">
        <v>113</v>
      </c>
      <c r="C74" s="501"/>
      <c r="D74" s="177" t="s">
        <v>107</v>
      </c>
      <c r="E74" s="186">
        <f>1005.69-26.93</f>
        <v>978.7600000000001</v>
      </c>
      <c r="F74" s="179">
        <f>+F71</f>
        <v>6921.52</v>
      </c>
      <c r="G74" s="180">
        <f>+E74*F74</f>
        <v>6774506.9152000016</v>
      </c>
      <c r="H74" s="179">
        <f>+H71</f>
        <v>6870.81</v>
      </c>
      <c r="I74" s="184">
        <v>1008857174</v>
      </c>
      <c r="J74" s="183"/>
      <c r="K74" s="191"/>
    </row>
    <row r="75" spans="2:14" ht="15" customHeight="1">
      <c r="B75" s="500" t="s">
        <v>828</v>
      </c>
      <c r="C75" s="501"/>
      <c r="D75" s="177" t="s">
        <v>107</v>
      </c>
      <c r="E75" s="186">
        <f>632579.45-117696.47</f>
        <v>514882.98</v>
      </c>
      <c r="F75" s="179">
        <f>+F74</f>
        <v>6921.52</v>
      </c>
      <c r="G75" s="180">
        <f>+E75*F75</f>
        <v>3563772843.7296</v>
      </c>
      <c r="H75" s="179">
        <f>+H74</f>
        <v>6870.81</v>
      </c>
      <c r="I75" s="180">
        <v>0</v>
      </c>
      <c r="K75" s="191"/>
    </row>
    <row r="76" spans="2:14" s="188" customFormat="1" ht="15" customHeight="1">
      <c r="B76" s="462" t="s">
        <v>63</v>
      </c>
      <c r="C76" s="463"/>
      <c r="D76" s="192" t="s">
        <v>135</v>
      </c>
      <c r="E76" s="193">
        <f>SUM(E57:E75)</f>
        <v>535815.76</v>
      </c>
      <c r="F76" s="194">
        <f>+F75</f>
        <v>6921.52</v>
      </c>
      <c r="G76" s="195">
        <f>SUM(G57:G75)</f>
        <v>3708659499.1552</v>
      </c>
      <c r="H76" s="194">
        <f>+H75</f>
        <v>6870.81</v>
      </c>
      <c r="I76" s="195">
        <f>SUM(I57:I75)</f>
        <v>1168168099</v>
      </c>
      <c r="K76" s="196"/>
    </row>
    <row r="77" spans="2:14" s="188" customFormat="1">
      <c r="B77" s="197"/>
      <c r="C77" s="197"/>
      <c r="D77" s="198"/>
      <c r="E77" s="199"/>
      <c r="F77" s="200"/>
      <c r="G77" s="201"/>
      <c r="H77" s="199"/>
      <c r="I77" s="202"/>
      <c r="K77" s="196"/>
    </row>
    <row r="78" spans="2:14" s="188" customFormat="1">
      <c r="B78" s="173" t="s">
        <v>702</v>
      </c>
      <c r="C78" s="163" t="s">
        <v>229</v>
      </c>
      <c r="D78" s="163"/>
      <c r="E78" s="163"/>
      <c r="F78" s="203"/>
      <c r="G78" s="204"/>
      <c r="H78" s="205"/>
      <c r="I78" s="206"/>
      <c r="K78" s="196"/>
    </row>
    <row r="79" spans="2:14" s="188" customFormat="1" ht="9.75" customHeight="1">
      <c r="B79" s="173"/>
      <c r="C79" s="163"/>
      <c r="D79" s="163"/>
      <c r="E79" s="163"/>
      <c r="F79" s="203"/>
      <c r="G79" s="204"/>
      <c r="H79" s="205"/>
      <c r="I79" s="206"/>
      <c r="K79" s="196"/>
    </row>
    <row r="80" spans="2:14" ht="42.6" customHeight="1">
      <c r="B80" s="544" t="s">
        <v>102</v>
      </c>
      <c r="C80" s="545"/>
      <c r="D80" s="102" t="s">
        <v>711</v>
      </c>
      <c r="E80" s="102" t="s">
        <v>103</v>
      </c>
      <c r="F80" s="382" t="s">
        <v>824</v>
      </c>
      <c r="G80" s="382" t="s">
        <v>825</v>
      </c>
      <c r="H80" s="382" t="s">
        <v>826</v>
      </c>
      <c r="I80" s="102" t="s">
        <v>827</v>
      </c>
    </row>
    <row r="81" spans="2:11" ht="15" customHeight="1">
      <c r="B81" s="556" t="s">
        <v>114</v>
      </c>
      <c r="C81" s="557"/>
      <c r="D81" s="192"/>
      <c r="E81" s="207"/>
      <c r="F81" s="128"/>
      <c r="G81" s="184"/>
      <c r="H81" s="128"/>
      <c r="I81" s="184"/>
    </row>
    <row r="82" spans="2:11" ht="15" customHeight="1">
      <c r="B82" s="500" t="s">
        <v>115</v>
      </c>
      <c r="C82" s="501"/>
      <c r="D82" s="177" t="s">
        <v>107</v>
      </c>
      <c r="E82" s="178">
        <v>2094.1090418049848</v>
      </c>
      <c r="F82" s="179">
        <f>+E47</f>
        <v>6931.47</v>
      </c>
      <c r="G82" s="208">
        <f>+E82*F82</f>
        <v>14515253.999999998</v>
      </c>
      <c r="H82" s="179">
        <f>+G47</f>
        <v>6887.4</v>
      </c>
      <c r="I82" s="209">
        <v>20736170</v>
      </c>
    </row>
    <row r="83" spans="2:11" ht="15" customHeight="1">
      <c r="B83" s="500" t="s">
        <v>170</v>
      </c>
      <c r="C83" s="501"/>
      <c r="D83" s="177" t="s">
        <v>107</v>
      </c>
      <c r="E83" s="178">
        <v>5335.11</v>
      </c>
      <c r="F83" s="179">
        <f>+F82</f>
        <v>6931.47</v>
      </c>
      <c r="G83" s="208">
        <f>+E83*F83</f>
        <v>36980154.911699995</v>
      </c>
      <c r="H83" s="179">
        <f>+H82</f>
        <v>6887.4</v>
      </c>
      <c r="I83" s="209">
        <v>32986996</v>
      </c>
    </row>
    <row r="84" spans="2:11" ht="15" customHeight="1">
      <c r="B84" s="556" t="s">
        <v>497</v>
      </c>
      <c r="C84" s="557"/>
      <c r="D84" s="192"/>
      <c r="E84" s="207"/>
      <c r="F84" s="128"/>
      <c r="G84" s="184"/>
      <c r="H84" s="128"/>
      <c r="I84" s="184"/>
    </row>
    <row r="85" spans="2:11" ht="15" customHeight="1">
      <c r="B85" s="500" t="s">
        <v>498</v>
      </c>
      <c r="C85" s="501"/>
      <c r="D85" s="177" t="s">
        <v>107</v>
      </c>
      <c r="E85" s="178">
        <v>105.77</v>
      </c>
      <c r="F85" s="179">
        <f>+E46</f>
        <v>6921.52</v>
      </c>
      <c r="G85" s="208">
        <f>+E85*F85</f>
        <v>732089.17040000006</v>
      </c>
      <c r="H85" s="179">
        <v>6870.81</v>
      </c>
      <c r="I85" s="209">
        <v>708663107</v>
      </c>
    </row>
    <row r="86" spans="2:11" ht="15" customHeight="1">
      <c r="B86" s="500" t="s">
        <v>499</v>
      </c>
      <c r="C86" s="501"/>
      <c r="D86" s="177" t="s">
        <v>107</v>
      </c>
      <c r="E86" s="178">
        <v>502790.67</v>
      </c>
      <c r="F86" s="179">
        <v>6921.5200671882003</v>
      </c>
      <c r="G86" s="208">
        <f>+E86*F86</f>
        <v>3480075712</v>
      </c>
      <c r="H86" s="179">
        <v>6870.81</v>
      </c>
      <c r="I86" s="209">
        <v>17828171</v>
      </c>
    </row>
    <row r="87" spans="2:11" s="188" customFormat="1" ht="15" customHeight="1">
      <c r="B87" s="462" t="s">
        <v>262</v>
      </c>
      <c r="C87" s="463"/>
      <c r="D87" s="192" t="s">
        <v>135</v>
      </c>
      <c r="E87" s="193">
        <f>SUM(E82:E86)</f>
        <v>510325.65904180496</v>
      </c>
      <c r="F87" s="194"/>
      <c r="G87" s="210">
        <f>SUM(G82:G86)</f>
        <v>3532303210.0820999</v>
      </c>
      <c r="H87" s="194">
        <f>+H83</f>
        <v>6887.4</v>
      </c>
      <c r="I87" s="176">
        <f>SUM(I82:I86)-1</f>
        <v>780214443</v>
      </c>
      <c r="K87" s="196"/>
    </row>
    <row r="89" spans="2:11">
      <c r="B89" s="211" t="s">
        <v>664</v>
      </c>
      <c r="C89" s="163" t="s">
        <v>652</v>
      </c>
    </row>
    <row r="91" spans="2:11" ht="40.200000000000003" customHeight="1">
      <c r="B91" s="544" t="s">
        <v>87</v>
      </c>
      <c r="C91" s="572"/>
      <c r="D91" s="545"/>
      <c r="E91" s="102" t="s">
        <v>831</v>
      </c>
      <c r="F91" s="102" t="s">
        <v>830</v>
      </c>
      <c r="G91" s="382" t="s">
        <v>832</v>
      </c>
      <c r="H91" s="382" t="s">
        <v>833</v>
      </c>
    </row>
    <row r="92" spans="2:11" ht="18" customHeight="1">
      <c r="B92" s="474" t="s">
        <v>444</v>
      </c>
      <c r="C92" s="573"/>
      <c r="D92" s="475"/>
      <c r="E92" s="172">
        <f>+E46</f>
        <v>6921.52</v>
      </c>
      <c r="F92" s="136">
        <v>3155159</v>
      </c>
      <c r="G92" s="212">
        <f>+F46</f>
        <v>6277.54</v>
      </c>
      <c r="H92" s="159">
        <v>8335973</v>
      </c>
    </row>
    <row r="93" spans="2:11" ht="18" customHeight="1">
      <c r="B93" s="474" t="s">
        <v>443</v>
      </c>
      <c r="C93" s="573"/>
      <c r="D93" s="475"/>
      <c r="E93" s="172">
        <f>+E47</f>
        <v>6931.47</v>
      </c>
      <c r="F93" s="136">
        <v>0</v>
      </c>
      <c r="G93" s="212">
        <f>+F47</f>
        <v>6351.33</v>
      </c>
      <c r="H93" s="159">
        <v>0</v>
      </c>
    </row>
    <row r="95" spans="2:11">
      <c r="B95" s="211" t="s">
        <v>665</v>
      </c>
      <c r="C95" s="211" t="s">
        <v>653</v>
      </c>
    </row>
    <row r="96" spans="2:11" ht="21" customHeight="1">
      <c r="B96" s="174" t="s">
        <v>666</v>
      </c>
      <c r="C96" s="174" t="s">
        <v>654</v>
      </c>
      <c r="D96" s="162"/>
      <c r="E96" s="162"/>
      <c r="F96" s="213"/>
      <c r="G96" s="213"/>
    </row>
    <row r="97" spans="2:7" ht="32.25" customHeight="1">
      <c r="B97" s="544" t="s">
        <v>102</v>
      </c>
      <c r="C97" s="545"/>
      <c r="D97" s="102" t="s">
        <v>116</v>
      </c>
      <c r="E97" s="102" t="s">
        <v>117</v>
      </c>
      <c r="F97" s="382" t="s">
        <v>816</v>
      </c>
      <c r="G97" s="382" t="s">
        <v>493</v>
      </c>
    </row>
    <row r="98" spans="2:7" ht="15" customHeight="1">
      <c r="B98" s="500" t="s">
        <v>2</v>
      </c>
      <c r="C98" s="501"/>
      <c r="D98" s="214" t="s">
        <v>224</v>
      </c>
      <c r="E98" s="179">
        <v>0</v>
      </c>
      <c r="F98" s="128">
        <v>109450000</v>
      </c>
      <c r="G98" s="128">
        <v>0</v>
      </c>
    </row>
    <row r="99" spans="2:7" ht="15" customHeight="1">
      <c r="B99" s="500" t="s">
        <v>226</v>
      </c>
      <c r="C99" s="501"/>
      <c r="D99" s="214" t="s">
        <v>224</v>
      </c>
      <c r="E99" s="179">
        <v>0</v>
      </c>
      <c r="F99" s="128">
        <v>2000000</v>
      </c>
      <c r="G99" s="128">
        <v>2000000</v>
      </c>
    </row>
    <row r="100" spans="2:7" s="188" customFormat="1" ht="15" customHeight="1">
      <c r="B100" s="564" t="s">
        <v>445</v>
      </c>
      <c r="C100" s="565"/>
      <c r="D100" s="215" t="s">
        <v>224</v>
      </c>
      <c r="E100" s="194">
        <v>0</v>
      </c>
      <c r="F100" s="127">
        <f>SUM(F98:F99)</f>
        <v>111450000</v>
      </c>
      <c r="G100" s="127">
        <f>SUM(G98:G99)</f>
        <v>2000000</v>
      </c>
    </row>
    <row r="101" spans="2:7" s="188" customFormat="1">
      <c r="B101" s="216"/>
      <c r="C101" s="216"/>
      <c r="D101" s="217"/>
      <c r="E101" s="218"/>
      <c r="F101" s="203"/>
      <c r="G101" s="203"/>
    </row>
    <row r="102" spans="2:7" ht="14.4" customHeight="1">
      <c r="B102" s="174" t="s">
        <v>667</v>
      </c>
      <c r="C102" s="174" t="s">
        <v>655</v>
      </c>
      <c r="D102" s="162"/>
      <c r="E102" s="162"/>
      <c r="F102" s="213"/>
      <c r="G102" s="213"/>
    </row>
    <row r="103" spans="2:7" ht="10.95" customHeight="1">
      <c r="B103" s="219" t="s">
        <v>429</v>
      </c>
      <c r="C103" s="219"/>
      <c r="D103" s="162"/>
      <c r="E103" s="162"/>
      <c r="F103" s="213"/>
      <c r="G103" s="213"/>
    </row>
    <row r="104" spans="2:7" ht="27.6" customHeight="1">
      <c r="B104" s="544" t="s">
        <v>102</v>
      </c>
      <c r="C104" s="545"/>
      <c r="D104" s="102" t="s">
        <v>116</v>
      </c>
      <c r="E104" s="102" t="s">
        <v>117</v>
      </c>
      <c r="F104" s="382" t="s">
        <v>816</v>
      </c>
      <c r="G104" s="382" t="s">
        <v>493</v>
      </c>
    </row>
    <row r="105" spans="2:7" ht="15" customHeight="1">
      <c r="B105" s="500" t="s">
        <v>119</v>
      </c>
      <c r="C105" s="501"/>
      <c r="D105" s="214" t="s">
        <v>224</v>
      </c>
      <c r="E105" s="179">
        <v>0</v>
      </c>
      <c r="F105" s="128">
        <v>0</v>
      </c>
      <c r="G105" s="128">
        <v>220000</v>
      </c>
    </row>
    <row r="106" spans="2:7" ht="15" customHeight="1">
      <c r="B106" s="500" t="s">
        <v>120</v>
      </c>
      <c r="C106" s="501"/>
      <c r="D106" s="214" t="s">
        <v>224</v>
      </c>
      <c r="E106" s="179">
        <v>0</v>
      </c>
      <c r="F106" s="129">
        <v>0</v>
      </c>
      <c r="G106" s="129">
        <v>0</v>
      </c>
    </row>
    <row r="107" spans="2:7" ht="15" customHeight="1">
      <c r="B107" s="500" t="s">
        <v>221</v>
      </c>
      <c r="C107" s="501"/>
      <c r="D107" s="214" t="s">
        <v>224</v>
      </c>
      <c r="E107" s="179">
        <v>0</v>
      </c>
      <c r="F107" s="128">
        <v>0</v>
      </c>
      <c r="G107" s="128">
        <v>1940840</v>
      </c>
    </row>
    <row r="108" spans="2:7" ht="15" customHeight="1">
      <c r="B108" s="500" t="s">
        <v>122</v>
      </c>
      <c r="C108" s="501"/>
      <c r="D108" s="214" t="s">
        <v>224</v>
      </c>
      <c r="E108" s="179">
        <v>0</v>
      </c>
      <c r="F108" s="128">
        <v>3500000</v>
      </c>
      <c r="G108" s="128">
        <v>3500000</v>
      </c>
    </row>
    <row r="109" spans="2:7" ht="15" customHeight="1">
      <c r="B109" s="500" t="s">
        <v>123</v>
      </c>
      <c r="C109" s="501"/>
      <c r="D109" s="214" t="s">
        <v>224</v>
      </c>
      <c r="E109" s="179">
        <v>0</v>
      </c>
      <c r="F109" s="128">
        <v>6934996</v>
      </c>
      <c r="G109" s="128">
        <v>8104999</v>
      </c>
    </row>
    <row r="110" spans="2:7" ht="15" customHeight="1">
      <c r="B110" s="500" t="s">
        <v>467</v>
      </c>
      <c r="C110" s="501"/>
      <c r="D110" s="214" t="s">
        <v>224</v>
      </c>
      <c r="E110" s="179">
        <v>0</v>
      </c>
      <c r="F110" s="128">
        <v>5500000</v>
      </c>
      <c r="G110" s="128">
        <v>5500000</v>
      </c>
    </row>
    <row r="111" spans="2:7" ht="15" customHeight="1">
      <c r="B111" s="500" t="s">
        <v>277</v>
      </c>
      <c r="C111" s="501"/>
      <c r="D111" s="214" t="s">
        <v>224</v>
      </c>
      <c r="E111" s="179">
        <v>0</v>
      </c>
      <c r="F111" s="128">
        <v>0</v>
      </c>
      <c r="G111" s="128">
        <v>0</v>
      </c>
    </row>
    <row r="112" spans="2:7" ht="15" customHeight="1">
      <c r="B112" s="500" t="s">
        <v>124</v>
      </c>
      <c r="C112" s="501"/>
      <c r="D112" s="214" t="s">
        <v>224</v>
      </c>
      <c r="E112" s="179">
        <v>0</v>
      </c>
      <c r="F112" s="128">
        <v>651395</v>
      </c>
      <c r="G112" s="128">
        <v>826122</v>
      </c>
    </row>
    <row r="113" spans="2:7" ht="15" customHeight="1">
      <c r="B113" s="500" t="s">
        <v>125</v>
      </c>
      <c r="C113" s="501"/>
      <c r="D113" s="214" t="s">
        <v>224</v>
      </c>
      <c r="E113" s="179">
        <v>0</v>
      </c>
      <c r="F113" s="128">
        <v>19035890</v>
      </c>
      <c r="G113" s="128">
        <v>19090890</v>
      </c>
    </row>
    <row r="114" spans="2:7" ht="15" customHeight="1">
      <c r="B114" s="500" t="s">
        <v>274</v>
      </c>
      <c r="C114" s="501"/>
      <c r="D114" s="214" t="s">
        <v>224</v>
      </c>
      <c r="E114" s="179">
        <v>0</v>
      </c>
      <c r="F114" s="128">
        <v>0</v>
      </c>
      <c r="G114" s="128">
        <v>0</v>
      </c>
    </row>
    <row r="115" spans="2:7" ht="15" customHeight="1">
      <c r="B115" s="500" t="s">
        <v>275</v>
      </c>
      <c r="C115" s="501"/>
      <c r="D115" s="214" t="s">
        <v>224</v>
      </c>
      <c r="E115" s="179">
        <v>0</v>
      </c>
      <c r="F115" s="128">
        <v>3060000</v>
      </c>
      <c r="G115" s="128">
        <v>3115000</v>
      </c>
    </row>
    <row r="116" spans="2:7" ht="15" customHeight="1">
      <c r="B116" s="500" t="s">
        <v>200</v>
      </c>
      <c r="C116" s="501"/>
      <c r="D116" s="214" t="s">
        <v>224</v>
      </c>
      <c r="E116" s="179">
        <v>0</v>
      </c>
      <c r="F116" s="128">
        <v>7441065</v>
      </c>
      <c r="G116" s="128">
        <v>7551065</v>
      </c>
    </row>
    <row r="117" spans="2:7" ht="15" customHeight="1">
      <c r="B117" s="500" t="s">
        <v>228</v>
      </c>
      <c r="C117" s="501"/>
      <c r="D117" s="214" t="s">
        <v>224</v>
      </c>
      <c r="E117" s="179">
        <v>0</v>
      </c>
      <c r="F117" s="128">
        <v>144239</v>
      </c>
      <c r="G117" s="128">
        <v>144239</v>
      </c>
    </row>
    <row r="118" spans="2:7" ht="15" customHeight="1">
      <c r="B118" s="500" t="s">
        <v>273</v>
      </c>
      <c r="C118" s="501"/>
      <c r="D118" s="214" t="s">
        <v>224</v>
      </c>
      <c r="E118" s="179">
        <v>0</v>
      </c>
      <c r="F118" s="128">
        <v>5170000</v>
      </c>
      <c r="G118" s="128">
        <v>5335000</v>
      </c>
    </row>
    <row r="119" spans="2:7" ht="15" customHeight="1">
      <c r="B119" s="500" t="s">
        <v>276</v>
      </c>
      <c r="C119" s="501"/>
      <c r="D119" s="214" t="s">
        <v>224</v>
      </c>
      <c r="E119" s="179">
        <v>0</v>
      </c>
      <c r="F119" s="128">
        <v>70721515</v>
      </c>
      <c r="G119" s="128">
        <v>284039</v>
      </c>
    </row>
    <row r="120" spans="2:7" ht="15" customHeight="1">
      <c r="B120" s="500" t="s">
        <v>310</v>
      </c>
      <c r="C120" s="501"/>
      <c r="D120" s="214" t="s">
        <v>224</v>
      </c>
      <c r="E120" s="179">
        <v>0</v>
      </c>
      <c r="F120" s="128">
        <v>0</v>
      </c>
      <c r="G120" s="128">
        <v>0</v>
      </c>
    </row>
    <row r="121" spans="2:7" ht="15" customHeight="1">
      <c r="B121" s="500" t="s">
        <v>283</v>
      </c>
      <c r="C121" s="501"/>
      <c r="D121" s="214" t="s">
        <v>224</v>
      </c>
      <c r="E121" s="220">
        <v>0</v>
      </c>
      <c r="F121" s="128">
        <v>610246</v>
      </c>
      <c r="G121" s="128">
        <v>21903795</v>
      </c>
    </row>
    <row r="122" spans="2:7" ht="15" customHeight="1">
      <c r="B122" s="500" t="s">
        <v>282</v>
      </c>
      <c r="C122" s="501"/>
      <c r="D122" s="214" t="s">
        <v>224</v>
      </c>
      <c r="E122" s="179">
        <v>0</v>
      </c>
      <c r="F122" s="128">
        <v>0</v>
      </c>
      <c r="G122" s="128">
        <v>0</v>
      </c>
    </row>
    <row r="123" spans="2:7" ht="15" customHeight="1">
      <c r="B123" s="500" t="s">
        <v>312</v>
      </c>
      <c r="C123" s="501"/>
      <c r="D123" s="214" t="s">
        <v>224</v>
      </c>
      <c r="E123" s="179">
        <v>0</v>
      </c>
      <c r="F123" s="128">
        <v>0</v>
      </c>
      <c r="G123" s="128">
        <v>0</v>
      </c>
    </row>
    <row r="124" spans="2:7" ht="15" customHeight="1">
      <c r="B124" s="500" t="s">
        <v>430</v>
      </c>
      <c r="C124" s="501"/>
      <c r="D124" s="214" t="s">
        <v>224</v>
      </c>
      <c r="E124" s="179">
        <v>0</v>
      </c>
      <c r="F124" s="128">
        <v>0</v>
      </c>
      <c r="G124" s="128">
        <v>1161757</v>
      </c>
    </row>
    <row r="125" spans="2:7" ht="15" customHeight="1">
      <c r="B125" s="500" t="s">
        <v>468</v>
      </c>
      <c r="C125" s="501"/>
      <c r="D125" s="214" t="s">
        <v>224</v>
      </c>
      <c r="E125" s="179">
        <v>0</v>
      </c>
      <c r="F125" s="128">
        <v>300194</v>
      </c>
      <c r="G125" s="128">
        <v>300157</v>
      </c>
    </row>
    <row r="126" spans="2:7" ht="15" customHeight="1">
      <c r="B126" s="500" t="s">
        <v>500</v>
      </c>
      <c r="C126" s="501"/>
      <c r="D126" s="214" t="s">
        <v>224</v>
      </c>
      <c r="E126" s="179">
        <v>0</v>
      </c>
      <c r="F126" s="128">
        <v>35254105</v>
      </c>
      <c r="G126" s="128">
        <v>100000</v>
      </c>
    </row>
    <row r="127" spans="2:7" ht="15" customHeight="1">
      <c r="B127" s="500" t="s">
        <v>471</v>
      </c>
      <c r="C127" s="501"/>
      <c r="D127" s="214" t="s">
        <v>107</v>
      </c>
      <c r="E127" s="179">
        <v>500.04</v>
      </c>
      <c r="F127" s="128">
        <v>3461037</v>
      </c>
      <c r="G127" s="128">
        <v>3435611</v>
      </c>
    </row>
    <row r="128" spans="2:7" ht="15" customHeight="1">
      <c r="B128" s="500" t="s">
        <v>313</v>
      </c>
      <c r="C128" s="501"/>
      <c r="D128" s="214" t="s">
        <v>107</v>
      </c>
      <c r="E128" s="179">
        <v>1.21</v>
      </c>
      <c r="F128" s="128">
        <v>8375</v>
      </c>
      <c r="G128" s="128">
        <v>10993296</v>
      </c>
    </row>
    <row r="129" spans="2:10" ht="15" customHeight="1">
      <c r="B129" s="500" t="s">
        <v>126</v>
      </c>
      <c r="C129" s="501"/>
      <c r="D129" s="214" t="s">
        <v>107</v>
      </c>
      <c r="E129" s="220">
        <v>0</v>
      </c>
      <c r="F129" s="128">
        <v>0</v>
      </c>
      <c r="G129" s="128">
        <v>0</v>
      </c>
    </row>
    <row r="130" spans="2:10" ht="15" customHeight="1">
      <c r="B130" s="500" t="s">
        <v>220</v>
      </c>
      <c r="C130" s="501"/>
      <c r="D130" s="214" t="s">
        <v>107</v>
      </c>
      <c r="E130" s="220">
        <v>0</v>
      </c>
      <c r="F130" s="128">
        <v>0</v>
      </c>
      <c r="G130" s="128">
        <v>196848</v>
      </c>
    </row>
    <row r="131" spans="2:10" ht="15" customHeight="1">
      <c r="B131" s="500" t="s">
        <v>127</v>
      </c>
      <c r="C131" s="501"/>
      <c r="D131" s="214" t="s">
        <v>107</v>
      </c>
      <c r="E131" s="220">
        <v>1100.22</v>
      </c>
      <c r="F131" s="128">
        <v>7615195</v>
      </c>
      <c r="G131" s="128">
        <v>7559402</v>
      </c>
    </row>
    <row r="132" spans="2:10" ht="15" customHeight="1">
      <c r="B132" s="500" t="s">
        <v>467</v>
      </c>
      <c r="C132" s="501"/>
      <c r="D132" s="214" t="s">
        <v>107</v>
      </c>
      <c r="E132" s="220">
        <v>5106.67</v>
      </c>
      <c r="F132" s="128">
        <v>35345919</v>
      </c>
      <c r="G132" s="128">
        <v>35086959</v>
      </c>
    </row>
    <row r="133" spans="2:10" ht="15" customHeight="1">
      <c r="B133" s="500" t="s">
        <v>269</v>
      </c>
      <c r="C133" s="501"/>
      <c r="D133" s="214" t="s">
        <v>107</v>
      </c>
      <c r="E133" s="179">
        <v>295.61</v>
      </c>
      <c r="F133" s="128">
        <v>2046071</v>
      </c>
      <c r="G133" s="128">
        <v>2031080</v>
      </c>
    </row>
    <row r="134" spans="2:10" ht="15" customHeight="1">
      <c r="B134" s="500" t="s">
        <v>278</v>
      </c>
      <c r="C134" s="501"/>
      <c r="D134" s="214" t="s">
        <v>107</v>
      </c>
      <c r="E134" s="179">
        <v>3100</v>
      </c>
      <c r="F134" s="128">
        <v>21456712</v>
      </c>
      <c r="G134" s="128">
        <v>21299511</v>
      </c>
    </row>
    <row r="135" spans="2:10" ht="15" customHeight="1">
      <c r="B135" s="500" t="s">
        <v>279</v>
      </c>
      <c r="C135" s="501"/>
      <c r="D135" s="214" t="s">
        <v>107</v>
      </c>
      <c r="E135" s="220">
        <v>4205.9799999999996</v>
      </c>
      <c r="F135" s="128">
        <v>29111776</v>
      </c>
      <c r="G135" s="128">
        <v>42598884</v>
      </c>
    </row>
    <row r="136" spans="2:10" ht="15" hidden="1" customHeight="1">
      <c r="B136" s="500" t="s">
        <v>284</v>
      </c>
      <c r="C136" s="501"/>
      <c r="D136" s="214" t="s">
        <v>107</v>
      </c>
      <c r="E136" s="179">
        <v>0</v>
      </c>
      <c r="F136" s="128">
        <v>0</v>
      </c>
      <c r="G136" s="128">
        <v>0</v>
      </c>
    </row>
    <row r="137" spans="2:10" ht="15" customHeight="1">
      <c r="B137" s="500" t="s">
        <v>470</v>
      </c>
      <c r="C137" s="501"/>
      <c r="D137" s="214" t="s">
        <v>107</v>
      </c>
      <c r="E137" s="179">
        <v>0</v>
      </c>
      <c r="F137" s="128">
        <v>0</v>
      </c>
      <c r="G137" s="128">
        <v>0</v>
      </c>
    </row>
    <row r="138" spans="2:10" ht="15" customHeight="1">
      <c r="B138" s="500" t="s">
        <v>469</v>
      </c>
      <c r="C138" s="501"/>
      <c r="D138" s="214" t="s">
        <v>107</v>
      </c>
      <c r="E138" s="178">
        <v>0</v>
      </c>
      <c r="F138" s="128">
        <v>0</v>
      </c>
      <c r="G138" s="128">
        <v>0</v>
      </c>
    </row>
    <row r="139" spans="2:10" ht="15" customHeight="1">
      <c r="B139" s="500" t="s">
        <v>431</v>
      </c>
      <c r="C139" s="501"/>
      <c r="D139" s="214" t="s">
        <v>107</v>
      </c>
      <c r="E139" s="178">
        <v>261.06</v>
      </c>
      <c r="F139" s="128">
        <v>1806932</v>
      </c>
      <c r="G139" s="128">
        <v>1793693</v>
      </c>
    </row>
    <row r="140" spans="2:10" ht="15" customHeight="1">
      <c r="B140" s="500" t="s">
        <v>432</v>
      </c>
      <c r="C140" s="501"/>
      <c r="D140" s="214" t="s">
        <v>107</v>
      </c>
      <c r="E140" s="178">
        <v>1.19</v>
      </c>
      <c r="F140" s="128">
        <v>8237</v>
      </c>
      <c r="G140" s="128">
        <v>7145</v>
      </c>
    </row>
    <row r="141" spans="2:10" ht="15" customHeight="1">
      <c r="B141" s="462" t="s">
        <v>225</v>
      </c>
      <c r="C141" s="463"/>
      <c r="D141" s="141"/>
      <c r="E141" s="194">
        <f>SUM(E105:E140)</f>
        <v>14571.98</v>
      </c>
      <c r="F141" s="127">
        <f>SUM(F105:F140)</f>
        <v>259183899</v>
      </c>
      <c r="G141" s="127">
        <f>SUM(G105:G140)</f>
        <v>204080332</v>
      </c>
      <c r="I141" s="170"/>
    </row>
    <row r="142" spans="2:10" s="188" customFormat="1" ht="3.9" customHeight="1">
      <c r="F142" s="221"/>
      <c r="G142" s="221"/>
      <c r="I142" s="152"/>
    </row>
    <row r="143" spans="2:10" ht="15" customHeight="1">
      <c r="B143" s="462" t="s">
        <v>475</v>
      </c>
      <c r="C143" s="463"/>
      <c r="D143" s="141"/>
      <c r="E143" s="141"/>
      <c r="F143" s="127"/>
      <c r="G143" s="127"/>
    </row>
    <row r="144" spans="2:10" ht="15" customHeight="1">
      <c r="B144" s="500" t="s">
        <v>311</v>
      </c>
      <c r="C144" s="501"/>
      <c r="D144" s="214" t="s">
        <v>107</v>
      </c>
      <c r="E144" s="220">
        <v>5336.74</v>
      </c>
      <c r="F144" s="128">
        <v>36938353</v>
      </c>
      <c r="G144" s="128">
        <v>32913928</v>
      </c>
      <c r="J144" s="170"/>
    </row>
    <row r="145" spans="2:13" ht="15" customHeight="1">
      <c r="B145" s="500" t="s">
        <v>121</v>
      </c>
      <c r="C145" s="501"/>
      <c r="D145" s="214" t="s">
        <v>224</v>
      </c>
      <c r="E145" s="181">
        <v>0</v>
      </c>
      <c r="F145" s="128">
        <v>157155895</v>
      </c>
      <c r="G145" s="128">
        <v>235205573</v>
      </c>
      <c r="I145" s="170"/>
    </row>
    <row r="146" spans="2:13" ht="15" customHeight="1">
      <c r="B146" s="462" t="s">
        <v>476</v>
      </c>
      <c r="C146" s="463"/>
      <c r="D146" s="141"/>
      <c r="E146" s="193">
        <f>+E145+E144</f>
        <v>5336.74</v>
      </c>
      <c r="F146" s="127">
        <f>+F145+F144</f>
        <v>194094248</v>
      </c>
      <c r="G146" s="127">
        <f>+G145+G144</f>
        <v>268119501</v>
      </c>
    </row>
    <row r="147" spans="2:13" s="188" customFormat="1">
      <c r="B147" s="222"/>
      <c r="C147" s="222"/>
      <c r="D147" s="217"/>
      <c r="E147" s="223"/>
      <c r="F147" s="203"/>
      <c r="G147" s="203"/>
      <c r="I147" s="152"/>
    </row>
    <row r="148" spans="2:13" ht="15" customHeight="1">
      <c r="B148" s="551" t="s">
        <v>227</v>
      </c>
      <c r="C148" s="552"/>
      <c r="D148" s="141"/>
      <c r="E148" s="193">
        <f>+E141</f>
        <v>14571.98</v>
      </c>
      <c r="F148" s="127">
        <f>+F141+F146</f>
        <v>453278147</v>
      </c>
      <c r="G148" s="127">
        <f>+G141+G146</f>
        <v>472199833</v>
      </c>
    </row>
    <row r="149" spans="2:13" ht="3.75" customHeight="1">
      <c r="B149" s="222"/>
      <c r="C149" s="222"/>
      <c r="D149" s="217"/>
      <c r="E149" s="223"/>
      <c r="F149" s="203"/>
      <c r="G149" s="203"/>
    </row>
    <row r="150" spans="2:13" ht="16.5" customHeight="1">
      <c r="B150" s="551" t="s">
        <v>128</v>
      </c>
      <c r="C150" s="552"/>
      <c r="D150" s="141"/>
      <c r="E150" s="193">
        <f>+E148</f>
        <v>14571.98</v>
      </c>
      <c r="F150" s="127">
        <f>+F148+F100</f>
        <v>564728147</v>
      </c>
      <c r="G150" s="127">
        <f>+G148+G100</f>
        <v>474199833</v>
      </c>
    </row>
    <row r="151" spans="2:13">
      <c r="H151" s="183"/>
    </row>
    <row r="152" spans="2:13">
      <c r="B152" s="211" t="s">
        <v>668</v>
      </c>
      <c r="C152" s="211" t="s">
        <v>712</v>
      </c>
    </row>
    <row r="153" spans="2:13" ht="11.25" customHeight="1"/>
    <row r="154" spans="2:13" ht="18" customHeight="1">
      <c r="B154" s="476" t="s">
        <v>129</v>
      </c>
      <c r="C154" s="477"/>
      <c r="D154" s="477"/>
      <c r="E154" s="477"/>
      <c r="F154" s="477"/>
      <c r="G154" s="478"/>
      <c r="H154" s="476" t="s">
        <v>857</v>
      </c>
      <c r="I154" s="477"/>
      <c r="J154" s="478"/>
    </row>
    <row r="155" spans="2:13" ht="26.4">
      <c r="B155" s="544" t="s">
        <v>133</v>
      </c>
      <c r="C155" s="545"/>
      <c r="D155" s="102" t="s">
        <v>709</v>
      </c>
      <c r="E155" s="382" t="s">
        <v>130</v>
      </c>
      <c r="F155" s="382" t="s">
        <v>131</v>
      </c>
      <c r="G155" s="102" t="s">
        <v>142</v>
      </c>
      <c r="H155" s="102" t="s">
        <v>56</v>
      </c>
      <c r="I155" s="102" t="s">
        <v>132</v>
      </c>
      <c r="J155" s="102" t="s">
        <v>9</v>
      </c>
    </row>
    <row r="156" spans="2:13" ht="15" customHeight="1">
      <c r="B156" s="485" t="s">
        <v>112</v>
      </c>
      <c r="C156" s="486"/>
      <c r="D156" s="486"/>
      <c r="E156" s="486"/>
      <c r="F156" s="486"/>
      <c r="G156" s="487"/>
      <c r="H156" s="383"/>
      <c r="I156" s="383"/>
      <c r="J156" s="384"/>
    </row>
    <row r="157" spans="2:13" ht="15" customHeight="1">
      <c r="B157" s="485" t="s">
        <v>763</v>
      </c>
      <c r="C157" s="486"/>
      <c r="D157" s="486"/>
      <c r="E157" s="486"/>
      <c r="F157" s="486"/>
      <c r="G157" s="487"/>
      <c r="H157" s="385"/>
      <c r="I157" s="385"/>
      <c r="J157" s="386"/>
    </row>
    <row r="158" spans="2:13" ht="15" customHeight="1">
      <c r="B158" s="496" t="s">
        <v>504</v>
      </c>
      <c r="C158" s="497"/>
      <c r="D158" s="224" t="s">
        <v>134</v>
      </c>
      <c r="E158" s="225">
        <v>8</v>
      </c>
      <c r="F158" s="226">
        <v>3312079596</v>
      </c>
      <c r="G158" s="226">
        <v>2902129211</v>
      </c>
      <c r="H158" s="227">
        <v>1096946130000</v>
      </c>
      <c r="I158" s="227">
        <v>465620380200</v>
      </c>
      <c r="J158" s="227">
        <v>3657964042229.1602</v>
      </c>
    </row>
    <row r="159" spans="2:13" ht="15" customHeight="1">
      <c r="B159" s="496" t="s">
        <v>125</v>
      </c>
      <c r="C159" s="497"/>
      <c r="D159" s="224" t="s">
        <v>134</v>
      </c>
      <c r="E159" s="225">
        <v>8</v>
      </c>
      <c r="F159" s="226">
        <v>5024099196</v>
      </c>
      <c r="G159" s="226">
        <v>4519915448</v>
      </c>
      <c r="H159" s="227">
        <v>1091773184359</v>
      </c>
      <c r="I159" s="227">
        <v>233784521650</v>
      </c>
      <c r="J159" s="227">
        <v>1987007369583</v>
      </c>
      <c r="K159" s="170"/>
      <c r="L159" s="170"/>
      <c r="M159" s="170"/>
    </row>
    <row r="160" spans="2:13" ht="15" customHeight="1">
      <c r="B160" s="496" t="s">
        <v>836</v>
      </c>
      <c r="C160" s="497"/>
      <c r="D160" s="224" t="s">
        <v>134</v>
      </c>
      <c r="E160" s="225">
        <v>40</v>
      </c>
      <c r="F160" s="226">
        <v>4348712320</v>
      </c>
      <c r="G160" s="226">
        <v>4051839784</v>
      </c>
      <c r="H160" s="227">
        <v>50600000000</v>
      </c>
      <c r="I160" s="227">
        <v>15978013982</v>
      </c>
      <c r="J160" s="227">
        <v>104786784128</v>
      </c>
      <c r="L160" s="170"/>
      <c r="M160" s="170"/>
    </row>
    <row r="161" spans="2:12" ht="15" customHeight="1">
      <c r="B161" s="496" t="s">
        <v>503</v>
      </c>
      <c r="C161" s="497"/>
      <c r="D161" s="224" t="s">
        <v>134</v>
      </c>
      <c r="E161" s="225">
        <v>18</v>
      </c>
      <c r="F161" s="226">
        <v>11192547978</v>
      </c>
      <c r="G161" s="226">
        <v>9585324496</v>
      </c>
      <c r="H161" s="227">
        <v>1081242800000</v>
      </c>
      <c r="I161" s="227">
        <v>4278038995</v>
      </c>
      <c r="J161" s="227">
        <v>1563540791181</v>
      </c>
    </row>
    <row r="162" spans="2:12" ht="15" customHeight="1">
      <c r="B162" s="496" t="s">
        <v>505</v>
      </c>
      <c r="C162" s="497"/>
      <c r="D162" s="224" t="s">
        <v>134</v>
      </c>
      <c r="E162" s="225">
        <v>12</v>
      </c>
      <c r="F162" s="226">
        <v>5828285542</v>
      </c>
      <c r="G162" s="226">
        <v>5596927825</v>
      </c>
      <c r="H162" s="227">
        <v>361678100000</v>
      </c>
      <c r="I162" s="227">
        <v>40193741341</v>
      </c>
      <c r="J162" s="227">
        <v>444573655078</v>
      </c>
    </row>
    <row r="163" spans="2:12" ht="15" customHeight="1">
      <c r="B163" s="496" t="s">
        <v>506</v>
      </c>
      <c r="C163" s="497"/>
      <c r="D163" s="224" t="s">
        <v>134</v>
      </c>
      <c r="E163" s="225">
        <v>34</v>
      </c>
      <c r="F163" s="226">
        <v>6249457484</v>
      </c>
      <c r="G163" s="226">
        <v>5227683874</v>
      </c>
      <c r="H163" s="227">
        <v>47578000000</v>
      </c>
      <c r="I163" s="227">
        <v>708875345</v>
      </c>
      <c r="J163" s="227">
        <v>86098121195</v>
      </c>
      <c r="K163" s="170"/>
    </row>
    <row r="164" spans="2:12" ht="15" customHeight="1">
      <c r="B164" s="496" t="s">
        <v>837</v>
      </c>
      <c r="C164" s="497"/>
      <c r="D164" s="224" t="s">
        <v>134</v>
      </c>
      <c r="E164" s="225">
        <v>2</v>
      </c>
      <c r="F164" s="226">
        <v>160208220</v>
      </c>
      <c r="G164" s="226">
        <v>153293602</v>
      </c>
      <c r="H164" s="227">
        <v>97272000000</v>
      </c>
      <c r="I164" s="227">
        <v>14576417821</v>
      </c>
      <c r="J164" s="227">
        <v>156941549046</v>
      </c>
      <c r="K164" s="170"/>
    </row>
    <row r="165" spans="2:12" ht="15" customHeight="1">
      <c r="B165" s="496" t="s">
        <v>507</v>
      </c>
      <c r="C165" s="497"/>
      <c r="D165" s="224" t="s">
        <v>704</v>
      </c>
      <c r="E165" s="225">
        <v>6</v>
      </c>
      <c r="F165" s="226">
        <v>3000000000</v>
      </c>
      <c r="G165" s="226">
        <v>3035663490</v>
      </c>
      <c r="H165" s="227">
        <v>43984000000</v>
      </c>
      <c r="I165" s="227">
        <v>1780718439</v>
      </c>
      <c r="J165" s="227">
        <v>59322056111</v>
      </c>
      <c r="K165" s="183"/>
    </row>
    <row r="166" spans="2:12" ht="15" customHeight="1">
      <c r="B166" s="496" t="s">
        <v>508</v>
      </c>
      <c r="C166" s="497"/>
      <c r="D166" s="224" t="s">
        <v>134</v>
      </c>
      <c r="E166" s="225">
        <v>97</v>
      </c>
      <c r="F166" s="226">
        <v>18166201344</v>
      </c>
      <c r="G166" s="226">
        <v>17253788154</v>
      </c>
      <c r="H166" s="227">
        <v>31546000000</v>
      </c>
      <c r="I166" s="227">
        <v>27607642636</v>
      </c>
      <c r="J166" s="227">
        <v>150553423660</v>
      </c>
    </row>
    <row r="167" spans="2:12" ht="15" customHeight="1">
      <c r="B167" s="496" t="s">
        <v>838</v>
      </c>
      <c r="C167" s="497"/>
      <c r="D167" s="224" t="s">
        <v>134</v>
      </c>
      <c r="E167" s="225">
        <v>1</v>
      </c>
      <c r="F167" s="226">
        <v>211301366</v>
      </c>
      <c r="G167" s="226">
        <v>199927167</v>
      </c>
      <c r="H167" s="227">
        <v>499566700000</v>
      </c>
      <c r="I167" s="227">
        <v>70359552385</v>
      </c>
      <c r="J167" s="227">
        <v>786627093245</v>
      </c>
    </row>
    <row r="168" spans="2:12" ht="15" customHeight="1">
      <c r="B168" s="496" t="s">
        <v>848</v>
      </c>
      <c r="C168" s="497"/>
      <c r="D168" s="224" t="s">
        <v>134</v>
      </c>
      <c r="E168" s="225">
        <v>1</v>
      </c>
      <c r="F168" s="226">
        <f>+(1005.69)*6921.52</f>
        <v>6960903.4488000004</v>
      </c>
      <c r="G168" s="226">
        <f>+(978.76)*6921.52</f>
        <v>6774506.9152000006</v>
      </c>
      <c r="H168" s="227">
        <v>361678100000</v>
      </c>
      <c r="I168" s="227">
        <v>40193741341</v>
      </c>
      <c r="J168" s="227">
        <v>444573655078</v>
      </c>
    </row>
    <row r="169" spans="2:12" ht="15" customHeight="1">
      <c r="B169" s="496" t="s">
        <v>504</v>
      </c>
      <c r="C169" s="497"/>
      <c r="D169" s="224" t="s">
        <v>849</v>
      </c>
      <c r="E169" s="225">
        <v>1</v>
      </c>
      <c r="F169" s="226">
        <v>1219382003</v>
      </c>
      <c r="G169" s="226">
        <v>1219382003</v>
      </c>
      <c r="H169" s="227">
        <v>1096946130000</v>
      </c>
      <c r="I169" s="227">
        <v>465620380200</v>
      </c>
      <c r="J169" s="227">
        <v>3657964042229.1602</v>
      </c>
      <c r="L169" s="170"/>
    </row>
    <row r="170" spans="2:12" ht="15" customHeight="1">
      <c r="B170" s="496" t="s">
        <v>839</v>
      </c>
      <c r="C170" s="497"/>
      <c r="D170" s="224" t="s">
        <v>510</v>
      </c>
      <c r="E170" s="225">
        <v>28301</v>
      </c>
      <c r="F170" s="226">
        <v>28301000000</v>
      </c>
      <c r="G170" s="226">
        <v>28606922902</v>
      </c>
      <c r="H170" s="227">
        <v>1283650106259</v>
      </c>
      <c r="I170" s="227">
        <v>72915185830</v>
      </c>
      <c r="J170" s="227">
        <v>1778308953728</v>
      </c>
    </row>
    <row r="171" spans="2:12" ht="15" customHeight="1">
      <c r="B171" s="496" t="s">
        <v>504</v>
      </c>
      <c r="C171" s="497"/>
      <c r="D171" s="224" t="s">
        <v>510</v>
      </c>
      <c r="E171" s="225">
        <v>12</v>
      </c>
      <c r="F171" s="226">
        <f t="shared" ref="F171:F178" si="4">+E171*1000000</f>
        <v>12000000</v>
      </c>
      <c r="G171" s="226">
        <v>12569088</v>
      </c>
      <c r="H171" s="227">
        <v>1096946130000</v>
      </c>
      <c r="I171" s="227">
        <v>465620380200</v>
      </c>
      <c r="J171" s="227">
        <v>3657964042229.1602</v>
      </c>
    </row>
    <row r="172" spans="2:12" ht="15" customHeight="1">
      <c r="B172" s="496" t="s">
        <v>845</v>
      </c>
      <c r="C172" s="497"/>
      <c r="D172" s="224" t="s">
        <v>510</v>
      </c>
      <c r="E172" s="225">
        <v>5000</v>
      </c>
      <c r="F172" s="226">
        <f t="shared" si="4"/>
        <v>5000000000</v>
      </c>
      <c r="G172" s="226">
        <v>5019177500</v>
      </c>
      <c r="H172" s="227">
        <v>49526200000</v>
      </c>
      <c r="I172" s="227">
        <v>324425339</v>
      </c>
      <c r="J172" s="227">
        <v>69587560761</v>
      </c>
    </row>
    <row r="173" spans="2:12" ht="15" customHeight="1">
      <c r="B173" s="496" t="s">
        <v>840</v>
      </c>
      <c r="C173" s="497"/>
      <c r="D173" s="224" t="s">
        <v>510</v>
      </c>
      <c r="E173" s="225">
        <v>14539</v>
      </c>
      <c r="F173" s="226">
        <f t="shared" si="4"/>
        <v>14539000000</v>
      </c>
      <c r="G173" s="226">
        <v>15111666623</v>
      </c>
      <c r="H173" s="227">
        <v>330135829875</v>
      </c>
      <c r="I173" s="227">
        <v>-60847151666</v>
      </c>
      <c r="J173" s="227">
        <v>331632115129</v>
      </c>
      <c r="K173" s="170"/>
    </row>
    <row r="174" spans="2:12" ht="15" customHeight="1">
      <c r="B174" s="496" t="s">
        <v>841</v>
      </c>
      <c r="C174" s="497"/>
      <c r="D174" s="224" t="s">
        <v>510</v>
      </c>
      <c r="E174" s="225">
        <v>381</v>
      </c>
      <c r="F174" s="226">
        <f t="shared" si="4"/>
        <v>381000000</v>
      </c>
      <c r="G174" s="226">
        <v>381194310</v>
      </c>
      <c r="H174" s="227">
        <v>40000000000</v>
      </c>
      <c r="I174" s="227">
        <v>6192027023</v>
      </c>
      <c r="J174" s="227">
        <v>48291848629</v>
      </c>
      <c r="K174" s="170"/>
    </row>
    <row r="175" spans="2:12" ht="15" customHeight="1">
      <c r="B175" s="498" t="s">
        <v>509</v>
      </c>
      <c r="C175" s="499"/>
      <c r="D175" s="224" t="s">
        <v>510</v>
      </c>
      <c r="E175" s="225">
        <v>26163</v>
      </c>
      <c r="F175" s="226">
        <f t="shared" si="4"/>
        <v>26163000000</v>
      </c>
      <c r="G175" s="226">
        <v>27070872663</v>
      </c>
      <c r="H175" s="228" t="s">
        <v>868</v>
      </c>
      <c r="I175" s="228" t="s">
        <v>868</v>
      </c>
      <c r="J175" s="228" t="s">
        <v>868</v>
      </c>
      <c r="K175" s="170"/>
    </row>
    <row r="176" spans="2:12" ht="15" customHeight="1">
      <c r="B176" s="498" t="s">
        <v>842</v>
      </c>
      <c r="C176" s="499"/>
      <c r="D176" s="224" t="s">
        <v>510</v>
      </c>
      <c r="E176" s="225">
        <v>272</v>
      </c>
      <c r="F176" s="226">
        <f t="shared" si="4"/>
        <v>272000000</v>
      </c>
      <c r="G176" s="226">
        <v>278257904</v>
      </c>
      <c r="H176" s="227">
        <v>146400000000</v>
      </c>
      <c r="I176" s="227">
        <v>205187000000</v>
      </c>
      <c r="J176" s="227">
        <v>841877000000</v>
      </c>
      <c r="K176" s="170"/>
    </row>
    <row r="177" spans="2:12" ht="15" customHeight="1">
      <c r="B177" s="498" t="s">
        <v>843</v>
      </c>
      <c r="C177" s="499"/>
      <c r="D177" s="224" t="s">
        <v>510</v>
      </c>
      <c r="E177" s="225">
        <v>10</v>
      </c>
      <c r="F177" s="226">
        <f t="shared" si="4"/>
        <v>10000000</v>
      </c>
      <c r="G177" s="226">
        <v>10002910</v>
      </c>
      <c r="H177" s="227">
        <v>150000000</v>
      </c>
      <c r="I177" s="227">
        <v>57249086</v>
      </c>
      <c r="J177" s="227">
        <v>211808286</v>
      </c>
      <c r="K177" s="170"/>
    </row>
    <row r="178" spans="2:12" ht="15" customHeight="1">
      <c r="B178" s="498" t="s">
        <v>844</v>
      </c>
      <c r="C178" s="499"/>
      <c r="D178" s="224" t="s">
        <v>510</v>
      </c>
      <c r="E178" s="225">
        <v>5000</v>
      </c>
      <c r="F178" s="226">
        <f t="shared" si="4"/>
        <v>5000000000</v>
      </c>
      <c r="G178" s="226">
        <v>5196030000</v>
      </c>
      <c r="H178" s="227">
        <v>327245</v>
      </c>
      <c r="I178" s="227">
        <v>-673</v>
      </c>
      <c r="J178" s="227">
        <v>510420</v>
      </c>
      <c r="K178" s="170"/>
    </row>
    <row r="179" spans="2:12" ht="15" customHeight="1">
      <c r="B179" s="498" t="s">
        <v>847</v>
      </c>
      <c r="C179" s="499"/>
      <c r="D179" s="224" t="s">
        <v>510</v>
      </c>
      <c r="E179" s="225">
        <v>228</v>
      </c>
      <c r="F179" s="226">
        <f>+(E179*1000)*6921.52</f>
        <v>1578106560</v>
      </c>
      <c r="G179" s="226">
        <f>+(228784.32)*6921.52</f>
        <v>1583535246.5664001</v>
      </c>
      <c r="H179" s="227">
        <v>442130000000</v>
      </c>
      <c r="I179" s="227">
        <v>117750168620</v>
      </c>
      <c r="J179" s="227">
        <v>870592801864</v>
      </c>
      <c r="K179" s="290"/>
    </row>
    <row r="180" spans="2:12" ht="15" customHeight="1">
      <c r="B180" s="498" t="s">
        <v>505</v>
      </c>
      <c r="C180" s="499"/>
      <c r="D180" s="224" t="s">
        <v>510</v>
      </c>
      <c r="E180" s="225">
        <v>279</v>
      </c>
      <c r="F180" s="226">
        <f>+(E180*1000)*6921.52</f>
        <v>1931104080.0000002</v>
      </c>
      <c r="G180" s="226">
        <f>+(51272.1+234826.22)*6921.52</f>
        <v>1980235243.8464003</v>
      </c>
      <c r="H180" s="227">
        <v>361678100000</v>
      </c>
      <c r="I180" s="227">
        <v>40193741341</v>
      </c>
      <c r="J180" s="227">
        <v>444573655078</v>
      </c>
      <c r="K180" s="170"/>
    </row>
    <row r="181" spans="2:12" ht="15" customHeight="1">
      <c r="B181" s="479" t="s">
        <v>846</v>
      </c>
      <c r="C181" s="480"/>
      <c r="D181" s="480"/>
      <c r="E181" s="481"/>
      <c r="F181" s="130">
        <f>SUM(F158:F180)</f>
        <v>141906446592.44879</v>
      </c>
      <c r="G181" s="130">
        <f>SUM(G158:G180)</f>
        <v>139003113951.328</v>
      </c>
      <c r="H181" s="228"/>
      <c r="I181" s="228"/>
      <c r="J181" s="228"/>
      <c r="K181" s="170"/>
    </row>
    <row r="182" spans="2:12" ht="6.6" customHeight="1">
      <c r="B182" s="229"/>
      <c r="C182" s="229"/>
      <c r="D182" s="229"/>
      <c r="E182" s="229"/>
      <c r="F182" s="230"/>
      <c r="G182" s="230"/>
      <c r="H182" s="231"/>
      <c r="I182" s="231"/>
      <c r="J182" s="231"/>
      <c r="K182" s="170"/>
    </row>
    <row r="183" spans="2:12" ht="15" customHeight="1">
      <c r="B183" s="485" t="s">
        <v>764</v>
      </c>
      <c r="C183" s="486"/>
      <c r="D183" s="486"/>
      <c r="E183" s="486"/>
      <c r="F183" s="486"/>
      <c r="G183" s="487"/>
      <c r="H183" s="488"/>
      <c r="I183" s="488"/>
      <c r="J183" s="489"/>
      <c r="K183" s="170"/>
    </row>
    <row r="184" spans="2:12" ht="16.2" customHeight="1">
      <c r="B184" s="496" t="s">
        <v>504</v>
      </c>
      <c r="C184" s="497"/>
      <c r="D184" s="224" t="s">
        <v>139</v>
      </c>
      <c r="E184" s="225">
        <v>79624</v>
      </c>
      <c r="F184" s="226">
        <f>+E184*100000</f>
        <v>7962400000</v>
      </c>
      <c r="G184" s="226">
        <v>22227840559</v>
      </c>
      <c r="H184" s="227">
        <v>1096946130000</v>
      </c>
      <c r="I184" s="227">
        <v>465620380200</v>
      </c>
      <c r="J184" s="227">
        <v>3657964042229.1602</v>
      </c>
      <c r="K184" s="170"/>
      <c r="L184" s="183"/>
    </row>
    <row r="185" spans="2:12" ht="15" customHeight="1">
      <c r="B185" s="496" t="s">
        <v>505</v>
      </c>
      <c r="C185" s="497"/>
      <c r="D185" s="224" t="s">
        <v>139</v>
      </c>
      <c r="E185" s="225">
        <v>47308</v>
      </c>
      <c r="F185" s="226">
        <f>100000*E185</f>
        <v>4730800000</v>
      </c>
      <c r="G185" s="226">
        <v>5849079950</v>
      </c>
      <c r="H185" s="227">
        <v>361678100000</v>
      </c>
      <c r="I185" s="227">
        <v>40193741341</v>
      </c>
      <c r="J185" s="227">
        <v>444573655078</v>
      </c>
      <c r="K185" s="170"/>
    </row>
    <row r="186" spans="2:12" ht="15" customHeight="1">
      <c r="B186" s="496" t="s">
        <v>513</v>
      </c>
      <c r="C186" s="497"/>
      <c r="D186" s="224" t="s">
        <v>139</v>
      </c>
      <c r="E186" s="225">
        <f>84635+150162</f>
        <v>234797</v>
      </c>
      <c r="F186" s="226">
        <f>100000*E186</f>
        <v>23479700000</v>
      </c>
      <c r="G186" s="226">
        <v>24334492491</v>
      </c>
      <c r="H186" s="227">
        <v>499566700000</v>
      </c>
      <c r="I186" s="227">
        <v>70359552385</v>
      </c>
      <c r="J186" s="227">
        <v>786627093245</v>
      </c>
      <c r="K186" s="170"/>
      <c r="L186" s="170"/>
    </row>
    <row r="187" spans="2:12" ht="15" customHeight="1">
      <c r="B187" s="482" t="s">
        <v>853</v>
      </c>
      <c r="C187" s="483"/>
      <c r="D187" s="483"/>
      <c r="E187" s="484"/>
      <c r="F187" s="232">
        <f>SUM(F184:F186)</f>
        <v>36172900000</v>
      </c>
      <c r="G187" s="232">
        <f>SUM(G184:G186)</f>
        <v>52411413000</v>
      </c>
      <c r="H187" s="233"/>
      <c r="I187" s="233"/>
      <c r="J187" s="233"/>
      <c r="K187" s="170"/>
    </row>
    <row r="188" spans="2:12" ht="6.6" customHeight="1">
      <c r="F188" s="152"/>
      <c r="G188" s="152"/>
    </row>
    <row r="189" spans="2:12" ht="15" customHeight="1">
      <c r="B189" s="493" t="s">
        <v>492</v>
      </c>
      <c r="C189" s="494"/>
      <c r="D189" s="494"/>
      <c r="E189" s="494"/>
      <c r="F189" s="494"/>
      <c r="G189" s="495"/>
      <c r="H189" s="490"/>
      <c r="I189" s="491"/>
      <c r="J189" s="492"/>
    </row>
    <row r="190" spans="2:12" ht="15" customHeight="1">
      <c r="B190" s="496" t="s">
        <v>231</v>
      </c>
      <c r="C190" s="497"/>
      <c r="D190" s="234" t="s">
        <v>851</v>
      </c>
      <c r="E190" s="235" t="s">
        <v>851</v>
      </c>
      <c r="F190" s="226">
        <v>0</v>
      </c>
      <c r="G190" s="226">
        <v>0</v>
      </c>
      <c r="H190" s="228" t="s">
        <v>705</v>
      </c>
      <c r="I190" s="228" t="s">
        <v>705</v>
      </c>
      <c r="J190" s="228" t="s">
        <v>705</v>
      </c>
    </row>
    <row r="191" spans="2:12" ht="15" customHeight="1">
      <c r="B191" s="479" t="s">
        <v>852</v>
      </c>
      <c r="C191" s="480"/>
      <c r="D191" s="480"/>
      <c r="E191" s="481"/>
      <c r="F191" s="232">
        <f>+F190</f>
        <v>0</v>
      </c>
      <c r="G191" s="236">
        <f>+G190</f>
        <v>0</v>
      </c>
      <c r="H191" s="233"/>
      <c r="I191" s="233"/>
      <c r="J191" s="233"/>
      <c r="L191" s="183"/>
    </row>
    <row r="192" spans="2:12" ht="6.6" customHeight="1">
      <c r="B192" s="229"/>
      <c r="C192" s="229"/>
      <c r="D192" s="229"/>
      <c r="E192" s="229"/>
      <c r="F192" s="237"/>
      <c r="G192" s="238"/>
      <c r="H192" s="239"/>
      <c r="I192" s="239"/>
      <c r="J192" s="239"/>
      <c r="L192" s="183"/>
    </row>
    <row r="193" spans="2:13" ht="15" customHeight="1">
      <c r="B193" s="479" t="s">
        <v>765</v>
      </c>
      <c r="C193" s="480"/>
      <c r="D193" s="480"/>
      <c r="E193" s="481"/>
      <c r="F193" s="240">
        <v>0</v>
      </c>
      <c r="G193" s="240">
        <v>0</v>
      </c>
      <c r="H193" s="233"/>
      <c r="I193" s="233"/>
      <c r="J193" s="233"/>
      <c r="L193" s="183"/>
    </row>
    <row r="194" spans="2:13" ht="6.6" customHeight="1">
      <c r="B194" s="241"/>
      <c r="C194" s="241"/>
      <c r="D194" s="242"/>
      <c r="E194" s="243"/>
      <c r="F194" s="244"/>
      <c r="G194" s="245"/>
      <c r="H194" s="245"/>
      <c r="I194" s="245"/>
      <c r="J194" s="245"/>
      <c r="L194" s="183"/>
    </row>
    <row r="195" spans="2:13" ht="15" customHeight="1">
      <c r="B195" s="479" t="s">
        <v>817</v>
      </c>
      <c r="C195" s="480"/>
      <c r="D195" s="480"/>
      <c r="E195" s="481"/>
      <c r="F195" s="236">
        <f>+F181+F187+F191+F193</f>
        <v>178079346592.44879</v>
      </c>
      <c r="G195" s="236">
        <f>+G181+G187+G191+G193</f>
        <v>191414526951.328</v>
      </c>
      <c r="H195" s="233"/>
      <c r="I195" s="233"/>
      <c r="J195" s="233"/>
      <c r="L195" s="183"/>
    </row>
    <row r="196" spans="2:13" ht="15" customHeight="1">
      <c r="B196" s="479" t="s">
        <v>494</v>
      </c>
      <c r="C196" s="480"/>
      <c r="D196" s="480"/>
      <c r="E196" s="481"/>
      <c r="F196" s="232">
        <v>188728675576</v>
      </c>
      <c r="G196" s="236">
        <v>192008740794</v>
      </c>
      <c r="H196" s="246"/>
      <c r="I196" s="246"/>
      <c r="J196" s="247"/>
      <c r="K196" s="148"/>
      <c r="L196" s="183"/>
    </row>
    <row r="197" spans="2:13" ht="7.5" customHeight="1">
      <c r="B197" s="248"/>
      <c r="C197" s="248"/>
      <c r="D197" s="248"/>
      <c r="E197" s="248"/>
      <c r="F197" s="248"/>
      <c r="G197" s="249"/>
      <c r="H197" s="250"/>
      <c r="I197" s="251"/>
      <c r="J197" s="251"/>
      <c r="K197" s="188"/>
      <c r="M197" s="183"/>
    </row>
    <row r="198" spans="2:13" ht="15" customHeight="1">
      <c r="B198" s="485" t="s">
        <v>136</v>
      </c>
      <c r="C198" s="486"/>
      <c r="D198" s="486"/>
      <c r="E198" s="486"/>
      <c r="F198" s="486"/>
      <c r="G198" s="487"/>
      <c r="H198" s="383"/>
      <c r="I198" s="383"/>
      <c r="J198" s="384"/>
      <c r="K198" s="188"/>
      <c r="M198" s="183"/>
    </row>
    <row r="199" spans="2:13" ht="15" customHeight="1">
      <c r="B199" s="485" t="s">
        <v>763</v>
      </c>
      <c r="C199" s="486"/>
      <c r="D199" s="486"/>
      <c r="E199" s="486"/>
      <c r="F199" s="486"/>
      <c r="G199" s="487"/>
      <c r="H199" s="385"/>
      <c r="I199" s="385"/>
      <c r="J199" s="386"/>
      <c r="K199" s="188"/>
      <c r="M199" s="183"/>
    </row>
    <row r="200" spans="2:13" ht="15" customHeight="1">
      <c r="B200" s="474" t="s">
        <v>706</v>
      </c>
      <c r="C200" s="475"/>
      <c r="D200" s="224" t="s">
        <v>139</v>
      </c>
      <c r="E200" s="225">
        <f>6301400000/100000</f>
        <v>63014</v>
      </c>
      <c r="F200" s="398">
        <f>+E200*100000</f>
        <v>6301400000</v>
      </c>
      <c r="G200" s="137">
        <f>3150700000*2</f>
        <v>6301400000</v>
      </c>
      <c r="H200" s="398">
        <v>3500000000</v>
      </c>
      <c r="I200" s="227">
        <v>-118887546</v>
      </c>
      <c r="J200" s="398">
        <v>3381112454</v>
      </c>
      <c r="K200" s="188"/>
      <c r="M200" s="183"/>
    </row>
    <row r="201" spans="2:13" ht="15" customHeight="1">
      <c r="B201" s="474" t="s">
        <v>512</v>
      </c>
      <c r="C201" s="475"/>
      <c r="D201" s="224" t="s">
        <v>139</v>
      </c>
      <c r="E201" s="225">
        <v>1</v>
      </c>
      <c r="F201" s="398">
        <v>200000000</v>
      </c>
      <c r="G201" s="139">
        <v>900000000</v>
      </c>
      <c r="H201" s="398">
        <v>8800000000</v>
      </c>
      <c r="I201" s="398">
        <v>5146044578</v>
      </c>
      <c r="J201" s="398">
        <v>22720516339</v>
      </c>
      <c r="K201" s="188"/>
      <c r="M201" s="183"/>
    </row>
    <row r="202" spans="2:13" ht="15" customHeight="1">
      <c r="B202" s="479" t="s">
        <v>883</v>
      </c>
      <c r="C202" s="481"/>
      <c r="D202" s="268"/>
      <c r="E202" s="268"/>
      <c r="F202" s="268">
        <f t="shared" ref="F202:G202" si="5">+F200+F201</f>
        <v>6501400000</v>
      </c>
      <c r="G202" s="268">
        <f t="shared" si="5"/>
        <v>7201400000</v>
      </c>
      <c r="H202" s="398"/>
      <c r="I202" s="398"/>
      <c r="J202" s="398"/>
      <c r="K202" s="188"/>
      <c r="M202" s="183"/>
    </row>
    <row r="203" spans="2:13" ht="15" customHeight="1">
      <c r="B203" s="396"/>
      <c r="C203" s="396"/>
      <c r="D203" s="396"/>
      <c r="E203" s="396"/>
      <c r="F203" s="396"/>
      <c r="G203" s="397"/>
      <c r="H203" s="254"/>
      <c r="I203" s="206"/>
      <c r="J203" s="206"/>
      <c r="K203" s="188"/>
      <c r="M203" s="183"/>
    </row>
    <row r="204" spans="2:13" ht="15" customHeight="1">
      <c r="B204" s="252"/>
      <c r="C204" s="252"/>
      <c r="D204" s="252"/>
      <c r="E204" s="252"/>
      <c r="F204" s="252"/>
      <c r="G204" s="253"/>
      <c r="H204" s="254"/>
      <c r="I204" s="206"/>
      <c r="J204" s="206"/>
      <c r="K204" s="188"/>
      <c r="M204" s="183"/>
    </row>
    <row r="205" spans="2:13" ht="32.4" customHeight="1">
      <c r="B205" s="544" t="s">
        <v>133</v>
      </c>
      <c r="C205" s="545"/>
      <c r="D205" s="382" t="s">
        <v>141</v>
      </c>
      <c r="E205" s="102" t="s">
        <v>142</v>
      </c>
      <c r="F205" s="387" t="s">
        <v>131</v>
      </c>
      <c r="G205" s="102" t="s">
        <v>143</v>
      </c>
      <c r="H205" s="540"/>
      <c r="I205" s="541"/>
      <c r="J205" s="541"/>
      <c r="K205" s="541"/>
    </row>
    <row r="206" spans="2:13" ht="15" customHeight="1">
      <c r="B206" s="546" t="s">
        <v>879</v>
      </c>
      <c r="C206" s="547"/>
      <c r="D206" s="544"/>
      <c r="E206" s="545"/>
      <c r="F206" s="544"/>
      <c r="G206" s="545"/>
      <c r="H206" s="540"/>
      <c r="I206" s="541"/>
      <c r="J206" s="541"/>
      <c r="K206" s="541"/>
    </row>
    <row r="207" spans="2:13" s="260" customFormat="1" ht="75.599999999999994" hidden="1" customHeight="1">
      <c r="B207" s="255" t="s">
        <v>136</v>
      </c>
      <c r="C207" s="255"/>
      <c r="D207" s="256"/>
      <c r="E207" s="257"/>
      <c r="F207" s="258"/>
      <c r="G207" s="259"/>
      <c r="H207" s="540"/>
      <c r="I207" s="541"/>
      <c r="J207" s="541"/>
      <c r="K207" s="541"/>
    </row>
    <row r="208" spans="2:13" s="260" customFormat="1" ht="36" hidden="1" customHeight="1">
      <c r="B208" s="261" t="s">
        <v>209</v>
      </c>
      <c r="C208" s="261"/>
      <c r="D208" s="262">
        <v>0</v>
      </c>
      <c r="E208" s="263">
        <v>0</v>
      </c>
      <c r="F208" s="264">
        <v>0</v>
      </c>
      <c r="G208" s="265">
        <v>0</v>
      </c>
      <c r="H208" s="540"/>
      <c r="I208" s="541"/>
      <c r="J208" s="541"/>
      <c r="K208" s="541"/>
    </row>
    <row r="209" spans="2:12" s="260" customFormat="1" ht="12" hidden="1" customHeight="1">
      <c r="B209" s="261"/>
      <c r="C209" s="261"/>
      <c r="D209" s="256"/>
      <c r="E209" s="257"/>
      <c r="F209" s="264"/>
      <c r="G209" s="265"/>
      <c r="H209" s="540"/>
      <c r="I209" s="541"/>
      <c r="J209" s="541"/>
      <c r="K209" s="541"/>
    </row>
    <row r="210" spans="2:12" s="260" customFormat="1" ht="12" hidden="1" customHeight="1">
      <c r="B210" s="261" t="s">
        <v>65</v>
      </c>
      <c r="C210" s="261"/>
      <c r="D210" s="262">
        <v>0</v>
      </c>
      <c r="E210" s="263">
        <v>0</v>
      </c>
      <c r="F210" s="264">
        <v>0</v>
      </c>
      <c r="G210" s="265">
        <v>0</v>
      </c>
      <c r="H210" s="540"/>
      <c r="I210" s="541"/>
      <c r="J210" s="541"/>
      <c r="K210" s="541"/>
    </row>
    <row r="211" spans="2:12" s="260" customFormat="1" ht="48" hidden="1" customHeight="1">
      <c r="B211" s="261" t="s">
        <v>137</v>
      </c>
      <c r="C211" s="261"/>
      <c r="D211" s="262">
        <v>0</v>
      </c>
      <c r="E211" s="263">
        <v>0</v>
      </c>
      <c r="F211" s="264">
        <v>0</v>
      </c>
      <c r="G211" s="265">
        <v>0</v>
      </c>
      <c r="H211" s="540"/>
      <c r="I211" s="541"/>
      <c r="J211" s="541"/>
      <c r="K211" s="541"/>
    </row>
    <row r="212" spans="2:12" s="260" customFormat="1" ht="12" hidden="1" customHeight="1">
      <c r="B212" s="261"/>
      <c r="C212" s="261"/>
      <c r="D212" s="256">
        <v>0</v>
      </c>
      <c r="E212" s="263">
        <v>0</v>
      </c>
      <c r="F212" s="258">
        <v>0</v>
      </c>
      <c r="G212" s="259">
        <v>0</v>
      </c>
      <c r="H212" s="540"/>
      <c r="I212" s="541"/>
      <c r="J212" s="541"/>
      <c r="K212" s="541"/>
    </row>
    <row r="213" spans="2:12" s="260" customFormat="1" ht="75.599999999999994" hidden="1" customHeight="1">
      <c r="B213" s="255" t="s">
        <v>138</v>
      </c>
      <c r="C213" s="255"/>
      <c r="D213" s="262">
        <v>0</v>
      </c>
      <c r="E213" s="263">
        <v>0</v>
      </c>
      <c r="F213" s="266">
        <v>0</v>
      </c>
      <c r="G213" s="263">
        <v>0</v>
      </c>
      <c r="H213" s="540"/>
      <c r="I213" s="541"/>
      <c r="J213" s="541"/>
      <c r="K213" s="541"/>
    </row>
    <row r="214" spans="2:12" ht="15" customHeight="1">
      <c r="B214" s="496" t="s">
        <v>504</v>
      </c>
      <c r="C214" s="497"/>
      <c r="D214" s="137">
        <v>2902129211</v>
      </c>
      <c r="E214" s="137">
        <v>2902129211</v>
      </c>
      <c r="F214" s="137">
        <v>2902129211</v>
      </c>
      <c r="G214" s="137">
        <v>2902129211</v>
      </c>
      <c r="H214" s="540"/>
      <c r="I214" s="541"/>
      <c r="J214" s="541"/>
      <c r="K214" s="541"/>
    </row>
    <row r="215" spans="2:12" ht="15" customHeight="1">
      <c r="B215" s="496" t="s">
        <v>125</v>
      </c>
      <c r="C215" s="497"/>
      <c r="D215" s="137">
        <v>4519915448</v>
      </c>
      <c r="E215" s="139">
        <v>4519915448</v>
      </c>
      <c r="F215" s="267">
        <v>4519915448</v>
      </c>
      <c r="G215" s="139">
        <v>4519915448</v>
      </c>
      <c r="H215" s="540"/>
      <c r="I215" s="541"/>
      <c r="J215" s="541"/>
      <c r="K215" s="541"/>
      <c r="L215" s="399"/>
    </row>
    <row r="216" spans="2:12" ht="15" customHeight="1">
      <c r="B216" s="496" t="s">
        <v>836</v>
      </c>
      <c r="C216" s="497"/>
      <c r="D216" s="137">
        <v>4051839784</v>
      </c>
      <c r="E216" s="139">
        <v>4051839784</v>
      </c>
      <c r="F216" s="267">
        <v>4051839784</v>
      </c>
      <c r="G216" s="139">
        <v>4051839784</v>
      </c>
      <c r="H216" s="540"/>
      <c r="I216" s="541"/>
      <c r="J216" s="541"/>
      <c r="K216" s="541"/>
    </row>
    <row r="217" spans="2:12" ht="15" customHeight="1">
      <c r="B217" s="496" t="s">
        <v>503</v>
      </c>
      <c r="C217" s="497"/>
      <c r="D217" s="137">
        <v>9585324496</v>
      </c>
      <c r="E217" s="139">
        <v>9585324496</v>
      </c>
      <c r="F217" s="267">
        <v>9585324496</v>
      </c>
      <c r="G217" s="139">
        <v>9585324496</v>
      </c>
      <c r="H217" s="540"/>
      <c r="I217" s="541"/>
      <c r="J217" s="541"/>
      <c r="K217" s="541"/>
      <c r="L217" s="399"/>
    </row>
    <row r="218" spans="2:12" ht="15" customHeight="1">
      <c r="B218" s="496" t="s">
        <v>505</v>
      </c>
      <c r="C218" s="497"/>
      <c r="D218" s="137">
        <v>5596927825</v>
      </c>
      <c r="E218" s="139">
        <v>5596927825</v>
      </c>
      <c r="F218" s="267">
        <v>5596927825</v>
      </c>
      <c r="G218" s="139">
        <v>5596927825</v>
      </c>
      <c r="H218" s="540"/>
      <c r="I218" s="541"/>
      <c r="J218" s="541"/>
      <c r="K218" s="541"/>
    </row>
    <row r="219" spans="2:12" ht="15" customHeight="1">
      <c r="B219" s="496" t="s">
        <v>506</v>
      </c>
      <c r="C219" s="497"/>
      <c r="D219" s="137">
        <v>5227683874</v>
      </c>
      <c r="E219" s="139">
        <v>5227683874</v>
      </c>
      <c r="F219" s="267">
        <v>5227683874</v>
      </c>
      <c r="G219" s="139">
        <v>5227683874</v>
      </c>
      <c r="H219" s="540"/>
      <c r="I219" s="541"/>
      <c r="J219" s="541"/>
      <c r="K219" s="541"/>
    </row>
    <row r="220" spans="2:12" ht="15" customHeight="1">
      <c r="B220" s="496" t="s">
        <v>837</v>
      </c>
      <c r="C220" s="497"/>
      <c r="D220" s="137">
        <v>153293602</v>
      </c>
      <c r="E220" s="139">
        <v>153293602</v>
      </c>
      <c r="F220" s="267">
        <v>153293602</v>
      </c>
      <c r="G220" s="139">
        <v>153293602</v>
      </c>
      <c r="H220" s="540"/>
      <c r="I220" s="541"/>
      <c r="J220" s="541"/>
      <c r="K220" s="541"/>
    </row>
    <row r="221" spans="2:12" ht="15" customHeight="1">
      <c r="B221" s="496" t="s">
        <v>507</v>
      </c>
      <c r="C221" s="497"/>
      <c r="D221" s="137">
        <v>3035663490</v>
      </c>
      <c r="E221" s="139">
        <v>3035663490</v>
      </c>
      <c r="F221" s="267">
        <v>3035663490</v>
      </c>
      <c r="G221" s="139">
        <v>3035663490</v>
      </c>
      <c r="H221" s="540"/>
      <c r="I221" s="541"/>
      <c r="J221" s="541"/>
      <c r="K221" s="541"/>
    </row>
    <row r="222" spans="2:12" ht="15" customHeight="1">
      <c r="B222" s="496" t="s">
        <v>508</v>
      </c>
      <c r="C222" s="497"/>
      <c r="D222" s="137">
        <v>17253788154</v>
      </c>
      <c r="E222" s="139">
        <v>17253788154</v>
      </c>
      <c r="F222" s="267">
        <v>17253788154</v>
      </c>
      <c r="G222" s="139">
        <v>17253788154</v>
      </c>
      <c r="H222" s="540"/>
      <c r="I222" s="541"/>
      <c r="J222" s="541"/>
      <c r="K222" s="541"/>
    </row>
    <row r="223" spans="2:12" ht="15" customHeight="1">
      <c r="B223" s="496" t="s">
        <v>838</v>
      </c>
      <c r="C223" s="497"/>
      <c r="D223" s="137">
        <v>199927167</v>
      </c>
      <c r="E223" s="139">
        <v>199927167</v>
      </c>
      <c r="F223" s="267">
        <v>199927167</v>
      </c>
      <c r="G223" s="139">
        <v>199927167</v>
      </c>
      <c r="H223" s="540"/>
      <c r="I223" s="541"/>
      <c r="J223" s="541"/>
      <c r="K223" s="541"/>
    </row>
    <row r="224" spans="2:12" ht="15" customHeight="1">
      <c r="B224" s="496" t="s">
        <v>848</v>
      </c>
      <c r="C224" s="497"/>
      <c r="D224" s="137">
        <v>6774506.9152000006</v>
      </c>
      <c r="E224" s="139">
        <v>6774506.9152000006</v>
      </c>
      <c r="F224" s="267">
        <v>6774506.9152000006</v>
      </c>
      <c r="G224" s="139">
        <v>6774506.9152000006</v>
      </c>
      <c r="H224" s="540"/>
      <c r="I224" s="541"/>
      <c r="J224" s="541"/>
      <c r="K224" s="541"/>
    </row>
    <row r="225" spans="2:11" ht="15" customHeight="1">
      <c r="B225" s="496" t="s">
        <v>504</v>
      </c>
      <c r="C225" s="497"/>
      <c r="D225" s="137">
        <v>1219382003</v>
      </c>
      <c r="E225" s="139">
        <v>1219382003</v>
      </c>
      <c r="F225" s="267">
        <v>1219382003</v>
      </c>
      <c r="G225" s="139">
        <v>1219382003</v>
      </c>
      <c r="H225" s="540"/>
      <c r="I225" s="541"/>
      <c r="J225" s="541"/>
      <c r="K225" s="541"/>
    </row>
    <row r="226" spans="2:11" ht="15" customHeight="1">
      <c r="B226" s="496" t="s">
        <v>839</v>
      </c>
      <c r="C226" s="497"/>
      <c r="D226" s="137">
        <v>28606922902</v>
      </c>
      <c r="E226" s="139">
        <v>28606922902</v>
      </c>
      <c r="F226" s="267">
        <v>28606922902</v>
      </c>
      <c r="G226" s="139">
        <v>28606922902</v>
      </c>
      <c r="H226" s="540"/>
      <c r="I226" s="541"/>
      <c r="J226" s="541"/>
      <c r="K226" s="541"/>
    </row>
    <row r="227" spans="2:11" ht="15" customHeight="1">
      <c r="B227" s="496" t="s">
        <v>504</v>
      </c>
      <c r="C227" s="497"/>
      <c r="D227" s="137">
        <v>12569088</v>
      </c>
      <c r="E227" s="139">
        <v>12569088</v>
      </c>
      <c r="F227" s="267">
        <v>12569088</v>
      </c>
      <c r="G227" s="139">
        <v>12569088</v>
      </c>
      <c r="H227" s="540"/>
      <c r="I227" s="541"/>
      <c r="J227" s="541"/>
      <c r="K227" s="541"/>
    </row>
    <row r="228" spans="2:11" ht="15" customHeight="1">
      <c r="B228" s="496" t="s">
        <v>845</v>
      </c>
      <c r="C228" s="497"/>
      <c r="D228" s="137">
        <v>5019177500</v>
      </c>
      <c r="E228" s="139">
        <v>5019177500</v>
      </c>
      <c r="F228" s="267">
        <v>5019177500</v>
      </c>
      <c r="G228" s="139">
        <v>5019177500</v>
      </c>
      <c r="H228" s="540"/>
      <c r="I228" s="541"/>
      <c r="J228" s="541"/>
      <c r="K228" s="541"/>
    </row>
    <row r="229" spans="2:11" ht="15" customHeight="1">
      <c r="B229" s="496" t="s">
        <v>840</v>
      </c>
      <c r="C229" s="497"/>
      <c r="D229" s="137">
        <v>15111666623</v>
      </c>
      <c r="E229" s="139">
        <v>15111666623</v>
      </c>
      <c r="F229" s="267">
        <v>15111666623</v>
      </c>
      <c r="G229" s="139">
        <v>15111666623</v>
      </c>
      <c r="H229" s="540"/>
      <c r="I229" s="541"/>
      <c r="J229" s="541"/>
      <c r="K229" s="541"/>
    </row>
    <row r="230" spans="2:11" ht="15" customHeight="1">
      <c r="B230" s="496" t="s">
        <v>841</v>
      </c>
      <c r="C230" s="497"/>
      <c r="D230" s="137">
        <v>381194310</v>
      </c>
      <c r="E230" s="139">
        <v>381194310</v>
      </c>
      <c r="F230" s="267">
        <v>381194310</v>
      </c>
      <c r="G230" s="139">
        <v>381194310</v>
      </c>
      <c r="H230" s="540"/>
      <c r="I230" s="541"/>
      <c r="J230" s="541"/>
      <c r="K230" s="541"/>
    </row>
    <row r="231" spans="2:11" ht="15" customHeight="1">
      <c r="B231" s="498" t="s">
        <v>509</v>
      </c>
      <c r="C231" s="499"/>
      <c r="D231" s="137">
        <v>27070872663</v>
      </c>
      <c r="E231" s="139">
        <v>27070872663</v>
      </c>
      <c r="F231" s="267">
        <v>27070872663</v>
      </c>
      <c r="G231" s="139">
        <v>27070872663</v>
      </c>
      <c r="H231" s="540"/>
      <c r="I231" s="541"/>
      <c r="J231" s="541"/>
      <c r="K231" s="541"/>
    </row>
    <row r="232" spans="2:11" ht="15" customHeight="1">
      <c r="B232" s="498" t="s">
        <v>842</v>
      </c>
      <c r="C232" s="499"/>
      <c r="D232" s="137">
        <v>278257904</v>
      </c>
      <c r="E232" s="139">
        <v>278257904</v>
      </c>
      <c r="F232" s="267">
        <v>278257904</v>
      </c>
      <c r="G232" s="139">
        <v>278257904</v>
      </c>
      <c r="H232" s="540"/>
      <c r="I232" s="541"/>
      <c r="J232" s="541"/>
      <c r="K232" s="541"/>
    </row>
    <row r="233" spans="2:11" ht="15" customHeight="1">
      <c r="B233" s="498" t="s">
        <v>843</v>
      </c>
      <c r="C233" s="499"/>
      <c r="D233" s="137">
        <v>10002910</v>
      </c>
      <c r="E233" s="139">
        <v>10002910</v>
      </c>
      <c r="F233" s="267">
        <v>10002910</v>
      </c>
      <c r="G233" s="139">
        <v>10002910</v>
      </c>
      <c r="H233" s="540"/>
      <c r="I233" s="541"/>
      <c r="J233" s="541"/>
      <c r="K233" s="541"/>
    </row>
    <row r="234" spans="2:11" ht="15" customHeight="1">
      <c r="B234" s="498" t="s">
        <v>844</v>
      </c>
      <c r="C234" s="499"/>
      <c r="D234" s="137">
        <v>5196030000</v>
      </c>
      <c r="E234" s="139">
        <v>5196030000</v>
      </c>
      <c r="F234" s="267">
        <v>5196030000</v>
      </c>
      <c r="G234" s="139">
        <v>5196030000</v>
      </c>
      <c r="H234" s="540"/>
      <c r="I234" s="541"/>
      <c r="J234" s="541"/>
      <c r="K234" s="541"/>
    </row>
    <row r="235" spans="2:11" ht="15" customHeight="1">
      <c r="B235" s="498" t="s">
        <v>847</v>
      </c>
      <c r="C235" s="499"/>
      <c r="D235" s="137">
        <v>1583535246.5664001</v>
      </c>
      <c r="E235" s="139">
        <v>1583535246.5664001</v>
      </c>
      <c r="F235" s="267">
        <v>1583535246.5664001</v>
      </c>
      <c r="G235" s="139">
        <v>1583535246.5664001</v>
      </c>
      <c r="H235" s="540"/>
      <c r="I235" s="541"/>
      <c r="J235" s="541"/>
      <c r="K235" s="541"/>
    </row>
    <row r="236" spans="2:11" ht="15" customHeight="1">
      <c r="B236" s="498" t="s">
        <v>505</v>
      </c>
      <c r="C236" s="499"/>
      <c r="D236" s="137">
        <v>1980235243.8464003</v>
      </c>
      <c r="E236" s="139">
        <v>1980235243.8464003</v>
      </c>
      <c r="F236" s="267">
        <v>1980235243.8464003</v>
      </c>
      <c r="G236" s="139">
        <v>1980235243.8464003</v>
      </c>
      <c r="H236" s="540"/>
      <c r="I236" s="541"/>
      <c r="J236" s="541"/>
      <c r="K236" s="541"/>
    </row>
    <row r="237" spans="2:11" ht="15" customHeight="1">
      <c r="B237" s="496" t="s">
        <v>504</v>
      </c>
      <c r="C237" s="497"/>
      <c r="D237" s="137">
        <v>22227840559</v>
      </c>
      <c r="E237" s="139">
        <v>22227840559</v>
      </c>
      <c r="F237" s="267">
        <v>22227840559</v>
      </c>
      <c r="G237" s="139">
        <v>22227840559</v>
      </c>
      <c r="H237" s="540"/>
      <c r="I237" s="541"/>
      <c r="J237" s="541"/>
      <c r="K237" s="541"/>
    </row>
    <row r="238" spans="2:11" ht="15" customHeight="1">
      <c r="B238" s="496" t="s">
        <v>505</v>
      </c>
      <c r="C238" s="497"/>
      <c r="D238" s="137">
        <v>5849079950</v>
      </c>
      <c r="E238" s="139">
        <v>5849079950</v>
      </c>
      <c r="F238" s="267">
        <v>5849079950</v>
      </c>
      <c r="G238" s="139">
        <v>5849079950</v>
      </c>
      <c r="H238" s="540"/>
      <c r="I238" s="541"/>
      <c r="J238" s="541"/>
      <c r="K238" s="541"/>
    </row>
    <row r="239" spans="2:11" ht="15" customHeight="1">
      <c r="B239" s="496" t="s">
        <v>513</v>
      </c>
      <c r="C239" s="497"/>
      <c r="D239" s="137">
        <v>24334492491</v>
      </c>
      <c r="E239" s="139">
        <v>24334492491</v>
      </c>
      <c r="F239" s="267">
        <v>24334492491</v>
      </c>
      <c r="G239" s="139">
        <v>24334492491</v>
      </c>
      <c r="H239" s="540"/>
      <c r="I239" s="541"/>
      <c r="J239" s="541"/>
      <c r="K239" s="541"/>
    </row>
    <row r="240" spans="2:11" ht="15" customHeight="1">
      <c r="B240" s="479" t="s">
        <v>882</v>
      </c>
      <c r="C240" s="481"/>
      <c r="D240" s="400">
        <f>SUM(D210:D239)</f>
        <v>191414526951.328</v>
      </c>
      <c r="E240" s="400">
        <f t="shared" ref="E240:G240" si="6">SUM(E210:E239)</f>
        <v>191414526951.328</v>
      </c>
      <c r="F240" s="400">
        <f t="shared" si="6"/>
        <v>191414526951.328</v>
      </c>
      <c r="G240" s="400">
        <f t="shared" si="6"/>
        <v>191414526951.328</v>
      </c>
      <c r="H240" s="540"/>
      <c r="I240" s="541"/>
      <c r="J240" s="541"/>
      <c r="K240" s="541"/>
    </row>
    <row r="241" spans="2:11" ht="15" customHeight="1">
      <c r="B241" s="546" t="s">
        <v>880</v>
      </c>
      <c r="C241" s="547"/>
      <c r="D241" s="401"/>
      <c r="E241" s="402"/>
      <c r="F241" s="402"/>
      <c r="G241" s="403"/>
      <c r="H241" s="540"/>
      <c r="I241" s="541"/>
      <c r="J241" s="541"/>
      <c r="K241" s="541"/>
    </row>
    <row r="242" spans="2:11" ht="15" customHeight="1">
      <c r="B242" s="474" t="s">
        <v>706</v>
      </c>
      <c r="C242" s="475"/>
      <c r="D242" s="398">
        <v>6301400000</v>
      </c>
      <c r="E242" s="398">
        <v>6301400000</v>
      </c>
      <c r="F242" s="398">
        <v>6301400000</v>
      </c>
      <c r="G242" s="398">
        <v>6301400000</v>
      </c>
      <c r="H242" s="540"/>
      <c r="I242" s="541"/>
      <c r="J242" s="541"/>
      <c r="K242" s="541"/>
    </row>
    <row r="243" spans="2:11" ht="15" customHeight="1">
      <c r="B243" s="474" t="s">
        <v>512</v>
      </c>
      <c r="C243" s="475"/>
      <c r="D243" s="398">
        <v>200000000</v>
      </c>
      <c r="E243" s="398">
        <v>200000000</v>
      </c>
      <c r="F243" s="398">
        <v>200000000</v>
      </c>
      <c r="G243" s="398">
        <v>900000000</v>
      </c>
      <c r="H243" s="540"/>
      <c r="I243" s="541"/>
      <c r="J243" s="541"/>
      <c r="K243" s="541"/>
    </row>
    <row r="244" spans="2:11" ht="15" customHeight="1">
      <c r="B244" s="479" t="s">
        <v>881</v>
      </c>
      <c r="C244" s="481"/>
      <c r="D244" s="268">
        <f>+D242+D243</f>
        <v>6501400000</v>
      </c>
      <c r="E244" s="268">
        <f t="shared" ref="E244:G244" si="7">+E242+E243</f>
        <v>6501400000</v>
      </c>
      <c r="F244" s="268">
        <f t="shared" si="7"/>
        <v>6501400000</v>
      </c>
      <c r="G244" s="268">
        <f t="shared" si="7"/>
        <v>7201400000</v>
      </c>
      <c r="H244" s="540"/>
      <c r="I244" s="541"/>
      <c r="J244" s="541"/>
      <c r="K244" s="541"/>
    </row>
    <row r="245" spans="2:11">
      <c r="B245" s="269"/>
      <c r="C245" s="269"/>
      <c r="D245" s="270"/>
      <c r="E245" s="271"/>
      <c r="F245" s="272"/>
      <c r="G245" s="273"/>
      <c r="H245" s="274"/>
      <c r="I245" s="274"/>
      <c r="J245" s="274"/>
      <c r="K245" s="274"/>
    </row>
    <row r="246" spans="2:11">
      <c r="H246" s="170"/>
      <c r="J246" s="182"/>
    </row>
    <row r="247" spans="2:11">
      <c r="B247" s="550" t="s">
        <v>144</v>
      </c>
      <c r="C247" s="550"/>
      <c r="D247" s="550"/>
      <c r="E247" s="550"/>
      <c r="F247" s="550"/>
      <c r="H247" s="183"/>
      <c r="J247" s="182"/>
    </row>
    <row r="248" spans="2:11" ht="26.4">
      <c r="B248" s="544" t="s">
        <v>145</v>
      </c>
      <c r="C248" s="545"/>
      <c r="D248" s="102" t="s">
        <v>146</v>
      </c>
      <c r="E248" s="102" t="s">
        <v>263</v>
      </c>
      <c r="F248" s="382" t="s">
        <v>264</v>
      </c>
      <c r="H248" s="170"/>
      <c r="J248" s="182"/>
    </row>
    <row r="249" spans="2:11" ht="15" customHeight="1">
      <c r="B249" s="500" t="s">
        <v>147</v>
      </c>
      <c r="C249" s="501"/>
      <c r="D249" s="276">
        <v>200000000</v>
      </c>
      <c r="E249" s="277">
        <v>900000000</v>
      </c>
      <c r="F249" s="277">
        <v>900000000</v>
      </c>
      <c r="G249" s="278"/>
      <c r="H249" s="183"/>
    </row>
    <row r="250" spans="2:11" ht="15" customHeight="1">
      <c r="B250" s="462" t="s">
        <v>822</v>
      </c>
      <c r="C250" s="463"/>
      <c r="D250" s="142">
        <v>200000000</v>
      </c>
      <c r="E250" s="142">
        <v>900000000</v>
      </c>
      <c r="F250" s="130">
        <v>900000000</v>
      </c>
      <c r="H250" s="170"/>
      <c r="I250" s="183"/>
      <c r="J250" s="183"/>
      <c r="K250" s="183"/>
    </row>
    <row r="251" spans="2:11" ht="15" customHeight="1">
      <c r="B251" s="462" t="s">
        <v>511</v>
      </c>
      <c r="C251" s="463"/>
      <c r="D251" s="142">
        <v>200000000</v>
      </c>
      <c r="E251" s="142">
        <v>900000000</v>
      </c>
      <c r="F251" s="130">
        <v>900000000</v>
      </c>
      <c r="I251" s="183"/>
      <c r="J251" s="183"/>
      <c r="K251" s="183"/>
    </row>
    <row r="252" spans="2:11">
      <c r="H252" s="182"/>
      <c r="I252" s="183"/>
      <c r="J252" s="183"/>
      <c r="K252" s="183"/>
    </row>
    <row r="253" spans="2:11" ht="12.75" customHeight="1">
      <c r="B253" s="279" t="s">
        <v>669</v>
      </c>
      <c r="C253" s="279" t="s">
        <v>110</v>
      </c>
      <c r="H253" s="182"/>
    </row>
    <row r="254" spans="2:11">
      <c r="C254" s="280" t="s">
        <v>148</v>
      </c>
    </row>
    <row r="255" spans="2:11">
      <c r="K255" s="183"/>
    </row>
    <row r="256" spans="2:11" ht="27.75" customHeight="1">
      <c r="B256" s="472" t="s">
        <v>149</v>
      </c>
      <c r="C256" s="473"/>
      <c r="D256" s="388" t="s">
        <v>716</v>
      </c>
      <c r="E256" s="102" t="s">
        <v>266</v>
      </c>
      <c r="F256" s="102" t="s">
        <v>267</v>
      </c>
      <c r="G256" s="183"/>
      <c r="I256" s="183"/>
    </row>
    <row r="257" spans="2:9" ht="15" customHeight="1">
      <c r="B257" s="500" t="s">
        <v>715</v>
      </c>
      <c r="C257" s="501"/>
      <c r="D257" s="177" t="s">
        <v>713</v>
      </c>
      <c r="E257" s="136">
        <v>79871050</v>
      </c>
      <c r="F257" s="136">
        <v>0</v>
      </c>
      <c r="G257" s="152"/>
      <c r="I257" s="183"/>
    </row>
    <row r="258" spans="2:9" ht="15" customHeight="1">
      <c r="B258" s="500" t="s">
        <v>714</v>
      </c>
      <c r="C258" s="501"/>
      <c r="D258" s="177" t="s">
        <v>713</v>
      </c>
      <c r="E258" s="136">
        <v>313717</v>
      </c>
      <c r="F258" s="136">
        <v>0</v>
      </c>
      <c r="G258" s="183"/>
    </row>
    <row r="259" spans="2:9" ht="15" customHeight="1">
      <c r="B259" s="542" t="s">
        <v>817</v>
      </c>
      <c r="C259" s="542"/>
      <c r="D259" s="542"/>
      <c r="E259" s="142">
        <f>+E257+E258</f>
        <v>80184767</v>
      </c>
      <c r="F259" s="136">
        <v>0</v>
      </c>
      <c r="G259" s="152"/>
    </row>
    <row r="260" spans="2:9" ht="15" customHeight="1">
      <c r="B260" s="542" t="s">
        <v>494</v>
      </c>
      <c r="C260" s="542"/>
      <c r="D260" s="542"/>
      <c r="E260" s="142">
        <v>1208630140</v>
      </c>
      <c r="F260" s="136">
        <v>0</v>
      </c>
      <c r="G260" s="152"/>
    </row>
    <row r="261" spans="2:9">
      <c r="H261" s="183"/>
    </row>
    <row r="262" spans="2:9">
      <c r="C262" s="280" t="s">
        <v>230</v>
      </c>
    </row>
    <row r="264" spans="2:9" ht="27" customHeight="1">
      <c r="B264" s="472" t="s">
        <v>149</v>
      </c>
      <c r="C264" s="548"/>
      <c r="D264" s="473"/>
      <c r="E264" s="388" t="s">
        <v>236</v>
      </c>
      <c r="F264" s="388" t="s">
        <v>237</v>
      </c>
      <c r="H264" s="183"/>
    </row>
    <row r="265" spans="2:9" ht="15" customHeight="1">
      <c r="B265" s="507" t="s">
        <v>433</v>
      </c>
      <c r="C265" s="549"/>
      <c r="D265" s="508"/>
      <c r="E265" s="132">
        <f>377691907-22742</f>
        <v>377669165</v>
      </c>
      <c r="F265" s="132">
        <v>0</v>
      </c>
      <c r="H265" s="183"/>
    </row>
    <row r="266" spans="2:9" ht="15" customHeight="1">
      <c r="B266" s="542" t="s">
        <v>817</v>
      </c>
      <c r="C266" s="542"/>
      <c r="D266" s="542"/>
      <c r="E266" s="141">
        <f>+E265</f>
        <v>377669165</v>
      </c>
      <c r="F266" s="141">
        <f>+F265</f>
        <v>0</v>
      </c>
      <c r="H266" s="183"/>
    </row>
    <row r="267" spans="2:9" ht="15" customHeight="1">
      <c r="B267" s="542" t="s">
        <v>494</v>
      </c>
      <c r="C267" s="542"/>
      <c r="D267" s="542"/>
      <c r="E267" s="141">
        <v>503320959</v>
      </c>
      <c r="F267" s="141">
        <v>0</v>
      </c>
      <c r="H267" s="183"/>
    </row>
    <row r="268" spans="2:9">
      <c r="B268" s="187"/>
      <c r="C268" s="187"/>
      <c r="D268" s="282"/>
      <c r="E268" s="282"/>
      <c r="H268" s="183"/>
    </row>
    <row r="269" spans="2:9" hidden="1">
      <c r="B269" s="280" t="s">
        <v>150</v>
      </c>
      <c r="C269" s="280"/>
      <c r="D269" s="283"/>
      <c r="E269" s="161"/>
      <c r="F269" s="284"/>
      <c r="G269" s="284"/>
      <c r="H269" s="285"/>
    </row>
    <row r="270" spans="2:9" hidden="1">
      <c r="B270" s="187"/>
      <c r="C270" s="187"/>
      <c r="D270" s="282"/>
      <c r="E270" s="282"/>
      <c r="H270" s="183"/>
    </row>
    <row r="271" spans="2:9" ht="30.75" hidden="1" customHeight="1">
      <c r="B271" s="543" t="s">
        <v>149</v>
      </c>
      <c r="C271" s="543"/>
      <c r="D271" s="281" t="s">
        <v>716</v>
      </c>
      <c r="E271" s="286" t="s">
        <v>266</v>
      </c>
      <c r="F271" s="286" t="s">
        <v>267</v>
      </c>
      <c r="H271" s="183"/>
    </row>
    <row r="272" spans="2:9" ht="15" hidden="1" customHeight="1">
      <c r="B272" s="500" t="s">
        <v>161</v>
      </c>
      <c r="C272" s="501"/>
      <c r="D272" s="177"/>
      <c r="E272" s="136">
        <v>0</v>
      </c>
      <c r="F272" s="136">
        <v>0</v>
      </c>
      <c r="H272" s="183"/>
    </row>
    <row r="273" spans="2:12" ht="15" hidden="1" customHeight="1">
      <c r="B273" s="500" t="s">
        <v>210</v>
      </c>
      <c r="C273" s="501"/>
      <c r="D273" s="177"/>
      <c r="E273" s="136">
        <v>0</v>
      </c>
      <c r="F273" s="136">
        <v>0</v>
      </c>
      <c r="H273" s="183"/>
    </row>
    <row r="274" spans="2:12" ht="15" hidden="1" customHeight="1">
      <c r="B274" s="542" t="s">
        <v>494</v>
      </c>
      <c r="C274" s="542"/>
      <c r="D274" s="542"/>
      <c r="E274" s="135">
        <v>0</v>
      </c>
      <c r="F274" s="135">
        <v>0</v>
      </c>
      <c r="H274" s="183"/>
    </row>
    <row r="275" spans="2:12" ht="15" hidden="1" customHeight="1">
      <c r="B275" s="542" t="s">
        <v>309</v>
      </c>
      <c r="C275" s="542"/>
      <c r="D275" s="542"/>
      <c r="E275" s="135">
        <v>0</v>
      </c>
      <c r="F275" s="135">
        <v>0</v>
      </c>
      <c r="H275" s="183"/>
    </row>
    <row r="276" spans="2:12" hidden="1">
      <c r="B276" s="187"/>
      <c r="C276" s="187"/>
      <c r="D276" s="282"/>
      <c r="E276" s="282"/>
      <c r="H276" s="183"/>
    </row>
    <row r="277" spans="2:12">
      <c r="B277" s="285"/>
      <c r="C277" s="285"/>
      <c r="D277" s="285"/>
      <c r="E277" s="285"/>
      <c r="F277" s="284"/>
      <c r="G277" s="284"/>
      <c r="H277" s="285"/>
    </row>
    <row r="278" spans="2:12">
      <c r="B278" s="163" t="s">
        <v>670</v>
      </c>
      <c r="C278" s="163" t="s">
        <v>249</v>
      </c>
      <c r="D278" s="163"/>
      <c r="E278" s="163"/>
      <c r="F278" s="287"/>
      <c r="G278" s="287"/>
      <c r="H278" s="288"/>
    </row>
    <row r="279" spans="2:12">
      <c r="B279" s="289"/>
      <c r="C279" s="289"/>
      <c r="D279" s="289"/>
      <c r="H279" s="183"/>
    </row>
    <row r="280" spans="2:12" ht="18" customHeight="1">
      <c r="B280" s="467" t="s">
        <v>140</v>
      </c>
      <c r="C280" s="467"/>
      <c r="D280" s="467"/>
      <c r="E280" s="464" t="s">
        <v>265</v>
      </c>
      <c r="F280" s="465"/>
      <c r="G280" s="465"/>
      <c r="H280" s="465"/>
      <c r="I280" s="466"/>
    </row>
    <row r="281" spans="2:12" ht="33.6" customHeight="1">
      <c r="B281" s="467"/>
      <c r="C281" s="467"/>
      <c r="D281" s="467"/>
      <c r="E281" s="102" t="s">
        <v>495</v>
      </c>
      <c r="F281" s="102" t="s">
        <v>212</v>
      </c>
      <c r="G281" s="382" t="s">
        <v>213</v>
      </c>
      <c r="H281" s="382" t="s">
        <v>214</v>
      </c>
      <c r="I281" s="102" t="s">
        <v>818</v>
      </c>
    </row>
    <row r="282" spans="2:12" ht="15" customHeight="1">
      <c r="B282" s="468" t="s">
        <v>215</v>
      </c>
      <c r="C282" s="468"/>
      <c r="D282" s="468"/>
      <c r="E282" s="132">
        <v>281374613</v>
      </c>
      <c r="F282" s="132">
        <v>29918113</v>
      </c>
      <c r="G282" s="132">
        <v>0</v>
      </c>
      <c r="H282" s="140">
        <v>0</v>
      </c>
      <c r="I282" s="131">
        <f t="shared" ref="I282:I287" si="8">+E282+F282-G282+H282</f>
        <v>311292726</v>
      </c>
    </row>
    <row r="283" spans="2:12" ht="15" customHeight="1">
      <c r="B283" s="468" t="s">
        <v>151</v>
      </c>
      <c r="C283" s="468"/>
      <c r="D283" s="468"/>
      <c r="E283" s="132">
        <v>862782399</v>
      </c>
      <c r="F283" s="132">
        <v>24407273</v>
      </c>
      <c r="G283" s="132">
        <v>0</v>
      </c>
      <c r="H283" s="140">
        <v>0</v>
      </c>
      <c r="I283" s="131">
        <f t="shared" si="8"/>
        <v>887189672</v>
      </c>
      <c r="J283" s="183"/>
    </row>
    <row r="284" spans="2:12" ht="15" customHeight="1">
      <c r="B284" s="468" t="s">
        <v>216</v>
      </c>
      <c r="C284" s="468"/>
      <c r="D284" s="468"/>
      <c r="E284" s="132">
        <v>22223097</v>
      </c>
      <c r="F284" s="132">
        <v>0</v>
      </c>
      <c r="G284" s="132">
        <v>0</v>
      </c>
      <c r="H284" s="140">
        <v>0</v>
      </c>
      <c r="I284" s="131">
        <f t="shared" si="8"/>
        <v>22223097</v>
      </c>
    </row>
    <row r="285" spans="2:12" ht="15" customHeight="1">
      <c r="B285" s="468" t="s">
        <v>152</v>
      </c>
      <c r="C285" s="468"/>
      <c r="D285" s="468"/>
      <c r="E285" s="132">
        <v>273267967</v>
      </c>
      <c r="F285" s="132">
        <v>131823608</v>
      </c>
      <c r="G285" s="132">
        <v>0</v>
      </c>
      <c r="H285" s="140">
        <v>0</v>
      </c>
      <c r="I285" s="131">
        <f t="shared" si="8"/>
        <v>405091575</v>
      </c>
    </row>
    <row r="286" spans="2:12" ht="15" customHeight="1">
      <c r="B286" s="468" t="s">
        <v>153</v>
      </c>
      <c r="C286" s="468"/>
      <c r="D286" s="468"/>
      <c r="E286" s="132">
        <v>50135236</v>
      </c>
      <c r="F286" s="132">
        <v>0</v>
      </c>
      <c r="G286" s="132">
        <v>0</v>
      </c>
      <c r="H286" s="140">
        <v>0</v>
      </c>
      <c r="I286" s="131">
        <f t="shared" si="8"/>
        <v>50135236</v>
      </c>
    </row>
    <row r="287" spans="2:12" ht="15" customHeight="1">
      <c r="B287" s="469" t="s">
        <v>813</v>
      </c>
      <c r="C287" s="470"/>
      <c r="D287" s="471"/>
      <c r="E287" s="131">
        <f>SUM(E282:E286)</f>
        <v>1489783312</v>
      </c>
      <c r="F287" s="131">
        <f>SUM(F282:F286)</f>
        <v>186148994</v>
      </c>
      <c r="G287" s="131">
        <f>SUM(G282:G286)</f>
        <v>0</v>
      </c>
      <c r="H287" s="131">
        <f>SUM(H282:H286)</f>
        <v>0</v>
      </c>
      <c r="I287" s="131">
        <f t="shared" si="8"/>
        <v>1675932306</v>
      </c>
      <c r="L287" s="183"/>
    </row>
    <row r="288" spans="2:12" ht="15" customHeight="1">
      <c r="B288" s="469" t="s">
        <v>496</v>
      </c>
      <c r="C288" s="470"/>
      <c r="D288" s="471"/>
      <c r="E288" s="131">
        <v>1546783651</v>
      </c>
      <c r="F288" s="131">
        <v>126024361</v>
      </c>
      <c r="G288" s="291">
        <v>183024700</v>
      </c>
      <c r="H288" s="291">
        <v>0</v>
      </c>
      <c r="I288" s="131">
        <v>1489783312</v>
      </c>
    </row>
    <row r="289" spans="2:11" ht="18" customHeight="1">
      <c r="B289" s="534" t="s">
        <v>140</v>
      </c>
      <c r="C289" s="535"/>
      <c r="D289" s="464" t="s">
        <v>154</v>
      </c>
      <c r="E289" s="465"/>
      <c r="F289" s="465"/>
      <c r="G289" s="465"/>
      <c r="H289" s="465"/>
      <c r="I289" s="465"/>
      <c r="K289" s="292"/>
    </row>
    <row r="290" spans="2:11" ht="36.6" customHeight="1">
      <c r="B290" s="536"/>
      <c r="C290" s="537"/>
      <c r="D290" s="102" t="s">
        <v>819</v>
      </c>
      <c r="E290" s="102" t="s">
        <v>212</v>
      </c>
      <c r="F290" s="382" t="s">
        <v>213</v>
      </c>
      <c r="G290" s="392" t="s">
        <v>214</v>
      </c>
      <c r="H290" s="382" t="s">
        <v>217</v>
      </c>
      <c r="I290" s="102" t="s">
        <v>818</v>
      </c>
    </row>
    <row r="291" spans="2:11" ht="15" customHeight="1">
      <c r="B291" s="247" t="s">
        <v>215</v>
      </c>
      <c r="C291" s="247"/>
      <c r="D291" s="132">
        <v>76329262</v>
      </c>
      <c r="E291" s="132">
        <v>11396928</v>
      </c>
      <c r="F291" s="132">
        <v>0</v>
      </c>
      <c r="G291" s="140">
        <v>0</v>
      </c>
      <c r="H291" s="140">
        <f>+E291-F291</f>
        <v>11396928</v>
      </c>
      <c r="I291" s="132">
        <f>+D291+H291</f>
        <v>87726190</v>
      </c>
      <c r="J291" s="293"/>
    </row>
    <row r="292" spans="2:11" ht="15" customHeight="1">
      <c r="B292" s="247" t="s">
        <v>151</v>
      </c>
      <c r="C292" s="247"/>
      <c r="D292" s="132">
        <v>371876529</v>
      </c>
      <c r="E292" s="132">
        <v>65032569</v>
      </c>
      <c r="F292" s="132">
        <v>0</v>
      </c>
      <c r="G292" s="140">
        <v>0</v>
      </c>
      <c r="H292" s="140">
        <f>+E292-F292</f>
        <v>65032569</v>
      </c>
      <c r="I292" s="132">
        <f>+D292+H292</f>
        <v>436909098</v>
      </c>
      <c r="J292" s="293"/>
    </row>
    <row r="293" spans="2:11" ht="15" customHeight="1">
      <c r="B293" s="247" t="s">
        <v>216</v>
      </c>
      <c r="C293" s="247"/>
      <c r="D293" s="132">
        <v>29099985</v>
      </c>
      <c r="E293" s="132">
        <v>647106</v>
      </c>
      <c r="F293" s="132">
        <v>0</v>
      </c>
      <c r="G293" s="140">
        <v>0</v>
      </c>
      <c r="H293" s="140">
        <f>+E293-F293</f>
        <v>647106</v>
      </c>
      <c r="I293" s="132">
        <f>+D293+H293</f>
        <v>29747091</v>
      </c>
      <c r="J293" s="293"/>
    </row>
    <row r="294" spans="2:11" ht="15" customHeight="1">
      <c r="B294" s="247" t="s">
        <v>152</v>
      </c>
      <c r="C294" s="247"/>
      <c r="D294" s="132">
        <v>76970998</v>
      </c>
      <c r="E294" s="132">
        <v>11061378</v>
      </c>
      <c r="F294" s="132">
        <v>0</v>
      </c>
      <c r="G294" s="140">
        <v>0</v>
      </c>
      <c r="H294" s="140">
        <f>+E294-F294</f>
        <v>11061378</v>
      </c>
      <c r="I294" s="132">
        <f>+D294+H294</f>
        <v>88032376</v>
      </c>
      <c r="J294" s="293"/>
    </row>
    <row r="295" spans="2:11" ht="15" customHeight="1">
      <c r="B295" s="247" t="s">
        <v>153</v>
      </c>
      <c r="C295" s="247"/>
      <c r="D295" s="132">
        <v>16934483</v>
      </c>
      <c r="E295" s="132">
        <v>2116812</v>
      </c>
      <c r="F295" s="132">
        <v>0</v>
      </c>
      <c r="G295" s="140">
        <v>0</v>
      </c>
      <c r="H295" s="140">
        <f>+E295-F295</f>
        <v>2116812</v>
      </c>
      <c r="I295" s="132">
        <f>+D295+H295</f>
        <v>19051295</v>
      </c>
      <c r="J295" s="293"/>
    </row>
    <row r="296" spans="2:11" ht="15" customHeight="1">
      <c r="B296" s="469" t="s">
        <v>813</v>
      </c>
      <c r="C296" s="471"/>
      <c r="D296" s="131">
        <f>SUM(D291:D295)</f>
        <v>571211257</v>
      </c>
      <c r="E296" s="131">
        <f>SUM(E291:E295)</f>
        <v>90254793</v>
      </c>
      <c r="F296" s="131">
        <f>SUM(F291:F295)</f>
        <v>0</v>
      </c>
      <c r="G296" s="131">
        <f t="shared" ref="G296" si="9">SUM(G291:G295)</f>
        <v>0</v>
      </c>
      <c r="H296" s="131">
        <f>SUM(H291:H295)</f>
        <v>90254793</v>
      </c>
      <c r="I296" s="131">
        <f>SUM(I291:I295)</f>
        <v>661466050</v>
      </c>
      <c r="J296" s="183"/>
      <c r="K296" s="183"/>
    </row>
    <row r="297" spans="2:11" ht="15" customHeight="1">
      <c r="B297" s="469" t="s">
        <v>496</v>
      </c>
      <c r="C297" s="471"/>
      <c r="D297" s="131">
        <v>342414543</v>
      </c>
      <c r="E297" s="131">
        <v>312625129</v>
      </c>
      <c r="F297" s="291">
        <v>83828415</v>
      </c>
      <c r="G297" s="291">
        <v>0</v>
      </c>
      <c r="H297" s="291">
        <v>228796714</v>
      </c>
      <c r="I297" s="131">
        <v>571211257</v>
      </c>
    </row>
    <row r="298" spans="2:11">
      <c r="I298" s="183"/>
      <c r="J298" s="183"/>
    </row>
    <row r="299" spans="2:11">
      <c r="B299" s="163" t="s">
        <v>671</v>
      </c>
      <c r="C299" s="163" t="s">
        <v>741</v>
      </c>
      <c r="D299" s="163"/>
      <c r="E299" s="163"/>
      <c r="F299" s="287"/>
      <c r="G299" s="287"/>
      <c r="H299" s="288"/>
      <c r="I299" s="288"/>
      <c r="J299" s="288"/>
    </row>
    <row r="300" spans="2:11">
      <c r="B300" s="160" t="s">
        <v>155</v>
      </c>
      <c r="C300" s="160"/>
      <c r="D300" s="160"/>
      <c r="E300" s="160"/>
      <c r="F300" s="171"/>
      <c r="G300" s="171"/>
      <c r="H300" s="294"/>
      <c r="I300" s="294"/>
      <c r="J300" s="294"/>
    </row>
    <row r="301" spans="2:11" ht="18" customHeight="1">
      <c r="B301" s="503" t="s">
        <v>87</v>
      </c>
      <c r="C301" s="504"/>
      <c r="D301" s="502" t="s">
        <v>156</v>
      </c>
      <c r="E301" s="538" t="s">
        <v>157</v>
      </c>
      <c r="F301" s="538"/>
      <c r="G301" s="538"/>
    </row>
    <row r="302" spans="2:11" ht="18" customHeight="1">
      <c r="B302" s="505"/>
      <c r="C302" s="506"/>
      <c r="D302" s="502"/>
      <c r="E302" s="389" t="s">
        <v>158</v>
      </c>
      <c r="F302" s="382" t="s">
        <v>159</v>
      </c>
      <c r="G302" s="382" t="s">
        <v>160</v>
      </c>
    </row>
    <row r="303" spans="2:11" ht="15" customHeight="1">
      <c r="B303" s="247" t="s">
        <v>222</v>
      </c>
      <c r="C303" s="247"/>
      <c r="D303" s="159">
        <v>14125125</v>
      </c>
      <c r="E303" s="159">
        <v>0</v>
      </c>
      <c r="F303" s="159">
        <v>0</v>
      </c>
      <c r="G303" s="159">
        <f>+D303+E303-F303</f>
        <v>14125125</v>
      </c>
    </row>
    <row r="304" spans="2:11" ht="15" customHeight="1">
      <c r="B304" s="247" t="s">
        <v>223</v>
      </c>
      <c r="C304" s="247"/>
      <c r="D304" s="159">
        <v>16947870</v>
      </c>
      <c r="E304" s="159">
        <v>20965770</v>
      </c>
      <c r="F304" s="137">
        <v>0</v>
      </c>
      <c r="G304" s="159">
        <f>+D304+E304-F304</f>
        <v>37913640</v>
      </c>
    </row>
    <row r="305" spans="2:14" ht="15" customHeight="1">
      <c r="B305" s="295" t="s">
        <v>813</v>
      </c>
      <c r="C305" s="295"/>
      <c r="D305" s="296">
        <v>31072995</v>
      </c>
      <c r="E305" s="136">
        <v>0</v>
      </c>
      <c r="F305" s="137">
        <v>0</v>
      </c>
      <c r="G305" s="159">
        <f>SUM(G303:G304)</f>
        <v>52038765</v>
      </c>
      <c r="H305" s="188"/>
      <c r="I305" s="188"/>
      <c r="J305" s="188"/>
    </row>
    <row r="306" spans="2:14" ht="15" customHeight="1">
      <c r="B306" s="295" t="s">
        <v>496</v>
      </c>
      <c r="C306" s="295"/>
      <c r="D306" s="296">
        <v>31072995</v>
      </c>
      <c r="E306" s="296">
        <v>0</v>
      </c>
      <c r="F306" s="297">
        <v>0</v>
      </c>
      <c r="G306" s="159">
        <v>31072995</v>
      </c>
      <c r="H306" s="188"/>
      <c r="I306" s="188"/>
      <c r="J306" s="188"/>
    </row>
    <row r="307" spans="2:14">
      <c r="H307" s="183"/>
      <c r="I307" s="275"/>
      <c r="J307" s="275"/>
      <c r="K307" s="188"/>
      <c r="L307" s="188"/>
      <c r="M307" s="188"/>
      <c r="N307" s="188"/>
    </row>
    <row r="308" spans="2:14">
      <c r="B308" s="279" t="s">
        <v>672</v>
      </c>
      <c r="C308" s="279" t="s">
        <v>742</v>
      </c>
      <c r="D308" s="173"/>
      <c r="H308" s="183"/>
      <c r="I308" s="188"/>
      <c r="J308" s="298"/>
      <c r="K308" s="298"/>
      <c r="L308" s="188"/>
      <c r="M308" s="188"/>
      <c r="N308" s="188"/>
    </row>
    <row r="309" spans="2:14" ht="18" customHeight="1">
      <c r="B309" s="503" t="s">
        <v>87</v>
      </c>
      <c r="C309" s="504"/>
      <c r="D309" s="502" t="s">
        <v>156</v>
      </c>
      <c r="E309" s="538" t="s">
        <v>157</v>
      </c>
      <c r="F309" s="538"/>
      <c r="G309" s="538"/>
      <c r="H309" s="298"/>
      <c r="I309" s="188"/>
      <c r="J309" s="188"/>
      <c r="K309" s="188"/>
    </row>
    <row r="310" spans="2:14" ht="18" customHeight="1">
      <c r="B310" s="505"/>
      <c r="C310" s="506"/>
      <c r="D310" s="502"/>
      <c r="E310" s="389" t="s">
        <v>158</v>
      </c>
      <c r="F310" s="382" t="s">
        <v>159</v>
      </c>
      <c r="G310" s="382" t="s">
        <v>160</v>
      </c>
      <c r="H310" s="188"/>
      <c r="I310" s="188"/>
      <c r="J310" s="188"/>
      <c r="K310" s="188"/>
    </row>
    <row r="311" spans="2:14" ht="15" customHeight="1">
      <c r="B311" s="500" t="s">
        <v>308</v>
      </c>
      <c r="C311" s="501"/>
      <c r="D311" s="136">
        <v>6780199</v>
      </c>
      <c r="E311" s="136">
        <v>82945196</v>
      </c>
      <c r="F311" s="136">
        <v>0</v>
      </c>
      <c r="G311" s="136">
        <f>+D311+E311-F311</f>
        <v>89725395</v>
      </c>
      <c r="H311" s="299"/>
      <c r="I311" s="299"/>
      <c r="J311" s="188"/>
      <c r="K311" s="188"/>
    </row>
    <row r="312" spans="2:14" ht="15" customHeight="1">
      <c r="B312" s="500" t="s">
        <v>434</v>
      </c>
      <c r="C312" s="501"/>
      <c r="D312" s="136">
        <v>123066332</v>
      </c>
      <c r="E312" s="136">
        <v>12436787</v>
      </c>
      <c r="F312" s="136">
        <v>0</v>
      </c>
      <c r="G312" s="136">
        <f>+D312+E312-F312</f>
        <v>135503119</v>
      </c>
      <c r="H312" s="299"/>
      <c r="I312" s="299"/>
      <c r="J312" s="188"/>
      <c r="K312" s="188"/>
    </row>
    <row r="313" spans="2:14" ht="15" customHeight="1">
      <c r="B313" s="295" t="s">
        <v>813</v>
      </c>
      <c r="C313" s="295"/>
      <c r="D313" s="296">
        <f>SUM(D311:D312)</f>
        <v>129846531</v>
      </c>
      <c r="E313" s="296">
        <f>SUM(E311:E312)</f>
        <v>95381983</v>
      </c>
      <c r="F313" s="296">
        <f>SUM(F311:F312)</f>
        <v>0</v>
      </c>
      <c r="G313" s="296">
        <f>+D313+E313-F313</f>
        <v>225228514</v>
      </c>
      <c r="H313" s="293"/>
      <c r="I313" s="293"/>
    </row>
    <row r="314" spans="2:14" ht="15" customHeight="1">
      <c r="B314" s="295" t="s">
        <v>496</v>
      </c>
      <c r="C314" s="295"/>
      <c r="D314" s="296">
        <v>59660155</v>
      </c>
      <c r="E314" s="296">
        <v>123066332</v>
      </c>
      <c r="F314" s="296">
        <v>52879956</v>
      </c>
      <c r="G314" s="296">
        <f>+D314+E314-F314</f>
        <v>129846531</v>
      </c>
    </row>
    <row r="315" spans="2:14">
      <c r="B315" s="173"/>
      <c r="C315" s="173"/>
      <c r="D315" s="173"/>
      <c r="H315" s="183"/>
      <c r="I315" s="183"/>
      <c r="J315" s="183"/>
    </row>
    <row r="316" spans="2:14">
      <c r="H316" s="183"/>
      <c r="I316" s="183"/>
      <c r="J316" s="183"/>
    </row>
    <row r="317" spans="2:14">
      <c r="B317" s="163" t="s">
        <v>673</v>
      </c>
      <c r="C317" s="163" t="s">
        <v>743</v>
      </c>
      <c r="D317" s="163"/>
      <c r="E317" s="163"/>
      <c r="H317" s="183"/>
      <c r="I317" s="183"/>
      <c r="J317" s="183"/>
    </row>
    <row r="318" spans="2:14">
      <c r="B318" s="173"/>
      <c r="C318" s="173"/>
      <c r="D318" s="173"/>
      <c r="E318" s="173"/>
      <c r="H318" s="183"/>
      <c r="I318" s="183"/>
      <c r="J318" s="183"/>
    </row>
    <row r="319" spans="2:14" ht="18" customHeight="1">
      <c r="B319" s="530" t="s">
        <v>87</v>
      </c>
      <c r="C319" s="531"/>
      <c r="D319" s="539" t="s">
        <v>157</v>
      </c>
      <c r="E319" s="539"/>
      <c r="H319" s="183"/>
      <c r="I319" s="183"/>
      <c r="J319" s="183"/>
    </row>
    <row r="320" spans="2:14" ht="18" customHeight="1">
      <c r="B320" s="532"/>
      <c r="C320" s="533"/>
      <c r="D320" s="381">
        <v>44651</v>
      </c>
      <c r="E320" s="381">
        <v>44561</v>
      </c>
      <c r="H320" s="183"/>
    </row>
    <row r="321" spans="2:10" ht="15.75" customHeight="1">
      <c r="B321" s="507" t="s">
        <v>210</v>
      </c>
      <c r="C321" s="508"/>
      <c r="D321" s="132">
        <v>5592836</v>
      </c>
      <c r="E321" s="132">
        <v>0</v>
      </c>
      <c r="H321" s="183"/>
    </row>
    <row r="322" spans="2:10" ht="15" hidden="1" customHeight="1">
      <c r="B322" s="507" t="s">
        <v>201</v>
      </c>
      <c r="C322" s="508"/>
      <c r="D322" s="132">
        <v>0</v>
      </c>
      <c r="E322" s="132">
        <v>0</v>
      </c>
      <c r="H322" s="183"/>
    </row>
    <row r="323" spans="2:10" ht="15" customHeight="1">
      <c r="B323" s="507" t="s">
        <v>850</v>
      </c>
      <c r="C323" s="508"/>
      <c r="D323" s="132">
        <v>130711375</v>
      </c>
      <c r="E323" s="132">
        <v>0</v>
      </c>
      <c r="H323" s="183"/>
    </row>
    <row r="324" spans="2:10" ht="15" customHeight="1">
      <c r="B324" s="507" t="s">
        <v>232</v>
      </c>
      <c r="C324" s="508"/>
      <c r="D324" s="132">
        <v>9090909</v>
      </c>
      <c r="E324" s="132">
        <v>23586295</v>
      </c>
      <c r="H324" s="183"/>
    </row>
    <row r="325" spans="2:10" ht="15" customHeight="1">
      <c r="B325" s="507" t="s">
        <v>314</v>
      </c>
      <c r="C325" s="508"/>
      <c r="D325" s="132">
        <v>916287</v>
      </c>
      <c r="E325" s="132">
        <v>397000</v>
      </c>
      <c r="H325" s="183"/>
    </row>
    <row r="326" spans="2:10" ht="15" customHeight="1">
      <c r="B326" s="507" t="s">
        <v>820</v>
      </c>
      <c r="C326" s="508"/>
      <c r="D326" s="132">
        <v>24734653</v>
      </c>
      <c r="E326" s="132">
        <v>0</v>
      </c>
      <c r="H326" s="183"/>
    </row>
    <row r="327" spans="2:10" ht="15" customHeight="1">
      <c r="B327" s="507" t="s">
        <v>162</v>
      </c>
      <c r="C327" s="508"/>
      <c r="D327" s="132">
        <v>9602693</v>
      </c>
      <c r="E327" s="132">
        <v>7321212</v>
      </c>
      <c r="H327" s="183"/>
    </row>
    <row r="328" spans="2:10" ht="15" customHeight="1">
      <c r="B328" s="507" t="s">
        <v>315</v>
      </c>
      <c r="C328" s="508"/>
      <c r="D328" s="132">
        <v>24615602</v>
      </c>
      <c r="E328" s="132">
        <v>24615602</v>
      </c>
      <c r="H328" s="183"/>
    </row>
    <row r="329" spans="2:10" ht="15" customHeight="1">
      <c r="B329" s="507" t="s">
        <v>489</v>
      </c>
      <c r="C329" s="508"/>
      <c r="D329" s="132">
        <v>49512749</v>
      </c>
      <c r="E329" s="132">
        <v>6147288</v>
      </c>
      <c r="H329" s="183"/>
    </row>
    <row r="330" spans="2:10" ht="15" hidden="1" customHeight="1">
      <c r="B330" s="507" t="s">
        <v>316</v>
      </c>
      <c r="C330" s="508"/>
      <c r="D330" s="132">
        <v>0</v>
      </c>
      <c r="E330" s="132">
        <v>0</v>
      </c>
      <c r="H330" s="183"/>
    </row>
    <row r="331" spans="2:10" ht="15" customHeight="1">
      <c r="B331" s="507" t="s">
        <v>435</v>
      </c>
      <c r="C331" s="508"/>
      <c r="D331" s="132">
        <f>74075647-851860</f>
        <v>73223787</v>
      </c>
      <c r="E331" s="132">
        <v>25440000</v>
      </c>
      <c r="H331" s="183"/>
    </row>
    <row r="332" spans="2:10" ht="15" customHeight="1">
      <c r="B332" s="507" t="s">
        <v>436</v>
      </c>
      <c r="C332" s="508"/>
      <c r="D332" s="132">
        <v>21798510</v>
      </c>
      <c r="E332" s="132">
        <v>24912579</v>
      </c>
      <c r="H332" s="183"/>
    </row>
    <row r="333" spans="2:10" ht="15" customHeight="1">
      <c r="B333" s="507" t="s">
        <v>437</v>
      </c>
      <c r="C333" s="508"/>
      <c r="D333" s="132">
        <v>29591036</v>
      </c>
      <c r="E333" s="132">
        <v>0</v>
      </c>
      <c r="H333" s="183"/>
    </row>
    <row r="334" spans="2:10" ht="15" hidden="1" customHeight="1">
      <c r="B334" s="507" t="s">
        <v>465</v>
      </c>
      <c r="C334" s="508"/>
      <c r="D334" s="132">
        <v>0</v>
      </c>
      <c r="E334" s="132">
        <v>0</v>
      </c>
      <c r="H334" s="183"/>
    </row>
    <row r="335" spans="2:10" ht="15" customHeight="1">
      <c r="B335" s="507" t="s">
        <v>488</v>
      </c>
      <c r="C335" s="508"/>
      <c r="D335" s="132">
        <v>2242329</v>
      </c>
      <c r="E335" s="132">
        <v>2242329</v>
      </c>
      <c r="H335" s="183"/>
    </row>
    <row r="336" spans="2:10" ht="16.5" customHeight="1">
      <c r="B336" s="469" t="s">
        <v>878</v>
      </c>
      <c r="C336" s="471"/>
      <c r="D336" s="296">
        <f>SUM(D321:D335)</f>
        <v>381632766</v>
      </c>
      <c r="E336" s="296">
        <f>SUM(E321:E335)</f>
        <v>114662305</v>
      </c>
      <c r="H336" s="183"/>
      <c r="I336" s="183"/>
      <c r="J336" s="183"/>
    </row>
    <row r="337" spans="2:10">
      <c r="B337" s="300"/>
      <c r="C337" s="300"/>
      <c r="D337" s="301"/>
      <c r="E337" s="301"/>
      <c r="F337" s="302"/>
      <c r="G337" s="303"/>
      <c r="H337" s="183"/>
      <c r="I337" s="183"/>
      <c r="J337" s="183"/>
    </row>
    <row r="338" spans="2:10">
      <c r="B338" s="163" t="s">
        <v>674</v>
      </c>
      <c r="C338" s="163" t="s">
        <v>719</v>
      </c>
      <c r="D338" s="163"/>
      <c r="E338" s="163"/>
      <c r="F338" s="287"/>
      <c r="G338" s="287"/>
      <c r="H338" s="288"/>
      <c r="I338" s="183"/>
      <c r="J338" s="183"/>
    </row>
    <row r="339" spans="2:10">
      <c r="B339" s="211"/>
      <c r="C339" s="211"/>
      <c r="D339" s="211"/>
      <c r="E339" s="211"/>
      <c r="F339" s="287"/>
      <c r="G339" s="287"/>
      <c r="H339" s="288"/>
      <c r="I339" s="183"/>
      <c r="J339" s="183"/>
    </row>
    <row r="340" spans="2:10">
      <c r="C340" s="211" t="s">
        <v>717</v>
      </c>
      <c r="D340" s="211"/>
      <c r="E340" s="211"/>
      <c r="F340" s="287"/>
      <c r="G340" s="287"/>
      <c r="H340" s="288"/>
      <c r="I340" s="183"/>
      <c r="J340" s="183"/>
    </row>
    <row r="341" spans="2:10" ht="24.6" customHeight="1">
      <c r="B341" s="472" t="s">
        <v>163</v>
      </c>
      <c r="C341" s="473"/>
      <c r="D341" s="390" t="s">
        <v>236</v>
      </c>
      <c r="E341" s="390" t="s">
        <v>237</v>
      </c>
      <c r="H341" s="183"/>
    </row>
    <row r="342" spans="2:10" ht="15" customHeight="1">
      <c r="B342" s="474" t="s">
        <v>477</v>
      </c>
      <c r="C342" s="475"/>
      <c r="D342" s="133">
        <v>15086609040</v>
      </c>
      <c r="E342" s="133">
        <v>0</v>
      </c>
      <c r="H342" s="183"/>
    </row>
    <row r="343" spans="2:10" ht="15" customHeight="1">
      <c r="B343" s="474" t="s">
        <v>430</v>
      </c>
      <c r="C343" s="475"/>
      <c r="D343" s="134">
        <v>8274316</v>
      </c>
      <c r="E343" s="134">
        <v>0</v>
      </c>
      <c r="H343" s="183"/>
    </row>
    <row r="344" spans="2:10" ht="15" customHeight="1">
      <c r="B344" s="474" t="s">
        <v>126</v>
      </c>
      <c r="C344" s="475"/>
      <c r="D344" s="134">
        <v>732089</v>
      </c>
      <c r="E344" s="134">
        <v>0</v>
      </c>
      <c r="H344" s="183"/>
    </row>
    <row r="345" spans="2:10" ht="15" customHeight="1">
      <c r="B345" s="474" t="s">
        <v>865</v>
      </c>
      <c r="C345" s="475"/>
      <c r="D345" s="134">
        <v>3480075712</v>
      </c>
      <c r="E345" s="134"/>
      <c r="H345" s="183"/>
    </row>
    <row r="346" spans="2:10" ht="15" customHeight="1">
      <c r="B346" s="462" t="s">
        <v>813</v>
      </c>
      <c r="C346" s="463"/>
      <c r="D346" s="135">
        <f>+SUM(D342:D345)</f>
        <v>18575691157</v>
      </c>
      <c r="E346" s="135">
        <f>+SUM(E342:E344)</f>
        <v>0</v>
      </c>
      <c r="H346" s="183"/>
    </row>
    <row r="347" spans="2:10" ht="15" customHeight="1">
      <c r="B347" s="462" t="s">
        <v>496</v>
      </c>
      <c r="C347" s="463"/>
      <c r="D347" s="135">
        <v>12773749898</v>
      </c>
      <c r="E347" s="135">
        <v>0</v>
      </c>
      <c r="H347" s="183"/>
      <c r="I347" s="183"/>
      <c r="J347" s="183"/>
    </row>
    <row r="348" spans="2:10">
      <c r="B348" s="170"/>
      <c r="C348" s="170"/>
      <c r="D348" s="170"/>
      <c r="E348" s="170"/>
      <c r="H348" s="183"/>
      <c r="I348" s="183"/>
      <c r="J348" s="183"/>
    </row>
    <row r="349" spans="2:10">
      <c r="B349" s="170"/>
      <c r="C349" s="170"/>
      <c r="D349" s="170"/>
      <c r="E349" s="170"/>
      <c r="H349" s="183"/>
      <c r="I349" s="183"/>
      <c r="J349" s="183"/>
    </row>
    <row r="350" spans="2:10">
      <c r="C350" s="211" t="s">
        <v>718</v>
      </c>
      <c r="D350" s="170"/>
      <c r="E350" s="170"/>
      <c r="H350" s="183"/>
      <c r="I350" s="183"/>
      <c r="J350" s="183"/>
    </row>
    <row r="351" spans="2:10" ht="30" customHeight="1">
      <c r="B351" s="472" t="s">
        <v>163</v>
      </c>
      <c r="C351" s="473"/>
      <c r="D351" s="390" t="s">
        <v>236</v>
      </c>
      <c r="E351" s="390" t="s">
        <v>237</v>
      </c>
      <c r="H351" s="183"/>
      <c r="I351" s="183"/>
      <c r="J351" s="183"/>
    </row>
    <row r="352" spans="2:10" ht="15" customHeight="1">
      <c r="B352" s="474" t="s">
        <v>498</v>
      </c>
      <c r="C352" s="475"/>
      <c r="D352" s="133">
        <f>119978832242-2591161857</f>
        <v>117387670385</v>
      </c>
      <c r="E352" s="133">
        <v>0</v>
      </c>
      <c r="H352" s="183"/>
      <c r="I352" s="183"/>
      <c r="J352" s="183"/>
    </row>
    <row r="353" spans="2:10" ht="15" customHeight="1">
      <c r="B353" s="462" t="s">
        <v>813</v>
      </c>
      <c r="C353" s="463"/>
      <c r="D353" s="135">
        <f>+SUM(D352:D352)</f>
        <v>117387670385</v>
      </c>
      <c r="E353" s="135">
        <f>+SUM(E352:E352)</f>
        <v>0</v>
      </c>
      <c r="H353" s="183"/>
      <c r="I353" s="183"/>
      <c r="J353" s="183"/>
    </row>
    <row r="354" spans="2:10" ht="15" customHeight="1">
      <c r="B354" s="462" t="s">
        <v>496</v>
      </c>
      <c r="C354" s="463"/>
      <c r="D354" s="135">
        <v>96386712333</v>
      </c>
      <c r="E354" s="135">
        <v>0</v>
      </c>
      <c r="H354" s="183"/>
      <c r="I354" s="183"/>
      <c r="J354" s="183"/>
    </row>
    <row r="355" spans="2:10">
      <c r="B355" s="304"/>
      <c r="C355" s="304"/>
      <c r="D355" s="282"/>
      <c r="E355" s="282"/>
      <c r="H355" s="183"/>
      <c r="I355" s="183"/>
      <c r="J355" s="183"/>
    </row>
    <row r="356" spans="2:10">
      <c r="B356" s="163" t="s">
        <v>675</v>
      </c>
      <c r="C356" s="163" t="s">
        <v>744</v>
      </c>
      <c r="D356" s="163"/>
      <c r="E356" s="163"/>
      <c r="F356" s="287"/>
      <c r="G356" s="287"/>
      <c r="H356" s="288"/>
      <c r="I356" s="183"/>
      <c r="J356" s="183"/>
    </row>
    <row r="357" spans="2:10">
      <c r="B357" s="279"/>
      <c r="C357" s="279"/>
      <c r="D357" s="279"/>
      <c r="H357" s="183"/>
      <c r="I357" s="183"/>
      <c r="J357" s="183"/>
    </row>
    <row r="358" spans="2:10" ht="21" customHeight="1">
      <c r="B358" s="472" t="s">
        <v>87</v>
      </c>
      <c r="C358" s="473"/>
      <c r="D358" s="388" t="s">
        <v>236</v>
      </c>
      <c r="E358" s="388" t="s">
        <v>237</v>
      </c>
      <c r="H358" s="183"/>
      <c r="I358" s="183"/>
      <c r="J358" s="183"/>
    </row>
    <row r="359" spans="2:10" ht="17.399999999999999" customHeight="1">
      <c r="B359" s="500" t="s">
        <v>231</v>
      </c>
      <c r="C359" s="501"/>
      <c r="D359" s="305">
        <v>0</v>
      </c>
      <c r="E359" s="305">
        <v>0</v>
      </c>
      <c r="H359" s="183"/>
      <c r="I359" s="183"/>
      <c r="J359" s="183"/>
    </row>
    <row r="360" spans="2:10" ht="17.399999999999999" customHeight="1">
      <c r="B360" s="462" t="s">
        <v>813</v>
      </c>
      <c r="C360" s="463"/>
      <c r="D360" s="135">
        <f>+D359</f>
        <v>0</v>
      </c>
      <c r="E360" s="135">
        <v>0</v>
      </c>
      <c r="H360" s="183"/>
      <c r="I360" s="183"/>
      <c r="J360" s="183"/>
    </row>
    <row r="361" spans="2:10" ht="17.399999999999999" customHeight="1">
      <c r="B361" s="462" t="s">
        <v>496</v>
      </c>
      <c r="C361" s="463"/>
      <c r="D361" s="135">
        <v>0</v>
      </c>
      <c r="E361" s="135">
        <v>0</v>
      </c>
      <c r="H361" s="183"/>
      <c r="I361" s="183"/>
      <c r="J361" s="183"/>
    </row>
    <row r="362" spans="2:10">
      <c r="B362" s="304"/>
      <c r="C362" s="304"/>
      <c r="D362" s="282"/>
      <c r="E362" s="282"/>
      <c r="H362" s="183"/>
      <c r="I362" s="183"/>
      <c r="J362" s="183"/>
    </row>
    <row r="363" spans="2:10">
      <c r="B363" s="163" t="s">
        <v>676</v>
      </c>
      <c r="C363" s="163" t="s">
        <v>745</v>
      </c>
      <c r="D363" s="163"/>
      <c r="E363" s="163"/>
      <c r="F363" s="287"/>
      <c r="G363" s="287"/>
      <c r="H363" s="288"/>
      <c r="I363" s="183"/>
      <c r="J363" s="183"/>
    </row>
    <row r="364" spans="2:10">
      <c r="B364" s="279"/>
      <c r="C364" s="279"/>
      <c r="D364" s="279"/>
      <c r="H364" s="183"/>
      <c r="I364" s="183"/>
      <c r="J364" s="183"/>
    </row>
    <row r="365" spans="2:10" ht="21" customHeight="1">
      <c r="B365" s="472" t="s">
        <v>87</v>
      </c>
      <c r="C365" s="473"/>
      <c r="D365" s="388" t="s">
        <v>236</v>
      </c>
      <c r="E365" s="388" t="s">
        <v>237</v>
      </c>
      <c r="F365" s="152"/>
      <c r="G365" s="152"/>
      <c r="H365" s="183"/>
      <c r="I365" s="183"/>
      <c r="J365" s="183"/>
    </row>
    <row r="366" spans="2:10" ht="15" customHeight="1">
      <c r="B366" s="500" t="s">
        <v>231</v>
      </c>
      <c r="C366" s="501"/>
      <c r="D366" s="305">
        <v>0</v>
      </c>
      <c r="E366" s="305">
        <v>0</v>
      </c>
      <c r="F366" s="152"/>
      <c r="G366" s="183"/>
      <c r="H366" s="183"/>
      <c r="I366" s="183"/>
      <c r="J366" s="183"/>
    </row>
    <row r="367" spans="2:10" ht="15" customHeight="1">
      <c r="B367" s="462" t="s">
        <v>813</v>
      </c>
      <c r="C367" s="463"/>
      <c r="D367" s="135">
        <f>+D366</f>
        <v>0</v>
      </c>
      <c r="E367" s="135">
        <v>0</v>
      </c>
      <c r="F367" s="152"/>
      <c r="G367" s="152"/>
      <c r="H367" s="183"/>
      <c r="I367" s="183"/>
      <c r="J367" s="183"/>
    </row>
    <row r="368" spans="2:10" ht="15" customHeight="1">
      <c r="B368" s="462" t="s">
        <v>496</v>
      </c>
      <c r="C368" s="463"/>
      <c r="D368" s="135">
        <v>0</v>
      </c>
      <c r="E368" s="135">
        <v>0</v>
      </c>
      <c r="F368" s="152"/>
      <c r="G368" s="152"/>
      <c r="H368" s="183"/>
      <c r="I368" s="183"/>
      <c r="J368" s="183"/>
    </row>
    <row r="369" spans="2:10">
      <c r="B369" s="306"/>
      <c r="C369" s="306"/>
      <c r="D369" s="306"/>
      <c r="E369" s="307"/>
      <c r="F369" s="152"/>
      <c r="G369" s="152"/>
      <c r="H369" s="183"/>
      <c r="I369" s="183"/>
      <c r="J369" s="183"/>
    </row>
    <row r="370" spans="2:10">
      <c r="B370" s="163" t="s">
        <v>677</v>
      </c>
      <c r="C370" s="163" t="s">
        <v>746</v>
      </c>
      <c r="D370" s="163"/>
      <c r="E370" s="163"/>
      <c r="H370" s="183"/>
      <c r="I370" s="183"/>
      <c r="J370" s="183"/>
    </row>
    <row r="371" spans="2:10">
      <c r="B371" s="211"/>
      <c r="C371" s="211"/>
      <c r="D371" s="211"/>
      <c r="E371" s="211"/>
      <c r="H371" s="183"/>
      <c r="I371" s="183"/>
      <c r="J371" s="183"/>
    </row>
    <row r="372" spans="2:10" ht="18" customHeight="1">
      <c r="B372" s="472" t="s">
        <v>163</v>
      </c>
      <c r="C372" s="473"/>
      <c r="D372" s="388" t="s">
        <v>236</v>
      </c>
      <c r="E372" s="388" t="s">
        <v>237</v>
      </c>
      <c r="F372" s="152"/>
      <c r="G372" s="152"/>
      <c r="H372" s="288"/>
      <c r="I372" s="183"/>
      <c r="J372" s="183"/>
    </row>
    <row r="373" spans="2:10" ht="15" customHeight="1">
      <c r="B373" s="474" t="s">
        <v>231</v>
      </c>
      <c r="C373" s="475"/>
      <c r="D373" s="134">
        <v>0</v>
      </c>
      <c r="E373" s="134">
        <v>0</v>
      </c>
      <c r="F373" s="152"/>
      <c r="G373" s="152"/>
      <c r="H373" s="288"/>
      <c r="I373" s="183"/>
      <c r="J373" s="183"/>
    </row>
    <row r="374" spans="2:10" ht="15" customHeight="1">
      <c r="B374" s="462" t="s">
        <v>813</v>
      </c>
      <c r="C374" s="463"/>
      <c r="D374" s="135">
        <f>+D373</f>
        <v>0</v>
      </c>
      <c r="E374" s="135">
        <v>0</v>
      </c>
      <c r="F374" s="152"/>
      <c r="G374" s="152"/>
      <c r="H374" s="183"/>
      <c r="I374" s="183"/>
      <c r="J374" s="183"/>
    </row>
    <row r="375" spans="2:10" ht="15" customHeight="1">
      <c r="B375" s="462" t="s">
        <v>812</v>
      </c>
      <c r="C375" s="463"/>
      <c r="D375" s="135">
        <v>0</v>
      </c>
      <c r="E375" s="135">
        <v>0</v>
      </c>
      <c r="F375" s="152"/>
      <c r="G375" s="152"/>
      <c r="H375" s="183"/>
      <c r="I375" s="183"/>
      <c r="J375" s="183"/>
    </row>
    <row r="376" spans="2:10">
      <c r="B376" s="222"/>
      <c r="C376" s="222"/>
      <c r="D376" s="222"/>
      <c r="E376" s="222"/>
      <c r="H376" s="183"/>
      <c r="I376" s="183"/>
      <c r="J376" s="183"/>
    </row>
    <row r="377" spans="2:10">
      <c r="B377" s="163" t="s">
        <v>678</v>
      </c>
      <c r="C377" s="163" t="s">
        <v>767</v>
      </c>
      <c r="D377" s="163"/>
      <c r="E377" s="163"/>
      <c r="H377" s="183"/>
      <c r="I377" s="183"/>
      <c r="J377" s="183"/>
    </row>
    <row r="378" spans="2:10">
      <c r="B378" s="211"/>
      <c r="C378" s="211"/>
      <c r="D378" s="211"/>
      <c r="E378" s="211"/>
      <c r="H378" s="183"/>
      <c r="I378" s="183"/>
      <c r="J378" s="183"/>
    </row>
    <row r="379" spans="2:10" ht="25.2" customHeight="1">
      <c r="B379" s="472" t="s">
        <v>163</v>
      </c>
      <c r="C379" s="473"/>
      <c r="D379" s="390" t="s">
        <v>236</v>
      </c>
      <c r="E379" s="390" t="s">
        <v>237</v>
      </c>
      <c r="F379" s="287"/>
      <c r="G379" s="287"/>
      <c r="H379" s="183"/>
      <c r="I379" s="183"/>
      <c r="J379" s="183"/>
    </row>
    <row r="380" spans="2:10" ht="15" customHeight="1">
      <c r="B380" s="474" t="s">
        <v>231</v>
      </c>
      <c r="C380" s="475"/>
      <c r="D380" s="134">
        <v>0</v>
      </c>
      <c r="E380" s="134">
        <v>0</v>
      </c>
      <c r="F380" s="287"/>
      <c r="G380" s="287"/>
      <c r="H380" s="183"/>
      <c r="I380" s="183"/>
      <c r="J380" s="183"/>
    </row>
    <row r="381" spans="2:10" ht="15" customHeight="1">
      <c r="B381" s="462" t="s">
        <v>813</v>
      </c>
      <c r="C381" s="463"/>
      <c r="D381" s="141">
        <v>0</v>
      </c>
      <c r="E381" s="141">
        <v>0</v>
      </c>
      <c r="H381" s="183"/>
      <c r="I381" s="183"/>
      <c r="J381" s="183"/>
    </row>
    <row r="382" spans="2:10" ht="15" customHeight="1">
      <c r="B382" s="462" t="s">
        <v>812</v>
      </c>
      <c r="C382" s="463"/>
      <c r="D382" s="141">
        <v>0</v>
      </c>
      <c r="E382" s="141">
        <v>0</v>
      </c>
      <c r="H382" s="183"/>
      <c r="I382" s="183"/>
      <c r="J382" s="183"/>
    </row>
    <row r="383" spans="2:10">
      <c r="B383" s="308"/>
      <c r="C383" s="308"/>
      <c r="D383" s="308"/>
      <c r="H383" s="183"/>
      <c r="I383" s="183"/>
      <c r="J383" s="183"/>
    </row>
    <row r="384" spans="2:10">
      <c r="B384" s="163" t="s">
        <v>679</v>
      </c>
      <c r="C384" s="163" t="s">
        <v>747</v>
      </c>
      <c r="D384" s="163"/>
      <c r="E384" s="163"/>
      <c r="H384" s="183"/>
      <c r="I384" s="183"/>
      <c r="J384" s="183"/>
    </row>
    <row r="385" spans="2:10">
      <c r="B385" s="308"/>
      <c r="C385" s="308"/>
      <c r="D385" s="308"/>
      <c r="H385" s="183"/>
      <c r="I385" s="183"/>
      <c r="J385" s="183"/>
    </row>
    <row r="386" spans="2:10" ht="30" customHeight="1">
      <c r="B386" s="472" t="s">
        <v>164</v>
      </c>
      <c r="C386" s="473"/>
      <c r="D386" s="390" t="s">
        <v>234</v>
      </c>
      <c r="E386" s="390" t="s">
        <v>166</v>
      </c>
      <c r="F386" s="391" t="s">
        <v>167</v>
      </c>
      <c r="G386" s="391" t="s">
        <v>168</v>
      </c>
      <c r="H386" s="390" t="s">
        <v>816</v>
      </c>
      <c r="I386" s="390" t="s">
        <v>867</v>
      </c>
      <c r="J386" s="183"/>
    </row>
    <row r="387" spans="2:10" ht="15" customHeight="1">
      <c r="B387" s="528" t="s">
        <v>231</v>
      </c>
      <c r="C387" s="529"/>
      <c r="D387" s="177" t="s">
        <v>231</v>
      </c>
      <c r="E387" s="177" t="s">
        <v>231</v>
      </c>
      <c r="F387" s="309" t="s">
        <v>231</v>
      </c>
      <c r="G387" s="309" t="s">
        <v>231</v>
      </c>
      <c r="H387" s="310">
        <v>0</v>
      </c>
      <c r="I387" s="246">
        <v>0</v>
      </c>
      <c r="J387" s="183"/>
    </row>
    <row r="388" spans="2:10" ht="15" customHeight="1">
      <c r="B388" s="462" t="s">
        <v>813</v>
      </c>
      <c r="C388" s="463"/>
      <c r="D388" s="141">
        <v>0</v>
      </c>
      <c r="E388" s="141">
        <v>0</v>
      </c>
      <c r="F388" s="141">
        <v>0</v>
      </c>
      <c r="G388" s="141">
        <v>0</v>
      </c>
      <c r="H388" s="141">
        <v>0</v>
      </c>
      <c r="I388" s="141">
        <v>0</v>
      </c>
      <c r="J388" s="183"/>
    </row>
    <row r="389" spans="2:10" ht="15" customHeight="1">
      <c r="B389" s="462" t="s">
        <v>812</v>
      </c>
      <c r="C389" s="463"/>
      <c r="D389" s="141">
        <v>0</v>
      </c>
      <c r="E389" s="141">
        <v>0</v>
      </c>
      <c r="F389" s="141">
        <v>0</v>
      </c>
      <c r="G389" s="141">
        <v>0</v>
      </c>
      <c r="H389" s="141">
        <v>0</v>
      </c>
      <c r="I389" s="141">
        <v>0</v>
      </c>
      <c r="J389" s="183"/>
    </row>
    <row r="390" spans="2:10">
      <c r="B390" s="308"/>
      <c r="C390" s="308"/>
      <c r="D390" s="308"/>
      <c r="H390" s="183"/>
      <c r="I390" s="183"/>
      <c r="J390" s="183"/>
    </row>
    <row r="391" spans="2:10">
      <c r="B391" s="163" t="s">
        <v>680</v>
      </c>
      <c r="C391" s="163" t="s">
        <v>748</v>
      </c>
      <c r="D391" s="163"/>
      <c r="E391" s="163"/>
      <c r="F391" s="287"/>
      <c r="G391" s="287"/>
      <c r="H391" s="288"/>
      <c r="I391" s="288"/>
      <c r="J391" s="183"/>
    </row>
    <row r="392" spans="2:10">
      <c r="B392" s="308"/>
      <c r="C392" s="308"/>
      <c r="D392" s="308"/>
      <c r="H392" s="183"/>
      <c r="I392" s="183"/>
      <c r="J392" s="183"/>
    </row>
    <row r="393" spans="2:10" ht="39.6">
      <c r="B393" s="472" t="s">
        <v>133</v>
      </c>
      <c r="C393" s="473"/>
      <c r="D393" s="390" t="s">
        <v>235</v>
      </c>
      <c r="E393" s="390" t="s">
        <v>169</v>
      </c>
      <c r="F393" s="391" t="s">
        <v>236</v>
      </c>
      <c r="G393" s="391" t="s">
        <v>237</v>
      </c>
      <c r="H393" s="183"/>
      <c r="I393" s="183"/>
      <c r="J393" s="183"/>
    </row>
    <row r="394" spans="2:10" ht="15" customHeight="1">
      <c r="B394" s="528" t="s">
        <v>231</v>
      </c>
      <c r="C394" s="529"/>
      <c r="D394" s="311" t="s">
        <v>231</v>
      </c>
      <c r="E394" s="311" t="s">
        <v>231</v>
      </c>
      <c r="F394" s="312">
        <v>0</v>
      </c>
      <c r="G394" s="312">
        <v>0</v>
      </c>
      <c r="H394" s="183"/>
      <c r="I394" s="183"/>
      <c r="J394" s="183"/>
    </row>
    <row r="395" spans="2:10" ht="15" customHeight="1">
      <c r="B395" s="462" t="s">
        <v>813</v>
      </c>
      <c r="C395" s="463"/>
      <c r="D395" s="141">
        <v>0</v>
      </c>
      <c r="E395" s="141">
        <v>0</v>
      </c>
      <c r="F395" s="141">
        <v>0</v>
      </c>
      <c r="G395" s="141">
        <v>0</v>
      </c>
      <c r="H395" s="183"/>
      <c r="I395" s="183"/>
      <c r="J395" s="183"/>
    </row>
    <row r="396" spans="2:10" ht="15" customHeight="1">
      <c r="B396" s="462" t="s">
        <v>812</v>
      </c>
      <c r="C396" s="463"/>
      <c r="D396" s="141">
        <v>0</v>
      </c>
      <c r="E396" s="141">
        <v>0</v>
      </c>
      <c r="F396" s="141">
        <v>0</v>
      </c>
      <c r="G396" s="141">
        <v>0</v>
      </c>
      <c r="H396" s="183"/>
      <c r="I396" s="183"/>
      <c r="J396" s="183"/>
    </row>
    <row r="397" spans="2:10">
      <c r="B397" s="222"/>
      <c r="C397" s="222"/>
      <c r="D397" s="222"/>
      <c r="E397" s="222"/>
      <c r="F397" s="313"/>
      <c r="G397" s="313"/>
      <c r="H397" s="183"/>
      <c r="I397" s="183"/>
      <c r="J397" s="183"/>
    </row>
    <row r="398" spans="2:10">
      <c r="B398" s="163" t="s">
        <v>681</v>
      </c>
      <c r="C398" s="163" t="s">
        <v>739</v>
      </c>
      <c r="D398" s="163"/>
      <c r="E398" s="163"/>
      <c r="F398" s="287"/>
      <c r="G398" s="287"/>
      <c r="H398" s="287"/>
      <c r="I398" s="288"/>
      <c r="J398" s="183"/>
    </row>
    <row r="399" spans="2:10">
      <c r="B399" s="279"/>
      <c r="C399" s="279"/>
      <c r="D399" s="279"/>
      <c r="H399" s="170"/>
      <c r="I399" s="183"/>
      <c r="J399" s="183"/>
    </row>
    <row r="400" spans="2:10" ht="25.95" customHeight="1">
      <c r="B400" s="472" t="s">
        <v>87</v>
      </c>
      <c r="C400" s="473"/>
      <c r="D400" s="388" t="s">
        <v>439</v>
      </c>
      <c r="E400" s="388" t="s">
        <v>440</v>
      </c>
      <c r="F400" s="152"/>
      <c r="G400" s="152"/>
      <c r="H400" s="170"/>
      <c r="I400" s="183"/>
      <c r="J400" s="183"/>
    </row>
    <row r="401" spans="2:10" ht="15" customHeight="1">
      <c r="B401" s="500" t="s">
        <v>233</v>
      </c>
      <c r="C401" s="501"/>
      <c r="D401" s="128">
        <f>119304404-538300</f>
        <v>118766104</v>
      </c>
      <c r="E401" s="128">
        <v>0</v>
      </c>
      <c r="F401" s="152"/>
      <c r="G401" s="152"/>
      <c r="H401" s="170"/>
      <c r="I401" s="183"/>
      <c r="J401" s="183"/>
    </row>
    <row r="402" spans="2:10" ht="15" customHeight="1">
      <c r="B402" s="500" t="s">
        <v>115</v>
      </c>
      <c r="C402" s="501"/>
      <c r="D402" s="128">
        <v>14515254</v>
      </c>
      <c r="E402" s="128">
        <v>0</v>
      </c>
      <c r="F402" s="152"/>
      <c r="G402" s="152"/>
      <c r="H402" s="170"/>
      <c r="I402" s="183"/>
      <c r="J402" s="183"/>
    </row>
    <row r="403" spans="2:10" ht="15" customHeight="1">
      <c r="B403" s="500" t="s">
        <v>251</v>
      </c>
      <c r="C403" s="501"/>
      <c r="D403" s="128">
        <v>1238932</v>
      </c>
      <c r="E403" s="128">
        <v>0</v>
      </c>
      <c r="F403" s="152"/>
      <c r="G403" s="152"/>
      <c r="H403" s="170"/>
      <c r="I403" s="183"/>
      <c r="J403" s="183"/>
    </row>
    <row r="404" spans="2:10" ht="15" customHeight="1">
      <c r="B404" s="500" t="s">
        <v>285</v>
      </c>
      <c r="C404" s="501"/>
      <c r="D404" s="128">
        <v>232274847</v>
      </c>
      <c r="E404" s="128">
        <v>0</v>
      </c>
      <c r="F404" s="152"/>
      <c r="G404" s="152"/>
      <c r="H404" s="170"/>
      <c r="I404" s="183"/>
      <c r="J404" s="183"/>
    </row>
    <row r="405" spans="2:10" ht="15" customHeight="1">
      <c r="B405" s="500" t="s">
        <v>501</v>
      </c>
      <c r="C405" s="501"/>
      <c r="D405" s="128">
        <v>238510889</v>
      </c>
      <c r="E405" s="128">
        <v>0</v>
      </c>
      <c r="F405" s="152"/>
      <c r="G405" s="152"/>
      <c r="H405" s="170"/>
      <c r="I405" s="183"/>
      <c r="J405" s="183"/>
    </row>
    <row r="406" spans="2:10" ht="15" customHeight="1">
      <c r="B406" s="500" t="s">
        <v>858</v>
      </c>
      <c r="C406" s="501"/>
      <c r="D406" s="128">
        <v>18000000</v>
      </c>
      <c r="E406" s="128">
        <v>0</v>
      </c>
      <c r="F406" s="152"/>
      <c r="G406" s="152"/>
      <c r="H406" s="170"/>
      <c r="I406" s="183"/>
      <c r="J406" s="183"/>
    </row>
    <row r="407" spans="2:10" ht="15" customHeight="1">
      <c r="B407" s="500" t="s">
        <v>322</v>
      </c>
      <c r="C407" s="501"/>
      <c r="D407" s="128">
        <v>378869</v>
      </c>
      <c r="E407" s="128">
        <v>0</v>
      </c>
      <c r="F407" s="152"/>
      <c r="G407" s="152"/>
      <c r="H407" s="170"/>
      <c r="I407" s="183"/>
      <c r="J407" s="183"/>
    </row>
    <row r="408" spans="2:10" ht="15" customHeight="1">
      <c r="B408" s="500" t="s">
        <v>323</v>
      </c>
      <c r="C408" s="501"/>
      <c r="D408" s="128">
        <v>43034589</v>
      </c>
      <c r="E408" s="128">
        <v>0</v>
      </c>
      <c r="F408" s="152"/>
      <c r="G408" s="152"/>
      <c r="H408" s="170"/>
      <c r="I408" s="183"/>
      <c r="J408" s="183"/>
    </row>
    <row r="409" spans="2:10" ht="15" customHeight="1">
      <c r="B409" s="500" t="s">
        <v>823</v>
      </c>
      <c r="C409" s="501"/>
      <c r="D409" s="128">
        <v>76601678</v>
      </c>
      <c r="E409" s="128">
        <v>0</v>
      </c>
      <c r="F409" s="152"/>
      <c r="G409" s="152"/>
      <c r="H409" s="170"/>
      <c r="I409" s="183"/>
      <c r="J409" s="183"/>
    </row>
    <row r="410" spans="2:10" ht="15" customHeight="1">
      <c r="B410" s="462" t="s">
        <v>813</v>
      </c>
      <c r="C410" s="463"/>
      <c r="D410" s="127">
        <f>SUM(D401:D409)</f>
        <v>743321162</v>
      </c>
      <c r="E410" s="127">
        <f>SUM(E401:E409)</f>
        <v>0</v>
      </c>
      <c r="F410" s="152"/>
      <c r="G410" s="152"/>
      <c r="H410" s="170"/>
      <c r="I410" s="183"/>
      <c r="J410" s="183"/>
    </row>
    <row r="411" spans="2:10" ht="15" customHeight="1">
      <c r="B411" s="462" t="s">
        <v>496</v>
      </c>
      <c r="C411" s="463"/>
      <c r="D411" s="127">
        <v>2118707702</v>
      </c>
      <c r="E411" s="141">
        <v>0</v>
      </c>
      <c r="F411" s="152"/>
      <c r="G411" s="152"/>
      <c r="H411" s="170"/>
      <c r="I411" s="183"/>
      <c r="J411" s="183"/>
    </row>
    <row r="412" spans="2:10" ht="15" customHeight="1">
      <c r="B412" s="279"/>
      <c r="C412" s="279"/>
      <c r="D412" s="279"/>
      <c r="H412" s="288"/>
      <c r="I412" s="288"/>
      <c r="J412" s="183"/>
    </row>
    <row r="413" spans="2:10">
      <c r="B413" s="279"/>
      <c r="C413" s="279"/>
      <c r="D413" s="279"/>
      <c r="H413" s="183"/>
      <c r="I413" s="183"/>
      <c r="J413" s="183"/>
    </row>
    <row r="414" spans="2:10">
      <c r="B414" s="163" t="s">
        <v>682</v>
      </c>
      <c r="C414" s="163" t="s">
        <v>740</v>
      </c>
      <c r="D414" s="163"/>
      <c r="E414" s="163"/>
      <c r="F414" s="285"/>
      <c r="G414" s="285"/>
      <c r="H414" s="285"/>
      <c r="I414" s="183"/>
      <c r="J414" s="285"/>
    </row>
    <row r="415" spans="2:10">
      <c r="B415" s="308"/>
      <c r="C415" s="308"/>
      <c r="D415" s="308"/>
      <c r="H415" s="183"/>
      <c r="I415" s="183"/>
      <c r="J415" s="183"/>
    </row>
    <row r="416" spans="2:10" ht="18" customHeight="1">
      <c r="B416" s="503" t="s">
        <v>171</v>
      </c>
      <c r="C416" s="504"/>
      <c r="D416" s="569" t="s">
        <v>165</v>
      </c>
      <c r="E416" s="569" t="s">
        <v>166</v>
      </c>
      <c r="F416" s="576" t="s">
        <v>172</v>
      </c>
      <c r="G416" s="576"/>
      <c r="H416" s="183"/>
      <c r="I416" s="183"/>
      <c r="J416" s="183"/>
    </row>
    <row r="417" spans="2:11" ht="26.4" customHeight="1">
      <c r="B417" s="505"/>
      <c r="C417" s="506"/>
      <c r="D417" s="570"/>
      <c r="E417" s="570"/>
      <c r="F417" s="391" t="s">
        <v>438</v>
      </c>
      <c r="G417" s="391" t="s">
        <v>441</v>
      </c>
      <c r="H417" s="183"/>
      <c r="I417" s="183"/>
      <c r="J417" s="183"/>
    </row>
    <row r="418" spans="2:11" ht="15" customHeight="1">
      <c r="B418" s="517" t="s">
        <v>231</v>
      </c>
      <c r="C418" s="518"/>
      <c r="D418" s="314" t="s">
        <v>231</v>
      </c>
      <c r="E418" s="314" t="s">
        <v>231</v>
      </c>
      <c r="F418" s="315">
        <v>0</v>
      </c>
      <c r="G418" s="316">
        <v>0</v>
      </c>
      <c r="H418" s="183"/>
      <c r="I418" s="183"/>
      <c r="J418" s="183"/>
    </row>
    <row r="419" spans="2:11" ht="15" customHeight="1">
      <c r="B419" s="462" t="s">
        <v>88</v>
      </c>
      <c r="C419" s="463"/>
      <c r="D419" s="317"/>
      <c r="E419" s="317"/>
      <c r="F419" s="318">
        <v>0</v>
      </c>
      <c r="G419" s="318">
        <v>0</v>
      </c>
      <c r="H419" s="183"/>
      <c r="I419" s="183"/>
      <c r="J419" s="183"/>
    </row>
    <row r="420" spans="2:11">
      <c r="B420" s="306"/>
      <c r="C420" s="306"/>
      <c r="D420" s="306"/>
      <c r="E420" s="222"/>
      <c r="F420" s="319"/>
      <c r="G420" s="319"/>
      <c r="H420" s="183"/>
      <c r="I420" s="183"/>
      <c r="J420" s="183"/>
    </row>
    <row r="421" spans="2:11">
      <c r="B421" s="308"/>
      <c r="C421" s="308"/>
      <c r="D421" s="308"/>
      <c r="H421" s="183"/>
      <c r="I421" s="183"/>
      <c r="J421" s="183"/>
    </row>
    <row r="422" spans="2:11">
      <c r="B422" s="163" t="s">
        <v>683</v>
      </c>
      <c r="C422" s="163" t="s">
        <v>723</v>
      </c>
      <c r="D422" s="163"/>
      <c r="E422" s="163"/>
      <c r="F422" s="285"/>
      <c r="G422" s="285"/>
      <c r="H422" s="285"/>
      <c r="I422" s="183"/>
      <c r="J422" s="183"/>
    </row>
    <row r="423" spans="2:11">
      <c r="B423" s="308"/>
      <c r="C423" s="308"/>
      <c r="D423" s="308"/>
      <c r="H423" s="288"/>
      <c r="I423" s="288"/>
      <c r="J423" s="183"/>
    </row>
    <row r="424" spans="2:11" ht="28.5" customHeight="1">
      <c r="B424" s="472" t="s">
        <v>173</v>
      </c>
      <c r="C424" s="473"/>
      <c r="D424" s="390" t="s">
        <v>234</v>
      </c>
      <c r="E424" s="391" t="s">
        <v>174</v>
      </c>
      <c r="F424" s="391" t="s">
        <v>203</v>
      </c>
      <c r="G424" s="152"/>
      <c r="H424" s="183"/>
      <c r="I424" s="183"/>
    </row>
    <row r="425" spans="2:11" ht="15" customHeight="1">
      <c r="B425" s="517" t="s">
        <v>875</v>
      </c>
      <c r="C425" s="518"/>
      <c r="D425" s="320" t="s">
        <v>876</v>
      </c>
      <c r="E425" s="321">
        <f>99500000+44036674</f>
        <v>143536674</v>
      </c>
      <c r="F425" s="322">
        <v>0</v>
      </c>
      <c r="G425" s="152"/>
      <c r="H425" s="183"/>
      <c r="I425" s="183"/>
      <c r="J425" s="183"/>
    </row>
    <row r="426" spans="2:11" ht="15" hidden="1" customHeight="1">
      <c r="B426" s="517"/>
      <c r="C426" s="518"/>
      <c r="D426" s="320"/>
      <c r="E426" s="322"/>
      <c r="F426" s="322"/>
      <c r="G426" s="152"/>
      <c r="H426" s="183"/>
      <c r="I426" s="183"/>
      <c r="J426" s="183"/>
    </row>
    <row r="427" spans="2:11" ht="15" hidden="1" customHeight="1">
      <c r="B427" s="517"/>
      <c r="C427" s="518"/>
      <c r="D427" s="320"/>
      <c r="E427" s="322"/>
      <c r="F427" s="322"/>
      <c r="G427" s="152"/>
      <c r="H427" s="183"/>
      <c r="I427" s="183"/>
      <c r="J427" s="183"/>
    </row>
    <row r="428" spans="2:11" ht="15" customHeight="1">
      <c r="B428" s="462" t="s">
        <v>813</v>
      </c>
      <c r="C428" s="519"/>
      <c r="D428" s="463"/>
      <c r="E428" s="318">
        <f>SUM(E425:E427)</f>
        <v>143536674</v>
      </c>
      <c r="F428" s="318">
        <v>670636836</v>
      </c>
      <c r="G428" s="152"/>
      <c r="H428" s="183"/>
      <c r="I428" s="183"/>
      <c r="J428" s="183"/>
    </row>
    <row r="429" spans="2:11" ht="15" customHeight="1">
      <c r="B429" s="462" t="s">
        <v>812</v>
      </c>
      <c r="C429" s="519"/>
      <c r="D429" s="463"/>
      <c r="E429" s="323">
        <v>0</v>
      </c>
      <c r="F429" s="318">
        <v>641720222</v>
      </c>
      <c r="G429" s="152"/>
      <c r="H429" s="183"/>
      <c r="I429" s="183"/>
      <c r="J429" s="183"/>
    </row>
    <row r="430" spans="2:11">
      <c r="B430" s="308"/>
      <c r="C430" s="308"/>
      <c r="D430" s="308"/>
      <c r="H430" s="183"/>
      <c r="I430" s="183"/>
      <c r="J430" s="183"/>
      <c r="K430" s="183"/>
    </row>
    <row r="431" spans="2:11">
      <c r="B431" s="163" t="s">
        <v>684</v>
      </c>
      <c r="C431" s="163" t="s">
        <v>722</v>
      </c>
      <c r="D431" s="163"/>
      <c r="E431" s="163"/>
      <c r="F431" s="152"/>
      <c r="G431" s="152"/>
      <c r="I431" s="183"/>
      <c r="J431" s="183"/>
      <c r="K431" s="183"/>
    </row>
    <row r="432" spans="2:11">
      <c r="B432" s="308"/>
      <c r="C432" s="308"/>
      <c r="D432" s="308"/>
      <c r="H432" s="183"/>
      <c r="I432" s="183"/>
      <c r="J432" s="183"/>
      <c r="K432" s="183"/>
    </row>
    <row r="433" spans="2:12" ht="24.6" customHeight="1">
      <c r="B433" s="472" t="s">
        <v>87</v>
      </c>
      <c r="C433" s="473"/>
      <c r="D433" s="388" t="s">
        <v>493</v>
      </c>
      <c r="E433" s="388" t="s">
        <v>158</v>
      </c>
      <c r="F433" s="382" t="s">
        <v>175</v>
      </c>
      <c r="G433" s="382" t="s">
        <v>816</v>
      </c>
      <c r="H433" s="183"/>
      <c r="I433" s="183"/>
      <c r="J433" s="183"/>
      <c r="K433" s="183"/>
    </row>
    <row r="434" spans="2:12" ht="15" customHeight="1">
      <c r="B434" s="474" t="s">
        <v>176</v>
      </c>
      <c r="C434" s="475"/>
      <c r="D434" s="324">
        <v>30000000000</v>
      </c>
      <c r="E434" s="324">
        <v>0</v>
      </c>
      <c r="F434" s="324">
        <v>0</v>
      </c>
      <c r="G434" s="325">
        <f>+D434+E434-F434</f>
        <v>30000000000</v>
      </c>
      <c r="H434" s="183"/>
      <c r="I434" s="183"/>
      <c r="J434" s="183"/>
      <c r="K434" s="183"/>
    </row>
    <row r="435" spans="2:12" ht="15" customHeight="1">
      <c r="B435" s="474" t="s">
        <v>478</v>
      </c>
      <c r="C435" s="475"/>
      <c r="D435" s="324">
        <v>0</v>
      </c>
      <c r="E435" s="324">
        <v>0</v>
      </c>
      <c r="F435" s="324">
        <v>0</v>
      </c>
      <c r="G435" s="325">
        <f t="shared" ref="G435:G442" si="10">+D435+E435-F435</f>
        <v>0</v>
      </c>
      <c r="H435" s="183"/>
      <c r="I435" s="183"/>
      <c r="J435" s="183"/>
      <c r="K435" s="183"/>
    </row>
    <row r="436" spans="2:12" ht="15" customHeight="1">
      <c r="B436" s="474" t="s">
        <v>177</v>
      </c>
      <c r="C436" s="475"/>
      <c r="D436" s="324">
        <v>24823570</v>
      </c>
      <c r="E436" s="324">
        <v>0</v>
      </c>
      <c r="F436" s="324">
        <v>0</v>
      </c>
      <c r="G436" s="325">
        <f t="shared" si="10"/>
        <v>24823570</v>
      </c>
      <c r="H436" s="183"/>
      <c r="I436" s="183"/>
      <c r="J436" s="183"/>
      <c r="K436" s="183"/>
    </row>
    <row r="437" spans="2:12" ht="15" customHeight="1">
      <c r="B437" s="474" t="s">
        <v>238</v>
      </c>
      <c r="C437" s="475"/>
      <c r="D437" s="324">
        <v>100000</v>
      </c>
      <c r="E437" s="324">
        <v>0</v>
      </c>
      <c r="F437" s="324">
        <v>0</v>
      </c>
      <c r="G437" s="325">
        <f t="shared" si="10"/>
        <v>100000</v>
      </c>
      <c r="H437" s="183"/>
      <c r="I437" s="183"/>
      <c r="J437" s="183"/>
      <c r="K437" s="183"/>
    </row>
    <row r="438" spans="2:12" ht="15" customHeight="1">
      <c r="B438" s="474" t="s">
        <v>178</v>
      </c>
      <c r="C438" s="475"/>
      <c r="D438" s="324">
        <v>2059239025</v>
      </c>
      <c r="E438" s="324">
        <v>0</v>
      </c>
      <c r="F438" s="324">
        <v>0</v>
      </c>
      <c r="G438" s="325">
        <f t="shared" si="10"/>
        <v>2059239025</v>
      </c>
      <c r="H438" s="183"/>
      <c r="I438" s="183"/>
      <c r="J438" s="183"/>
      <c r="K438" s="183"/>
      <c r="L438" s="183"/>
    </row>
    <row r="439" spans="2:12" ht="15" customHeight="1">
      <c r="B439" s="474" t="s">
        <v>179</v>
      </c>
      <c r="C439" s="475"/>
      <c r="D439" s="324">
        <v>13503670142</v>
      </c>
      <c r="E439" s="324">
        <v>0</v>
      </c>
      <c r="F439" s="324">
        <v>0</v>
      </c>
      <c r="G439" s="325">
        <f t="shared" si="10"/>
        <v>13503670142</v>
      </c>
      <c r="H439" s="183"/>
      <c r="I439" s="183"/>
      <c r="J439" s="183"/>
      <c r="K439" s="183"/>
    </row>
    <row r="440" spans="2:12" ht="15" customHeight="1">
      <c r="B440" s="474" t="s">
        <v>180</v>
      </c>
      <c r="C440" s="475"/>
      <c r="D440" s="324">
        <v>668393789.70968628</v>
      </c>
      <c r="E440" s="324">
        <v>0</v>
      </c>
      <c r="F440" s="324">
        <v>0</v>
      </c>
      <c r="G440" s="325">
        <f t="shared" si="10"/>
        <v>668393789.70968628</v>
      </c>
      <c r="H440" s="183"/>
      <c r="I440" s="183"/>
      <c r="J440" s="183"/>
      <c r="K440" s="183"/>
    </row>
    <row r="441" spans="2:12" ht="15" customHeight="1">
      <c r="B441" s="474" t="s">
        <v>181</v>
      </c>
      <c r="C441" s="475"/>
      <c r="D441" s="324">
        <v>0</v>
      </c>
      <c r="E441" s="324">
        <v>16139275261</v>
      </c>
      <c r="F441" s="324">
        <v>0</v>
      </c>
      <c r="G441" s="325">
        <f t="shared" si="10"/>
        <v>16139275261</v>
      </c>
      <c r="H441" s="183"/>
      <c r="I441" s="183"/>
      <c r="J441" s="183"/>
      <c r="K441" s="183"/>
    </row>
    <row r="442" spans="2:12" ht="15" customHeight="1">
      <c r="B442" s="474" t="s">
        <v>182</v>
      </c>
      <c r="C442" s="475"/>
      <c r="D442" s="324">
        <v>16139275261</v>
      </c>
      <c r="E442" s="324">
        <v>1858656854</v>
      </c>
      <c r="F442" s="324">
        <v>16139275261</v>
      </c>
      <c r="G442" s="325">
        <f t="shared" si="10"/>
        <v>1858656854</v>
      </c>
      <c r="H442" s="183"/>
      <c r="I442" s="183"/>
      <c r="J442" s="183"/>
      <c r="K442" s="183"/>
    </row>
    <row r="443" spans="2:12" ht="15" customHeight="1">
      <c r="B443" s="564" t="s">
        <v>65</v>
      </c>
      <c r="C443" s="565"/>
      <c r="D443" s="326">
        <f>SUM(D434:D442)</f>
        <v>62395501787.709686</v>
      </c>
      <c r="E443" s="327">
        <f>SUM(E434:E442)</f>
        <v>17997932115</v>
      </c>
      <c r="F443" s="327">
        <f t="shared" ref="F443" si="11">SUM(F434:F442)</f>
        <v>16139275261</v>
      </c>
      <c r="G443" s="327">
        <f>SUM(G434:G442)</f>
        <v>64254158641.709686</v>
      </c>
      <c r="H443" s="183"/>
      <c r="I443" s="183"/>
      <c r="J443" s="183"/>
      <c r="K443" s="183"/>
      <c r="L443" s="170"/>
    </row>
    <row r="444" spans="2:12">
      <c r="B444" s="306"/>
      <c r="C444" s="306"/>
      <c r="D444" s="306"/>
      <c r="E444" s="328"/>
      <c r="F444" s="329"/>
      <c r="G444" s="329"/>
      <c r="H444" s="183"/>
      <c r="I444" s="183"/>
      <c r="J444" s="182"/>
      <c r="K444" s="183"/>
    </row>
    <row r="445" spans="2:12">
      <c r="B445" s="163" t="s">
        <v>685</v>
      </c>
      <c r="C445" s="163" t="s">
        <v>724</v>
      </c>
      <c r="D445" s="163"/>
      <c r="E445" s="163"/>
      <c r="H445" s="330"/>
      <c r="I445" s="183"/>
      <c r="J445" s="183"/>
      <c r="K445" s="183"/>
    </row>
    <row r="446" spans="2:12">
      <c r="B446" s="163"/>
      <c r="C446" s="163"/>
      <c r="D446" s="163"/>
      <c r="E446" s="163"/>
      <c r="H446" s="330"/>
      <c r="I446" s="183"/>
      <c r="J446" s="183"/>
      <c r="K446" s="183"/>
    </row>
    <row r="447" spans="2:12" ht="23.4" customHeight="1">
      <c r="B447" s="472" t="s">
        <v>140</v>
      </c>
      <c r="C447" s="473"/>
      <c r="D447" s="388" t="s">
        <v>766</v>
      </c>
      <c r="E447" s="388" t="s">
        <v>158</v>
      </c>
      <c r="F447" s="382" t="s">
        <v>183</v>
      </c>
      <c r="G447" s="382" t="s">
        <v>863</v>
      </c>
      <c r="H447" s="382" t="s">
        <v>862</v>
      </c>
      <c r="I447" s="183"/>
      <c r="J447" s="183"/>
      <c r="K447" s="183"/>
    </row>
    <row r="448" spans="2:12" ht="15" customHeight="1">
      <c r="B448" s="566" t="s">
        <v>184</v>
      </c>
      <c r="C448" s="567"/>
      <c r="D448" s="128">
        <v>12963492</v>
      </c>
      <c r="E448" s="305">
        <v>0</v>
      </c>
      <c r="F448" s="128">
        <v>12963492</v>
      </c>
      <c r="G448" s="128">
        <f>+D448+E448-F448</f>
        <v>0</v>
      </c>
      <c r="H448" s="331">
        <v>136321260</v>
      </c>
      <c r="J448" s="183"/>
      <c r="K448" s="183"/>
    </row>
    <row r="449" spans="2:11" ht="15" customHeight="1">
      <c r="B449" s="566" t="s">
        <v>185</v>
      </c>
      <c r="C449" s="567"/>
      <c r="D449" s="305">
        <v>0</v>
      </c>
      <c r="E449" s="305">
        <v>0</v>
      </c>
      <c r="F449" s="128">
        <v>0</v>
      </c>
      <c r="G449" s="128">
        <v>0</v>
      </c>
      <c r="H449" s="128">
        <v>0</v>
      </c>
      <c r="I449" s="183"/>
      <c r="J449" s="183"/>
      <c r="K449" s="183"/>
    </row>
    <row r="450" spans="2:11" ht="15" customHeight="1">
      <c r="B450" s="462" t="s">
        <v>65</v>
      </c>
      <c r="C450" s="463"/>
      <c r="D450" s="141">
        <f>+D448+D449</f>
        <v>12963492</v>
      </c>
      <c r="E450" s="127">
        <f t="shared" ref="E450:H450" si="12">+E448+E449</f>
        <v>0</v>
      </c>
      <c r="F450" s="127">
        <f t="shared" si="12"/>
        <v>12963492</v>
      </c>
      <c r="G450" s="127">
        <f t="shared" si="12"/>
        <v>0</v>
      </c>
      <c r="H450" s="127">
        <f t="shared" si="12"/>
        <v>136321260</v>
      </c>
      <c r="I450" s="183"/>
      <c r="J450" s="183"/>
      <c r="K450" s="183"/>
    </row>
    <row r="451" spans="2:11">
      <c r="B451" s="222"/>
      <c r="C451" s="222"/>
      <c r="D451" s="222"/>
      <c r="E451" s="222"/>
      <c r="F451" s="313"/>
      <c r="G451" s="313"/>
      <c r="H451" s="183"/>
      <c r="I451" s="183"/>
      <c r="J451" s="183"/>
      <c r="K451" s="183"/>
    </row>
    <row r="452" spans="2:11">
      <c r="B452" s="163" t="s">
        <v>686</v>
      </c>
      <c r="C452" s="163" t="s">
        <v>621</v>
      </c>
      <c r="D452" s="163"/>
      <c r="E452" s="163"/>
      <c r="F452" s="313"/>
      <c r="G452" s="313"/>
      <c r="H452" s="330"/>
      <c r="I452" s="183"/>
      <c r="J452" s="183"/>
      <c r="K452" s="183"/>
    </row>
    <row r="453" spans="2:11">
      <c r="B453" s="163" t="s">
        <v>688</v>
      </c>
      <c r="C453" s="163" t="s">
        <v>725</v>
      </c>
      <c r="D453" s="163"/>
      <c r="E453" s="163"/>
      <c r="F453" s="284"/>
      <c r="G453" s="284"/>
      <c r="H453" s="330"/>
      <c r="I453" s="183"/>
      <c r="J453" s="183"/>
      <c r="K453" s="183"/>
    </row>
    <row r="454" spans="2:11">
      <c r="B454" s="161"/>
      <c r="C454" s="161"/>
      <c r="D454" s="161"/>
      <c r="E454" s="161"/>
      <c r="F454" s="284"/>
      <c r="G454" s="284"/>
      <c r="H454" s="285"/>
      <c r="I454" s="285"/>
      <c r="J454" s="183"/>
      <c r="K454" s="183"/>
    </row>
    <row r="455" spans="2:11" ht="12.75" customHeight="1">
      <c r="B455" s="503" t="s">
        <v>66</v>
      </c>
      <c r="C455" s="504"/>
      <c r="D455" s="539" t="s">
        <v>239</v>
      </c>
      <c r="E455" s="539"/>
      <c r="F455" s="284"/>
      <c r="G455" s="284"/>
      <c r="H455" s="285"/>
      <c r="I455" s="285"/>
      <c r="J455" s="183"/>
      <c r="K455" s="183"/>
    </row>
    <row r="456" spans="2:11">
      <c r="B456" s="505"/>
      <c r="C456" s="506"/>
      <c r="D456" s="381">
        <v>44651</v>
      </c>
      <c r="E456" s="381">
        <v>44286</v>
      </c>
      <c r="F456" s="284"/>
      <c r="G456" s="284"/>
      <c r="H456" s="285"/>
      <c r="I456" s="285"/>
      <c r="J456" s="183"/>
      <c r="K456" s="183"/>
    </row>
    <row r="457" spans="2:11" ht="15" customHeight="1">
      <c r="B457" s="526" t="s">
        <v>74</v>
      </c>
      <c r="C457" s="527"/>
      <c r="D457" s="331">
        <v>0</v>
      </c>
      <c r="E457" s="128">
        <v>0</v>
      </c>
      <c r="F457" s="284"/>
      <c r="G457" s="284"/>
      <c r="H457" s="285"/>
      <c r="I457" s="285"/>
      <c r="J457" s="183"/>
      <c r="K457" s="183"/>
    </row>
    <row r="458" spans="2:11" ht="15" customHeight="1">
      <c r="B458" s="469" t="s">
        <v>72</v>
      </c>
      <c r="C458" s="471"/>
      <c r="D458" s="332">
        <f>+D457</f>
        <v>0</v>
      </c>
      <c r="E458" s="332">
        <f>+E457</f>
        <v>0</v>
      </c>
      <c r="F458" s="284"/>
      <c r="G458" s="284"/>
      <c r="H458" s="285"/>
      <c r="I458" s="285"/>
      <c r="J458" s="183"/>
      <c r="K458" s="183"/>
    </row>
    <row r="459" spans="2:11">
      <c r="B459" s="161"/>
      <c r="C459" s="161"/>
      <c r="D459" s="161"/>
      <c r="E459" s="161"/>
      <c r="F459" s="284"/>
      <c r="G459" s="284"/>
      <c r="H459" s="285"/>
      <c r="I459" s="285"/>
      <c r="J459" s="183"/>
      <c r="K459" s="183"/>
    </row>
    <row r="460" spans="2:11">
      <c r="B460" s="163" t="s">
        <v>690</v>
      </c>
      <c r="C460" s="163" t="s">
        <v>726</v>
      </c>
      <c r="D460" s="163"/>
      <c r="E460" s="163"/>
      <c r="F460" s="284"/>
      <c r="G460" s="284"/>
      <c r="H460" s="183"/>
      <c r="I460" s="183"/>
      <c r="J460" s="183"/>
      <c r="K460" s="183"/>
    </row>
    <row r="461" spans="2:11">
      <c r="B461" s="161"/>
      <c r="C461" s="161"/>
      <c r="D461" s="161"/>
      <c r="E461" s="161"/>
      <c r="F461" s="284"/>
      <c r="G461" s="284"/>
      <c r="H461" s="285"/>
      <c r="I461" s="333"/>
      <c r="J461" s="183"/>
      <c r="K461" s="183"/>
    </row>
    <row r="462" spans="2:11" ht="18" customHeight="1">
      <c r="B462" s="503" t="s">
        <v>87</v>
      </c>
      <c r="C462" s="504"/>
      <c r="D462" s="464" t="s">
        <v>239</v>
      </c>
      <c r="E462" s="466"/>
      <c r="F462" s="284"/>
      <c r="G462" s="284"/>
      <c r="H462" s="285"/>
      <c r="I462" s="333"/>
      <c r="J462" s="183"/>
      <c r="K462" s="183"/>
    </row>
    <row r="463" spans="2:11" ht="18" customHeight="1">
      <c r="B463" s="505"/>
      <c r="C463" s="506"/>
      <c r="D463" s="381">
        <v>44651</v>
      </c>
      <c r="E463" s="381">
        <v>44286</v>
      </c>
      <c r="F463" s="284"/>
      <c r="G463" s="284"/>
      <c r="H463" s="285"/>
      <c r="I463" s="333"/>
      <c r="J463" s="183"/>
      <c r="K463" s="183"/>
    </row>
    <row r="464" spans="2:11" ht="15" customHeight="1">
      <c r="B464" s="507" t="s">
        <v>68</v>
      </c>
      <c r="C464" s="508"/>
      <c r="D464" s="334">
        <v>888496487</v>
      </c>
      <c r="E464" s="334">
        <v>416776719</v>
      </c>
      <c r="F464" s="284"/>
      <c r="G464" s="183"/>
      <c r="H464" s="285"/>
      <c r="I464" s="333"/>
      <c r="J464" s="183"/>
      <c r="K464" s="183"/>
    </row>
    <row r="465" spans="2:11" ht="15" customHeight="1">
      <c r="B465" s="507" t="s">
        <v>70</v>
      </c>
      <c r="C465" s="508"/>
      <c r="D465" s="334">
        <f>269862796+52744320+12718184+99636364+60000000-99500000</f>
        <v>395461664</v>
      </c>
      <c r="E465" s="334">
        <v>651325962</v>
      </c>
      <c r="F465" s="284"/>
      <c r="G465" s="284"/>
      <c r="H465" s="183"/>
      <c r="I465" s="183"/>
      <c r="J465" s="183"/>
      <c r="K465" s="183"/>
    </row>
    <row r="466" spans="2:11" ht="15" customHeight="1">
      <c r="B466" s="507" t="s">
        <v>71</v>
      </c>
      <c r="C466" s="508"/>
      <c r="D466" s="334">
        <f>2663209339+434771825+9331616+1090-44036674</f>
        <v>3063277196</v>
      </c>
      <c r="E466" s="334">
        <v>6126469283</v>
      </c>
      <c r="F466" s="284"/>
      <c r="G466" s="284"/>
      <c r="H466" s="183"/>
      <c r="I466" s="182"/>
      <c r="J466" s="183"/>
      <c r="K466" s="183"/>
    </row>
    <row r="467" spans="2:11" ht="15" customHeight="1">
      <c r="B467" s="507" t="s">
        <v>280</v>
      </c>
      <c r="C467" s="508"/>
      <c r="D467" s="334">
        <v>0</v>
      </c>
      <c r="E467" s="334">
        <v>21659528</v>
      </c>
      <c r="F467" s="284"/>
      <c r="G467" s="284"/>
      <c r="H467" s="183"/>
      <c r="I467" s="182"/>
      <c r="J467" s="183"/>
      <c r="K467" s="183"/>
    </row>
    <row r="468" spans="2:11" ht="15" customHeight="1">
      <c r="B468" s="469" t="s">
        <v>72</v>
      </c>
      <c r="C468" s="471"/>
      <c r="D468" s="131">
        <f>SUM(D464:D467)</f>
        <v>4347235347</v>
      </c>
      <c r="E468" s="131">
        <f>SUM(E464:E467)</f>
        <v>7216231492</v>
      </c>
      <c r="F468" s="284"/>
      <c r="G468" s="284"/>
      <c r="H468" s="183"/>
      <c r="I468" s="183"/>
      <c r="J468" s="183"/>
      <c r="K468" s="183"/>
    </row>
    <row r="469" spans="2:11">
      <c r="K469" s="183"/>
    </row>
    <row r="470" spans="2:11">
      <c r="B470" s="163" t="s">
        <v>756</v>
      </c>
      <c r="C470" s="163" t="s">
        <v>727</v>
      </c>
      <c r="D470" s="163"/>
      <c r="E470" s="163"/>
      <c r="K470" s="183"/>
    </row>
    <row r="471" spans="2:11">
      <c r="K471" s="183"/>
    </row>
    <row r="472" spans="2:11" ht="18" customHeight="1">
      <c r="B472" s="503" t="s">
        <v>87</v>
      </c>
      <c r="C472" s="504"/>
      <c r="D472" s="539" t="s">
        <v>239</v>
      </c>
      <c r="E472" s="539"/>
      <c r="F472" s="284"/>
      <c r="G472" s="284"/>
      <c r="H472" s="285"/>
      <c r="I472" s="333"/>
      <c r="J472" s="183"/>
      <c r="K472" s="183"/>
    </row>
    <row r="473" spans="2:11" ht="18" customHeight="1">
      <c r="B473" s="505"/>
      <c r="C473" s="506"/>
      <c r="D473" s="381">
        <v>44651</v>
      </c>
      <c r="E473" s="381">
        <v>44286</v>
      </c>
      <c r="H473" s="285"/>
      <c r="I473" s="333"/>
      <c r="J473" s="183"/>
      <c r="K473" s="183"/>
    </row>
    <row r="474" spans="2:11" ht="15" customHeight="1">
      <c r="B474" s="507" t="s">
        <v>73</v>
      </c>
      <c r="C474" s="508"/>
      <c r="D474" s="334">
        <v>0</v>
      </c>
      <c r="E474" s="334">
        <v>0</v>
      </c>
      <c r="F474" s="284"/>
    </row>
    <row r="475" spans="2:11" ht="15" customHeight="1">
      <c r="B475" s="509" t="s">
        <v>72</v>
      </c>
      <c r="C475" s="510"/>
      <c r="D475" s="332">
        <f>+D474</f>
        <v>0</v>
      </c>
      <c r="E475" s="332">
        <v>0</v>
      </c>
    </row>
    <row r="477" spans="2:11">
      <c r="B477" s="163" t="s">
        <v>749</v>
      </c>
      <c r="C477" s="163" t="s">
        <v>729</v>
      </c>
      <c r="D477" s="163"/>
      <c r="E477" s="163"/>
    </row>
    <row r="479" spans="2:11">
      <c r="B479" s="163" t="s">
        <v>768</v>
      </c>
      <c r="C479" s="163" t="s">
        <v>728</v>
      </c>
      <c r="D479" s="163"/>
      <c r="E479" s="163"/>
    </row>
    <row r="480" spans="2:11">
      <c r="B480" s="163"/>
      <c r="C480" s="163"/>
      <c r="D480" s="163"/>
      <c r="E480" s="163"/>
    </row>
    <row r="481" spans="2:11" ht="18" customHeight="1">
      <c r="B481" s="503" t="s">
        <v>87</v>
      </c>
      <c r="C481" s="504"/>
      <c r="D481" s="539" t="s">
        <v>239</v>
      </c>
      <c r="E481" s="539"/>
      <c r="H481" s="285"/>
      <c r="I481" s="285"/>
      <c r="J481" s="183"/>
      <c r="K481" s="183"/>
    </row>
    <row r="482" spans="2:11" ht="18" customHeight="1">
      <c r="B482" s="505"/>
      <c r="C482" s="506"/>
      <c r="D482" s="381">
        <v>44651</v>
      </c>
      <c r="E482" s="381">
        <v>44286</v>
      </c>
      <c r="F482" s="152"/>
      <c r="K482" s="183"/>
    </row>
    <row r="483" spans="2:11" ht="15" customHeight="1">
      <c r="B483" s="507" t="s">
        <v>75</v>
      </c>
      <c r="C483" s="508"/>
      <c r="D483" s="331">
        <v>2641530</v>
      </c>
      <c r="E483" s="334">
        <v>2530200</v>
      </c>
      <c r="F483" s="284"/>
      <c r="G483" s="152"/>
    </row>
    <row r="484" spans="2:11" ht="15" hidden="1" customHeight="1">
      <c r="B484" s="335" t="s">
        <v>324</v>
      </c>
      <c r="C484" s="335"/>
      <c r="D484" s="331">
        <v>0</v>
      </c>
      <c r="E484" s="334">
        <v>0</v>
      </c>
      <c r="F484" s="284"/>
      <c r="G484" s="152"/>
    </row>
    <row r="485" spans="2:11" ht="15" customHeight="1">
      <c r="B485" s="507" t="s">
        <v>98</v>
      </c>
      <c r="C485" s="508"/>
      <c r="D485" s="331">
        <v>21236090</v>
      </c>
      <c r="E485" s="334">
        <v>12252139</v>
      </c>
      <c r="F485" s="284"/>
      <c r="G485" s="152"/>
    </row>
    <row r="486" spans="2:11" ht="15" customHeight="1">
      <c r="B486" s="507" t="s">
        <v>99</v>
      </c>
      <c r="C486" s="508"/>
      <c r="D486" s="331">
        <v>0</v>
      </c>
      <c r="E486" s="334">
        <v>3409841</v>
      </c>
      <c r="F486" s="284"/>
      <c r="G486" s="152"/>
    </row>
    <row r="487" spans="2:11" ht="15" customHeight="1">
      <c r="B487" s="507" t="s">
        <v>243</v>
      </c>
      <c r="C487" s="508"/>
      <c r="D487" s="331">
        <f>111725715-10064</f>
        <v>111715651</v>
      </c>
      <c r="E487" s="334">
        <v>56203</v>
      </c>
      <c r="F487" s="284"/>
      <c r="G487" s="152"/>
    </row>
    <row r="488" spans="2:11" ht="15" customHeight="1">
      <c r="B488" s="507" t="s">
        <v>874</v>
      </c>
      <c r="C488" s="508"/>
      <c r="D488" s="331">
        <v>253235278</v>
      </c>
      <c r="E488" s="331">
        <v>0</v>
      </c>
      <c r="F488" s="284"/>
      <c r="G488" s="152"/>
    </row>
    <row r="489" spans="2:11" ht="15" customHeight="1">
      <c r="B489" s="509" t="s">
        <v>88</v>
      </c>
      <c r="C489" s="510"/>
      <c r="D489" s="332">
        <f>SUM(D483:D488)</f>
        <v>388828549</v>
      </c>
      <c r="E489" s="332">
        <f>SUM(E483:E488)</f>
        <v>18248383</v>
      </c>
      <c r="F489" s="152"/>
      <c r="G489" s="152"/>
    </row>
    <row r="490" spans="2:11">
      <c r="B490" s="188"/>
      <c r="C490" s="188"/>
      <c r="D490" s="275"/>
      <c r="E490" s="275"/>
    </row>
    <row r="491" spans="2:11">
      <c r="B491" s="163" t="s">
        <v>769</v>
      </c>
      <c r="C491" s="163" t="s">
        <v>731</v>
      </c>
      <c r="D491" s="163"/>
      <c r="E491" s="163"/>
    </row>
    <row r="492" spans="2:11">
      <c r="B492" s="163"/>
      <c r="C492" s="163"/>
      <c r="D492" s="163"/>
      <c r="E492" s="163"/>
    </row>
    <row r="493" spans="2:11" ht="18" customHeight="1">
      <c r="B493" s="503" t="s">
        <v>87</v>
      </c>
      <c r="C493" s="504"/>
      <c r="D493" s="539" t="s">
        <v>239</v>
      </c>
      <c r="E493" s="539"/>
      <c r="F493" s="152"/>
      <c r="G493" s="152"/>
      <c r="H493" s="285"/>
      <c r="I493" s="333"/>
      <c r="J493" s="183"/>
      <c r="K493" s="183"/>
    </row>
    <row r="494" spans="2:11" ht="18" customHeight="1">
      <c r="B494" s="505"/>
      <c r="C494" s="506"/>
      <c r="D494" s="381">
        <v>44651</v>
      </c>
      <c r="E494" s="381">
        <v>44286</v>
      </c>
      <c r="F494" s="152"/>
      <c r="G494" s="152"/>
      <c r="H494" s="285"/>
      <c r="I494" s="333"/>
      <c r="J494" s="183"/>
      <c r="K494" s="183"/>
    </row>
    <row r="495" spans="2:11" ht="15" customHeight="1">
      <c r="B495" s="507" t="s">
        <v>97</v>
      </c>
      <c r="C495" s="508"/>
      <c r="D495" s="331">
        <v>24782200</v>
      </c>
      <c r="E495" s="334">
        <v>10644092</v>
      </c>
      <c r="F495" s="284"/>
      <c r="G495" s="152"/>
    </row>
    <row r="496" spans="2:11" ht="15" customHeight="1">
      <c r="B496" s="507" t="s">
        <v>76</v>
      </c>
      <c r="C496" s="508"/>
      <c r="D496" s="331">
        <v>4842933</v>
      </c>
      <c r="E496" s="334">
        <v>84665689</v>
      </c>
      <c r="F496" s="284"/>
      <c r="G496" s="152"/>
    </row>
    <row r="497" spans="2:11" ht="15" customHeight="1">
      <c r="B497" s="507" t="s">
        <v>466</v>
      </c>
      <c r="C497" s="508"/>
      <c r="D497" s="331">
        <v>0</v>
      </c>
      <c r="E497" s="334">
        <v>0</v>
      </c>
      <c r="F497" s="152"/>
      <c r="G497" s="152"/>
    </row>
    <row r="498" spans="2:11" ht="15" customHeight="1">
      <c r="B498" s="509" t="s">
        <v>88</v>
      </c>
      <c r="C498" s="510"/>
      <c r="D498" s="332">
        <f>SUM(D495:D497)</f>
        <v>29625133</v>
      </c>
      <c r="E498" s="332">
        <f>SUM(E495:E497)</f>
        <v>95309781</v>
      </c>
      <c r="F498" s="152"/>
      <c r="G498" s="152"/>
    </row>
    <row r="499" spans="2:11" s="188" customFormat="1">
      <c r="D499" s="275"/>
      <c r="E499" s="275"/>
      <c r="F499" s="221"/>
      <c r="G499" s="221"/>
    </row>
    <row r="500" spans="2:11">
      <c r="B500" s="163" t="s">
        <v>770</v>
      </c>
      <c r="C500" s="163" t="s">
        <v>730</v>
      </c>
      <c r="D500" s="163"/>
      <c r="E500" s="163"/>
    </row>
    <row r="501" spans="2:11">
      <c r="B501" s="163"/>
      <c r="C501" s="163"/>
      <c r="D501" s="163"/>
      <c r="E501" s="163"/>
    </row>
    <row r="502" spans="2:11" ht="18" customHeight="1">
      <c r="B502" s="503" t="s">
        <v>87</v>
      </c>
      <c r="C502" s="504"/>
      <c r="D502" s="539" t="s">
        <v>239</v>
      </c>
      <c r="E502" s="539"/>
      <c r="H502" s="285"/>
      <c r="I502" s="333"/>
      <c r="J502" s="183"/>
      <c r="K502" s="183"/>
    </row>
    <row r="503" spans="2:11" ht="18" customHeight="1">
      <c r="B503" s="505"/>
      <c r="C503" s="506"/>
      <c r="D503" s="381">
        <v>44651</v>
      </c>
      <c r="E503" s="381">
        <v>44286</v>
      </c>
      <c r="H503" s="285"/>
      <c r="I503" s="333"/>
      <c r="J503" s="183"/>
      <c r="K503" s="183"/>
    </row>
    <row r="504" spans="2:11" ht="15" customHeight="1">
      <c r="B504" s="507" t="s">
        <v>199</v>
      </c>
      <c r="C504" s="508"/>
      <c r="D504" s="334">
        <f>48000000-7500000</f>
        <v>40500000</v>
      </c>
      <c r="E504" s="334">
        <v>40500000</v>
      </c>
      <c r="F504" s="284"/>
      <c r="G504" s="336"/>
      <c r="H504" s="285"/>
      <c r="I504" s="333"/>
      <c r="J504" s="183"/>
      <c r="K504" s="183"/>
    </row>
    <row r="505" spans="2:11" ht="15" customHeight="1">
      <c r="B505" s="507" t="s">
        <v>244</v>
      </c>
      <c r="C505" s="508"/>
      <c r="D505" s="334">
        <v>216000000</v>
      </c>
      <c r="E505" s="334">
        <v>216000000</v>
      </c>
      <c r="F505" s="284"/>
      <c r="H505" s="285"/>
      <c r="I505" s="333"/>
      <c r="J505" s="183"/>
      <c r="K505" s="183"/>
    </row>
    <row r="506" spans="2:11" ht="15" customHeight="1">
      <c r="B506" s="507" t="s">
        <v>85</v>
      </c>
      <c r="C506" s="508"/>
      <c r="D506" s="334">
        <v>974481388</v>
      </c>
      <c r="E506" s="334">
        <v>767813724</v>
      </c>
      <c r="F506" s="284"/>
      <c r="H506" s="285"/>
      <c r="I506" s="333"/>
      <c r="J506" s="183"/>
      <c r="K506" s="183"/>
    </row>
    <row r="507" spans="2:11" ht="15" customHeight="1">
      <c r="B507" s="507" t="s">
        <v>487</v>
      </c>
      <c r="C507" s="508"/>
      <c r="D507" s="337">
        <v>0</v>
      </c>
      <c r="E507" s="337">
        <v>0</v>
      </c>
      <c r="F507" s="284"/>
      <c r="H507" s="285"/>
      <c r="I507" s="333"/>
      <c r="J507" s="183"/>
      <c r="K507" s="183"/>
    </row>
    <row r="508" spans="2:11" ht="14.4" hidden="1" customHeight="1">
      <c r="B508" s="507" t="s">
        <v>95</v>
      </c>
      <c r="C508" s="508"/>
      <c r="D508" s="334">
        <v>0</v>
      </c>
      <c r="E508" s="334">
        <v>0</v>
      </c>
      <c r="F508" s="284"/>
      <c r="H508" s="285"/>
      <c r="I508" s="333"/>
      <c r="J508" s="183"/>
      <c r="K508" s="183"/>
    </row>
    <row r="509" spans="2:11" ht="15" customHeight="1">
      <c r="B509" s="507" t="s">
        <v>80</v>
      </c>
      <c r="C509" s="508"/>
      <c r="D509" s="334">
        <v>81206782</v>
      </c>
      <c r="E509" s="334">
        <v>63878489</v>
      </c>
      <c r="F509" s="284"/>
      <c r="H509" s="285"/>
      <c r="I509" s="333"/>
      <c r="J509" s="183"/>
      <c r="K509" s="183"/>
    </row>
    <row r="510" spans="2:11" ht="15" customHeight="1">
      <c r="B510" s="507" t="s">
        <v>86</v>
      </c>
      <c r="C510" s="508"/>
      <c r="D510" s="334">
        <v>175639429</v>
      </c>
      <c r="E510" s="334">
        <v>128339264</v>
      </c>
      <c r="F510" s="284"/>
      <c r="H510" s="285"/>
      <c r="I510" s="333"/>
      <c r="J510" s="183"/>
      <c r="K510" s="183"/>
    </row>
    <row r="511" spans="2:11" ht="15" customHeight="1">
      <c r="B511" s="507" t="s">
        <v>82</v>
      </c>
      <c r="C511" s="508"/>
      <c r="D511" s="334">
        <v>120982401</v>
      </c>
      <c r="E511" s="334">
        <v>443695948</v>
      </c>
      <c r="F511" s="284"/>
      <c r="H511" s="285"/>
      <c r="I511" s="333"/>
      <c r="J511" s="183"/>
      <c r="K511" s="183"/>
    </row>
    <row r="512" spans="2:11" ht="15" customHeight="1">
      <c r="B512" s="507" t="s">
        <v>245</v>
      </c>
      <c r="C512" s="508"/>
      <c r="D512" s="334">
        <v>18000000</v>
      </c>
      <c r="E512" s="334">
        <v>76963636</v>
      </c>
      <c r="F512" s="284"/>
      <c r="H512" s="285"/>
      <c r="I512" s="333"/>
      <c r="J512" s="183"/>
      <c r="K512" s="183"/>
    </row>
    <row r="513" spans="2:11" ht="15" customHeight="1">
      <c r="B513" s="507" t="s">
        <v>78</v>
      </c>
      <c r="C513" s="508"/>
      <c r="D513" s="334">
        <v>36697591</v>
      </c>
      <c r="E513" s="334">
        <v>29211048</v>
      </c>
      <c r="F513" s="284"/>
      <c r="H513" s="285"/>
      <c r="I513" s="333"/>
      <c r="J513" s="183"/>
      <c r="K513" s="183"/>
    </row>
    <row r="514" spans="2:11" ht="15" customHeight="1">
      <c r="B514" s="507" t="s">
        <v>219</v>
      </c>
      <c r="C514" s="508"/>
      <c r="D514" s="334">
        <v>19218435</v>
      </c>
      <c r="E514" s="334">
        <v>4902252</v>
      </c>
      <c r="F514" s="284"/>
      <c r="H514" s="285"/>
      <c r="I514" s="333"/>
      <c r="J514" s="183"/>
      <c r="K514" s="183"/>
    </row>
    <row r="515" spans="2:11" ht="15" customHeight="1">
      <c r="B515" s="507" t="s">
        <v>241</v>
      </c>
      <c r="C515" s="508"/>
      <c r="D515" s="334">
        <v>1430000</v>
      </c>
      <c r="E515" s="334">
        <v>11202952</v>
      </c>
      <c r="F515" s="284"/>
      <c r="H515" s="285"/>
      <c r="I515" s="333"/>
      <c r="J515" s="183"/>
      <c r="K515" s="183"/>
    </row>
    <row r="516" spans="2:11" ht="15" customHeight="1">
      <c r="B516" s="507" t="s">
        <v>218</v>
      </c>
      <c r="C516" s="508"/>
      <c r="D516" s="334">
        <v>59662000</v>
      </c>
      <c r="E516" s="334">
        <v>38318000</v>
      </c>
      <c r="F516" s="284"/>
    </row>
    <row r="517" spans="2:11" ht="15" customHeight="1">
      <c r="B517" s="507" t="s">
        <v>246</v>
      </c>
      <c r="C517" s="508"/>
      <c r="D517" s="334">
        <v>37500000</v>
      </c>
      <c r="E517" s="334">
        <v>7500000</v>
      </c>
      <c r="F517" s="284"/>
    </row>
    <row r="518" spans="2:11" ht="15" customHeight="1">
      <c r="B518" s="507" t="s">
        <v>247</v>
      </c>
      <c r="C518" s="508"/>
      <c r="D518" s="334">
        <v>12500001</v>
      </c>
      <c r="E518" s="334">
        <v>2500000</v>
      </c>
      <c r="F518" s="284"/>
    </row>
    <row r="519" spans="2:11" ht="15" customHeight="1">
      <c r="B519" s="507" t="s">
        <v>96</v>
      </c>
      <c r="C519" s="508"/>
      <c r="D519" s="334">
        <v>11264054</v>
      </c>
      <c r="E519" s="334">
        <v>3536858</v>
      </c>
      <c r="F519" s="284"/>
    </row>
    <row r="520" spans="2:11" ht="15" customHeight="1">
      <c r="B520" s="507" t="s">
        <v>92</v>
      </c>
      <c r="C520" s="508"/>
      <c r="D520" s="334">
        <v>9383158</v>
      </c>
      <c r="E520" s="334">
        <v>15342955</v>
      </c>
      <c r="F520" s="284"/>
    </row>
    <row r="521" spans="2:11" ht="15" customHeight="1">
      <c r="B521" s="507" t="s">
        <v>79</v>
      </c>
      <c r="C521" s="508"/>
      <c r="D521" s="334">
        <v>0</v>
      </c>
      <c r="E521" s="334">
        <v>0</v>
      </c>
      <c r="F521" s="284"/>
    </row>
    <row r="522" spans="2:11" ht="15" customHeight="1">
      <c r="B522" s="507" t="s">
        <v>93</v>
      </c>
      <c r="C522" s="508"/>
      <c r="D522" s="334">
        <v>81608025</v>
      </c>
      <c r="E522" s="334">
        <v>29681038</v>
      </c>
      <c r="F522" s="284"/>
      <c r="H522" s="170"/>
      <c r="I522" s="183"/>
    </row>
    <row r="523" spans="2:11" ht="15" customHeight="1">
      <c r="B523" s="507" t="s">
        <v>91</v>
      </c>
      <c r="C523" s="508"/>
      <c r="D523" s="334">
        <v>12958168</v>
      </c>
      <c r="E523" s="334">
        <v>10664055</v>
      </c>
      <c r="F523" s="284"/>
      <c r="H523" s="183"/>
    </row>
    <row r="524" spans="2:11" ht="15" customHeight="1">
      <c r="B524" s="507" t="s">
        <v>94</v>
      </c>
      <c r="C524" s="508"/>
      <c r="D524" s="334">
        <v>6893637</v>
      </c>
      <c r="E524" s="334">
        <v>4455294</v>
      </c>
      <c r="F524" s="284"/>
      <c r="G524" s="152"/>
    </row>
    <row r="525" spans="2:11" ht="15" customHeight="1">
      <c r="B525" s="507" t="s">
        <v>81</v>
      </c>
      <c r="C525" s="508"/>
      <c r="D525" s="334">
        <v>7908269</v>
      </c>
      <c r="E525" s="334">
        <v>2381733</v>
      </c>
      <c r="F525" s="284"/>
      <c r="G525" s="152"/>
    </row>
    <row r="526" spans="2:11" ht="15" customHeight="1">
      <c r="B526" s="507" t="s">
        <v>502</v>
      </c>
      <c r="C526" s="508"/>
      <c r="D526" s="337">
        <v>364998952</v>
      </c>
      <c r="E526" s="337">
        <v>129318389</v>
      </c>
      <c r="F526" s="284"/>
      <c r="G526" s="152"/>
    </row>
    <row r="527" spans="2:11" ht="15" customHeight="1">
      <c r="B527" s="507" t="s">
        <v>473</v>
      </c>
      <c r="C527" s="508"/>
      <c r="D527" s="337">
        <v>9974136</v>
      </c>
      <c r="E527" s="337">
        <v>15226002</v>
      </c>
      <c r="F527" s="284"/>
      <c r="G527" s="152"/>
    </row>
    <row r="528" spans="2:11" ht="15" customHeight="1">
      <c r="B528" s="507" t="s">
        <v>77</v>
      </c>
      <c r="C528" s="508"/>
      <c r="D528" s="334">
        <v>15448422</v>
      </c>
      <c r="E528" s="334">
        <v>1179371</v>
      </c>
      <c r="F528" s="284"/>
      <c r="G528" s="152"/>
    </row>
    <row r="529" spans="2:11" ht="15" customHeight="1">
      <c r="B529" s="507" t="s">
        <v>242</v>
      </c>
      <c r="C529" s="508"/>
      <c r="D529" s="334">
        <v>72971990</v>
      </c>
      <c r="E529" s="334">
        <v>34663931</v>
      </c>
      <c r="F529" s="284"/>
      <c r="G529" s="152"/>
    </row>
    <row r="530" spans="2:11" ht="15" customHeight="1">
      <c r="B530" s="507" t="s">
        <v>326</v>
      </c>
      <c r="C530" s="508"/>
      <c r="D530" s="334">
        <v>10005892</v>
      </c>
      <c r="E530" s="334">
        <v>8797198</v>
      </c>
      <c r="F530" s="284"/>
      <c r="G530" s="152"/>
    </row>
    <row r="531" spans="2:11" ht="15" customHeight="1">
      <c r="B531" s="507" t="s">
        <v>240</v>
      </c>
      <c r="C531" s="508"/>
      <c r="D531" s="334">
        <v>16698558</v>
      </c>
      <c r="E531" s="334">
        <v>19085127</v>
      </c>
      <c r="F531" s="284"/>
      <c r="G531" s="152"/>
    </row>
    <row r="532" spans="2:11" ht="15" customHeight="1">
      <c r="B532" s="507" t="s">
        <v>327</v>
      </c>
      <c r="C532" s="508"/>
      <c r="D532" s="334">
        <v>10138256</v>
      </c>
      <c r="E532" s="334">
        <v>2376000</v>
      </c>
      <c r="F532" s="284"/>
      <c r="G532" s="152"/>
    </row>
    <row r="533" spans="2:11" ht="15" customHeight="1">
      <c r="B533" s="507" t="s">
        <v>328</v>
      </c>
      <c r="C533" s="508"/>
      <c r="D533" s="334">
        <v>9960190</v>
      </c>
      <c r="E533" s="334">
        <v>51598258</v>
      </c>
      <c r="F533" s="284"/>
      <c r="G533" s="152"/>
    </row>
    <row r="534" spans="2:11" ht="15" customHeight="1">
      <c r="B534" s="507" t="s">
        <v>329</v>
      </c>
      <c r="C534" s="508"/>
      <c r="D534" s="334">
        <v>25591176</v>
      </c>
      <c r="E534" s="334">
        <v>6818182</v>
      </c>
      <c r="F534" s="284"/>
      <c r="G534" s="152"/>
    </row>
    <row r="535" spans="2:11" ht="15" customHeight="1">
      <c r="B535" s="507" t="s">
        <v>815</v>
      </c>
      <c r="C535" s="508"/>
      <c r="D535" s="338">
        <v>4800000</v>
      </c>
      <c r="E535" s="338">
        <v>0</v>
      </c>
      <c r="F535" s="284"/>
      <c r="G535" s="152"/>
    </row>
    <row r="536" spans="2:11" ht="15" customHeight="1">
      <c r="B536" s="509" t="s">
        <v>72</v>
      </c>
      <c r="C536" s="510"/>
      <c r="D536" s="332">
        <f>SUM(D504:D535)</f>
        <v>2464420910</v>
      </c>
      <c r="E536" s="332">
        <f>SUM(E504:E535)</f>
        <v>2165949704</v>
      </c>
      <c r="F536" s="152"/>
      <c r="G536" s="183"/>
    </row>
    <row r="538" spans="2:11">
      <c r="B538" s="188"/>
      <c r="C538" s="188"/>
      <c r="D538" s="275"/>
      <c r="E538" s="275"/>
      <c r="F538" s="152"/>
      <c r="G538" s="152"/>
    </row>
    <row r="539" spans="2:11">
      <c r="B539" s="163" t="s">
        <v>757</v>
      </c>
      <c r="C539" s="163" t="s">
        <v>20</v>
      </c>
      <c r="D539" s="163"/>
      <c r="E539" s="163"/>
    </row>
    <row r="541" spans="2:11">
      <c r="C541" s="173" t="s">
        <v>20</v>
      </c>
    </row>
    <row r="542" spans="2:11" ht="18" customHeight="1">
      <c r="B542" s="503" t="s">
        <v>87</v>
      </c>
      <c r="C542" s="504"/>
      <c r="D542" s="539" t="s">
        <v>239</v>
      </c>
      <c r="E542" s="539"/>
      <c r="I542" s="333"/>
      <c r="J542" s="183"/>
      <c r="K542" s="183"/>
    </row>
    <row r="543" spans="2:11" ht="18" customHeight="1">
      <c r="B543" s="505"/>
      <c r="C543" s="506"/>
      <c r="D543" s="381">
        <v>44651</v>
      </c>
      <c r="E543" s="381">
        <v>44286</v>
      </c>
      <c r="I543" s="333"/>
      <c r="J543" s="183"/>
      <c r="K543" s="183"/>
    </row>
    <row r="544" spans="2:11" ht="15" customHeight="1">
      <c r="B544" s="524" t="s">
        <v>89</v>
      </c>
      <c r="C544" s="525"/>
      <c r="D544" s="339">
        <f>+D545</f>
        <v>12963492</v>
      </c>
      <c r="E544" s="339">
        <f>+E545</f>
        <v>274656</v>
      </c>
    </row>
    <row r="545" spans="2:11" ht="15" customHeight="1">
      <c r="B545" s="507" t="s">
        <v>64</v>
      </c>
      <c r="C545" s="508"/>
      <c r="D545" s="331">
        <v>12963492</v>
      </c>
      <c r="E545" s="331">
        <v>274656</v>
      </c>
      <c r="F545" s="284"/>
    </row>
    <row r="546" spans="2:11" ht="15" customHeight="1">
      <c r="B546" s="524" t="s">
        <v>90</v>
      </c>
      <c r="C546" s="525"/>
      <c r="D546" s="339">
        <f>+D547</f>
        <v>16348481</v>
      </c>
      <c r="E546" s="339">
        <f>+E547</f>
        <v>303000009</v>
      </c>
      <c r="I546" s="183"/>
      <c r="J546" s="183"/>
    </row>
    <row r="547" spans="2:11" ht="15" customHeight="1">
      <c r="B547" s="507" t="s">
        <v>83</v>
      </c>
      <c r="C547" s="508"/>
      <c r="D547" s="331">
        <v>16348481</v>
      </c>
      <c r="E547" s="331">
        <v>303000009</v>
      </c>
      <c r="F547" s="284"/>
      <c r="I547" s="183"/>
      <c r="J547" s="183"/>
    </row>
    <row r="548" spans="2:11" ht="15" customHeight="1">
      <c r="F548" s="284"/>
      <c r="I548" s="183"/>
      <c r="J548" s="183"/>
    </row>
    <row r="549" spans="2:11">
      <c r="I549" s="183"/>
      <c r="J549" s="183"/>
    </row>
    <row r="550" spans="2:11">
      <c r="B550" s="173" t="s">
        <v>771</v>
      </c>
      <c r="C550" s="173" t="s">
        <v>21</v>
      </c>
      <c r="H550" s="183"/>
      <c r="I550" s="183"/>
      <c r="J550" s="183"/>
    </row>
    <row r="551" spans="2:11">
      <c r="B551" s="173" t="s">
        <v>758</v>
      </c>
      <c r="C551" s="173" t="s">
        <v>687</v>
      </c>
      <c r="H551" s="183"/>
      <c r="I551" s="183"/>
      <c r="J551" s="183"/>
    </row>
    <row r="552" spans="2:11">
      <c r="H552" s="183"/>
      <c r="I552" s="183"/>
      <c r="J552" s="183"/>
    </row>
    <row r="553" spans="2:11" ht="18" customHeight="1">
      <c r="B553" s="503" t="s">
        <v>87</v>
      </c>
      <c r="C553" s="504"/>
      <c r="D553" s="539" t="s">
        <v>239</v>
      </c>
      <c r="E553" s="539"/>
      <c r="H553" s="285"/>
      <c r="I553" s="333"/>
      <c r="J553" s="183"/>
      <c r="K553" s="183"/>
    </row>
    <row r="554" spans="2:11" ht="18" customHeight="1">
      <c r="B554" s="505"/>
      <c r="C554" s="506"/>
      <c r="D554" s="381">
        <v>44651</v>
      </c>
      <c r="E554" s="381">
        <v>44286</v>
      </c>
      <c r="H554" s="285"/>
      <c r="I554" s="333"/>
      <c r="J554" s="183"/>
      <c r="K554" s="183"/>
    </row>
    <row r="555" spans="2:11" ht="15" customHeight="1">
      <c r="B555" s="507" t="s">
        <v>69</v>
      </c>
      <c r="C555" s="508"/>
      <c r="D555" s="331">
        <v>1505420200</v>
      </c>
      <c r="E555" s="331">
        <v>279717253</v>
      </c>
      <c r="F555" s="284"/>
      <c r="H555" s="183"/>
      <c r="I555" s="183"/>
      <c r="J555" s="183"/>
    </row>
    <row r="556" spans="2:11" ht="15" customHeight="1">
      <c r="B556" s="507" t="s">
        <v>67</v>
      </c>
      <c r="C556" s="508"/>
      <c r="D556" s="331">
        <f>19038+1279282994</f>
        <v>1279302032</v>
      </c>
      <c r="E556" s="331">
        <v>350878374</v>
      </c>
      <c r="F556" s="284"/>
      <c r="H556" s="183"/>
      <c r="I556" s="183"/>
      <c r="J556" s="183"/>
    </row>
    <row r="557" spans="2:11" ht="15" customHeight="1">
      <c r="B557" s="469" t="s">
        <v>72</v>
      </c>
      <c r="C557" s="471"/>
      <c r="D557" s="131">
        <f>+D555+D556</f>
        <v>2784722232</v>
      </c>
      <c r="E557" s="131">
        <f>+E555+E556</f>
        <v>630595627</v>
      </c>
      <c r="H557" s="183"/>
      <c r="I557" s="183"/>
      <c r="J557" s="183"/>
    </row>
    <row r="558" spans="2:11" s="188" customFormat="1">
      <c r="B558" s="340"/>
      <c r="C558" s="340"/>
      <c r="D558" s="301"/>
      <c r="E558" s="301"/>
      <c r="F558" s="221"/>
      <c r="G558" s="221"/>
      <c r="H558" s="275"/>
      <c r="I558" s="275"/>
      <c r="J558" s="275"/>
    </row>
    <row r="559" spans="2:11" s="188" customFormat="1">
      <c r="B559" s="340" t="s">
        <v>759</v>
      </c>
      <c r="C559" s="340" t="s">
        <v>689</v>
      </c>
      <c r="D559" s="301"/>
      <c r="E559" s="301"/>
      <c r="F559" s="221"/>
      <c r="G559" s="221"/>
      <c r="H559" s="275"/>
      <c r="I559" s="275"/>
      <c r="J559" s="275"/>
    </row>
    <row r="560" spans="2:11" s="188" customFormat="1">
      <c r="B560" s="340"/>
      <c r="C560" s="340"/>
      <c r="D560" s="301"/>
      <c r="E560" s="301"/>
      <c r="F560" s="221"/>
      <c r="G560" s="221"/>
      <c r="H560" s="275"/>
      <c r="I560" s="275"/>
      <c r="J560" s="275"/>
    </row>
    <row r="561" spans="1:11" ht="18" customHeight="1">
      <c r="B561" s="503" t="s">
        <v>87</v>
      </c>
      <c r="C561" s="504"/>
      <c r="D561" s="539" t="s">
        <v>239</v>
      </c>
      <c r="E561" s="539"/>
      <c r="F561" s="221"/>
      <c r="G561" s="221"/>
      <c r="H561" s="285"/>
      <c r="I561" s="333"/>
      <c r="J561" s="183"/>
      <c r="K561" s="183"/>
    </row>
    <row r="562" spans="1:11" ht="18" customHeight="1">
      <c r="B562" s="505"/>
      <c r="C562" s="506"/>
      <c r="D562" s="381">
        <v>44651</v>
      </c>
      <c r="E562" s="381">
        <v>44286</v>
      </c>
      <c r="F562" s="221"/>
      <c r="G562" s="221"/>
      <c r="H562" s="285"/>
      <c r="I562" s="333"/>
      <c r="J562" s="183"/>
      <c r="K562" s="183"/>
    </row>
    <row r="563" spans="1:11" ht="15" customHeight="1">
      <c r="B563" s="507" t="s">
        <v>84</v>
      </c>
      <c r="C563" s="508"/>
      <c r="D563" s="331">
        <v>562483526</v>
      </c>
      <c r="E563" s="331">
        <v>78724511</v>
      </c>
      <c r="F563" s="284"/>
      <c r="G563" s="221"/>
      <c r="H563" s="183"/>
      <c r="I563" s="183"/>
      <c r="J563" s="183"/>
    </row>
    <row r="564" spans="1:11" ht="15" customHeight="1">
      <c r="B564" s="507" t="s">
        <v>325</v>
      </c>
      <c r="C564" s="508"/>
      <c r="D564" s="331">
        <v>1558608422</v>
      </c>
      <c r="E564" s="331">
        <v>79693521</v>
      </c>
      <c r="F564" s="284"/>
      <c r="G564" s="221"/>
      <c r="H564" s="183"/>
      <c r="I564" s="183"/>
      <c r="J564" s="183"/>
    </row>
    <row r="565" spans="1:11" ht="15" customHeight="1">
      <c r="B565" s="469" t="s">
        <v>72</v>
      </c>
      <c r="C565" s="471"/>
      <c r="D565" s="131">
        <f>+D563+D564</f>
        <v>2121091948</v>
      </c>
      <c r="E565" s="131">
        <f>+E563+E564</f>
        <v>158418032</v>
      </c>
      <c r="F565" s="221"/>
      <c r="G565" s="221"/>
      <c r="H565" s="183"/>
      <c r="I565" s="183"/>
      <c r="J565" s="183"/>
    </row>
    <row r="566" spans="1:11">
      <c r="H566" s="183"/>
      <c r="I566" s="183"/>
      <c r="J566" s="183"/>
    </row>
    <row r="567" spans="1:11">
      <c r="H567" s="183"/>
      <c r="I567" s="183"/>
      <c r="J567" s="183"/>
    </row>
    <row r="568" spans="1:11">
      <c r="B568" s="173" t="s">
        <v>772</v>
      </c>
      <c r="C568" s="173" t="s">
        <v>732</v>
      </c>
      <c r="D568" s="211"/>
      <c r="E568" s="211"/>
      <c r="H568" s="183"/>
      <c r="I568" s="183"/>
      <c r="J568" s="183"/>
    </row>
    <row r="569" spans="1:11">
      <c r="A569" s="152" t="s">
        <v>693</v>
      </c>
      <c r="B569" s="173" t="s">
        <v>773</v>
      </c>
      <c r="C569" s="173" t="s">
        <v>694</v>
      </c>
      <c r="D569" s="211"/>
      <c r="E569" s="211"/>
      <c r="H569" s="183"/>
      <c r="I569" s="183"/>
      <c r="J569" s="183"/>
    </row>
    <row r="570" spans="1:11">
      <c r="B570" s="173"/>
      <c r="C570" s="173"/>
      <c r="D570" s="211"/>
      <c r="E570" s="211"/>
      <c r="H570" s="183"/>
      <c r="I570" s="183"/>
      <c r="J570" s="183"/>
    </row>
    <row r="571" spans="1:11" ht="18" customHeight="1">
      <c r="B571" s="520" t="s">
        <v>87</v>
      </c>
      <c r="C571" s="521"/>
      <c r="D571" s="568" t="s">
        <v>239</v>
      </c>
      <c r="E571" s="568"/>
      <c r="F571" s="284"/>
      <c r="G571" s="284"/>
      <c r="H571" s="285"/>
      <c r="I571" s="333"/>
      <c r="J571" s="183"/>
      <c r="K571" s="183"/>
    </row>
    <row r="572" spans="1:11" ht="18" customHeight="1">
      <c r="B572" s="522"/>
      <c r="C572" s="523"/>
      <c r="D572" s="380">
        <v>44651</v>
      </c>
      <c r="E572" s="380">
        <v>44286</v>
      </c>
      <c r="H572" s="285"/>
      <c r="I572" s="333"/>
      <c r="J572" s="183"/>
      <c r="K572" s="183"/>
    </row>
    <row r="573" spans="1:11" ht="15" customHeight="1">
      <c r="B573" s="500" t="s">
        <v>231</v>
      </c>
      <c r="C573" s="501"/>
      <c r="D573" s="305">
        <v>0</v>
      </c>
      <c r="E573" s="305">
        <v>0</v>
      </c>
      <c r="H573" s="183"/>
      <c r="I573" s="183"/>
      <c r="J573" s="183"/>
    </row>
    <row r="574" spans="1:11" ht="15" customHeight="1">
      <c r="B574" s="462" t="s">
        <v>65</v>
      </c>
      <c r="C574" s="463"/>
      <c r="D574" s="141">
        <f>+D573</f>
        <v>0</v>
      </c>
      <c r="E574" s="141">
        <f>+E573</f>
        <v>0</v>
      </c>
      <c r="H574" s="183"/>
      <c r="I574" s="183"/>
      <c r="J574" s="183"/>
    </row>
    <row r="575" spans="1:11">
      <c r="B575" s="341"/>
      <c r="C575" s="341"/>
      <c r="D575" s="282"/>
      <c r="E575" s="282"/>
      <c r="H575" s="183"/>
      <c r="I575" s="183"/>
      <c r="J575" s="183"/>
    </row>
    <row r="576" spans="1:11" s="188" customFormat="1">
      <c r="A576" s="188" t="s">
        <v>691</v>
      </c>
      <c r="B576" s="304" t="s">
        <v>774</v>
      </c>
      <c r="C576" s="304" t="s">
        <v>692</v>
      </c>
      <c r="D576" s="282"/>
      <c r="E576" s="282"/>
      <c r="F576" s="221"/>
      <c r="G576" s="221"/>
      <c r="H576" s="275"/>
      <c r="I576" s="275"/>
      <c r="J576" s="275"/>
    </row>
    <row r="577" spans="2:11" s="188" customFormat="1">
      <c r="B577" s="341"/>
      <c r="C577" s="341"/>
      <c r="D577" s="282"/>
      <c r="E577" s="282"/>
      <c r="F577" s="221"/>
      <c r="G577" s="221"/>
      <c r="H577" s="275"/>
      <c r="I577" s="275"/>
      <c r="J577" s="275"/>
    </row>
    <row r="578" spans="2:11" ht="18" customHeight="1">
      <c r="B578" s="503" t="s">
        <v>87</v>
      </c>
      <c r="C578" s="504"/>
      <c r="D578" s="539" t="s">
        <v>239</v>
      </c>
      <c r="E578" s="539"/>
      <c r="F578" s="284"/>
      <c r="G578" s="284"/>
      <c r="H578" s="285"/>
      <c r="I578" s="333"/>
      <c r="J578" s="183"/>
      <c r="K578" s="183"/>
    </row>
    <row r="579" spans="2:11" ht="18" customHeight="1">
      <c r="B579" s="505"/>
      <c r="C579" s="506"/>
      <c r="D579" s="381">
        <v>44651</v>
      </c>
      <c r="E579" s="381">
        <v>44286</v>
      </c>
      <c r="G579" s="152"/>
      <c r="H579" s="285"/>
      <c r="I579" s="333"/>
      <c r="J579" s="183"/>
      <c r="K579" s="183"/>
    </row>
    <row r="580" spans="2:11" ht="15" customHeight="1">
      <c r="B580" s="500" t="s">
        <v>231</v>
      </c>
      <c r="C580" s="501"/>
      <c r="D580" s="305">
        <v>0</v>
      </c>
      <c r="E580" s="305">
        <v>0</v>
      </c>
      <c r="H580" s="183"/>
      <c r="I580" s="183"/>
      <c r="J580" s="183"/>
    </row>
    <row r="581" spans="2:11">
      <c r="B581" s="462" t="s">
        <v>65</v>
      </c>
      <c r="C581" s="463"/>
      <c r="D581" s="141">
        <f>+D580</f>
        <v>0</v>
      </c>
      <c r="E581" s="141">
        <f>+E580</f>
        <v>0</v>
      </c>
      <c r="H581" s="183"/>
      <c r="I581" s="183"/>
      <c r="J581" s="183"/>
    </row>
    <row r="582" spans="2:11">
      <c r="H582" s="183"/>
      <c r="I582" s="183"/>
      <c r="J582" s="183"/>
    </row>
    <row r="583" spans="2:11">
      <c r="B583" s="173" t="s">
        <v>661</v>
      </c>
      <c r="C583" s="173" t="s">
        <v>733</v>
      </c>
      <c r="D583" s="173"/>
      <c r="H583" s="183"/>
      <c r="I583" s="183"/>
      <c r="J583" s="183"/>
    </row>
    <row r="584" spans="2:11">
      <c r="H584" s="183"/>
      <c r="I584" s="183"/>
      <c r="J584" s="183"/>
    </row>
    <row r="585" spans="2:11">
      <c r="B585" s="173" t="s">
        <v>698</v>
      </c>
      <c r="C585" s="152" t="s">
        <v>695</v>
      </c>
      <c r="D585" s="152" t="s">
        <v>303</v>
      </c>
      <c r="H585" s="342"/>
      <c r="I585" s="183"/>
      <c r="J585" s="183"/>
    </row>
    <row r="586" spans="2:11">
      <c r="B586" s="173" t="s">
        <v>699</v>
      </c>
      <c r="C586" s="152" t="s">
        <v>696</v>
      </c>
      <c r="D586" s="152" t="s">
        <v>303</v>
      </c>
      <c r="H586" s="183"/>
      <c r="I586" s="183"/>
      <c r="J586" s="183"/>
    </row>
    <row r="587" spans="2:11">
      <c r="B587" s="173" t="s">
        <v>700</v>
      </c>
      <c r="C587" s="152" t="s">
        <v>697</v>
      </c>
      <c r="D587" s="152" t="s">
        <v>303</v>
      </c>
      <c r="H587" s="183"/>
      <c r="I587" s="183"/>
      <c r="J587" s="183"/>
    </row>
    <row r="588" spans="2:11">
      <c r="B588" s="173"/>
      <c r="H588" s="183"/>
      <c r="I588" s="183"/>
      <c r="J588" s="183"/>
    </row>
    <row r="589" spans="2:11" ht="18" customHeight="1">
      <c r="B589" s="502" t="s">
        <v>186</v>
      </c>
      <c r="C589" s="502"/>
      <c r="D589" s="502" t="s">
        <v>207</v>
      </c>
      <c r="E589" s="502"/>
      <c r="F589" s="513" t="s">
        <v>188</v>
      </c>
      <c r="G589" s="513"/>
      <c r="H589" s="513"/>
      <c r="I589" s="388" t="s">
        <v>187</v>
      </c>
      <c r="J589" s="183"/>
    </row>
    <row r="590" spans="2:11" s="162" customFormat="1" ht="72" customHeight="1">
      <c r="B590" s="511" t="s">
        <v>859</v>
      </c>
      <c r="C590" s="511"/>
      <c r="D590" s="512" t="s">
        <v>860</v>
      </c>
      <c r="E590" s="512"/>
      <c r="F590" s="514" t="s">
        <v>861</v>
      </c>
      <c r="G590" s="515"/>
      <c r="H590" s="516"/>
      <c r="I590" s="136">
        <v>572331000</v>
      </c>
      <c r="J590" s="343"/>
    </row>
    <row r="591" spans="2:11">
      <c r="H591" s="183"/>
      <c r="I591" s="183"/>
      <c r="J591" s="183"/>
    </row>
    <row r="592" spans="2:11">
      <c r="B592" s="173" t="s">
        <v>656</v>
      </c>
      <c r="C592" s="173" t="s">
        <v>734</v>
      </c>
      <c r="D592" s="173"/>
      <c r="H592" s="183"/>
      <c r="I592" s="183"/>
      <c r="J592" s="183"/>
    </row>
    <row r="593" spans="2:10" ht="32.25" customHeight="1">
      <c r="B593" s="563" t="s">
        <v>189</v>
      </c>
      <c r="C593" s="563"/>
      <c r="D593" s="563"/>
      <c r="E593" s="563"/>
      <c r="F593" s="563"/>
      <c r="H593" s="183"/>
      <c r="I593" s="183"/>
      <c r="J593" s="183"/>
    </row>
    <row r="594" spans="2:10">
      <c r="H594" s="183"/>
      <c r="I594" s="183"/>
      <c r="J594" s="183"/>
    </row>
    <row r="595" spans="2:10">
      <c r="B595" s="173" t="s">
        <v>657</v>
      </c>
      <c r="C595" s="173" t="s">
        <v>738</v>
      </c>
      <c r="D595" s="173"/>
      <c r="H595" s="183"/>
      <c r="I595" s="183"/>
      <c r="J595" s="183"/>
    </row>
    <row r="596" spans="2:10">
      <c r="B596" s="152" t="s">
        <v>427</v>
      </c>
      <c r="H596" s="183"/>
      <c r="I596" s="183"/>
      <c r="J596" s="183"/>
    </row>
    <row r="597" spans="2:10">
      <c r="H597" s="183"/>
      <c r="I597" s="183"/>
      <c r="J597" s="183"/>
    </row>
    <row r="598" spans="2:10">
      <c r="B598" s="173" t="s">
        <v>658</v>
      </c>
      <c r="C598" s="173" t="s">
        <v>735</v>
      </c>
      <c r="D598" s="173"/>
      <c r="H598" s="183"/>
      <c r="I598" s="183"/>
      <c r="J598" s="183"/>
    </row>
    <row r="599" spans="2:10">
      <c r="B599" s="152" t="s">
        <v>190</v>
      </c>
      <c r="H599" s="183"/>
      <c r="I599" s="183"/>
      <c r="J599" s="183"/>
    </row>
    <row r="600" spans="2:10">
      <c r="H600" s="183"/>
      <c r="I600" s="183"/>
      <c r="J600" s="183"/>
    </row>
    <row r="601" spans="2:10">
      <c r="B601" s="173" t="s">
        <v>659</v>
      </c>
      <c r="C601" s="173" t="s">
        <v>736</v>
      </c>
      <c r="D601" s="173"/>
      <c r="H601" s="183"/>
      <c r="I601" s="183"/>
      <c r="J601" s="183"/>
    </row>
    <row r="602" spans="2:10">
      <c r="B602" s="152" t="s">
        <v>190</v>
      </c>
      <c r="G602" s="284"/>
      <c r="H602" s="183"/>
      <c r="I602" s="183"/>
      <c r="J602" s="183"/>
    </row>
    <row r="603" spans="2:10">
      <c r="H603" s="183"/>
      <c r="I603" s="183"/>
      <c r="J603" s="183"/>
    </row>
    <row r="604" spans="2:10">
      <c r="B604" s="173" t="s">
        <v>660</v>
      </c>
      <c r="C604" s="173" t="s">
        <v>737</v>
      </c>
      <c r="D604" s="173"/>
      <c r="H604" s="183"/>
      <c r="I604" s="183"/>
      <c r="J604" s="183"/>
    </row>
    <row r="605" spans="2:10">
      <c r="B605" s="152" t="s">
        <v>191</v>
      </c>
      <c r="F605" s="284"/>
      <c r="G605" s="284"/>
      <c r="H605" s="183"/>
      <c r="I605" s="183"/>
      <c r="J605" s="183"/>
    </row>
    <row r="618" spans="6:9">
      <c r="F618" s="562"/>
      <c r="G618" s="562"/>
      <c r="H618" s="562"/>
      <c r="I618" s="562"/>
    </row>
    <row r="619" spans="6:9">
      <c r="F619" s="562"/>
      <c r="G619" s="562"/>
      <c r="H619" s="562"/>
      <c r="I619" s="562"/>
    </row>
    <row r="620" spans="6:9">
      <c r="F620" s="562"/>
      <c r="G620" s="562"/>
      <c r="H620" s="562"/>
      <c r="I620" s="562"/>
    </row>
    <row r="621" spans="6:9">
      <c r="F621" s="562"/>
      <c r="G621" s="562"/>
      <c r="H621" s="562"/>
      <c r="I621" s="562"/>
    </row>
    <row r="622" spans="6:9">
      <c r="F622" s="562"/>
      <c r="G622" s="562"/>
      <c r="H622" s="562"/>
      <c r="I622" s="562"/>
    </row>
  </sheetData>
  <mergeCells count="419">
    <mergeCell ref="B243:C243"/>
    <mergeCell ref="B237:C237"/>
    <mergeCell ref="B238:C238"/>
    <mergeCell ref="B239:C239"/>
    <mergeCell ref="B241:C241"/>
    <mergeCell ref="B240:C240"/>
    <mergeCell ref="B242:C242"/>
    <mergeCell ref="B230:C230"/>
    <mergeCell ref="B231:C231"/>
    <mergeCell ref="B232:C232"/>
    <mergeCell ref="B233:C233"/>
    <mergeCell ref="B234:C234"/>
    <mergeCell ref="B235:C235"/>
    <mergeCell ref="B236:C236"/>
    <mergeCell ref="B220:C220"/>
    <mergeCell ref="B222:C222"/>
    <mergeCell ref="B223:C223"/>
    <mergeCell ref="B224:C224"/>
    <mergeCell ref="B225:C225"/>
    <mergeCell ref="B226:C226"/>
    <mergeCell ref="B227:C227"/>
    <mergeCell ref="B228:C228"/>
    <mergeCell ref="B229:C229"/>
    <mergeCell ref="F416:G416"/>
    <mergeCell ref="B400:C400"/>
    <mergeCell ref="B404:C404"/>
    <mergeCell ref="B405:C405"/>
    <mergeCell ref="B162:C162"/>
    <mergeCell ref="B163:C163"/>
    <mergeCell ref="B164:C164"/>
    <mergeCell ref="B165:C165"/>
    <mergeCell ref="B166:C166"/>
    <mergeCell ref="B170:C170"/>
    <mergeCell ref="B171:C171"/>
    <mergeCell ref="B173:C173"/>
    <mergeCell ref="B174:C174"/>
    <mergeCell ref="B184:C184"/>
    <mergeCell ref="B406:C406"/>
    <mergeCell ref="B275:D275"/>
    <mergeCell ref="B341:C341"/>
    <mergeCell ref="B342:C342"/>
    <mergeCell ref="B343:C343"/>
    <mergeCell ref="B344:C344"/>
    <mergeCell ref="B311:C311"/>
    <mergeCell ref="B312:C312"/>
    <mergeCell ref="B321:C321"/>
    <mergeCell ref="B198:G198"/>
    <mergeCell ref="B65:C65"/>
    <mergeCell ref="B66:C66"/>
    <mergeCell ref="B67:C67"/>
    <mergeCell ref="B68:C68"/>
    <mergeCell ref="B75:C75"/>
    <mergeCell ref="B6:I6"/>
    <mergeCell ref="B98:C98"/>
    <mergeCell ref="B99:C99"/>
    <mergeCell ref="B100:C100"/>
    <mergeCell ref="B69:C69"/>
    <mergeCell ref="B70:C70"/>
    <mergeCell ref="B71:C71"/>
    <mergeCell ref="B36:F36"/>
    <mergeCell ref="B45:D45"/>
    <mergeCell ref="B86:C86"/>
    <mergeCell ref="B87:C87"/>
    <mergeCell ref="B73:C73"/>
    <mergeCell ref="B74:C74"/>
    <mergeCell ref="B76:C76"/>
    <mergeCell ref="B80:C80"/>
    <mergeCell ref="B81:C81"/>
    <mergeCell ref="B82:C82"/>
    <mergeCell ref="B83:C83"/>
    <mergeCell ref="B84:C84"/>
    <mergeCell ref="B92:D92"/>
    <mergeCell ref="B93:D93"/>
    <mergeCell ref="B118:C118"/>
    <mergeCell ref="B119:C119"/>
    <mergeCell ref="B120:C120"/>
    <mergeCell ref="B121:C121"/>
    <mergeCell ref="B122:C122"/>
    <mergeCell ref="B123:C123"/>
    <mergeCell ref="B104:C104"/>
    <mergeCell ref="B105:C105"/>
    <mergeCell ref="B106:C106"/>
    <mergeCell ref="B107:C107"/>
    <mergeCell ref="B108:C108"/>
    <mergeCell ref="B109:C109"/>
    <mergeCell ref="B110:C110"/>
    <mergeCell ref="B111:C111"/>
    <mergeCell ref="B112:C112"/>
    <mergeCell ref="B117:C117"/>
    <mergeCell ref="B113:C113"/>
    <mergeCell ref="B114:C114"/>
    <mergeCell ref="B115:C115"/>
    <mergeCell ref="B116:C116"/>
    <mergeCell ref="D472:E472"/>
    <mergeCell ref="D481:E481"/>
    <mergeCell ref="D455:E455"/>
    <mergeCell ref="D416:D417"/>
    <mergeCell ref="E416:E417"/>
    <mergeCell ref="B12:F12"/>
    <mergeCell ref="B15:I15"/>
    <mergeCell ref="B58:C58"/>
    <mergeCell ref="B59:C59"/>
    <mergeCell ref="B60:C60"/>
    <mergeCell ref="B61:C61"/>
    <mergeCell ref="B62:C62"/>
    <mergeCell ref="B63:C63"/>
    <mergeCell ref="B64:C64"/>
    <mergeCell ref="B17:I17"/>
    <mergeCell ref="B26:F26"/>
    <mergeCell ref="B32:H32"/>
    <mergeCell ref="B39:I39"/>
    <mergeCell ref="B34:I34"/>
    <mergeCell ref="B85:C85"/>
    <mergeCell ref="B97:C97"/>
    <mergeCell ref="B407:C407"/>
    <mergeCell ref="B402:C402"/>
    <mergeCell ref="B91:D91"/>
    <mergeCell ref="F618:I622"/>
    <mergeCell ref="B593:F593"/>
    <mergeCell ref="D553:E553"/>
    <mergeCell ref="D561:E561"/>
    <mergeCell ref="D578:E578"/>
    <mergeCell ref="B424:C424"/>
    <mergeCell ref="B425:C425"/>
    <mergeCell ref="B426:C426"/>
    <mergeCell ref="B433:C433"/>
    <mergeCell ref="B439:C439"/>
    <mergeCell ref="B440:C440"/>
    <mergeCell ref="B441:C441"/>
    <mergeCell ref="B442:C442"/>
    <mergeCell ref="B443:C443"/>
    <mergeCell ref="B447:C447"/>
    <mergeCell ref="B448:C448"/>
    <mergeCell ref="B449:C449"/>
    <mergeCell ref="B450:C450"/>
    <mergeCell ref="B455:C456"/>
    <mergeCell ref="D493:E493"/>
    <mergeCell ref="D571:E571"/>
    <mergeCell ref="D542:E542"/>
    <mergeCell ref="D502:E502"/>
    <mergeCell ref="D462:E462"/>
    <mergeCell ref="B9:I9"/>
    <mergeCell ref="B10:I10"/>
    <mergeCell ref="C14:I14"/>
    <mergeCell ref="B54:C54"/>
    <mergeCell ref="B53:C53"/>
    <mergeCell ref="B55:C55"/>
    <mergeCell ref="B56:C56"/>
    <mergeCell ref="B57:C57"/>
    <mergeCell ref="C21:I21"/>
    <mergeCell ref="C20:I20"/>
    <mergeCell ref="C29:I29"/>
    <mergeCell ref="C31:I31"/>
    <mergeCell ref="C27:I27"/>
    <mergeCell ref="C33:I33"/>
    <mergeCell ref="B18:I18"/>
    <mergeCell ref="B30:I30"/>
    <mergeCell ref="B28:I28"/>
    <mergeCell ref="B24:I24"/>
    <mergeCell ref="B22:I22"/>
    <mergeCell ref="B46:D46"/>
    <mergeCell ref="B47:D47"/>
    <mergeCell ref="B128:C128"/>
    <mergeCell ref="B129:C129"/>
    <mergeCell ref="B130:C130"/>
    <mergeCell ref="B131:C131"/>
    <mergeCell ref="B132:C132"/>
    <mergeCell ref="B133:C133"/>
    <mergeCell ref="B124:C124"/>
    <mergeCell ref="B125:C125"/>
    <mergeCell ref="B126:C126"/>
    <mergeCell ref="B127:C127"/>
    <mergeCell ref="B134:C134"/>
    <mergeCell ref="B135:C135"/>
    <mergeCell ref="B136:C136"/>
    <mergeCell ref="B137:C137"/>
    <mergeCell ref="B138:C138"/>
    <mergeCell ref="B139:C139"/>
    <mergeCell ref="B140:C140"/>
    <mergeCell ref="B141:C141"/>
    <mergeCell ref="B143:C143"/>
    <mergeCell ref="B144:C144"/>
    <mergeCell ref="B145:C145"/>
    <mergeCell ref="B146:C146"/>
    <mergeCell ref="B258:C258"/>
    <mergeCell ref="B185:C185"/>
    <mergeCell ref="B259:D259"/>
    <mergeCell ref="B247:F247"/>
    <mergeCell ref="B205:C205"/>
    <mergeCell ref="B193:E193"/>
    <mergeCell ref="B195:E195"/>
    <mergeCell ref="B196:E196"/>
    <mergeCell ref="B148:C148"/>
    <mergeCell ref="B150:C150"/>
    <mergeCell ref="B155:C155"/>
    <mergeCell ref="B158:C158"/>
    <mergeCell ref="B159:C159"/>
    <mergeCell ref="B169:C169"/>
    <mergeCell ref="B199:G199"/>
    <mergeCell ref="B200:C200"/>
    <mergeCell ref="B201:C201"/>
    <mergeCell ref="B244:C244"/>
    <mergeCell ref="B202:C202"/>
    <mergeCell ref="B218:C218"/>
    <mergeCell ref="B219:C219"/>
    <mergeCell ref="H205:K244"/>
    <mergeCell ref="B256:C256"/>
    <mergeCell ref="B266:D266"/>
    <mergeCell ref="B267:D267"/>
    <mergeCell ref="B271:C271"/>
    <mergeCell ref="B272:C272"/>
    <mergeCell ref="B273:C273"/>
    <mergeCell ref="B274:D274"/>
    <mergeCell ref="B257:C257"/>
    <mergeCell ref="B248:C248"/>
    <mergeCell ref="B249:C249"/>
    <mergeCell ref="B250:C250"/>
    <mergeCell ref="B251:C251"/>
    <mergeCell ref="B260:D260"/>
    <mergeCell ref="B206:C206"/>
    <mergeCell ref="B214:C214"/>
    <mergeCell ref="B215:C215"/>
    <mergeCell ref="B264:D264"/>
    <mergeCell ref="B265:D265"/>
    <mergeCell ref="D206:E206"/>
    <mergeCell ref="F206:G206"/>
    <mergeCell ref="B221:C221"/>
    <mergeCell ref="B216:C216"/>
    <mergeCell ref="B217:C217"/>
    <mergeCell ref="B319:C320"/>
    <mergeCell ref="B289:C290"/>
    <mergeCell ref="B296:C296"/>
    <mergeCell ref="B297:C297"/>
    <mergeCell ref="B301:C302"/>
    <mergeCell ref="B309:C310"/>
    <mergeCell ref="E309:G309"/>
    <mergeCell ref="D319:E319"/>
    <mergeCell ref="D301:D302"/>
    <mergeCell ref="E301:G301"/>
    <mergeCell ref="D309:D310"/>
    <mergeCell ref="D289:I289"/>
    <mergeCell ref="B346:C346"/>
    <mergeCell ref="B322:C322"/>
    <mergeCell ref="B324:C324"/>
    <mergeCell ref="B325:C325"/>
    <mergeCell ref="B327:C327"/>
    <mergeCell ref="B328:C328"/>
    <mergeCell ref="B329:C329"/>
    <mergeCell ref="B330:C330"/>
    <mergeCell ref="B335:C335"/>
    <mergeCell ref="B331:C331"/>
    <mergeCell ref="B332:C332"/>
    <mergeCell ref="B333:C333"/>
    <mergeCell ref="B334:C334"/>
    <mergeCell ref="B326:C326"/>
    <mergeCell ref="B345:C345"/>
    <mergeCell ref="B323:C323"/>
    <mergeCell ref="B408:C408"/>
    <mergeCell ref="B409:C409"/>
    <mergeCell ref="B410:C410"/>
    <mergeCell ref="B411:C411"/>
    <mergeCell ref="B416:C417"/>
    <mergeCell ref="B418:C418"/>
    <mergeCell ref="B419:C419"/>
    <mergeCell ref="B387:C387"/>
    <mergeCell ref="B393:C393"/>
    <mergeCell ref="B394:C394"/>
    <mergeCell ref="B401:C401"/>
    <mergeCell ref="B403:C403"/>
    <mergeCell ref="B388:C388"/>
    <mergeCell ref="B389:C389"/>
    <mergeCell ref="B395:C395"/>
    <mergeCell ref="B396:C396"/>
    <mergeCell ref="B458:C458"/>
    <mergeCell ref="B462:C463"/>
    <mergeCell ref="B468:C468"/>
    <mergeCell ref="B464:C464"/>
    <mergeCell ref="B434:C434"/>
    <mergeCell ref="B435:C435"/>
    <mergeCell ref="B436:C436"/>
    <mergeCell ref="B437:C437"/>
    <mergeCell ref="B438:C438"/>
    <mergeCell ref="B465:C465"/>
    <mergeCell ref="B466:C466"/>
    <mergeCell ref="B457:C457"/>
    <mergeCell ref="B487:C487"/>
    <mergeCell ref="B489:C489"/>
    <mergeCell ref="B493:C494"/>
    <mergeCell ref="B498:C498"/>
    <mergeCell ref="B495:C495"/>
    <mergeCell ref="B496:C496"/>
    <mergeCell ref="B497:C497"/>
    <mergeCell ref="B502:C503"/>
    <mergeCell ref="B467:C467"/>
    <mergeCell ref="B472:C473"/>
    <mergeCell ref="B475:C475"/>
    <mergeCell ref="B474:C474"/>
    <mergeCell ref="B481:C482"/>
    <mergeCell ref="B483:C483"/>
    <mergeCell ref="B485:C485"/>
    <mergeCell ref="B486:C486"/>
    <mergeCell ref="B504:C504"/>
    <mergeCell ref="B505:C505"/>
    <mergeCell ref="B506:C506"/>
    <mergeCell ref="B507:C507"/>
    <mergeCell ref="B508:C508"/>
    <mergeCell ref="B509:C509"/>
    <mergeCell ref="B510:C510"/>
    <mergeCell ref="B511:C511"/>
    <mergeCell ref="B512:C512"/>
    <mergeCell ref="B524:C524"/>
    <mergeCell ref="B525:C525"/>
    <mergeCell ref="B526:C526"/>
    <mergeCell ref="B527:C527"/>
    <mergeCell ref="B528:C528"/>
    <mergeCell ref="B513:C513"/>
    <mergeCell ref="B514:C514"/>
    <mergeCell ref="B515:C515"/>
    <mergeCell ref="B516:C516"/>
    <mergeCell ref="B517:C517"/>
    <mergeCell ref="B518:C518"/>
    <mergeCell ref="B519:C519"/>
    <mergeCell ref="B520:C520"/>
    <mergeCell ref="B590:C590"/>
    <mergeCell ref="B336:C336"/>
    <mergeCell ref="D589:E589"/>
    <mergeCell ref="D590:E590"/>
    <mergeCell ref="F589:H589"/>
    <mergeCell ref="F590:H590"/>
    <mergeCell ref="B427:C427"/>
    <mergeCell ref="B428:D428"/>
    <mergeCell ref="B429:D429"/>
    <mergeCell ref="B561:C562"/>
    <mergeCell ref="B563:C563"/>
    <mergeCell ref="B564:C564"/>
    <mergeCell ref="B565:C565"/>
    <mergeCell ref="B571:C572"/>
    <mergeCell ref="B573:C573"/>
    <mergeCell ref="B574:C574"/>
    <mergeCell ref="B578:C579"/>
    <mergeCell ref="B542:C543"/>
    <mergeCell ref="B544:C544"/>
    <mergeCell ref="B580:C580"/>
    <mergeCell ref="B545:C545"/>
    <mergeCell ref="B547:C547"/>
    <mergeCell ref="B488:C488"/>
    <mergeCell ref="B546:C546"/>
    <mergeCell ref="B382:C382"/>
    <mergeCell ref="B354:C354"/>
    <mergeCell ref="B358:C358"/>
    <mergeCell ref="B359:C359"/>
    <mergeCell ref="B365:C365"/>
    <mergeCell ref="B366:C366"/>
    <mergeCell ref="B360:C360"/>
    <mergeCell ref="B361:C361"/>
    <mergeCell ref="B589:C589"/>
    <mergeCell ref="B553:C554"/>
    <mergeCell ref="B555:C555"/>
    <mergeCell ref="B556:C556"/>
    <mergeCell ref="B557:C557"/>
    <mergeCell ref="B529:C529"/>
    <mergeCell ref="B530:C530"/>
    <mergeCell ref="B531:C531"/>
    <mergeCell ref="B532:C532"/>
    <mergeCell ref="B533:C533"/>
    <mergeCell ref="B534:C534"/>
    <mergeCell ref="B536:C536"/>
    <mergeCell ref="B535:C535"/>
    <mergeCell ref="B521:C521"/>
    <mergeCell ref="B522:C522"/>
    <mergeCell ref="B523:C523"/>
    <mergeCell ref="H154:J154"/>
    <mergeCell ref="B154:G154"/>
    <mergeCell ref="B181:E181"/>
    <mergeCell ref="B187:E187"/>
    <mergeCell ref="B191:E191"/>
    <mergeCell ref="B156:G156"/>
    <mergeCell ref="B157:G157"/>
    <mergeCell ref="H183:J183"/>
    <mergeCell ref="B183:G183"/>
    <mergeCell ref="H189:J189"/>
    <mergeCell ref="B189:G189"/>
    <mergeCell ref="B190:C190"/>
    <mergeCell ref="B160:C160"/>
    <mergeCell ref="B161:C161"/>
    <mergeCell ref="B186:C186"/>
    <mergeCell ref="B167:C167"/>
    <mergeCell ref="B175:C175"/>
    <mergeCell ref="B176:C176"/>
    <mergeCell ref="B177:C177"/>
    <mergeCell ref="B178:C178"/>
    <mergeCell ref="B172:C172"/>
    <mergeCell ref="B179:C179"/>
    <mergeCell ref="B180:C180"/>
    <mergeCell ref="B168:C168"/>
    <mergeCell ref="B581:C581"/>
    <mergeCell ref="E280:I280"/>
    <mergeCell ref="B280:D281"/>
    <mergeCell ref="B282:D282"/>
    <mergeCell ref="B283:D283"/>
    <mergeCell ref="B284:D284"/>
    <mergeCell ref="B285:D285"/>
    <mergeCell ref="B286:D286"/>
    <mergeCell ref="B287:D287"/>
    <mergeCell ref="B288:D288"/>
    <mergeCell ref="B372:C372"/>
    <mergeCell ref="B373:C373"/>
    <mergeCell ref="B374:C374"/>
    <mergeCell ref="B375:C375"/>
    <mergeCell ref="B367:C367"/>
    <mergeCell ref="B368:C368"/>
    <mergeCell ref="B386:C386"/>
    <mergeCell ref="B347:C347"/>
    <mergeCell ref="B351:C351"/>
    <mergeCell ref="B352:C352"/>
    <mergeCell ref="B353:C353"/>
    <mergeCell ref="B379:C379"/>
    <mergeCell ref="B380:C380"/>
    <mergeCell ref="B381:C381"/>
  </mergeCells>
  <pageMargins left="0.70866141732283472" right="0.70866141732283472" top="0.74803149606299213" bottom="0.74803149606299213" header="0.31496062992125984" footer="0.31496062992125984"/>
  <pageSetup paperSize="9" scale="60" orientation="landscape" r:id="rId1"/>
  <ignoredErrors>
    <ignoredError sqref="H87 F76:G76 F62 F65 H62:H64 H65 G82:G83 G57:G70 G74:I75 H76:I76 G72:G73" formula="1"/>
    <ignoredError sqref="D468:E468 D498:E498 D336:E336 E536 E489" formulaRange="1"/>
  </ignoredErrors>
  <drawing r:id="rId2"/>
  <legacyDrawing r:id="rId3"/>
</worksheet>
</file>

<file path=_xmlsignatures/_rels/origin.sigs.rels><?xml version="1.0" encoding="UTF-8" standalone="yes"?>
<Relationships xmlns="http://schemas.openxmlformats.org/package/2006/relationships"><Relationship Id="rId8" Type="http://schemas.openxmlformats.org/package/2006/relationships/digital-signature/signature" Target="sig8.xml"/><Relationship Id="rId13" Type="http://schemas.openxmlformats.org/package/2006/relationships/digital-signature/signature" Target="sig13.xml"/><Relationship Id="rId18" Type="http://schemas.openxmlformats.org/package/2006/relationships/digital-signature/signature" Target="sig18.xml"/><Relationship Id="rId3" Type="http://schemas.openxmlformats.org/package/2006/relationships/digital-signature/signature" Target="sig3.xml"/><Relationship Id="rId7" Type="http://schemas.openxmlformats.org/package/2006/relationships/digital-signature/signature" Target="sig7.xml"/><Relationship Id="rId12" Type="http://schemas.openxmlformats.org/package/2006/relationships/digital-signature/signature" Target="sig12.xml"/><Relationship Id="rId17" Type="http://schemas.openxmlformats.org/package/2006/relationships/digital-signature/signature" Target="sig17.xml"/><Relationship Id="rId2" Type="http://schemas.openxmlformats.org/package/2006/relationships/digital-signature/signature" Target="sig2.xml"/><Relationship Id="rId16" Type="http://schemas.openxmlformats.org/package/2006/relationships/digital-signature/signature" Target="sig16.xml"/><Relationship Id="rId1" Type="http://schemas.openxmlformats.org/package/2006/relationships/digital-signature/signature" Target="sig1.xml"/><Relationship Id="rId6" Type="http://schemas.openxmlformats.org/package/2006/relationships/digital-signature/signature" Target="sig6.xml"/><Relationship Id="rId11" Type="http://schemas.openxmlformats.org/package/2006/relationships/digital-signature/signature" Target="sig11.xml"/><Relationship Id="rId5" Type="http://schemas.openxmlformats.org/package/2006/relationships/digital-signature/signature" Target="sig5.xml"/><Relationship Id="rId15" Type="http://schemas.openxmlformats.org/package/2006/relationships/digital-signature/signature" Target="sig15.xml"/><Relationship Id="rId10" Type="http://schemas.openxmlformats.org/package/2006/relationships/digital-signature/signature" Target="sig10.xml"/><Relationship Id="rId4" Type="http://schemas.openxmlformats.org/package/2006/relationships/digital-signature/signature" Target="sig4.xml"/><Relationship Id="rId9" Type="http://schemas.openxmlformats.org/package/2006/relationships/digital-signature/signature" Target="sig9.xml"/><Relationship Id="rId14" Type="http://schemas.openxmlformats.org/package/2006/relationships/digital-signature/signature" Target="sig14.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pvQr5yES7jpshW99mHD6VvbLUex08pq1EM/BNQffJFY=</DigestValue>
    </Reference>
    <Reference Type="http://www.w3.org/2000/09/xmldsig#Object" URI="#idOfficeObject">
      <DigestMethod Algorithm="http://www.w3.org/2001/04/xmlenc#sha256"/>
      <DigestValue>dsl9rWkbBzM+KcT1MNRWoVEAtumtr3JERDXHDbi8few=</DigestValue>
    </Reference>
    <Reference Type="http://uri.etsi.org/01903#SignedProperties" URI="#idSignedProperties">
      <Transforms>
        <Transform Algorithm="http://www.w3.org/TR/2001/REC-xml-c14n-20010315"/>
      </Transforms>
      <DigestMethod Algorithm="http://www.w3.org/2001/04/xmlenc#sha256"/>
      <DigestValue>x8BdY98WY2htpgTeW0bQGKgIvXTuqULvkRr7woOKaas=</DigestValue>
    </Reference>
    <Reference Type="http://www.w3.org/2000/09/xmldsig#Object" URI="#idValidSigLnImg">
      <DigestMethod Algorithm="http://www.w3.org/2001/04/xmlenc#sha256"/>
      <DigestValue>Nssl59Gf6bExNGgmP13kh9Kk5jA41axa4Dcz6tZ3Fbc=</DigestValue>
    </Reference>
    <Reference Type="http://www.w3.org/2000/09/xmldsig#Object" URI="#idInvalidSigLnImg">
      <DigestMethod Algorithm="http://www.w3.org/2001/04/xmlenc#sha256"/>
      <DigestValue>enOHTCBCsHSAihDMhKi47jcQcvNwTwo97PgtOwisT6g=</DigestValue>
    </Reference>
  </SignedInfo>
  <SignatureValue>zftoU/pQeYbmvRLrz+18+KrK08LnfSPd9J3lqt/VesVyBFT0sxgSGFlti/tWqnVUaipBwAsmCQBH
hZbo4xx1RWnukCGqyq23vdeCMHtHkUNs20mpFCgtHyuXkHZv/Dw/XKmlZ2WkU9eS3HYo79lLR9kU
SIgejyboIjoGxUSZCksDkLvxXqy5ygyaOoUQmYzip+iI2wy4brTKPMTujEG6jXGZ5qKMBsL9ec1Q
N/jAzrvmDq5losFWrXj+blUbs5SUAF6mRrQR+dzvHg1Lpi3URf/1/NreSVbcL3ypUGm0w1KreMNM
UYTIo+OHyK5N3LjtfAiSacYgvbrkQpMcc8kD2Q==</SignatureValue>
  <KeyInfo>
    <X509Data>
      <X509Certificate>MIIIETCCBfmgAwIBAgIIN7SVXOToZZowDQYJKoZIhvcNAQELBQAwWzEXMBUGA1UEBRMOUlVDIDgwMDUwMTcyLTExGjAYBgNVBAMTEUNBLURPQ1VNRU5UQSBTLkEuMRcwFQYDVQQKEw5ET0NVTUVOVEEgUy5BLjELMAkGA1UEBhMCUFkwHhcNMjEwODA1MTM1NDQzWhcNMjMwODA1MTQwNDQzWjCBrTELMAkGA1UEBhMCUFkxHDAaBgNVBAQME0ZFUk5BTkRFWiBTQ0hORUlERVIxEjAQBgNVBAUTCUNJMjUyODg2OTEVMBMGA1UEKgwMQ0VTQVIgREFOSUVMMRcwFQYDVQQKDA5QRVJTT05BIEZJU0lDQTERMA8GA1UECwwIRklSTUEgRjIxKTAnBgNVBAMMIENFU0FSIERBTklFTCBGRVJOQU5ERVogU0NITkVJREVSMIIBIjANBgkqhkiG9w0BAQEFAAOCAQ8AMIIBCgKCAQEA5Keh6JUaGx0DtTTQM+nIuIllbbTR9Ywg9WYPoenbFH3Tlaqyw7FKvzgA9zfYkIPVsPBOkcIEdL9Uxx6PmcjPXqK5mGc7PEtvyQz2/LUuzycnSv53gyPRswQ6vOiMzCQTnQgUu7j0L9PwpF8UmxRcf7oPoUYTgkT/PcGi2u9EeT/JU55/KoOj/k66iFK7rnEFnT2xT2JFqqqP6L6obnEVDTaRg9qskMZC0BhrmeNTgu7t1BpIyMzA8ONVYhKceYYaL4G0CbcCnx3J9j7TG9Ij2Twvc0lXSCKaTgTiyr6sauR9N742r3KoTtB4LqbIU0nL6OEhs5LvNrlV9QnK4Cz3hQIDAQABo4IDhDCCA4AwDAYDVR0TAQH/BAIwADAOBgNVHQ8BAf8EBAMCBeAwKgYDVR0lAQH/BCAwHgYIKwYBBQUHAwEGCCsGAQUFBwMCBggrBgEFBQcDBDAdBgNVHQ4EFgQUOnaIVTEoDvgIe6mo5XmmHkN+RgEwgZcGCCsGAQUFBwEBBIGKMIGHMDoGCCsGAQUFBzABhi5odHRwczovL3d3dy5kb2N1bWVudGEuY29tLnB5L2Zpcm1hZGlnaXRhbC9vc2NwMEkGCCsGAQUFBzAChj1odHRwczovL3d3dy5kb2N1bWVudGEuY29tLnB5L2Zpcm1hZGlnaXRhbC9kZXNjYXJnYXMvY2Fkb2MuY3J0MB8GA1UdIwQYMBaAFEAmrCZcYo/G9QJU5I3BGibW7qWyME8GA1UdHwRIMEYwRKBCoECGPmh0dHBzOi8vd3d3LmRvY3VtZW50YS5jb20ucHkvZmlybWFkaWdpdGFsL2Rlc2Nhcmdhcy9jcmxkb2MuY3JsMCgGA1UdEQQhMB+BHWNlc2FyLmZlcm5hbmRlekBhdmFsb24uY29tLnB5MIIB3QYDVR0gBIIB1DCCAdAwggHMBg4rBgEEAYL5OwEBAQYBATCCAbgwPwYIKwYBBQUHAgEWM2h0dHBzOi8vd3d3LmRvY3VtZW50YS5jb20ucHkvZmlybWFkaWdpdGFsL2Rlc2NhcmdhczCBwAYIKwYBBQUHAgIwgbMagbBFc3RlIGVzIHVuIGNlcnRpZmljYWRvIGRlIHBlcnNvbmEgZu1zaWNhIGN1eWEgY2xhdmUgcHJpdmFkYSBlc3ThIGNvbnRlbmlkYSBlbiB1biBt82R1bG8gZGUgaGFyZHdhcmUgc2VndXJvIHkgc3UgZmluYWxpZGFkIGVzIGF1dGVudGljYXIgYSBzdSB0aXR1bGFyIG8gZ2VuZXJhciBmaXJtYXMgZGlnaXRhbGVzLjCBsQYIKwYBBQUHAgIwgaQagaFUaGlzIGlzIGFuIGVuZCB1c2VyIGNlcnRpZmljYXRlIHdob3NlIHByaXZhdGUga2V5IGlzIGVtYmVkZGVkIHdpdGhpbiBhIHNlY3VyZSBoYXJkd2FyZSBtb2R1bGUgdGhhdCBhaW1zIHRvIGF1dGhlbnRpY2F0ZSBpdHMgb3duZXIgb3IgZ2VuZXJhdGUgZGlnaXRhbCBzaWduYXR1cmVzLjANBgkqhkiG9w0BAQsFAAOCAgEAGS2ZrQPZ+iQBP9REX899QVMU5A71m56D+N+Bph8Nfu45zvdWl6Z+wRcn5+wseJ+4d+sFh2xuHXo5nW9oh17abg3L5IHv0+wE5YqERH2cZmx2qnFd2unoWaqSze/yEhcsVAtLpj/Y2gB4mkeA8wrTdiTWH70X85wuGqc3VPkEzXjiEJd62zzmcOtgdZWBH+CLD9wbHXv9ZpEU6gisuHgCP0ErzNnl6E5UQbPKTzQ+Dgk783/jKH8VqYWNwpLV4ISMf5xXvjtpe1jvY4Q5It9eXoxeUSbEzDvNR7h5cD8luHup4bZlhZr1EsuFYTLF6iqEqf+fcXOdO3rzslvKd35P1/wG4+B/HAgcjSYSahVB16+AXBnfEic7MLTll4T4yrS3gV+G5NAFFB/t62d2jWcKF1h54FNPjEC6ul33LHoq+jOhO1IFyELmY4/wwFmXhMkKkCFapQLFbtCDGGXGh0rSm3axFCkPI8+8X33y6rfSqhBNfKliuhZ0EtV8+HpMIjQAlTqcw1OYZPAKsYgl9Wm0fMBVeIzf+kuSnWgEcLosj15YefzkZ8i7GtJK635bqrmJyEDZ4874SPHHbKtFwz4DJb0JYxUe9XZinJPMVJoXwfq5+nCSn2ZdAI7lBW07fJt9OrnDHDnb2KVbJ5RbPJWYGtu76zpLOUlipPaXJHdPxfU=</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Transform>
          <Transform Algorithm="http://www.w3.org/TR/2001/REC-xml-c14n-20010315"/>
        </Transforms>
        <DigestMethod Algorithm="http://www.w3.org/2001/04/xmlenc#sha256"/>
        <DigestValue>PfNv7LaF+iDR8872n/ZqA1hV9qb2y9qTS0o1vXfObIQ=</DigestValue>
      </Reference>
      <Reference URI="/xl/calcChain.xml?ContentType=application/vnd.openxmlformats-officedocument.spreadsheetml.calcChain+xml">
        <DigestMethod Algorithm="http://www.w3.org/2001/04/xmlenc#sha256"/>
        <DigestValue>NkKCGZ4GTQoEJmG1YQgW2GVEJf3m6FN89jl3wT1B4D8=</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rMLlAni5uA27ai4TDN8G/raWhlfE6WSiTXBHi4C7iUw=</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yovDozUAcWEyytYSLZey5UXV4gyM3KbO3unLZJHwjGU=</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rMLlAni5uA27ai4TDN8G/raWhlfE6WSiTXBHi4C7iUw=</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yovDozUAcWEyytYSLZey5UXV4gyM3KbO3unLZJHwjGU=</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xcdAxtWrapTYP4Do9LmicmN0aqAxXZEVDs2maQSOz+U=</DigestValue>
      </Reference>
      <Reference URI="/xl/drawings/_rels/vmlDrawing6.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rMLlAni5uA27ai4TDN8G/raWhlfE6WSiTXBHi4C7iUw=</DigestValue>
      </Reference>
      <Reference URI="/xl/drawings/drawing1.xml?ContentType=application/vnd.openxmlformats-officedocument.drawing+xml">
        <DigestMethod Algorithm="http://www.w3.org/2001/04/xmlenc#sha256"/>
        <DigestValue>Iz6eA9ejSMVOJTCQhfQE7e1JNIkO5JtCLIUh/1hOetc=</DigestValue>
      </Reference>
      <Reference URI="/xl/drawings/drawing2.xml?ContentType=application/vnd.openxmlformats-officedocument.drawing+xml">
        <DigestMethod Algorithm="http://www.w3.org/2001/04/xmlenc#sha256"/>
        <DigestValue>nRZTvDcJ0gylgjBPJaR2fEINme3gX+aUjM+KipycyuI=</DigestValue>
      </Reference>
      <Reference URI="/xl/drawings/drawing3.xml?ContentType=application/vnd.openxmlformats-officedocument.drawing+xml">
        <DigestMethod Algorithm="http://www.w3.org/2001/04/xmlenc#sha256"/>
        <DigestValue>iut4SZAZ1UeQpjEU+gw5Dxnn9yd12R1cCML1wkXgPc4=</DigestValue>
      </Reference>
      <Reference URI="/xl/drawings/drawing4.xml?ContentType=application/vnd.openxmlformats-officedocument.drawing+xml">
        <DigestMethod Algorithm="http://www.w3.org/2001/04/xmlenc#sha256"/>
        <DigestValue>tk+D1YpGvEHSj79igr61TnYcW/ZsjzyxJhpUNQBrG0s=</DigestValue>
      </Reference>
      <Reference URI="/xl/drawings/drawing5.xml?ContentType=application/vnd.openxmlformats-officedocument.drawing+xml">
        <DigestMethod Algorithm="http://www.w3.org/2001/04/xmlenc#sha256"/>
        <DigestValue>VyKcsxdgglPiXO1ztdslvI1cEMhaWrFdeRQGqjQFtP4=</DigestValue>
      </Reference>
      <Reference URI="/xl/drawings/drawing6.xml?ContentType=application/vnd.openxmlformats-officedocument.drawing+xml">
        <DigestMethod Algorithm="http://www.w3.org/2001/04/xmlenc#sha256"/>
        <DigestValue>AuD0/9mLaoHG6QcCDBdmfDI26C91xOgD8AbcUdd2LMk=</DigestValue>
      </Reference>
      <Reference URI="/xl/drawings/vmlDrawing1.vml?ContentType=application/vnd.openxmlformats-officedocument.vmlDrawing">
        <DigestMethod Algorithm="http://www.w3.org/2001/04/xmlenc#sha256"/>
        <DigestValue>ZPSFZG6pJVaesi6KndL6upoJSRXqe2NtA0GUZeKnhqE=</DigestValue>
      </Reference>
      <Reference URI="/xl/drawings/vmlDrawing2.vml?ContentType=application/vnd.openxmlformats-officedocument.vmlDrawing">
        <DigestMethod Algorithm="http://www.w3.org/2001/04/xmlenc#sha256"/>
        <DigestValue>dOkxBe5kWfBPPR6BlpzSyl4JzhbK2zjuZTafB9NiTsM=</DigestValue>
      </Reference>
      <Reference URI="/xl/drawings/vmlDrawing3.vml?ContentType=application/vnd.openxmlformats-officedocument.vmlDrawing">
        <DigestMethod Algorithm="http://www.w3.org/2001/04/xmlenc#sha256"/>
        <DigestValue>L5Cp68t21jOu+padPVAFoQ7iczVAcCmW6G1D4uxl4uQ=</DigestValue>
      </Reference>
      <Reference URI="/xl/drawings/vmlDrawing4.vml?ContentType=application/vnd.openxmlformats-officedocument.vmlDrawing">
        <DigestMethod Algorithm="http://www.w3.org/2001/04/xmlenc#sha256"/>
        <DigestValue>yBnNKEin7lrxmcEYb8CyomkQJZS5Vy6pRPx3ZG9X9uA=</DigestValue>
      </Reference>
      <Reference URI="/xl/drawings/vmlDrawing5.vml?ContentType=application/vnd.openxmlformats-officedocument.vmlDrawing">
        <DigestMethod Algorithm="http://www.w3.org/2001/04/xmlenc#sha256"/>
        <DigestValue>W1DZJe8lob7/yMSg0ggXB0TEt33L+Tsxhm/rsOGQE8g=</DigestValue>
      </Reference>
      <Reference URI="/xl/drawings/vmlDrawing6.vml?ContentType=application/vnd.openxmlformats-officedocument.vmlDrawing">
        <DigestMethod Algorithm="http://www.w3.org/2001/04/xmlenc#sha256"/>
        <DigestValue>JqRwhxDQQqx1NHQgrEY2x6yuY21F3ZrOz3FOh8Z5SKE=</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hZdmdgHyTS/KTRyTa+lfS0Kk7EdC+1F8XTmJFTU1sXU=</DigestValue>
      </Reference>
      <Reference URI="/xl/externalLinks/externalLink1.xml?ContentType=application/vnd.openxmlformats-officedocument.spreadsheetml.externalLink+xml">
        <DigestMethod Algorithm="http://www.w3.org/2001/04/xmlenc#sha256"/>
        <DigestValue>UJ6t/HezMwFxCh5W8NrBrn6GlLeZdlzOu3p2sXzSAiY=</DigestValue>
      </Reference>
      <Reference URI="/xl/media/image1.png?ContentType=image/png">
        <DigestMethod Algorithm="http://www.w3.org/2001/04/xmlenc#sha256"/>
        <DigestValue>QETpk/eixegbAEuOayVHoshex+m3HA9JamopO4Ox6vE=</DigestValue>
      </Reference>
      <Reference URI="/xl/media/image2.emf?ContentType=image/x-emf">
        <DigestMethod Algorithm="http://www.w3.org/2001/04/xmlenc#sha256"/>
        <DigestValue>L4Ih2x4ljceMd9T76fIvmbVbYVQ6l8kXCm4cWEBWccs=</DigestValue>
      </Reference>
      <Reference URI="/xl/media/image3.emf?ContentType=image/x-emf">
        <DigestMethod Algorithm="http://www.w3.org/2001/04/xmlenc#sha256"/>
        <DigestValue>rtxnrRZLoWDczNbhumVKe82O+iDlbHXoCT06wuxOycg=</DigestValue>
      </Reference>
      <Reference URI="/xl/media/image4.emf?ContentType=image/x-emf">
        <DigestMethod Algorithm="http://www.w3.org/2001/04/xmlenc#sha256"/>
        <DigestValue>XxON75HTwr2x3og85J7ZL0H8NU9xQeyVXj9tSXQmwrQ=</DigestValue>
      </Reference>
      <Reference URI="/xl/media/image5.emf?ContentType=image/x-emf">
        <DigestMethod Algorithm="http://www.w3.org/2001/04/xmlenc#sha256"/>
        <DigestValue>2hM80Ffp+lXzXRvGPm0aeaZwqPxvfhDCLCCVBLtvP/0=</DigestValue>
      </Reference>
      <Reference URI="/xl/media/image6.emf?ContentType=image/x-emf">
        <DigestMethod Algorithm="http://www.w3.org/2001/04/xmlenc#sha256"/>
        <DigestValue>rcHlpgUUxMRQMKYRcB1FTg9OyDbzFnacOcGxTH3EvRo=</DigestValue>
      </Reference>
      <Reference URI="/xl/printerSettings/printerSettings1.bin?ContentType=application/vnd.openxmlformats-officedocument.spreadsheetml.printerSettings">
        <DigestMethod Algorithm="http://www.w3.org/2001/04/xmlenc#sha256"/>
        <DigestValue>9s98k3pRJYZbZRI3nRUSbX6O1nlH5VxF/ONUg7whrDo=</DigestValue>
      </Reference>
      <Reference URI="/xl/printerSettings/printerSettings2.bin?ContentType=application/vnd.openxmlformats-officedocument.spreadsheetml.printerSettings">
        <DigestMethod Algorithm="http://www.w3.org/2001/04/xmlenc#sha256"/>
        <DigestValue>7ZL5mJ5NYdzDfvPqqEG+LCYDK0pqzs59+lTTJCGbBXc=</DigestValue>
      </Reference>
      <Reference URI="/xl/printerSettings/printerSettings3.bin?ContentType=application/vnd.openxmlformats-officedocument.spreadsheetml.printerSettings">
        <DigestMethod Algorithm="http://www.w3.org/2001/04/xmlenc#sha256"/>
        <DigestValue>HMdMUL8w+I9ClksnzngAU/DFEw61Q94L2jYOp3byfXQ=</DigestValue>
      </Reference>
      <Reference URI="/xl/printerSettings/printerSettings4.bin?ContentType=application/vnd.openxmlformats-officedocument.spreadsheetml.printerSettings">
        <DigestMethod Algorithm="http://www.w3.org/2001/04/xmlenc#sha256"/>
        <DigestValue>FLifMMW5UlLOUkpcqJGjhMbaevjgUnUQwEEg5oUA/N4=</DigestValue>
      </Reference>
      <Reference URI="/xl/printerSettings/printerSettings5.bin?ContentType=application/vnd.openxmlformats-officedocument.spreadsheetml.printerSettings">
        <DigestMethod Algorithm="http://www.w3.org/2001/04/xmlenc#sha256"/>
        <DigestValue>erdIS1iKfwFCdbi3s0oPTvg5S/K15hG2IyNub5we1Ag=</DigestValue>
      </Reference>
      <Reference URI="/xl/printerSettings/printerSettings6.bin?ContentType=application/vnd.openxmlformats-officedocument.spreadsheetml.printerSettings">
        <DigestMethod Algorithm="http://www.w3.org/2001/04/xmlenc#sha256"/>
        <DigestValue>erdIS1iKfwFCdbi3s0oPTvg5S/K15hG2IyNub5we1Ag=</DigestValue>
      </Reference>
      <Reference URI="/xl/sharedStrings.xml?ContentType=application/vnd.openxmlformats-officedocument.spreadsheetml.sharedStrings+xml">
        <DigestMethod Algorithm="http://www.w3.org/2001/04/xmlenc#sha256"/>
        <DigestValue>RPPnc5lcGs/yPOyli3h2BvAFTwYP175FHHrmaZOyIEM=</DigestValue>
      </Reference>
      <Reference URI="/xl/styles.xml?ContentType=application/vnd.openxmlformats-officedocument.spreadsheetml.styles+xml">
        <DigestMethod Algorithm="http://www.w3.org/2001/04/xmlenc#sha256"/>
        <DigestValue>V4kgIaPdYHHhEOChje8TfX48zFBQjj1JugvmSyhnTes=</DigestValue>
      </Reference>
      <Reference URI="/xl/theme/theme1.xml?ContentType=application/vnd.openxmlformats-officedocument.theme+xml">
        <DigestMethod Algorithm="http://www.w3.org/2001/04/xmlenc#sha256"/>
        <DigestValue>Q1Y4CPpXAEfTWbGgm5zElx8B0pHQK4RzdZXVzDJUMDc=</DigestValue>
      </Reference>
      <Reference URI="/xl/workbook.xml?ContentType=application/vnd.openxmlformats-officedocument.spreadsheetml.sheet.main+xml">
        <DigestMethod Algorithm="http://www.w3.org/2001/04/xmlenc#sha256"/>
        <DigestValue>UOyZu64bED9q1WkpZrRS17Ur7zbtqbc3YlNfxIURLeo=</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oD48ebbWmF/JeQKc+4mwRyt9mc0Q97z+n3PwXpERpqk=</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xTGNXcFxdW97Ugv9DnC0C0GSYso2IhwDUvIcHQA2nC0=</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ng5+l2MU4nkB7pLPNjb72h5DZhBlofEHAumJpmV2vog=</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ZL4O3COuea0DhgUU6BT2xFzURtXhTaRgIKk4i896Y3A=</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CzlDtl22I9Dc3pB9aymM78IJFfoE8WmqBDXuL9cYhtI=</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hrbFOjdPrfydM07ISZLCdeBsg4i6zV1UDHRIiw657nk=</DigestValue>
      </Reference>
      <Reference URI="/xl/worksheets/sheet1.xml?ContentType=application/vnd.openxmlformats-officedocument.spreadsheetml.worksheet+xml">
        <DigestMethod Algorithm="http://www.w3.org/2001/04/xmlenc#sha256"/>
        <DigestValue>UDM/jY1Wq6ETD166PMeHakaUYA3NruoGPt60eg+NGr4=</DigestValue>
      </Reference>
      <Reference URI="/xl/worksheets/sheet2.xml?ContentType=application/vnd.openxmlformats-officedocument.spreadsheetml.worksheet+xml">
        <DigestMethod Algorithm="http://www.w3.org/2001/04/xmlenc#sha256"/>
        <DigestValue>xktHL+Wo5XsnPqwFNShpCGLeDqV1jcPnatp7YUwWiHA=</DigestValue>
      </Reference>
      <Reference URI="/xl/worksheets/sheet3.xml?ContentType=application/vnd.openxmlformats-officedocument.spreadsheetml.worksheet+xml">
        <DigestMethod Algorithm="http://www.w3.org/2001/04/xmlenc#sha256"/>
        <DigestValue>MwfVtw56s8dfvgjxdZp2s7CINywgVn4wk8kJb7nVIAQ=</DigestValue>
      </Reference>
      <Reference URI="/xl/worksheets/sheet4.xml?ContentType=application/vnd.openxmlformats-officedocument.spreadsheetml.worksheet+xml">
        <DigestMethod Algorithm="http://www.w3.org/2001/04/xmlenc#sha256"/>
        <DigestValue>169PO+AIiCtmSUiyEya63EQ8LFa4cjCULE6SBzXNRW0=</DigestValue>
      </Reference>
      <Reference URI="/xl/worksheets/sheet5.xml?ContentType=application/vnd.openxmlformats-officedocument.spreadsheetml.worksheet+xml">
        <DigestMethod Algorithm="http://www.w3.org/2001/04/xmlenc#sha256"/>
        <DigestValue>4adh86+UyL4yZMJlbTJ7EIXa+aDs0VhtPDakkRoOUHE=</DigestValue>
      </Reference>
      <Reference URI="/xl/worksheets/sheet6.xml?ContentType=application/vnd.openxmlformats-officedocument.spreadsheetml.worksheet+xml">
        <DigestMethod Algorithm="http://www.w3.org/2001/04/xmlenc#sha256"/>
        <DigestValue>H25Lz6bqnWYMsLWbbU52BQVE3+W5SCmH7Sixt6Kfc1k=</DigestValue>
      </Reference>
      <Reference URI="/xl/worksheets/sheet7.xml?ContentType=application/vnd.openxmlformats-officedocument.spreadsheetml.worksheet+xml">
        <DigestMethod Algorithm="http://www.w3.org/2001/04/xmlenc#sha256"/>
        <DigestValue>8D4CJ01AmzJSkiqVlVifk2Ln2yQJAyDzzEDdXuOYUTE=</DigestValue>
      </Reference>
    </Manifest>
    <SignatureProperties>
      <SignatureProperty Id="idSignatureTime" Target="#idPackageSignature">
        <mdssi:SignatureTime xmlns:mdssi="http://schemas.openxmlformats.org/package/2006/digital-signature">
          <mdssi:Format>YYYY-MM-DDThh:mm:ssTZD</mdssi:Format>
          <mdssi:Value>2022-05-13T16:16:57Z</mdssi:Value>
        </mdssi:SignatureTime>
      </SignatureProperty>
    </SignatureProperties>
  </Object>
  <Object Id="idOfficeObject">
    <SignatureProperties>
      <SignatureProperty Id="idOfficeV1Details" Target="#idPackageSignature">
        <SignatureInfoV1 xmlns="http://schemas.microsoft.com/office/2006/digsig">
          <SetupID>{BBE10C4A-9D18-46A9-A340-2051C9DF1977}</SetupID>
          <SignatureText>César Fernández</SignatureText>
          <SignatureImage/>
          <SignatureComments/>
          <WindowsVersion>10.0</WindowsVersion>
          <OfficeVersion>16.0.10385/14</OfficeVersion>
          <ApplicationVersion>16.0.10385</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2022-05-13T16:16:57Z</xd:SigningTime>
          <xd:SigningCertificate>
            <xd:Cert>
              <xd:CertDigest>
                <DigestMethod Algorithm="http://www.w3.org/2001/04/xmlenc#sha256"/>
                <DigestValue>A3dBXqMGKYqbFdw+up6HwfbOYrPhnwPQSFTDKMfHDsE=</DigestValue>
              </xd:CertDigest>
              <xd:IssuerSerial>
                <X509IssuerName>C=PY, O=DOCUMENTA S.A., CN=CA-DOCUMENTA S.A., SERIALNUMBER=RUC 80050172-1</X509IssuerName>
                <X509SerialNumber>4013997394103920026</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qTCCBZGgAwIBAgIQWC+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hk+D/VTF+X5H6btEEiBu1KNEf35B5e2pyeOAOBsduFcJAgh3tjNAQGcY057ad1eCdBf6pbXv8Mhio0jlcGSvlmF+OVTTYvTUwF2HbgHDqOiQDJpnDzMhVXmNKfKH7W62QYKp0fKB8F8li1ChNt30za2bqzeTntqq3kCXHlhbjHlLMHqV76MgsEeHuSJMtxOBbQatlxyJRmcEfUyF/hu8A8q3caWLFOzfsJbTfpAxkxo3/ewkRVF/SAj70/3VBrw+IY/9TTTeS2oYrWkurC3tT5KTmwr1mMKIBprkVRVqzWuh+4HyPmgF/u4kqI6A8xiA1mdsk+hCP5zICkEv+qwjP9mK4pq1gTvjvuQ6sbu2+qBaUi5nTr/L81Y5vSvLOR0Hod7GmCx9p7JWMzEVAGmh28F0ZqPt5Ry37w4DLdtrBJPzdyso36OZseNaXM3puukBisbv2vyt2ydUvuLwEbl2oYDKcvfifCLauqlgwCv5BKFuxBDL/KKaxnJZBYKbEtgY9ztwYEY8xyAbyQqH/JAB88VW04vw7GVkdUPu7mw1udKafyJXRrqlsrAbCTWdtwYuXJPj3mi/x3z6+Fg1+kx9izYU/5+DtGLhk3YN0eIObqtjUjBhqT+u1rJ3iZtalwRtDBhEb5ehrQIDAQABo4ICUzCCAk8wEgYDVR0TAQH/BAgwBgEB/wIBADAOBgNVHQ8BAf8EBAMCAQYwHQYDVR0OBBYEFEAmrCZcYo/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wo/po7oT9Qq40OltXGGgBIA3i4NGFQ5UBsWU3tI+O3jNkBi/9k/BkYHVT9UxWNHUxoZw+QJsAKl5f8wQksVH18Scq5Z+RUSBQ7v1hvvH1m2P7FXcB0nf+nwDVoDyGv57EmhKofwQibUzKajDts6JrsXyugQhVbLynSCw4qPMJLpImpL21LxxVMcryQMYymYUAr3DrMLOUuXxKLXCSOf8oP/PSmBvKldr2xeGJ5kowMxq0Af8mn7+pnm3yi0Ons5plFugKv3eSAmBY3zBS5NGPt9FFY/9FeNbCNXLEIRhaCx3T/6lSfIJZU5fCfLUY3y0hkSwuoK1gf/hHFyqyN/PrJ8E9PbyEzpMYwc51K+PhRRMcrJaD9txveHz8XjDrjjoISL+ZV54LMzUi5sF++nG79TLxDaC4vBtg6I8mOooFqzbsYgM3R4SaElTQIv6dSEZX1wKJXh25RbldqePe4Alnwe3vU97ZrTEpKPQkRM4lPJVElOicbYR1Wx5xrvyFucagF6IVeP4IZLJt1L4rbiSzPq027Q8jECgeJeRQWVKS8nQ8KyMfA0tgAuL3Vtub5pSbMI3xqtQwdJtOgwFj2iVp1BQv3XegF6OySbw/sk46AGWOTwb6vwUPq5TfnuNzO92keBxGg+aWylEC25zYFPYpAq384g5lmVaV53zmp1f</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FABAACfAAAAAAAAAAAAAACWFwAAOwsAACBFTUYAAAEAuBsAAKoAAAAGAAAAAAAAAAAAAAAAAAAAgAcAADgEAABYAQAAwgAAAAAAAAAAAAAAAAAAAMA/BQDQ9QIACgAAABAAAAAAAAAAAAAAAEsAAAAQAAAAAAAAAAUAAAAeAAAAGAAAAAAAAAAAAAAAUQEAAKAAAAAnAAAAGAAAAAEAAAAAAAAAAAAAAAAAAAAlAAAADAAAAAEAAABMAAAAZAAAAAAAAAAAAAAAUAEAAJ8AAAAAAAAAAAAAAFE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w8PAAAAAAACUAAAAMAAAAAQAAAEwAAABkAAAAAAAAAAAAAABQAQAAnwAAAAAAAAAAAAAAUQEAAKAAAAAhAPAAAAAAAAAAAAAAAIA/AAAAAAAAAAAAAIA/AAAAAAAAAAAAAAAAAAAAAAAAAAAAAAAAAAAAAAAAAAAlAAAADAAAAAAAAIAoAAAADAAAAAEAAAAnAAAAGAAAAAEAAAAAAAAA8PDwAAAAAAAlAAAADAAAAAEAAABMAAAAZAAAAAAAAAAAAAAAUAEAAJ8AAAAAAAAAAAAAAFEBAACgAAAAIQDwAAAAAAAAAAAAAACAPwAAAAAAAAAAAACAPwAAAAAAAAAAAAAAAAAAAAAAAAAAAAAAAAAAAAAAAAAAJQAAAAwAAAAAAACAKAAAAAwAAAABAAAAJwAAABgAAAABAAAAAAAAAPDw8AAAAAAAJQAAAAwAAAABAAAATAAAAGQAAAAAAAAAAAAAAFABAACfAAAAAAAAAAAAAABRAQAAoAAAACEA8AAAAAAAAAAAAAAAgD8AAAAAAAAAAAAAgD8AAAAAAAAAAAAAAAAAAAAAAAAAAAAAAAAAAAAAAAAAACUAAAAMAAAAAAAAgCgAAAAMAAAAAQAAACcAAAAYAAAAAQAAAAAAAADw8PAAAAAAACUAAAAMAAAAAQAAAEwAAABkAAAAAAAAAAAAAABQAQAAnwAAAAAAAAAAAAAAUQEAAKAAAAAhAPAAAAAAAAAAAAAAAIA/AAAAAAAAAAAAAIA/AAAAAAAAAAAAAAAAAAAAAAAAAAAAAAAAAAAAAAAAAAAlAAAADAAAAAAAAIAoAAAADAAAAAEAAAAnAAAAGAAAAAEAAAAAAAAA////AAAAAAAlAAAADAAAAAEAAABMAAAAZAAAAAAAAAAAAAAAUAEAAJ8AAAAAAAAAAAAAAFEBAACgAAAAIQDwAAAAAAAAAAAAAACAPwAAAAAAAAAAAACAPwAAAAAAAAAAAAAAAAAAAAAAAAAAAAAAAAAAAAAAAAAAJQAAAAwAAAAAAACAKAAAAAwAAAABAAAAJwAAABgAAAABAAAAAAAAAP///wAAAAAAJQAAAAwAAAABAAAATAAAAGQAAAAAAAAAAAAAAFABAACfAAAAAAAAAAAAAABRAQAAoAAAACEA8AAAAAAAAAAAAAAAgD8AAAAAAAAAAAAAgD8AAAAAAAAAAAAAAAAAAAAAAAAAAAAAAAAAAAAAAAAAACUAAAAMAAAAAAAAgCgAAAAMAAAAAQAAACcAAAAYAAAAAQAAAAAAAAD///8AAAAAACUAAAAMAAAAAQAAAEwAAABkAAAAAAAAAAQAAAA/AQAAFwAAAAAAAAAEAAAAQAEAABQAAAAhAPAAAAAAAAAAAAAAAIA/AAAAAAAAAAAAAIA/AAAAAAAAAAAAAAAAAAAAAAAAAAAAAAAAAAAAAAAAAAAlAAAADAAAAAAAAIAoAAAADAAAAAEAAAAnAAAAGAAAAAEAAAAAAAAA////AAAAAAAlAAAADAAAAAEAAABMAAAAZAAAAPgAAAAFAAAANAEAABUAAAD4AAAABQAAAD0AAAARAAAAIQDwAAAAAAAAAAAAAACAPwAAAAAAAAAAAACAPwAAAAAAAAAAAAAAAAAAAAAAAAAAAAAAAAAAAAAAAAAAJQAAAAwAAAAAAACAKAAAAAwAAAABAAAAUgAAAHABAAABAAAA8////wAAAAAAAAAAAAAAAJABAAAAAAABAAAAAHMAZQBnAG8AZQAgAHUAaQAAAAAAAAAAAAAAAAAAAAAAAAAAAAAAAAAAAAAAAAAAAAAAAAAAAAAAAAAAAAAAAAAAAAAAoJBr7P1/AAAAAAAAAAAAACgSAAAAAAAAQAAAwP1/AAAwFpXq/X8AAB6j84D9fwAABAAAAAAAAAAwFpXq/X8AAPm4EVvpAAAAAAAAAAAAAADjJr3rkusAAHEAAADpAAAASAAAAAAAAAC4qFOB/X8AACCjXIH9fwAA4OwqgQAAAAABAAAAAAAAAJbEU4H9fwAAAACV6v1/AAAAAAAAAAAAAAAAAADpAAAA0bdC6v1/AAAAAAAAAAAAABAdAAAAAAAAwCHUhy4CAABIuxFb6QAAAMAh1IcuAgAAC6dG6v1/AAAQuhFb6QAAAKm6EVvpAAAAAAAAAAAAAAAAAAAAZHYACAAAAAAlAAAADAAAAAEAAAAYAAAADAAAAAAAAAASAAAADAAAAAEAAAAeAAAAGAAAAPgAAAAFAAAANQEAABYAAAAlAAAADAAAAAEAAABUAAAAhAAAAPkAAAAFAAAAMwEAABUAAAABAAAAVVWPQSa0j0H5AAAABQAAAAkAAABMAAAAAAAAAAAAAAAAAAAA//////////9gAAAAMQAzAC8ANQAvADIAMAAyADIAAAAHAAAABwAAAAUAAAAHAAAABQAAAAcAAAAHAAAABwAAAAcAAABLAAAAQAAAADAAAAAFAAAAIAAAAAEAAAABAAAAEAAAAAAAAAAAAAAAUQEAAKAAAAAAAAAAAAAAAFEBAACgAAAAUgAAAHABAAACAAAAFAAAAAkAAAAAAAAAAAAAALwCAAAAAAAAAQICIlMAeQBzAHQAZQBtAAAAAAAAAAAAAAAAAAAAAAAAAAAAAAAAAAAAAAAAAAAAAAAAAAAAAAAAAAAAAAAAAAAAAAAAAAAACQAAAAEAAAAJAAAAAAAAAP////8uAgAAiP5p6v1/AAAAAAAAAAAAAAAAAAAAAAAAwOIQW+kAAACI4hBb6QAAAAAAAAAAAAAAAAAAAAAAAACzcbzrkusAALhs+dP9fwAAEQAAAAAAAABwtWmMLgIAAMAh1IcuAgAA4OMQWwAAAAAAAAAAAAAAAAcAAAAAAAAAILJ5jC4CAAAc4xBb6QAAAFnjEFvpAAAA0bdC6v1/AADA4hBb6QAAANZNR+oAAAAA40/Ck9tlAAARAAAAAAAAAMAh1IcuAgAAC6dG6v1/AADA4hBb6QAAAFnjEFvpAAAAAAAAAAAAAAAAAAAAZHYACAAAAAAlAAAADAAAAAIAAAAnAAAAGAAAAAMAAAAAAAAAAAAAAAAAAAAlAAAADAAAAAMAAABMAAAAZAAAAAAAAAAAAAAA//////////8AAAAAHAAAAAAAAAA/AAAAIQDwAAAAAAAAAAAAAACAPwAAAAAAAAAAAACAPwAAAAAAAAAAAAAAAAAAAAAAAAAAAAAAAAAAAAAAAAAAJQAAAAwAAAAAAACAKAAAAAwAAAADAAAAJwAAABgAAAADAAAAAAAAAAAAAAAAAAAAJQAAAAwAAAADAAAATAAAAGQAAAAAAAAAAAAAAP//////////AAAAABwAAABAAQAAAAAAACEA8AAAAAAAAAAAAAAAgD8AAAAAAAAAAAAAgD8AAAAAAAAAAAAAAAAAAAAAAAAAAAAAAAAAAAAAAAAAACUAAAAMAAAAAAAAgCgAAAAMAAAAAwAAACcAAAAYAAAAAwAAAAAAAAAAAAAAAAAAACUAAAAMAAAAAwAAAEwAAABkAAAAAAAAAAAAAAD//////////0ABAAAcAAAAAAAAAD8AAAAhAPAAAAAAAAAAAAAAAIA/AAAAAAAAAAAAAIA/AAAAAAAAAAAAAAAAAAAAAAAAAAAAAAAAAAAAAAAAAAAlAAAADAAAAAAAAIAoAAAADAAAAAMAAAAnAAAAGAAAAAMAAAAAAAAAAAAAAAAAAAAlAAAADAAAAAMAAABMAAAAZAAAAAAAAABbAAAAPwEAAFwAAAAAAAAAWwAAAEABAAACAAAAIQDwAAAAAAAAAAAAAACAPwAAAAAAAAAAAACAPwAAAAAAAAAAAAAAAAAAAAAAAAAAAAAAAAAAAAAAAAAAJQAAAAwAAAAAAACAKAAAAAwAAAADAAAAJwAAABgAAAADAAAAAAAAAP///wAAAAAAJQAAAAwAAAADAAAATAAAAGQAAAAAAAAAHAAAAD8BAABaAAAAAAAAABwAAABAAQAAPwAAACEA8AAAAAAAAAAAAAAAgD8AAAAAAAAAAAAAgD8AAAAAAAAAAAAAAAAAAAAAAAAAAAAAAAAAAAAAAAAAACUAAAAMAAAAAAAAgCgAAAAMAAAAAwAAACcAAAAYAAAAAwAAAAAAAAD///8AAAAAACUAAAAMAAAAAwAAAEwAAABkAAAACwAAADcAAAAhAAAAWgAAAAsAAAA3AAAAFwAAACQAAAAhAPAAAAAAAAAAAAAAAIA/AAAAAAAAAAAAAIA/AAAAAAAAAAAAAAAAAAAAAAAAAAAAAAAAAAAAAAAAAAAlAAAADAAAAAAAAIAoAAAADAAAAAMAAABSAAAAcAEAAAMAAADg////AAAAAAAAAAAAAAAAkAEAAAAAAAEAAAAAYQByAGkAYQBsAAAAAAAAAAAAAAAAAAAAAAAAAAAAAAAAAAAAAAAAAAAAAAAAAAAAAAAAAAAAAAAAAAAAAAAAAAAA//8AAAAAAQAAADCBMZ4uAgAAAAAAAAAAAACI/mnq/X8AAAAAAAAAAAAAIGQBiC4CAADym+FIuWfYAQIAAAAAAAAAAAAAAAAAAAAAAAAAAAAAAJNSvOuS6wAAqPqEgP1/AABo/4SA/X8AAOD///8AAAAAwCHUhy4CAADYxhBbAAAAAAAAAAAAAAAABgAAAAAAAAAgAAAAAAAAAPzFEFvpAAAAOcYQW+kAAADRt0Lq/X8AAAAAAAAAAAAAAAAAAAAAAACArj+eLgIAAAAAAAAAAAAAwCHUhy4CAAALp0bq/X8AAKDFEFvpAAAAOcYQW+kAAAAAAAAAAAAAAAAAAABkdgAIAAAAACUAAAAMAAAAAwAAABgAAAAMAAAAAAAAABIAAAAMAAAAAQAAABYAAAAMAAAACAAAAFQAAABUAAAADAAAADcAAAAgAAAAWgAAAAEAAABVVY9BJrSPQQwAAABbAAAAAQAAAEwAAAAEAAAACwAAADcAAAAiAAAAWwAAAFAAAABYAAAAFQAAABYAAAAMAAAAAAAAACUAAAAMAAAAAgAAACcAAAAYAAAABAAAAAAAAAD///8AAAAAACUAAAAMAAAABAAAAEwAAABkAAAALQAAACAAAAA0AQAAWgAAAC0AAAAgAAAACAEAADsAAAAhAPAAAAAAAAAAAAAAAIA/AAAAAAAAAAAAAIA/AAAAAAAAAAAAAAAAAAAAAAAAAAAAAAAAAAAAAAAAAAAlAAAADAAAAAAAAIAoAAAADAAAAAQAAAAnAAAAGAAAAAQAAAAAAAAA////AAAAAAAlAAAADAAAAAQAAABMAAAAZAAAAC0AAAAgAAAANAEAAFYAAAAtAAAAIAAAAAgBAAA3AAAAIQDwAAAAAAAAAAAAAACAPwAAAAAAAAAAAACAPwAAAAAAAAAAAAAAAAAAAAAAAAAAAAAAAAAAAAAAAAAAJQAAAAwAAAAAAACAKAAAAAwAAAAEAAAAJwAAABgAAAAEAAAAAAAAAP///wAAAAAAJQAAAAwAAAAEAAAATAAAAGQAAAAtAAAAOwAAALwAAABWAAAALQAAADsAAACQAAAAHAAAACEA8AAAAAAAAAAAAAAAgD8AAAAAAAAAAAAAgD8AAAAAAAAAAAAAAAAAAAAAAAAAAAAAAAAAAAAAAAAAACUAAAAMAAAAAAAAgCgAAAAMAAAABAAAAFIAAABwAQAABAAAAOz///8AAAAAAAAAAAAAAACQAQAAAAAAAQAAAABzAGUAZwBvAGUAIAB1AGkAAAAAAAAAAAAAAAAAAAAAAAAAAAAAAAAAAAAAAAAAAAAAAAAAAAAAAAAAAAAAAAAAAAAAAAAAAAAAAAAAAAAAAAAAAAAIAAAAAAAAAIj+aer9fwAAAAAAAAAAAAAcPACAAACgPwAAoD8AAKA//v////////8AAAAAAAAAAAAAAAAAAAAAM1K865LrAAAAAAAAAAAAAAgAAAAAAAAA7P///wAAAADAIdSHLgIAAHjHEFsAAAAAAAAAAAAAAAAJAAAAAAAAACAAAAAAAAAAnMYQW+kAAADZxhBb6QAAANG3Qur9fwAAAAAAAAAAAACJyAuAAAAAADCuP54uAgAAAAAAAAAAAADAIdSHLgIAAAunRur9fwAAQMYQW+kAAADZxhBb6QAAAAAAAAAAAAAAAAAAAGR2AAgAAAAAJQAAAAwAAAAEAAAAGAAAAAwAAAAAAAAAEgAAAAwAAAABAAAAHgAAABgAAAAtAAAAOwAAAL0AAABXAAAAJQAAAAwAAAAEAAAAVAAAAKgAAAAuAAAAOwAAALsAAABWAAAAAQAAAFVVj0EmtI9BLgAAADsAAAAPAAAATAAAAAAAAAAAAAAAAAAAAP//////////bAAAAEMA6QBzAGEAcgAgAEYAZQByAG4A4QBuAGQAZQB6AAAADAAAAAoAAAAIAAAACgAAAAcAAAAFAAAACgAAAAoAAAAHAAAACwAAAAoAAAALAAAADAAAAAoAAAAJAAAASwAAAEAAAAAwAAAABQAAACAAAAABAAAAAQAAABAAAAAAAAAAAAAAAFEBAACgAAAAAAAAAAAAAABRAQAAoAAAACUAAAAMAAAAAgAAACcAAAAYAAAABQAAAAAAAAD///8AAAAAACUAAAAMAAAABQAAAEwAAABkAAAAAAAAAGEAAABQAQAAmwAAAAAAAABhAAAAUQEAADsAAAAhAPAAAAAAAAAAAAAAAIA/AAAAAAAAAAAAAIA/AAAAAAAAAAAAAAAAAAAAAAAAAAAAAAAAAAAAAAAAAAAlAAAADAAAAAAAAIAoAAAADAAAAAUAAAAnAAAAGAAAAAUAAAAAAAAA////AAAAAAAlAAAADAAAAAUAAABMAAAAZAAAAAsAAABhAAAAPwEAAHEAAAALAAAAYQAAADUBAAARAAAAIQDwAAAAAAAAAAAAAACAPwAAAAAAAAAAAACAPwAAAAAAAAAAAAAAAAAAAAAAAAAAAAAAAAAAAAAAAAAAJQAAAAwAAAAAAACAKAAAAAwAAAAFAAAAJQAAAAwAAAABAAAAGAAAAAwAAAAAAAAAEgAAAAwAAAABAAAAHgAAABgAAAALAAAAYQAAAEABAAByAAAAJQAAAAwAAAABAAAAVAAAAKgAAAAMAAAAYQAAAGwAAABxAAAAAQAAAFVVj0EmtI9BDAAAAGEAAAAPAAAATAAAAAAAAAAAAAAAAAAAAP//////////bAAAAEMA6QBzAGEAcgAgAEYAZQByAG4A4QBuAGQAZQB6AAAACAAAAAcAAAAGAAAABwAAAAUAAAAEAAAABgAAAAcAAAAFAAAABwAAAAcAAAAHAAAACAAAAAcAAAAGAAAASwAAAEAAAAAwAAAABQAAACAAAAABAAAAAQAAABAAAAAAAAAAAAAAAFEBAACgAAAAAAAAAAAAAABRAQAAoAAAACUAAAAMAAAAAgAAACcAAAAYAAAABQAAAAAAAAD///8AAAAAACUAAAAMAAAABQAAAEwAAABkAAAACwAAAHYAAAA/AQAAhgAAAAsAAAB2AAAANQEAABEAAAAhAPAAAAAAAAAAAAAAAIA/AAAAAAAAAAAAAIA/AAAAAAAAAAAAAAAAAAAAAAAAAAAAAAAAAAAAAAAAAAAlAAAADAAAAAAAAIAoAAAADAAAAAUAAAAlAAAADAAAAAEAAAAYAAAADAAAAAAAAAASAAAADAAAAAEAAAAeAAAAGAAAAAsAAAB2AAAAQAEAAIcAAAAlAAAADAAAAAEAAABUAAAAfAAAAAwAAAB2AAAAQgAAAIYAAAABAAAAVVWPQSa0j0EMAAAAdgAAAAgAAABMAAAAAAAAAAAAAAAAAAAA//////////9cAAAAQwBvAG4AdABhAGQAbwByAAgAAAAIAAAABwAAAAQAAAAHAAAACAAAAAgAAAAFAAAASwAAAEAAAAAwAAAABQAAACAAAAABAAAAAQAAABAAAAAAAAAAAAAAAFEBAACgAAAAAAAAAAAAAABRAQAAoAAAACUAAAAMAAAAAgAAACcAAAAYAAAABQAAAAAAAAD///8AAAAAACUAAAAMAAAABQAAAEwAAABkAAAACwAAAIsAAABFAQAAmwAAAAsAAACLAAAAOwEAABEAAAAhAPAAAAAAAAAAAAAAAIA/AAAAAAAAAAAAAIA/AAAAAAAAAAAAAAAAAAAAAAAAAAAAAAAAAAAAAAAAAAAlAAAADAAAAAAAAIAoAAAADAAAAAUAAAAlAAAADAAAAAEAAAAYAAAADAAAAAAAAAASAAAADAAAAAEAAAAWAAAADAAAAAAAAABUAAAAXAEAAAwAAACLAAAARAEAAJsAAAABAAAAVVWPQSa0j0EMAAAAiwAAAC0AAABMAAAABAAAAAsAAACLAAAARgEAAJwAAACoAAAARgBpAHIAbQBhAGQAbwAgAHAAbwByADoAIABDAEUAUwBBAFIAIABEAEEATgBJAEUATAAgAEYARQBSAE4AQQBOAEQARQBaACAAUwBDAEgATgBFAEkARABFAFIAAAAGAAAAAwAAAAUAAAALAAAABwAAAAgAAAAIAAAABAAAAAgAAAAIAAAABQAAAAMAAAAEAAAACAAAAAcAAAAHAAAACAAAAAgAAAAEAAAACQAAAAgAAAAKAAAAAwAAAAcAAAAGAAAABAAAAAYAAAAHAAAACAAAAAoAAAAIAAAACgAAAAkAAAAHAAAABwAAAAQAAAAHAAAACAAAAAkAAAAKAAAABwAAAAMAAAAJAAAABwAAAAgAAAAWAAAADAAAAAAAAAAlAAAADAAAAAIAAAAOAAAAFAAAAAAAAAAQAAAAFAAAAA==</Object>
  <Object Id="idInvalidSigLnImg">AQAAAGwAAAAAAAAAAAAAAFABAACfAAAAAAAAAAAAAACWFwAAOwsAACBFTUYAAAEA8B8AALAAAAAGAAAAAAAAAAAAAAAAAAAAgAcAADgEAABYAQAAwgAAAAAAAAAAAAAAAAAAAMA/BQDQ9QIACgAAABAAAAAAAAAAAAAAAEsAAAAQAAAAAAAAAAUAAAAeAAAAGAAAAAAAAAAAAAAAUQEAAKAAAAAnAAAAGAAAAAEAAAAAAAAAAAAAAAAAAAAlAAAADAAAAAEAAABMAAAAZAAAAAAAAAAAAAAAUAEAAJ8AAAAAAAAAAAAAAFE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w8PAAAAAAACUAAAAMAAAAAQAAAEwAAABkAAAAAAAAAAAAAABQAQAAnwAAAAAAAAAAAAAAUQEAAKAAAAAhAPAAAAAAAAAAAAAAAIA/AAAAAAAAAAAAAIA/AAAAAAAAAAAAAAAAAAAAAAAAAAAAAAAAAAAAAAAAAAAlAAAADAAAAAAAAIAoAAAADAAAAAEAAAAnAAAAGAAAAAEAAAAAAAAA8PDwAAAAAAAlAAAADAAAAAEAAABMAAAAZAAAAAAAAAAAAAAAUAEAAJ8AAAAAAAAAAAAAAFEBAACgAAAAIQDwAAAAAAAAAAAAAACAPwAAAAAAAAAAAACAPwAAAAAAAAAAAAAAAAAAAAAAAAAAAAAAAAAAAAAAAAAAJQAAAAwAAAAAAACAKAAAAAwAAAABAAAAJwAAABgAAAABAAAAAAAAAPDw8AAAAAAAJQAAAAwAAAABAAAATAAAAGQAAAAAAAAAAAAAAFABAACfAAAAAAAAAAAAAABRAQAAoAAAACEA8AAAAAAAAAAAAAAAgD8AAAAAAAAAAAAAgD8AAAAAAAAAAAAAAAAAAAAAAAAAAAAAAAAAAAAAAAAAACUAAAAMAAAAAAAAgCgAAAAMAAAAAQAAACcAAAAYAAAAAQAAAAAAAADw8PAAAAAAACUAAAAMAAAAAQAAAEwAAABkAAAAAAAAAAAAAABQAQAAnwAAAAAAAAAAAAAAUQEAAKAAAAAhAPAAAAAAAAAAAAAAAIA/AAAAAAAAAAAAAIA/AAAAAAAAAAAAAAAAAAAAAAAAAAAAAAAAAAAAAAAAAAAlAAAADAAAAAAAAIAoAAAADAAAAAEAAAAnAAAAGAAAAAEAAAAAAAAA////AAAAAAAlAAAADAAAAAEAAABMAAAAZAAAAAAAAAAAAAAAUAEAAJ8AAAAAAAAAAAAAAFEBAACgAAAAIQDwAAAAAAAAAAAAAACAPwAAAAAAAAAAAACAPwAAAAAAAAAAAAAAAAAAAAAAAAAAAAAAAAAAAAAAAAAAJQAAAAwAAAAAAACAKAAAAAwAAAABAAAAJwAAABgAAAABAAAAAAAAAP///wAAAAAAJQAAAAwAAAABAAAATAAAAGQAAAAAAAAAAAAAAFABAACfAAAAAAAAAAAAAABRAQAAoAAAACEA8AAAAAAAAAAAAAAAgD8AAAAAAAAAAAAAgD8AAAAAAAAAAAAAAAAAAAAAAAAAAAAAAAAAAAAAAAAAACUAAAAMAAAAAAAAgCgAAAAMAAAAAQAAACcAAAAYAAAAAQAAAAAAAAD///8AAAAAACUAAAAMAAAAAQAAAEwAAABkAAAAAAAAAAQAAAA/AQAAFwAAAAAAAAAEAAAAQAEAABQAAAAhAPAAAAAAAAAAAAAAAIA/AAAAAAAAAAAAAIA/AAAAAAAAAAAAAAAAAAAAAAAAAAAAAAAAAAAAAAAAAAAlAAAADAAAAAAAAIAoAAAADAAAAAEAAAAnAAAAGAAAAAEAAAAAAAAA////AAAAAAAlAAAADAAAAAEAAABMAAAAZAAAAAsAAAAEAAAAHgAAABcAAAALAAAABAAAABQAAAAUAAAAIQDwAAAAAAAAAAAAAACAPwAAAAAAAAAAAACAPwAAAAAAAAAAAAAAAAAAAAAAAAAAAAAAAAAAAAAAAAAAJQAAAAwAAAAAAACAKAAAAAwAAAABAAAAUAAAAHQDAAANAAAABQAAABwAAAAUAAAADQAAAAUAAAAAAAAAAAAAABAAAAAQAAAATAAAACgAAAB0AAAAAAMAAAAAAAAAAAAAEAAAACgAAAAQAAAAEAAAAAEAGAAAAAAAAAAAAAAAAAAAAAAAAAAAAAAAAAAAAAAAAAAAAAAAAAAAAAAKFkIcPLYRJW8AAAAAAAAAAAAAAAAAAAAAAAAIETQOHlwAAAAAAAAAAAAAAAAAAAARJW8fQ8kfQ8kLGUsAAAAAAAAAAAAAAAAIETQdQMEJEzt7t91LdKBLdKBLdKA/YocECRgcPbgfQ8keQcQIEjYWIzAdLT4IETQdQMEVLosAAABLdKClzeR7t92+1uV7t91pdn4HEDEdQMEfQ8kdQMEIETQIETQdQMEdP70ECRgAAABLdKB7t93t7e3t7e3t7e3t7e19fX0GDiocPLYfQ8kdQMEdQMEfQ8kJEzslOlAAAABLdKC91eTt7e3t7e3t7e3t7e3t7e1TU1MECBodP70fQ8kfQ8kWMJABAgI3VXYAAABLdKB7t93t7e2+eje+eje1dDRWVlYECBoXMpcfQ8kfQ8kfQ8kfQ8kULIYBAwkAAABLdKC91eTt7e3t7e3t7e09PT0KF0YdP78fQ8kfQ8kQI2oFCyEVLYkfQ8kaOq4HEDFLdKB7t93t7e3Z5Op7t90OFRobO7MfQ8kcPbgKFkQyMjKkpKQ6OjoGDioRJW8ECh5LdKC91eTt7e17t917t90+XG8GDiwQI2oHCRFsbGzn5+ft7e3t7e2Toq0oPlYAAABLdKB7t93t7e17t917t917t91bh6ODg4PLy8vt7e3t7e3t7e3t7e17t91LdKAAAABLdKC91eTt7e3Z5Op7t917t93M3eft7e3t7e3t7e3t7e3t7e3t7e3E2OZLdKAAAABLdKB7t93t7e3t7e3t7e3t7e3t7e3t7e3t7e3t7e3t7e3t7e3t7e17t91LdKAAAABLdKClzeR7t92+1uV7t92+1uV7t92+1uV7t92+1uV7t92+1uV7t92qz+VLdKAAAAB7t91LdKBLdKBLdKBLdKBLdKBLdKBLdKBLdKBLdKBLdKBLdKBLdKBLdKB7t90AAAAAAAAAAAAAAAAAAAAAAAAAAAAAAAAAAAAAAAAAAAAAAAAAAAAAAAAAAAAAAAAAAAAnAAAAGAAAAAEAAAAAAAAA////AAAAAAAlAAAADAAAAAEAAABMAAAAZAAAACoAAAAFAAAAhAAAABUAAAAqAAAABQAAAFsAAAARAAAAIQDwAAAAAAAAAAAAAACAPwAAAAAAAAAAAACAPwAAAAAAAAAAAAAAAAAAAAAAAAAAAAAAAAAAAAAAAAAAJQAAAAwAAAAAAACAKAAAAAwAAAABAAAAUgAAAHABAAABAAAA8////wAAAAAAAAAAAAAAAJABAAAAAAABAAAAAHMAZQBnAG8AZQAgAHUAaQAAAAAAAAAAAAAAAAAAAAAAAAAAAAAAAAAAAAAAAAAAAAAAAAAAAAAAAAAAAAAAAAAAAAAAoJBr7P1/AAAAAAAAAAAAACgSAAAAAAAAQAAAwP1/AAAwFpXq/X8AAB6j84D9fwAABAAAAAAAAAAwFpXq/X8AAPm4EVvpAAAAAAAAAAAAAADjJr3rkusAAHEAAADpAAAASAAAAAAAAAC4qFOB/X8AACCjXIH9fwAA4OwqgQAAAAABAAAAAAAAAJbEU4H9fwAAAACV6v1/AAAAAAAAAAAAAAAAAADpAAAA0bdC6v1/AAAAAAAAAAAAABAdAAAAAAAAwCHUhy4CAABIuxFb6QAAAMAh1IcuAgAAC6dG6v1/AAAQuhFb6QAAAKm6EVvpAAAAAAAAAAAAAAAAAAAAZHYACAAAAAAlAAAADAAAAAEAAAAYAAAADAAAAP8AAAASAAAADAAAAAEAAAAeAAAAGAAAACoAAAAFAAAAhQAAABYAAAAlAAAADAAAAAEAAABUAAAAqAAAACsAAAAFAAAAgwAAABUAAAABAAAAVVWPQSa0j0ErAAAABQAAAA8AAABMAAAAAAAAAAAAAAAAAAAA//////////9sAAAARgBpAHIAbQBhACAAbgBvACAAdgDhAGwAaQBkAGEAAAAGAAAAAwAAAAUAAAALAAAABwAAAAQAAAAHAAAACAAAAAQAAAAGAAAABwAAAAMAAAADAAAACAAAAAcAAABLAAAAQAAAADAAAAAFAAAAIAAAAAEAAAABAAAAEAAAAAAAAAAAAAAAUQEAAKAAAAAAAAAAAAAAAFEBAACgAAAAUgAAAHABAAACAAAAFAAAAAkAAAAAAAAAAAAAALwCAAAAAAAAAQICIlMAeQBzAHQAZQBtAAAAAAAAAAAAAAAAAAAAAAAAAAAAAAAAAAAAAAAAAAAAAAAAAAAAAAAAAAAAAAAAAAAAAAAAAAAACQAAAAEAAAAJAAAAAAAAAP////8uAgAAiP5p6v1/AAAAAAAAAAAAAAAAAAAAAAAAwOIQW+kAAACI4hBb6QAAAAAAAAAAAAAAAAAAAAAAAACzcbzrkusAALhs+dP9fwAAEQAAAAAAAABwtWmMLgIAAMAh1IcuAgAA4OMQWwAAAAAAAAAAAAAAAAcAAAAAAAAAILJ5jC4CAAAc4xBb6QAAAFnjEFvpAAAA0bdC6v1/AADA4hBb6QAAANZNR+oAAAAA40/Ck9tlAAARAAAAAAAAAMAh1IcuAgAAC6dG6v1/AADA4hBb6QAAAFnjEFvpAAAAAAAAAAAAAAAAAAAAZHYACAAAAAAlAAAADAAAAAIAAAAnAAAAGAAAAAMAAAAAAAAAAAAAAAAAAAAlAAAADAAAAAMAAABMAAAAZAAAAAAAAAAAAAAA//////////8AAAAAHAAAAAAAAAA/AAAAIQDwAAAAAAAAAAAAAACAPwAAAAAAAAAAAACAPwAAAAAAAAAAAAAAAAAAAAAAAAAAAAAAAAAAAAAAAAAAJQAAAAwAAAAAAACAKAAAAAwAAAADAAAAJwAAABgAAAADAAAAAAAAAAAAAAAAAAAAJQAAAAwAAAADAAAATAAAAGQAAAAAAAAAAAAAAP//////////AAAAABwAAABAAQAAAAAAACEA8AAAAAAAAAAAAAAAgD8AAAAAAAAAAAAAgD8AAAAAAAAAAAAAAAAAAAAAAAAAAAAAAAAAAAAAAAAAACUAAAAMAAAAAAAAgCgAAAAMAAAAAwAAACcAAAAYAAAAAwAAAAAAAAAAAAAAAAAAACUAAAAMAAAAAwAAAEwAAABkAAAAAAAAAAAAAAD//////////0ABAAAcAAAAAAAAAD8AAAAhAPAAAAAAAAAAAAAAAIA/AAAAAAAAAAAAAIA/AAAAAAAAAAAAAAAAAAAAAAAAAAAAAAAAAAAAAAAAAAAlAAAADAAAAAAAAIAoAAAADAAAAAMAAAAnAAAAGAAAAAMAAAAAAAAAAAAAAAAAAAAlAAAADAAAAAMAAABMAAAAZAAAAAAAAABbAAAAPwEAAFwAAAAAAAAAWwAAAEABAAACAAAAIQDwAAAAAAAAAAAAAACAPwAAAAAAAAAAAACAPwAAAAAAAAAAAAAAAAAAAAAAAAAAAAAAAAAAAAAAAAAAJQAAAAwAAAAAAACAKAAAAAwAAAADAAAAJwAAABgAAAADAAAAAAAAAP///wAAAAAAJQAAAAwAAAADAAAATAAAAGQAAAAAAAAAHAAAAD8BAABaAAAAAAAAABwAAABAAQAAPwAAACEA8AAAAAAAAAAAAAAAgD8AAAAAAAAAAAAAgD8AAAAAAAAAAAAAAAAAAAAAAAAAAAAAAAAAAAAAAAAAACUAAAAMAAAAAAAAgCgAAAAMAAAAAwAAACcAAAAYAAAAAwAAAAAAAAD///8AAAAAACUAAAAMAAAAAwAAAEwAAABkAAAACwAAADcAAAAhAAAAWgAAAAsAAAA3AAAAFwAAACQAAAAhAPAAAAAAAAAAAAAAAIA/AAAAAAAAAAAAAIA/AAAAAAAAAAAAAAAAAAAAAAAAAAAAAAAAAAAAAAAAAAAlAAAADAAAAAAAAIAoAAAADAAAAAMAAABSAAAAcAEAAAMAAADg////AAAAAAAAAAAAAAAAkAEAAAAAAAEAAAAAYQByAGkAYQBsAAAAAAAAAAAAAAAAAAAAAAAAAAAAAAAAAAAAAAAAAAAAAAAAAAAAAAAAAAAAAAAAAAAAAAAAAAAA//8AAAAAAQAAADCBMZ4uAgAAAAAAAAAAAACI/mnq/X8AAAAAAAAAAAAAIGQBiC4CAADym+FIuWfYAQIAAAAAAAAAAAAAAAAAAAAAAAAAAAAAAJNSvOuS6wAAqPqEgP1/AABo/4SA/X8AAOD///8AAAAAwCHUhy4CAADYxhBbAAAAAAAAAAAAAAAABgAAAAAAAAAgAAAAAAAAAPzFEFvpAAAAOcYQW+kAAADRt0Lq/X8AAAAAAAAAAAAAAAAAAAAAAACArj+eLgIAAAAAAAAAAAAAwCHUhy4CAAALp0bq/X8AAKDFEFvpAAAAOcYQW+kAAAAAAAAAAAAAAAAAAABkdgAIAAAAACUAAAAMAAAAAwAAABgAAAAMAAAAAAAAABIAAAAMAAAAAQAAABYAAAAMAAAACAAAAFQAAABUAAAADAAAADcAAAAgAAAAWgAAAAEAAABVVY9BJrSPQQwAAABbAAAAAQAAAEwAAAAEAAAACwAAADcAAAAiAAAAWwAAAFAAAABYAAAAFQAAABYAAAAMAAAAAAAAACUAAAAMAAAAAgAAACcAAAAYAAAABAAAAAAAAAD///8AAAAAACUAAAAMAAAABAAAAEwAAABkAAAALQAAACAAAAA0AQAAWgAAAC0AAAAgAAAACAEAADsAAAAhAPAAAAAAAAAAAAAAAIA/AAAAAAAAAAAAAIA/AAAAAAAAAAAAAAAAAAAAAAAAAAAAAAAAAAAAAAAAAAAlAAAADAAAAAAAAIAoAAAADAAAAAQAAAAnAAAAGAAAAAQAAAAAAAAA////AAAAAAAlAAAADAAAAAQAAABMAAAAZAAAAC0AAAAgAAAANAEAAFYAAAAtAAAAIAAAAAgBAAA3AAAAIQDwAAAAAAAAAAAAAACAPwAAAAAAAAAAAACAPwAAAAAAAAAAAAAAAAAAAAAAAAAAAAAAAAAAAAAAAAAAJQAAAAwAAAAAAACAKAAAAAwAAAAEAAAAJwAAABgAAAAEAAAAAAAAAP///wAAAAAAJQAAAAwAAAAEAAAATAAAAGQAAAAtAAAAOwAAALwAAABWAAAALQAAADsAAACQAAAAHAAAACEA8AAAAAAAAAAAAAAAgD8AAAAAAAAAAAAAgD8AAAAAAAAAAAAAAAAAAAAAAAAAAAAAAAAAAAAAAAAAACUAAAAMAAAAAAAAgCgAAAAMAAAABAAAAFIAAABwAQAABAAAAOz///8AAAAAAAAAAAAAAACQAQAAAAAAAQAAAABzAGUAZwBvAGUAIAB1AGkAAAAAAAAAAAAAAAAAAAAAAAAAAAAAAAAAAAAAAAAAAAAAAAAAAAAAAAAAAAAAAAAAAAAAAAAAAAAAAAAAAAAAAAAAAAAIAAAAAAAAAIj+aer9fwAAAAAAAAAAAAAcPACAAACgPwAAoD8AAKA//v////////8AAAAAAAAAAAAAAAAAAAAAM1K865LrAAAAAAAAAAAAAAgAAAAAAAAA7P///wAAAADAIdSHLgIAAHjHEFsAAAAAAAAAAAAAAAAJAAAAAAAAACAAAAAAAAAAnMYQW+kAAADZxhBb6QAAANG3Qur9fwAAAAAAAAAAAACJyAuAAAAAADCuP54uAgAAAAAAAAAAAADAIdSHLgIAAAunRur9fwAAQMYQW+kAAADZxhBb6QAAAAAAAAAAAAAAAAAAAGR2AAgAAAAAJQAAAAwAAAAEAAAAGAAAAAwAAAAAAAAAEgAAAAwAAAABAAAAHgAAABgAAAAtAAAAOwAAAL0AAABXAAAAJQAAAAwAAAAEAAAAVAAAAKgAAAAuAAAAOwAAALsAAABWAAAAAQAAAFVVj0EmtI9BLgAAADsAAAAPAAAATAAAAAAAAAAAAAAAAAAAAP//////////bAAAAEMA6QBzAGEAcgAgAEYAZQByAG4A4QBuAGQAZQB6AAAADAAAAAoAAAAIAAAACgAAAAcAAAAFAAAACgAAAAoAAAAHAAAACwAAAAoAAAALAAAADAAAAAoAAAAJAAAASwAAAEAAAAAwAAAABQAAACAAAAABAAAAAQAAABAAAAAAAAAAAAAAAFEBAACgAAAAAAAAAAAAAABRAQAAoAAAACUAAAAMAAAAAgAAACcAAAAYAAAABQAAAAAAAAD///8AAAAAACUAAAAMAAAABQAAAEwAAABkAAAAAAAAAGEAAABQAQAAmwAAAAAAAABhAAAAUQEAADsAAAAhAPAAAAAAAAAAAAAAAIA/AAAAAAAAAAAAAIA/AAAAAAAAAAAAAAAAAAAAAAAAAAAAAAAAAAAAAAAAAAAlAAAADAAAAAAAAIAoAAAADAAAAAUAAAAnAAAAGAAAAAUAAAAAAAAA////AAAAAAAlAAAADAAAAAUAAABMAAAAZAAAAAsAAABhAAAAPwEAAHEAAAALAAAAYQAAADUBAAARAAAAIQDwAAAAAAAAAAAAAACAPwAAAAAAAAAAAACAPwAAAAAAAAAAAAAAAAAAAAAAAAAAAAAAAAAAAAAAAAAAJQAAAAwAAAAAAACAKAAAAAwAAAAFAAAAJQAAAAwAAAABAAAAGAAAAAwAAAAAAAAAEgAAAAwAAAABAAAAHgAAABgAAAALAAAAYQAAAEABAAByAAAAJQAAAAwAAAABAAAAVAAAAKgAAAAMAAAAYQAAAGwAAABxAAAAAQAAAFVVj0EmtI9BDAAAAGEAAAAPAAAATAAAAAAAAAAAAAAAAAAAAP//////////bAAAAEMA6QBzAGEAcgAgAEYAZQByAG4A4QBuAGQAZQB6AAAACAAAAAcAAAAGAAAABwAAAAUAAAAEAAAABgAAAAcAAAAFAAAABwAAAAcAAAAHAAAACAAAAAcAAAAGAAAASwAAAEAAAAAwAAAABQAAACAAAAABAAAAAQAAABAAAAAAAAAAAAAAAFEBAACgAAAAAAAAAAAAAABRAQAAoAAAACUAAAAMAAAAAgAAACcAAAAYAAAABQAAAAAAAAD///8AAAAAACUAAAAMAAAABQAAAEwAAABkAAAACwAAAHYAAAA/AQAAhgAAAAsAAAB2AAAANQEAABEAAAAhAPAAAAAAAAAAAAAAAIA/AAAAAAAAAAAAAIA/AAAAAAAAAAAAAAAAAAAAAAAAAAAAAAAAAAAAAAAAAAAlAAAADAAAAAAAAIAoAAAADAAAAAUAAAAlAAAADAAAAAEAAAAYAAAADAAAAAAAAAASAAAADAAAAAEAAAAeAAAAGAAAAAsAAAB2AAAAQAEAAIcAAAAlAAAADAAAAAEAAABUAAAAfAAAAAwAAAB2AAAAQgAAAIYAAAABAAAAVVWPQSa0j0EMAAAAdgAAAAgAAABMAAAAAAAAAAAAAAAAAAAA//////////9cAAAAQwBvAG4AdABhAGQAbwByAAgAAAAIAAAABwAAAAQAAAAHAAAACAAAAAgAAAAFAAAASwAAAEAAAAAwAAAABQAAACAAAAABAAAAAQAAABAAAAAAAAAAAAAAAFEBAACgAAAAAAAAAAAAAABRAQAAoAAAACUAAAAMAAAAAgAAACcAAAAYAAAABQAAAAAAAAD///8AAAAAACUAAAAMAAAABQAAAEwAAABkAAAACwAAAIsAAABFAQAAmwAAAAsAAACLAAAAOwEAABEAAAAhAPAAAAAAAAAAAAAAAIA/AAAAAAAAAAAAAIA/AAAAAAAAAAAAAAAAAAAAAAAAAAAAAAAAAAAAAAAAAAAlAAAADAAAAAAAAIAoAAAADAAAAAUAAAAlAAAADAAAAAEAAAAYAAAADAAAAAAAAAASAAAADAAAAAEAAAAWAAAADAAAAAAAAABUAAAAXAEAAAwAAACLAAAARAEAAJsAAAABAAAAVVWPQSa0j0EMAAAAiwAAAC0AAABMAAAABAAAAAsAAACLAAAARgEAAJwAAACoAAAARgBpAHIAbQBhAGQAbwAgAHAAbwByADoAIABDAEUAUwBBAFIAIABEAEEATgBJAEUATAAgAEYARQBSAE4AQQBOAEQARQBaACAAUwBDAEgATgBFAEkARABFAFIAAAAGAAAAAwAAAAUAAAALAAAABwAAAAgAAAAIAAAABAAAAAgAAAAIAAAABQAAAAMAAAAEAAAACAAAAAcAAAAHAAAACAAAAAgAAAAEAAAACQAAAAgAAAAKAAAAAwAAAAcAAAAGAAAABAAAAAYAAAAHAAAACAAAAAoAAAAIAAAACgAAAAkAAAAHAAAABwAAAAQAAAAHAAAACAAAAAkAAAAKAAAABwAAAAMAAAAJAAAABwAAAAgAAAAWAAAADAAAAAAAAAAlAAAADAAAAAIAAAAOAAAAFAAAAAAAAAAQAAAAFAAAAA==</Object>
</Signature>
</file>

<file path=_xmlsignatures/sig10.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DQyoF7sT0FrOgrPghg1JMx+ovhpo931BTVfk/k/5o60=</DigestValue>
    </Reference>
    <Reference Type="http://www.w3.org/2000/09/xmldsig#Object" URI="#idOfficeObject">
      <DigestMethod Algorithm="http://www.w3.org/2001/04/xmlenc#sha256"/>
      <DigestValue>dATKTm1W2NK2GikLnRL7ASq1PeP/bWGiWFphPKHgIXo=</DigestValue>
    </Reference>
    <Reference Type="http://uri.etsi.org/01903#SignedProperties" URI="#idSignedProperties">
      <Transforms>
        <Transform Algorithm="http://www.w3.org/TR/2001/REC-xml-c14n-20010315"/>
      </Transforms>
      <DigestMethod Algorithm="http://www.w3.org/2001/04/xmlenc#sha256"/>
      <DigestValue>5I3JCJbUuJKx50KR3KDWRzMhGLzhcP3QOYs9GFY+vas=</DigestValue>
    </Reference>
    <Reference Type="http://www.w3.org/2000/09/xmldsig#Object" URI="#idValidSigLnImg">
      <DigestMethod Algorithm="http://www.w3.org/2001/04/xmlenc#sha256"/>
      <DigestValue>qjfi4gbz0LTBjIcR6V6X8yAzMCxWuJdj6E8VWh+VFME=</DigestValue>
    </Reference>
    <Reference Type="http://www.w3.org/2000/09/xmldsig#Object" URI="#idInvalidSigLnImg">
      <DigestMethod Algorithm="http://www.w3.org/2001/04/xmlenc#sha256"/>
      <DigestValue>u8fT0PZWmd+Wkk/Nn4kUWQFM3pSXxuRa1mIkvpemauA=</DigestValue>
    </Reference>
  </SignedInfo>
  <SignatureValue>lTBfR6R+h6zlfDnvpnFYeMr47ZMyijmcZon8uU4RpE5pftDzqmGOs1+ROaAUYqtWf4d9dlNSFTcS
Z31Y9CYl+kEj12q9yqXaERWdSMK8ND3iyo1lDTGZdhUcIMaLauuEsiRsRF1NlsQZz1MCJtZeOaIh
z4uBGzeaEoeIYkC+vbDeqyU2qjgAVokrnUVuB1YmeJ/+WSeR9Wim42jkDApZJz/i15NLouMc+1AZ
r2qm4Kgby7mJk3J+IMrmCts06TzbHWBL4pPvdhxsftAf5jORCtSYVnR9dByRjdUXw0z3wGpUNBz9
w/0eWpDYx/YnWEvzZfTKaW1oEoTJVyr0ZXtuVg==</SignatureValue>
  <KeyInfo>
    <X509Data>
      <X509Certificate>MIIICTCCBfGgAwIBAgIIPFqE3WTXZhcwDQYJKoZIhvcNAQELBQAwWzEXMBUGA1UEBRMOUlVDIDgwMDUwMTcyLTExGjAYBgNVBAMTEUNBLURPQ1VNRU5UQSBTLkEuMRcwFQYDVQQKEw5ET0NVTUVOVEEgUy5BLjELMAkGA1UEBhMCUFkwHhcNMjEwODA5MTQ0ODA4WhcNMjMwODA5MTQ1ODA4WjCBpTELMAkGA1UEBhMCUFkxFTATBgNVBAQMDFNFR09WSUEgVkVSQTESMBAGA1UEBRMJQ0kxMjg4ODg4MRgwFgYDVQQqDA9HVVNUQVZPIExPUkVOWk8xFzAVBgNVBAoMDlBFUlNPTkEgRklTSUNBMREwDwYDVQQLDAhGSVJNQSBGMjElMCMGA1UEAwwcR1VTVEFWTyBMT1JFTlpPIFNFR09WSUEgVkVSQTCCASIwDQYJKoZIhvcNAQEBBQADggEPADCCAQoCggEBALLfrAp/nwJvld57xS+S8nvBdiPdHyfbudU3VaDHpCtVhmmmhHJerwmtqAH7YB/HFfYt+M9gPphE5ZXq8SnCTfvZ4KcPw4+XTBXKj0ONGhIgrnaf/fkOwiVPm3Vtc/1STeGmUH8E4mn3JN11+fzm5mCsCJanFrh/WZanX/cXsZ/dCbWhqiA3VZIW35BrVN6tVJBT2K+MfuIHQnOaPwtlulAZEnIOCXe11BS2+N5JyKcWg671UYsyHWYQHXG2qBQH+NWpeeo7T53edG2YTB5oNn2Mut0YxPFban6oajjr1fMNxjtfgW0NOXW2DrHaERlNbIfRnix5qppnB/koPYAyeiUCAwEAAaOCA4QwggOAMAwGA1UdEwEB/wQCMAAwDgYDVR0PAQH/BAQDAgXgMCoGA1UdJQEB/wQgMB4GCCsGAQUFBwMBBggrBgEFBQcDAgYIKwYBBQUHAwQwHQYDVR0OBBYEFE9yRkc7U0kCAgdRBBmn5nrfefWRMIGXBggrBgEFBQcBAQSBijCBhzA6BggrBgEFBQcwAYYuaHR0cHM6Ly93d3cuZG9jdW1lbnRhLmNvbS5weS9maXJtYWRpZ2l0YWwvb3NjcDBJBggrBgEFBQcwAoY9aHR0cHM6Ly93d3cuZG9jdW1lbnRhLmNvbS5weS9maXJtYWRpZ2l0YWwvZGVzY2FyZ2FzL2NhZG9jLmNydDAfBgNVHSMEGDAWgBRAJqwmXGKPxvUCVOSNwRom1u6lsjBPBgNVHR8ESDBGMESgQqBAhj5odHRwczovL3d3dy5kb2N1bWVudGEuY29tLnB5L2Zpcm1hZGlnaXRhbC9kZXNjYXJnYXMvY3JsZG9jLmNybDAoBgNVHREEITAfgR1ndXN0YXZvLnNlZ292aWFAYXZhbG9uLmNvbS5weTCCAd0GA1UdIASCAdQwggHQMIIBzAYOKwYBBAGC+TsBAQEGAQEwggG4MD8GCCsGAQUFBwIBFjNodHRwczovL3d3dy5kb2N1bWVudGEuY29tLnB5L2Zpcm1hZGlnaXRhbC9kZXNjYXJnYXMwgcAGCCsGAQUFBwICMIGzGoGwRXN0ZSBlcyB1biBjZXJ0aWZpY2FkbyBkZSBwZXJzb25hIGbtc2ljYSBjdXlhIGNsYXZlIHByaXZhZGEgZXN04SBjb250ZW5pZGEgZW4gdW4gbfNkdWxvIGRlIGhhcmR3YXJlIHNlZ3VybyB5IHN1IGZpbmFsaWRhZCBlcyBhdXRlbnRpY2FyIGEgc3UgdGl0dWxhciBvIGdlbmVyYXIgZmlybWFzIGRpZ2l0YWxlcy4wgbEGCCsGAQUFBwICMIGkGoGhVGhpcyBpcyBhbiBlbmQgdXNlciBjZXJ0aWZpY2F0ZSB3aG9zZSBwcml2YXRlIGtleSBpcyBlbWJlZGRlZCB3aXRoaW4gYSBzZWN1cmUgaGFyZHdhcmUgbW9kdWxlIHRoYXQgYWltcyB0byBhdXRoZW50aWNhdGUgaXRzIG93bmVyIG9yIGdlbmVyYXRlIGRpZ2l0YWwgc2lnbmF0dXJlcy4wDQYJKoZIhvcNAQELBQADggIBAGoSEH0G+ZkLI1N+Zg9V2fu605c0ohhmQWffPnOiNBBdX7Kls14x41ysKGQyLD1X6Bv/+u3FL5tuytOtFYmSswmxn8fPs3HphegYzHlUUF09GFNZEDNMeUx1P2L59274/ZNV2oxxts2gxtEtWpyEUvvBGgH2EXbrzNW6YgDWBU+fOEzkhy+f97F5gMuz95KT3YKFsiQnY2nUmCrMRBL2TOanBqdlP1/oBwk2B6XoozHZaowwkBGF7LkmUroJMZPNfcBrkO0cev1DqROgkyLnYF7yz79DwkvDEnlyKnDzE1/NkX066QqVd0Fn7D2nUuLDV4vt5lgPt4sj6vTYmNP3rBi9PRV7Zl2c9smVtCq5/kIIro9OjhDBU07AaiShAwgYam+koFjdplhX5uIRv9LlXTlAVMVncpYbmGKOfLFILpT2aIRqmHKEv9Y/B+VSETTVuZ+KUej6m4Mf1PuHu+zL8D3AHoZOsHKPh+HqyN5BT9H6ASs+U8xSRJbVI7xARlSGNiSTQNWmCz54adZSJt2yYm9eENN+NG7YUogxw4Sy8G5Hop7Dj6eIuabcoZ3d3f1Qrl5shxbJ3Wdo+xtWmW2f22IEhEPpWUOjlWaN0ldYyozx0eOeCWyk/rNGOqPvkf84W/UbSoWi4ccQDDdYmemCFhPSuMObIEouAtVlO09N8QAj</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Transform>
          <Transform Algorithm="http://www.w3.org/TR/2001/REC-xml-c14n-20010315"/>
        </Transforms>
        <DigestMethod Algorithm="http://www.w3.org/2001/04/xmlenc#sha256"/>
        <DigestValue>PfNv7LaF+iDR8872n/ZqA1hV9qb2y9qTS0o1vXfObIQ=</DigestValue>
      </Reference>
      <Reference URI="/xl/calcChain.xml?ContentType=application/vnd.openxmlformats-officedocument.spreadsheetml.calcChain+xml">
        <DigestMethod Algorithm="http://www.w3.org/2001/04/xmlenc#sha256"/>
        <DigestValue>NkKCGZ4GTQoEJmG1YQgW2GVEJf3m6FN89jl3wT1B4D8=</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rMLlAni5uA27ai4TDN8G/raWhlfE6WSiTXBHi4C7iUw=</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yovDozUAcWEyytYSLZey5UXV4gyM3KbO3unLZJHwjGU=</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rMLlAni5uA27ai4TDN8G/raWhlfE6WSiTXBHi4C7iUw=</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yovDozUAcWEyytYSLZey5UXV4gyM3KbO3unLZJHwjGU=</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xcdAxtWrapTYP4Do9LmicmN0aqAxXZEVDs2maQSOz+U=</DigestValue>
      </Reference>
      <Reference URI="/xl/drawings/_rels/vmlDrawing6.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rMLlAni5uA27ai4TDN8G/raWhlfE6WSiTXBHi4C7iUw=</DigestValue>
      </Reference>
      <Reference URI="/xl/drawings/drawing1.xml?ContentType=application/vnd.openxmlformats-officedocument.drawing+xml">
        <DigestMethod Algorithm="http://www.w3.org/2001/04/xmlenc#sha256"/>
        <DigestValue>Iz6eA9ejSMVOJTCQhfQE7e1JNIkO5JtCLIUh/1hOetc=</DigestValue>
      </Reference>
      <Reference URI="/xl/drawings/drawing2.xml?ContentType=application/vnd.openxmlformats-officedocument.drawing+xml">
        <DigestMethod Algorithm="http://www.w3.org/2001/04/xmlenc#sha256"/>
        <DigestValue>nRZTvDcJ0gylgjBPJaR2fEINme3gX+aUjM+KipycyuI=</DigestValue>
      </Reference>
      <Reference URI="/xl/drawings/drawing3.xml?ContentType=application/vnd.openxmlformats-officedocument.drawing+xml">
        <DigestMethod Algorithm="http://www.w3.org/2001/04/xmlenc#sha256"/>
        <DigestValue>iut4SZAZ1UeQpjEU+gw5Dxnn9yd12R1cCML1wkXgPc4=</DigestValue>
      </Reference>
      <Reference URI="/xl/drawings/drawing4.xml?ContentType=application/vnd.openxmlformats-officedocument.drawing+xml">
        <DigestMethod Algorithm="http://www.w3.org/2001/04/xmlenc#sha256"/>
        <DigestValue>tk+D1YpGvEHSj79igr61TnYcW/ZsjzyxJhpUNQBrG0s=</DigestValue>
      </Reference>
      <Reference URI="/xl/drawings/drawing5.xml?ContentType=application/vnd.openxmlformats-officedocument.drawing+xml">
        <DigestMethod Algorithm="http://www.w3.org/2001/04/xmlenc#sha256"/>
        <DigestValue>VyKcsxdgglPiXO1ztdslvI1cEMhaWrFdeRQGqjQFtP4=</DigestValue>
      </Reference>
      <Reference URI="/xl/drawings/drawing6.xml?ContentType=application/vnd.openxmlformats-officedocument.drawing+xml">
        <DigestMethod Algorithm="http://www.w3.org/2001/04/xmlenc#sha256"/>
        <DigestValue>AuD0/9mLaoHG6QcCDBdmfDI26C91xOgD8AbcUdd2LMk=</DigestValue>
      </Reference>
      <Reference URI="/xl/drawings/vmlDrawing1.vml?ContentType=application/vnd.openxmlformats-officedocument.vmlDrawing">
        <DigestMethod Algorithm="http://www.w3.org/2001/04/xmlenc#sha256"/>
        <DigestValue>ZPSFZG6pJVaesi6KndL6upoJSRXqe2NtA0GUZeKnhqE=</DigestValue>
      </Reference>
      <Reference URI="/xl/drawings/vmlDrawing2.vml?ContentType=application/vnd.openxmlformats-officedocument.vmlDrawing">
        <DigestMethod Algorithm="http://www.w3.org/2001/04/xmlenc#sha256"/>
        <DigestValue>dOkxBe5kWfBPPR6BlpzSyl4JzhbK2zjuZTafB9NiTsM=</DigestValue>
      </Reference>
      <Reference URI="/xl/drawings/vmlDrawing3.vml?ContentType=application/vnd.openxmlformats-officedocument.vmlDrawing">
        <DigestMethod Algorithm="http://www.w3.org/2001/04/xmlenc#sha256"/>
        <DigestValue>L5Cp68t21jOu+padPVAFoQ7iczVAcCmW6G1D4uxl4uQ=</DigestValue>
      </Reference>
      <Reference URI="/xl/drawings/vmlDrawing4.vml?ContentType=application/vnd.openxmlformats-officedocument.vmlDrawing">
        <DigestMethod Algorithm="http://www.w3.org/2001/04/xmlenc#sha256"/>
        <DigestValue>yBnNKEin7lrxmcEYb8CyomkQJZS5Vy6pRPx3ZG9X9uA=</DigestValue>
      </Reference>
      <Reference URI="/xl/drawings/vmlDrawing5.vml?ContentType=application/vnd.openxmlformats-officedocument.vmlDrawing">
        <DigestMethod Algorithm="http://www.w3.org/2001/04/xmlenc#sha256"/>
        <DigestValue>W1DZJe8lob7/yMSg0ggXB0TEt33L+Tsxhm/rsOGQE8g=</DigestValue>
      </Reference>
      <Reference URI="/xl/drawings/vmlDrawing6.vml?ContentType=application/vnd.openxmlformats-officedocument.vmlDrawing">
        <DigestMethod Algorithm="http://www.w3.org/2001/04/xmlenc#sha256"/>
        <DigestValue>JqRwhxDQQqx1NHQgrEY2x6yuY21F3ZrOz3FOh8Z5SKE=</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hZdmdgHyTS/KTRyTa+lfS0Kk7EdC+1F8XTmJFTU1sXU=</DigestValue>
      </Reference>
      <Reference URI="/xl/externalLinks/externalLink1.xml?ContentType=application/vnd.openxmlformats-officedocument.spreadsheetml.externalLink+xml">
        <DigestMethod Algorithm="http://www.w3.org/2001/04/xmlenc#sha256"/>
        <DigestValue>UJ6t/HezMwFxCh5W8NrBrn6GlLeZdlzOu3p2sXzSAiY=</DigestValue>
      </Reference>
      <Reference URI="/xl/media/image1.png?ContentType=image/png">
        <DigestMethod Algorithm="http://www.w3.org/2001/04/xmlenc#sha256"/>
        <DigestValue>QETpk/eixegbAEuOayVHoshex+m3HA9JamopO4Ox6vE=</DigestValue>
      </Reference>
      <Reference URI="/xl/media/image2.emf?ContentType=image/x-emf">
        <DigestMethod Algorithm="http://www.w3.org/2001/04/xmlenc#sha256"/>
        <DigestValue>L4Ih2x4ljceMd9T76fIvmbVbYVQ6l8kXCm4cWEBWccs=</DigestValue>
      </Reference>
      <Reference URI="/xl/media/image3.emf?ContentType=image/x-emf">
        <DigestMethod Algorithm="http://www.w3.org/2001/04/xmlenc#sha256"/>
        <DigestValue>rtxnrRZLoWDczNbhumVKe82O+iDlbHXoCT06wuxOycg=</DigestValue>
      </Reference>
      <Reference URI="/xl/media/image4.emf?ContentType=image/x-emf">
        <DigestMethod Algorithm="http://www.w3.org/2001/04/xmlenc#sha256"/>
        <DigestValue>XxON75HTwr2x3og85J7ZL0H8NU9xQeyVXj9tSXQmwrQ=</DigestValue>
      </Reference>
      <Reference URI="/xl/media/image5.emf?ContentType=image/x-emf">
        <DigestMethod Algorithm="http://www.w3.org/2001/04/xmlenc#sha256"/>
        <DigestValue>2hM80Ffp+lXzXRvGPm0aeaZwqPxvfhDCLCCVBLtvP/0=</DigestValue>
      </Reference>
      <Reference URI="/xl/media/image6.emf?ContentType=image/x-emf">
        <DigestMethod Algorithm="http://www.w3.org/2001/04/xmlenc#sha256"/>
        <DigestValue>rcHlpgUUxMRQMKYRcB1FTg9OyDbzFnacOcGxTH3EvRo=</DigestValue>
      </Reference>
      <Reference URI="/xl/printerSettings/printerSettings1.bin?ContentType=application/vnd.openxmlformats-officedocument.spreadsheetml.printerSettings">
        <DigestMethod Algorithm="http://www.w3.org/2001/04/xmlenc#sha256"/>
        <DigestValue>9s98k3pRJYZbZRI3nRUSbX6O1nlH5VxF/ONUg7whrDo=</DigestValue>
      </Reference>
      <Reference URI="/xl/printerSettings/printerSettings2.bin?ContentType=application/vnd.openxmlformats-officedocument.spreadsheetml.printerSettings">
        <DigestMethod Algorithm="http://www.w3.org/2001/04/xmlenc#sha256"/>
        <DigestValue>7ZL5mJ5NYdzDfvPqqEG+LCYDK0pqzs59+lTTJCGbBXc=</DigestValue>
      </Reference>
      <Reference URI="/xl/printerSettings/printerSettings3.bin?ContentType=application/vnd.openxmlformats-officedocument.spreadsheetml.printerSettings">
        <DigestMethod Algorithm="http://www.w3.org/2001/04/xmlenc#sha256"/>
        <DigestValue>HMdMUL8w+I9ClksnzngAU/DFEw61Q94L2jYOp3byfXQ=</DigestValue>
      </Reference>
      <Reference URI="/xl/printerSettings/printerSettings4.bin?ContentType=application/vnd.openxmlformats-officedocument.spreadsheetml.printerSettings">
        <DigestMethod Algorithm="http://www.w3.org/2001/04/xmlenc#sha256"/>
        <DigestValue>FLifMMW5UlLOUkpcqJGjhMbaevjgUnUQwEEg5oUA/N4=</DigestValue>
      </Reference>
      <Reference URI="/xl/printerSettings/printerSettings5.bin?ContentType=application/vnd.openxmlformats-officedocument.spreadsheetml.printerSettings">
        <DigestMethod Algorithm="http://www.w3.org/2001/04/xmlenc#sha256"/>
        <DigestValue>erdIS1iKfwFCdbi3s0oPTvg5S/K15hG2IyNub5we1Ag=</DigestValue>
      </Reference>
      <Reference URI="/xl/printerSettings/printerSettings6.bin?ContentType=application/vnd.openxmlformats-officedocument.spreadsheetml.printerSettings">
        <DigestMethod Algorithm="http://www.w3.org/2001/04/xmlenc#sha256"/>
        <DigestValue>erdIS1iKfwFCdbi3s0oPTvg5S/K15hG2IyNub5we1Ag=</DigestValue>
      </Reference>
      <Reference URI="/xl/sharedStrings.xml?ContentType=application/vnd.openxmlformats-officedocument.spreadsheetml.sharedStrings+xml">
        <DigestMethod Algorithm="http://www.w3.org/2001/04/xmlenc#sha256"/>
        <DigestValue>RPPnc5lcGs/yPOyli3h2BvAFTwYP175FHHrmaZOyIEM=</DigestValue>
      </Reference>
      <Reference URI="/xl/styles.xml?ContentType=application/vnd.openxmlformats-officedocument.spreadsheetml.styles+xml">
        <DigestMethod Algorithm="http://www.w3.org/2001/04/xmlenc#sha256"/>
        <DigestValue>V4kgIaPdYHHhEOChje8TfX48zFBQjj1JugvmSyhnTes=</DigestValue>
      </Reference>
      <Reference URI="/xl/theme/theme1.xml?ContentType=application/vnd.openxmlformats-officedocument.theme+xml">
        <DigestMethod Algorithm="http://www.w3.org/2001/04/xmlenc#sha256"/>
        <DigestValue>Q1Y4CPpXAEfTWbGgm5zElx8B0pHQK4RzdZXVzDJUMDc=</DigestValue>
      </Reference>
      <Reference URI="/xl/workbook.xml?ContentType=application/vnd.openxmlformats-officedocument.spreadsheetml.sheet.main+xml">
        <DigestMethod Algorithm="http://www.w3.org/2001/04/xmlenc#sha256"/>
        <DigestValue>UOyZu64bED9q1WkpZrRS17Ur7zbtqbc3YlNfxIURLeo=</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oD48ebbWmF/JeQKc+4mwRyt9mc0Q97z+n3PwXpERpqk=</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xTGNXcFxdW97Ugv9DnC0C0GSYso2IhwDUvIcHQA2nC0=</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ng5+l2MU4nkB7pLPNjb72h5DZhBlofEHAumJpmV2vog=</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ZL4O3COuea0DhgUU6BT2xFzURtXhTaRgIKk4i896Y3A=</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CzlDtl22I9Dc3pB9aymM78IJFfoE8WmqBDXuL9cYhtI=</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hrbFOjdPrfydM07ISZLCdeBsg4i6zV1UDHRIiw657nk=</DigestValue>
      </Reference>
      <Reference URI="/xl/worksheets/sheet1.xml?ContentType=application/vnd.openxmlformats-officedocument.spreadsheetml.worksheet+xml">
        <DigestMethod Algorithm="http://www.w3.org/2001/04/xmlenc#sha256"/>
        <DigestValue>UDM/jY1Wq6ETD166PMeHakaUYA3NruoGPt60eg+NGr4=</DigestValue>
      </Reference>
      <Reference URI="/xl/worksheets/sheet2.xml?ContentType=application/vnd.openxmlformats-officedocument.spreadsheetml.worksheet+xml">
        <DigestMethod Algorithm="http://www.w3.org/2001/04/xmlenc#sha256"/>
        <DigestValue>xktHL+Wo5XsnPqwFNShpCGLeDqV1jcPnatp7YUwWiHA=</DigestValue>
      </Reference>
      <Reference URI="/xl/worksheets/sheet3.xml?ContentType=application/vnd.openxmlformats-officedocument.spreadsheetml.worksheet+xml">
        <DigestMethod Algorithm="http://www.w3.org/2001/04/xmlenc#sha256"/>
        <DigestValue>MwfVtw56s8dfvgjxdZp2s7CINywgVn4wk8kJb7nVIAQ=</DigestValue>
      </Reference>
      <Reference URI="/xl/worksheets/sheet4.xml?ContentType=application/vnd.openxmlformats-officedocument.spreadsheetml.worksheet+xml">
        <DigestMethod Algorithm="http://www.w3.org/2001/04/xmlenc#sha256"/>
        <DigestValue>169PO+AIiCtmSUiyEya63EQ8LFa4cjCULE6SBzXNRW0=</DigestValue>
      </Reference>
      <Reference URI="/xl/worksheets/sheet5.xml?ContentType=application/vnd.openxmlformats-officedocument.spreadsheetml.worksheet+xml">
        <DigestMethod Algorithm="http://www.w3.org/2001/04/xmlenc#sha256"/>
        <DigestValue>4adh86+UyL4yZMJlbTJ7EIXa+aDs0VhtPDakkRoOUHE=</DigestValue>
      </Reference>
      <Reference URI="/xl/worksheets/sheet6.xml?ContentType=application/vnd.openxmlformats-officedocument.spreadsheetml.worksheet+xml">
        <DigestMethod Algorithm="http://www.w3.org/2001/04/xmlenc#sha256"/>
        <DigestValue>H25Lz6bqnWYMsLWbbU52BQVE3+W5SCmH7Sixt6Kfc1k=</DigestValue>
      </Reference>
      <Reference URI="/xl/worksheets/sheet7.xml?ContentType=application/vnd.openxmlformats-officedocument.spreadsheetml.worksheet+xml">
        <DigestMethod Algorithm="http://www.w3.org/2001/04/xmlenc#sha256"/>
        <DigestValue>8D4CJ01AmzJSkiqVlVifk2Ln2yQJAyDzzEDdXuOYUTE=</DigestValue>
      </Reference>
    </Manifest>
    <SignatureProperties>
      <SignatureProperty Id="idSignatureTime" Target="#idPackageSignature">
        <mdssi:SignatureTime xmlns:mdssi="http://schemas.openxmlformats.org/package/2006/digital-signature">
          <mdssi:Format>YYYY-MM-DDThh:mm:ssTZD</mdssi:Format>
          <mdssi:Value>2022-05-13T16:24:50Z</mdssi:Value>
        </mdssi:SignatureTime>
      </SignatureProperty>
    </SignatureProperties>
  </Object>
  <Object Id="idOfficeObject">
    <SignatureProperties>
      <SignatureProperty Id="idOfficeV1Details" Target="#idPackageSignature">
        <SignatureInfoV1 xmlns="http://schemas.microsoft.com/office/2006/digsig">
          <SetupID>{0ECCEF52-770B-4569-BCA5-2376C98FE68D}</SetupID>
          <SignatureText>Gustavo Segovia</SignatureText>
          <SignatureImage/>
          <SignatureComments/>
          <WindowsVersion>10.0</WindowsVersion>
          <OfficeVersion>16.0.10385/14</OfficeVersion>
          <ApplicationVersion>16.0.10385</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2022-05-13T16:24:50Z</xd:SigningTime>
          <xd:SigningCertificate>
            <xd:Cert>
              <xd:CertDigest>
                <DigestMethod Algorithm="http://www.w3.org/2001/04/xmlenc#sha256"/>
                <DigestValue>8jYLkXsrgjb0PsNU7LWkI5M1DprNxsQn2uagoYS6RUg=</DigestValue>
              </xd:CertDigest>
              <xd:IssuerSerial>
                <X509IssuerName>C=PY, O=DOCUMENTA S.A., CN=CA-DOCUMENTA S.A., SERIALNUMBER=RUC 80050172-1</X509IssuerName>
                <X509SerialNumber>4348934476594112023</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qTCCBZGgAwIBAgIQWC+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hk+D/VTF+X5H6btEEiBu1KNEf35B5e2pyeOAOBsduFcJAgh3tjNAQGcY057ad1eCdBf6pbXv8Mhio0jlcGSvlmF+OVTTYvTUwF2HbgHDqOiQDJpnDzMhVXmNKfKH7W62QYKp0fKB8F8li1ChNt30za2bqzeTntqq3kCXHlhbjHlLMHqV76MgsEeHuSJMtxOBbQatlxyJRmcEfUyF/hu8A8q3caWLFOzfsJbTfpAxkxo3/ewkRVF/SAj70/3VBrw+IY/9TTTeS2oYrWkurC3tT5KTmwr1mMKIBprkVRVqzWuh+4HyPmgF/u4kqI6A8xiA1mdsk+hCP5zICkEv+qwjP9mK4pq1gTvjvuQ6sbu2+qBaUi5nTr/L81Y5vSvLOR0Hod7GmCx9p7JWMzEVAGmh28F0ZqPt5Ry37w4DLdtrBJPzdyso36OZseNaXM3puukBisbv2vyt2ydUvuLwEbl2oYDKcvfifCLauqlgwCv5BKFuxBDL/KKaxnJZBYKbEtgY9ztwYEY8xyAbyQqH/JAB88VW04vw7GVkdUPu7mw1udKafyJXRrqlsrAbCTWdtwYuXJPj3mi/x3z6+Fg1+kx9izYU/5+DtGLhk3YN0eIObqtjUjBhqT+u1rJ3iZtalwRtDBhEb5ehrQIDAQABo4ICUzCCAk8wEgYDVR0TAQH/BAgwBgEB/wIBADAOBgNVHQ8BAf8EBAMCAQYwHQYDVR0OBBYEFEAmrCZcYo/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wo/po7oT9Qq40OltXGGgBIA3i4NGFQ5UBsWU3tI+O3jNkBi/9k/BkYHVT9UxWNHUxoZw+QJsAKl5f8wQksVH18Scq5Z+RUSBQ7v1hvvH1m2P7FXcB0nf+nwDVoDyGv57EmhKofwQibUzKajDts6JrsXyugQhVbLynSCw4qPMJLpImpL21LxxVMcryQMYymYUAr3DrMLOUuXxKLXCSOf8oP/PSmBvKldr2xeGJ5kowMxq0Af8mn7+pnm3yi0Ons5plFugKv3eSAmBY3zBS5NGPt9FFY/9FeNbCNXLEIRhaCx3T/6lSfIJZU5fCfLUY3y0hkSwuoK1gf/hHFyqyN/PrJ8E9PbyEzpMYwc51K+PhRRMcrJaD9txveHz8XjDrjjoISL+ZV54LMzUi5sF++nG79TLxDaC4vBtg6I8mOooFqzbsYgM3R4SaElTQIv6dSEZX1wKJXh25RbldqePe4Alnwe3vU97ZrTEpKPQkRM4lPJVElOicbYR1Wx5xrvyFucagF6IVeP4IZLJt1L4rbiSzPq027Q8jECgeJeRQWVKS8nQ8KyMfA0tgAuL3Vtub5pSbMI3xqtQwdJtOgwFj2iVp1BQv3XegF6OySbw/sk46AGWOTwb6vwUPq5TfnuNzO92keBxGg+aWylEC25zYFPYpAq384g5lmVaV53zmp1f</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D8BAACfAAAAAAAAAAAAAABmFgAAOwsAACBFTUYAAAEA0BsAAKoAAAAGAAAAAAAAAAAAAAAAAAAAgAcAADgEAABYAQAAwgAAAAAAAAAAAAAAAAAAAMA/BQDQ9QIACgAAABAAAAAAAAAAAAAAAEsAAAAQAAAAAAAAAAUAAAAeAAAAGAAAAAAAAAAAAAAAQAEAAKAAAAAnAAAAGAAAAAEAAAA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8PDwAAAAAAAlAAAADAAAAAEAAABMAAAAZAAAAAAAAAAAAAAAPwEAAJ8AAAAAAAAAAAAAAEABAACgAAAAIQDwAAAAAAAAAAAAAACAPwAAAAAAAAAAAACAPwAAAAAAAAAAAAAAAAAAAAAAAAAAAAAAAAAAAAAAAAAAJQAAAAwAAAAAAACAKAAAAAwAAAABAAAAJwAAABgAAAABAAAAAAAAAPDw8A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8AAAAAACUAAAAMAAAAAQAAAEwAAABkAAAAAAAAAAQAAAA/AQAAFwAAAAAAAAAEAAAAQAEAABQAAAAhAPAAAAAAAAAAAAAAAIA/AAAAAAAAAAAAAIA/AAAAAAAAAAAAAAAAAAAAAAAAAAAAAAAAAAAAAAAAAAAlAAAADAAAAAAAAIAoAAAADAAAAAEAAAAnAAAAGAAAAAEAAAAAAAAA////AAAAAAAlAAAADAAAAAEAAABMAAAAZAAAAPgAAAAFAAAANAEAABUAAAD4AAAABQAAAD0AAAARAAAAIQDwAAAAAAAAAAAAAACAPwAAAAAAAAAAAACAPwAAAAAAAAAAAAAAAAAAAAAAAAAAAAAAAAAAAAAAAAAAJQAAAAwAAAAAAACAKAAAAAwAAAABAAAAUgAAAHABAAABAAAA8////wAAAAAAAAAAAAAAAJABAAAAAAABAAAAAHMAZQBnAG8AZQAgAHUAaQAAAAAAAAAAAAAAAAAAAAAAAAAAAAAAAAAAAAAAAAAAAAAAAAAAAAAAAAAAAAAAAAAAAAAAoJBr7P1/AAAAAAAAAAAAACgSAAAAAAAAQAAAwP1/AAAwFpXq/X8AAB6j84D9fwAABAAAAAAAAAAwFpXq/X8AALm5ua3CAAAAAAAAAAAAAAB82u0nr+MAALMAAADCAAAASAAAAAAAAAC4qFOB/X8AACCjXIH9fwAA4OwqgQAAAAABAAAAAAAAAJbEU4H9fwAAAACV6v1/AAAAAAAAAAAAAAAAAADCAAAA0bdC6v1/AAAAAAAAAAAAABAdAAAAAAAA4EkqhgoCAAAIvLmtwgAAAOBJKoYKAgAAC6dG6v1/AADQurmtwgAAAGm7ua3CAAAAAAAAAAAAAAAAAAAAZHYACAAAAAAlAAAADAAAAAEAAAAYAAAADAAAAAAAAAASAAAADAAAAAEAAAAeAAAAGAAAAPgAAAAFAAAANQEAABYAAAAlAAAADAAAAAEAAABUAAAAhAAAAPkAAAAFAAAAMwEAABUAAAABAAAAVVWPQSa0j0H5AAAABQAAAAkAAABMAAAAAAAAAAAAAAAAAAAA//////////9gAAAAMQAzAC8ANQAvADIAMAAyADIAAAAHAAAABwAAAAUAAAAHAAAABQAAAAcAAAAHAAAABwAAAAcAAABLAAAAQAAAADAAAAAFAAAAIAAAAAEAAAABAAAAEAAAAAAAAAAAAAAAQAEAAKAAAAAAAAAAAAAAAEABAACgAAAAUgAAAHABAAACAAAAFAAAAAkAAAAAAAAAAAAAALwCAAAAAAAAAQICIlMAeQBzAHQAZQBtAAAAAAAAAAAAAAAAAAAAAAAAAAAAAAAAAAAAAAAAAAAAAAAAAAAAAAAAAAAAAAAAAAAAAAAAAAAACQAAAAEAAAAJAAAAAAAAAP////8KAgAAiP5p6v1/AAAAAAAAAAAAAAAAAAAAAAAAgOO4rcIAAABI47itwgAAAAAAAAAAAAAAAAAAAAAAAACsguwnr+MAALhs+dP9fwAAEQAAAAAAAACgyN+KCgIAAOBJKoYKAgAAoOS4rQAAAAAAAAAAAAAAAAcAAAAAAAAAAGJnhgoCAADc47itwgAAABnkuK3CAAAA0bdC6v1/AACA47itwgAAANZNR+oAAAAAvPk3W8UIAAARAAAAAAAAAOBJKoYKAgAAC6dG6v1/AACA47itwgAAABnkuK3CAAAAAAAAAAAAAAAAAAAAZHYACAAAAAAlAAAADAAAAAIAAAAnAAAAGAAAAAMAAAAAAAAAAAAAAAAAAAAlAAAADAAAAAMAAABMAAAAZAAAAAAAAAAAAAAA//////////8AAAAAHAAAAAAAAAA/AAAAIQDwAAAAAAAAAAAAAACAPwAAAAAAAAAAAACAPwAAAAAAAAAAAAAAAAAAAAAAAAAAAAAAAAAAAAAAAAAAJQAAAAwAAAAAAACAKAAAAAwAAAADAAAAJwAAABgAAAADAAAAAAAAAAAAAAAAAAAAJQAAAAwAAAADAAAATAAAAGQAAAAAAAAAAAAAAP//////////AAAAABwAAABAAQAAAAAAACEA8AAAAAAAAAAAAAAAgD8AAAAAAAAAAAAAgD8AAAAAAAAAAAAAAAAAAAAAAAAAAAAAAAAAAAAAAAAAACUAAAAMAAAAAAAAgCgAAAAMAAAAAwAAACcAAAAYAAAAAwAAAAAAAAAAAAAAAAAAACUAAAAMAAAAAwAAAEwAAABkAAAAAAAAAAAAAAD//////////0ABAAAcAAAAAAAAAD8AAAAhAPAAAAAAAAAAAAAAAIA/AAAAAAAAAAAAAIA/AAAAAAAAAAAAAAAAAAAAAAAAAAAAAAAAAAAAAAAAAAAlAAAADAAAAAAAAIAoAAAADAAAAAMAAAAnAAAAGAAAAAMAAAAAAAAAAAAAAAAAAAAlAAAADAAAAAMAAABMAAAAZAAAAAAAAABbAAAAPwEAAFwAAAAAAAAAWwAAAEABAAACAAAAIQDwAAAAAAAAAAAAAACAPwAAAAAAAAAAAACAPwAAAAAAAAAAAAAAAAAAAAAAAAAAAAAAAAAAAAAAAAAAJQAAAAwAAAAAAACAKAAAAAwAAAADAAAAJwAAABgAAAADAAAAAAAAAP///wAAAAAAJQAAAAwAAAADAAAATAAAAGQAAAAAAAAAHAAAAD8BAABaAAAAAAAAABwAAABAAQAAPwAAACEA8AAAAAAAAAAAAAAAgD8AAAAAAAAAAAAAgD8AAAAAAAAAAAAAAAAAAAAAAAAAAAAAAAAAAAAAAAAAACUAAAAMAAAAAAAAgCgAAAAMAAAAAwAAACcAAAAYAAAAAwAAAAAAAAD///8AAAAAACUAAAAMAAAAAwAAAEwAAABkAAAACwAAADcAAAAhAAAAWgAAAAsAAAA3AAAAFwAAACQAAAAhAPAAAAAAAAAAAAAAAIA/AAAAAAAAAAAAAIA/AAAAAAAAAAAAAAAAAAAAAAAAAAAAAAAAAAAAAAAAAAAlAAAADAAAAAAAAIAoAAAADAAAAAMAAABSAAAAcAEAAAMAAADg////AAAAAAAAAAAAAAAAkAEAAAAAAAEAAAAAYQByAGkAYQBsAAAAAAAAAAAAAAAAAAAAAAAAAAAAAAAAAAAAAAAAAAAAAAAAAAAAAAAAAAAAAAAAAAAAAAAAAAAA//8AAAAAAQAAAOBbSZ0KAgAAAAAAAAAAAACI/mnq/X8AAAAAAAAAAAAAMGFCnQoCAABnnj6/kmfYAQIAAAAAAAAAAAAAAAAAAAAAAAAAAAAAAIyh7Cev4wAAqPqEgP1/AABo/4SA/X8AAOD///8AAAAA4EkqhgoCAACYx7itAAAAAAAAAAAAAAAABgAAAAAAAAAgAAAAAAAAALzGuK3CAAAA+ca4rcIAAADRt0Lq/X8AAAAAAAAAAAAAAAAAAAAAAADQRBGdCgIAAAAAAAAAAAAA4EkqhgoCAAALp0bq/X8AAGDGuK3CAAAA+ca4rcIAAAAAAAAAAAAAAAAAAABkdgAIAAAAACUAAAAMAAAAAwAAABgAAAAMAAAAAAAAABIAAAAMAAAAAQAAABYAAAAMAAAACAAAAFQAAABUAAAADAAAADcAAAAgAAAAWgAAAAEAAABVVY9BJrSPQQwAAABbAAAAAQAAAEwAAAAEAAAACwAAADcAAAAiAAAAWwAAAFAAAABYAAAAFQAAABYAAAAMAAAAAAAAACUAAAAMAAAAAgAAACcAAAAYAAAABAAAAAAAAAD///8AAAAAACUAAAAMAAAABAAAAEwAAABkAAAALQAAACAAAAA0AQAAWgAAAC0AAAAgAAAACAEAADsAAAAhAPAAAAAAAAAAAAAAAIA/AAAAAAAAAAAAAIA/AAAAAAAAAAAAAAAAAAAAAAAAAAAAAAAAAAAAAAAAAAAlAAAADAAAAAAAAIAoAAAADAAAAAQAAAAnAAAAGAAAAAQAAAAAAAAA////AAAAAAAlAAAADAAAAAQAAABMAAAAZAAAAC0AAAAgAAAANAEAAFYAAAAtAAAAIAAAAAgBAAA3AAAAIQDwAAAAAAAAAAAAAACAPwAAAAAAAAAAAACAPwAAAAAAAAAAAAAAAAAAAAAAAAAAAAAAAAAAAAAAAAAAJQAAAAwAAAAAAACAKAAAAAwAAAAEAAAAJwAAABgAAAAEAAAAAAAAAP///wAAAAAAJQAAAAwAAAAEAAAATAAAAGQAAAAtAAAAOwAAAMEAAABWAAAALQAAADsAAACVAAAAHAAAACEA8AAAAAAAAAAAAAAAgD8AAAAAAAAAAAAAgD8AAAAAAAAAAAAAAAAAAAAAAAAAAAAAAAAAAAAAAAAAACUAAAAMAAAAAAAAgCgAAAAMAAAABAAAAFIAAABwAQAABAAAAOz///8AAAAAAAAAAAAAAACQAQAAAAAAAQAAAABzAGUAZwBvAGUAIAB1AGkAAAAAAAAAAAAAAAAAAAAAAAAAAAAAAAAAAAAAAAAAAAAAAAAAAAAAAAAAAAAAAAAAAAAAAAAAAAAAAAAAAAAAAAAAAAAIAAAAAAAAAIj+aer9fwAAAAAAAAAAAAAcPACAAACgPwAAoD8AAKA//v////////8AAAAAAAAAAAAAAAAAAAAALKbsJ6/jAAAAAAAAAAAAAAgAAAAAAAAA7P///wAAAADgSSqGCgIAADjIuK0AAAAAAAAAAAAAAAAJAAAAAAAAACAAAAAAAAAAXMe4rcIAAACZx7itwgAAANG3Qur9fwAAAAAAAAAAAACJyAuAAAAAAIBEEZ0KAgAAAAAAAAAAAADgSSqGCgIAAAunRur9fwAAAMe4rcIAAACZx7itwgAAAAAAAAAAAAAAAAAAAGR2AAgAAAAAJQAAAAwAAAAEAAAAGAAAAAwAAAAAAAAAEgAAAAwAAAABAAAAHgAAABgAAAAtAAAAOwAAAMIAAABXAAAAJQAAAAwAAAAEAAAAVAAAAKgAAAAuAAAAOwAAAMAAAABWAAAAAQAAAFVVj0EmtI9BLgAAADsAAAAPAAAATAAAAAAAAAAAAAAAAAAAAP//////////bAAAAEcAdQBzAHQAYQB2AG8AIABTAGUAZwBvAHYAaQBhAAAADgAAAAsAAAAIAAAABwAAAAoAAAAKAAAADAAAAAUAAAALAAAACgAAAAwAAAAMAAAACgAAAAUAAAAKAAAASwAAAEAAAAAwAAAABQAAACAAAAABAAAAAQAAABAAAAAAAAAAAAAAAEABAACgAAAAAAAAAAAAAABAAQAAoAAAACUAAAAMAAAAAgAAACcAAAAYAAAABQAAAAAAAAD///8AAAAAACUAAAAMAAAABQAAAEwAAABkAAAAAAAAAGEAAAA/AQAAmwAAAAAAAABhAAAAQAEAADsAAAAhAPAAAAAAAAAAAAAAAIA/AAAAAAAAAAAAAIA/AAAAAAAAAAAAAAAAAAAAAAAAAAAAAAAAAAAAAAAAAAAlAAAADAAAAAAAAIAoAAAADAAAAAUAAAAnAAAAGAAAAAUAAAAAAAAA////AAAAAAAlAAAADAAAAAUAAABMAAAAZAAAAAsAAABhAAAANAEAAHEAAAALAAAAYQAAACoBAAARAAAAIQDwAAAAAAAAAAAAAACAPwAAAAAAAAAAAACAPwAAAAAAAAAAAAAAAAAAAAAAAAAAAAAAAAAAAAAAAAAAJQAAAAwAAAAAAACAKAAAAAwAAAAFAAAAJQAAAAwAAAABAAAAGAAAAAwAAAAAAAAAEgAAAAwAAAABAAAAHgAAABgAAAALAAAAYQAAADUBAAByAAAAJQAAAAwAAAABAAAAVAAAAKwAAAAMAAAAYQAAAHAAAABxAAAAAQAAAFVVj0EmtI9BDAAAAGEAAAAQAAAATAAAAAAAAAAAAAAAAAAAAP//////////bAAAAEcAdQBzAHQAYQB2AG8AIABTAGUAZwBvAHYAaQBhACAACQAAAAcAAAAGAAAABAAAAAcAAAAGAAAACAAAAAQAAAAHAAAABwAAAAgAAAAIAAAABgAAAAMAAAAHAAAABAAAAEsAAABAAAAAMAAAAAUAAAAgAAAAAQAAAAEAAAAQAAAAAAAAAAAAAABAAQAAoAAAAAAAAAAAAAAAQAEAAKAAAAAlAAAADAAAAAIAAAAnAAAAGAAAAAUAAAAAAAAA////AAAAAAAlAAAADAAAAAUAAABMAAAAZAAAAAsAAAB2AAAANAEAAIYAAAALAAAAdgAAACoBAAARAAAAIQDwAAAAAAAAAAAAAACAPwAAAAAAAAAAAACAPwAAAAAAAAAAAAAAAAAAAAAAAAAAAAAAAAAAAAAAAAAAJQAAAAwAAAAAAACAKAAAAAwAAAAFAAAAJQAAAAwAAAABAAAAGAAAAAwAAAAAAAAAEgAAAAwAAAABAAAAHgAAABgAAAALAAAAdgAAADUBAACHAAAAJQAAAAwAAAABAAAAVAAAAKgAAAAMAAAAdgAAAGUAAACGAAAAAQAAAFVVj0EmtI9BDAAAAHYAAAAPAAAATAAAAAAAAAAAAAAAAAAAAP//////////bAAAAFYAaQBjAGUALQBQAHIAZQBzAGkAZABlAG4AdABlAAAACAAAAAMAAAAGAAAABwAAAAUAAAAHAAAABQAAAAcAAAAGAAAAAwAAAAgAAAAHAAAABwAAAAQAAAAHAAAASwAAAEAAAAAwAAAABQAAACAAAAABAAAAAQAAABAAAAAAAAAAAAAAAEABAACgAAAAAAAAAAAAAABAAQAAoAAAACUAAAAMAAAAAgAAACcAAAAYAAAABQAAAAAAAAD///8AAAAAACUAAAAMAAAABQAAAEwAAABkAAAACwAAAIsAAAAvAQAAmwAAAAsAAACLAAAAJQEAABEAAAAhAPAAAAAAAAAAAAAAAIA/AAAAAAAAAAAAAIA/AAAAAAAAAAAAAAAAAAAAAAAAAAAAAAAAAAAAAAAAAAAlAAAADAAAAAAAAIAoAAAADAAAAAUAAAAlAAAADAAAAAEAAAAYAAAADAAAAAAAAAASAAAADAAAAAEAAAAWAAAADAAAAAAAAABUAAAARAEAAAwAAACLAAAALgEAAJsAAAABAAAAVVWPQSa0j0EMAAAAiwAAACkAAABMAAAABAAAAAsAAACLAAAAMAEAAJwAAACgAAAARgBpAHIAbQBhAGQAbwAgAHAAbwByADoAIABHAFUAUwBUAEEAVgBPACAATABPAFIARQBOAFoATwAgAFMARQBHAE8AVgBJAEEAIABWAEUAUgBBAAAABgAAAAMAAAAFAAAACwAAAAcAAAAIAAAACAAAAAQAAAAIAAAACAAAAAUAAAADAAAABAAAAAkAAAAJAAAABwAAAAcAAAAIAAAACAAAAAoAAAAEAAAABgAAAAoAAAAIAAAABwAAAAoAAAAHAAAACgAAAAQAAAAHAAAABwAAAAkAAAAKAAAACAAAAAMAAAAIAAAABAAAAAgAAAAHAAAACAAAAAgAAAAWAAAADAAAAAAAAAAlAAAADAAAAAIAAAAOAAAAFAAAAAAAAAAQAAAAFAAAAA==</Object>
  <Object Id="idInvalidSigLnImg">AQAAAGwAAAAAAAAAAAAAAD8BAACfAAAAAAAAAAAAAABmFgAAOwsAACBFTUYAAAEACCAAALAAAAAGAAAAAAAAAAAAAAAAAAAAgAcAADgEAABYAQAAwgAAAAAAAAAAAAAAAAAAAMA/BQDQ9QIACgAAABAAAAAAAAAAAAAAAEsAAAAQAAAAAAAAAAUAAAAeAAAAGAAAAAAAAAAAAAAAQAEAAKAAAAAnAAAAGAAAAAEAAAA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8PDwAAAAAAAlAAAADAAAAAEAAABMAAAAZAAAAAAAAAAAAAAAPwEAAJ8AAAAAAAAAAAAAAEABAACgAAAAIQDwAAAAAAAAAAAAAACAPwAAAAAAAAAAAACAPwAAAAAAAAAAAAAAAAAAAAAAAAAAAAAAAAAAAAAAAAAAJQAAAAwAAAAAAACAKAAAAAwAAAABAAAAJwAAABgAAAABAAAAAAAAAPDw8A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8AAAAAACUAAAAMAAAAAQAAAEwAAABkAAAAAAAAAAQAAAA/AQAAFwAAAAAAAAAEAAAAQAEAABQAAAAhAPAAAAAAAAAAAAAAAIA/AAAAAAAAAAAAAIA/AAAAAAAAAAAAAAAAAAAAAAAAAAAAAAAAAAAAAAAAAAAlAAAADAAAAAAAAIAoAAAADAAAAAEAAAAnAAAAGAAAAAEAAAAAAAAA////AAAAAAAlAAAADAAAAAEAAABMAAAAZAAAAAsAAAAEAAAAHgAAABcAAAALAAAABAAAABQAAAAUAAAAIQDwAAAAAAAAAAAAAACAPwAAAAAAAAAAAACAPwAAAAAAAAAAAAAAAAAAAAAAAAAAAAAAAAAAAAAAAAAAJQAAAAwAAAAAAACAKAAAAAwAAAABAAAAUAAAAHQDAAANAAAABQAAABwAAAAUAAAADQAAAAUAAAAAAAAAAAAAABAAAAAQAAAATAAAACgAAAB0AAAAAAMAAAAAAAAAAAAAEAAAACgAAAAQAAAAEAAAAAEAGAAAAAAAAAAAAAAAAAAAAAAAAAAAAAAAAAAAAAAAAAAAAAAAAAAAAAAKFkIcPLYRJW8AAAAAAAAAAAAAAAAAAAAAAAAIETQOHlwAAAAAAAAAAAAAAAAAAAARJW8fQ8kfQ8kLGUsAAAAAAAAAAAAAAAAIETQdQMEJEzt7t91LdKBLdKBLdKA/YocECRgcPbgfQ8keQcQIEjYWIzAdLT4IETQdQMEVLosAAABLdKClzeR7t92+1uV7t91pdn4HEDEdQMEfQ8kdQMEIETQIETQdQMEdP70ECRgAAABLdKB7t93t7e3t7e3t7e3t7e19fX0GDiocPLYfQ8kdQMEdQMEfQ8kJEzslOlAAAABLdKC91eTt7e3t7e3t7e3t7e3t7e1TU1MECBodP70fQ8kfQ8kWMJABAgI3VXYAAABLdKB7t93t7e2+eje+eje1dDRWVlYECBoXMpcfQ8kfQ8kfQ8kfQ8kULIYBAwkAAABLdKC91eTt7e3t7e3t7e09PT0KF0YdP78fQ8kfQ8kQI2oFCyEVLYkfQ8kaOq4HEDFLdKB7t93t7e3Z5Op7t90OFRobO7MfQ8kcPbgKFkQyMjKkpKQ6OjoGDioRJW8ECh5LdKC91eTt7e17t917t90+XG8GDiwQI2oHCRFsbGzn5+ft7e3t7e2Toq0oPlYAAABLdKB7t93t7e17t917t917t91bh6ODg4PLy8vt7e3t7e3t7e3t7e17t91LdKAAAABLdKC91eTt7e3Z5Op7t917t93M3eft7e3t7e3t7e3t7e3t7e3t7e3E2OZLdKAAAABLdKB7t93t7e3t7e3t7e3t7e3t7e3t7e3t7e3t7e3t7e3t7e3t7e17t91LdKAAAABLdKClzeR7t92+1uV7t92+1uV7t92+1uV7t92+1uV7t92+1uV7t92qz+VLdKAAAAB7t91LdKBLdKBLdKBLdKBLdKBLdKBLdKBLdKBLdKBLdKBLdKBLdKBLdKB7t90AAAAAAAAAAAAAAAAAAAAAAAAAAAAAAAAAAAAAAAAAAAAAAAAAAAAAAAAAAAAAAAAAAAAnAAAAGAAAAAEAAAAAAAAA////AAAAAAAlAAAADAAAAAEAAABMAAAAZAAAACoAAAAFAAAAhAAAABUAAAAqAAAABQAAAFsAAAARAAAAIQDwAAAAAAAAAAAAAACAPwAAAAAAAAAAAACAPwAAAAAAAAAAAAAAAAAAAAAAAAAAAAAAAAAAAAAAAAAAJQAAAAwAAAAAAACAKAAAAAwAAAABAAAAUgAAAHABAAABAAAA8////wAAAAAAAAAAAAAAAJABAAAAAAABAAAAAHMAZQBnAG8AZQAgAHUAaQAAAAAAAAAAAAAAAAAAAAAAAAAAAAAAAAAAAAAAAAAAAAAAAAAAAAAAAAAAAAAAAAAAAAAAoJBr7P1/AAAAAAAAAAAAACgSAAAAAAAAQAAAwP1/AAAwFpXq/X8AAB6j84D9fwAABAAAAAAAAAAwFpXq/X8AALm5ua3CAAAAAAAAAAAAAAB82u0nr+MAALMAAADCAAAASAAAAAAAAAC4qFOB/X8AACCjXIH9fwAA4OwqgQAAAAABAAAAAAAAAJbEU4H9fwAAAACV6v1/AAAAAAAAAAAAAAAAAADCAAAA0bdC6v1/AAAAAAAAAAAAABAdAAAAAAAA4EkqhgoCAAAIvLmtwgAAAOBJKoYKAgAAC6dG6v1/AADQurmtwgAAAGm7ua3CAAAAAAAAAAAAAAAAAAAAZHYACAAAAAAlAAAADAAAAAEAAAAYAAAADAAAAP8AAAASAAAADAAAAAEAAAAeAAAAGAAAACoAAAAFAAAAhQAAABYAAAAlAAAADAAAAAEAAABUAAAAqAAAACsAAAAFAAAAgwAAABUAAAABAAAAVVWPQSa0j0ErAAAABQAAAA8AAABMAAAAAAAAAAAAAAAAAAAA//////////9sAAAARgBpAHIAbQBhACAAbgBvACAAdgDhAGwAaQBkAGEAdAAGAAAAAwAAAAUAAAALAAAABwAAAAQAAAAHAAAACAAAAAQAAAAGAAAABwAAAAMAAAADAAAACAAAAAcAAABLAAAAQAAAADAAAAAFAAAAIAAAAAEAAAABAAAAEAAAAAAAAAAAAAAAQAEAAKAAAAAAAAAAAAAAAEABAACgAAAAUgAAAHABAAACAAAAFAAAAAkAAAAAAAAAAAAAALwCAAAAAAAAAQICIlMAeQBzAHQAZQBtAAAAAAAAAAAAAAAAAAAAAAAAAAAAAAAAAAAAAAAAAAAAAAAAAAAAAAAAAAAAAAAAAAAAAAAAAAAACQAAAAEAAAAJAAAAAAAAAP////8KAgAAiP5p6v1/AAAAAAAAAAAAAAAAAAAAAAAAgOO4rcIAAABI47itwgAAAAAAAAAAAAAAAAAAAAAAAACsguwnr+MAALhs+dP9fwAAEQAAAAAAAACgyN+KCgIAAOBJKoYKAgAAoOS4rQAAAAAAAAAAAAAAAAcAAAAAAAAAAGJnhgoCAADc47itwgAAABnkuK3CAAAA0bdC6v1/AACA47itwgAAANZNR+oAAAAAvPk3W8UIAAARAAAAAAAAAOBJKoYKAgAAC6dG6v1/AACA47itwgAAABnkuK3CAAAAAAAAAAAAAAAAAAAAZHYACAAAAAAlAAAADAAAAAIAAAAnAAAAGAAAAAMAAAAAAAAAAAAAAAAAAAAlAAAADAAAAAMAAABMAAAAZAAAAAAAAAAAAAAA//////////8AAAAAHAAAAAAAAAA/AAAAIQDwAAAAAAAAAAAAAACAPwAAAAAAAAAAAACAPwAAAAAAAAAAAAAAAAAAAAAAAAAAAAAAAAAAAAAAAAAAJQAAAAwAAAAAAACAKAAAAAwAAAADAAAAJwAAABgAAAADAAAAAAAAAAAAAAAAAAAAJQAAAAwAAAADAAAATAAAAGQAAAAAAAAAAAAAAP//////////AAAAABwAAABAAQAAAAAAACEA8AAAAAAAAAAAAAAAgD8AAAAAAAAAAAAAgD8AAAAAAAAAAAAAAAAAAAAAAAAAAAAAAAAAAAAAAAAAACUAAAAMAAAAAAAAgCgAAAAMAAAAAwAAACcAAAAYAAAAAwAAAAAAAAAAAAAAAAAAACUAAAAMAAAAAwAAAEwAAABkAAAAAAAAAAAAAAD//////////0ABAAAcAAAAAAAAAD8AAAAhAPAAAAAAAAAAAAAAAIA/AAAAAAAAAAAAAIA/AAAAAAAAAAAAAAAAAAAAAAAAAAAAAAAAAAAAAAAAAAAlAAAADAAAAAAAAIAoAAAADAAAAAMAAAAnAAAAGAAAAAMAAAAAAAAAAAAAAAAAAAAlAAAADAAAAAMAAABMAAAAZAAAAAAAAABbAAAAPwEAAFwAAAAAAAAAWwAAAEABAAACAAAAIQDwAAAAAAAAAAAAAACAPwAAAAAAAAAAAACAPwAAAAAAAAAAAAAAAAAAAAAAAAAAAAAAAAAAAAAAAAAAJQAAAAwAAAAAAACAKAAAAAwAAAADAAAAJwAAABgAAAADAAAAAAAAAP///wAAAAAAJQAAAAwAAAADAAAATAAAAGQAAAAAAAAAHAAAAD8BAABaAAAAAAAAABwAAABAAQAAPwAAACEA8AAAAAAAAAAAAAAAgD8AAAAAAAAAAAAAgD8AAAAAAAAAAAAAAAAAAAAAAAAAAAAAAAAAAAAAAAAAACUAAAAMAAAAAAAAgCgAAAAMAAAAAwAAACcAAAAYAAAAAwAAAAAAAAD///8AAAAAACUAAAAMAAAAAwAAAEwAAABkAAAACwAAADcAAAAhAAAAWgAAAAsAAAA3AAAAFwAAACQAAAAhAPAAAAAAAAAAAAAAAIA/AAAAAAAAAAAAAIA/AAAAAAAAAAAAAAAAAAAAAAAAAAAAAAAAAAAAAAAAAAAlAAAADAAAAAAAAIAoAAAADAAAAAMAAABSAAAAcAEAAAMAAADg////AAAAAAAAAAAAAAAAkAEAAAAAAAEAAAAAYQByAGkAYQBsAAAAAAAAAAAAAAAAAAAAAAAAAAAAAAAAAAAAAAAAAAAAAAAAAAAAAAAAAAAAAAAAAAAAAAAAAAAA//8AAAAAAQAAAOBbSZ0KAgAAAAAAAAAAAACI/mnq/X8AAAAAAAAAAAAAMGFCnQoCAABnnj6/kmfYAQIAAAAAAAAAAAAAAAAAAAAAAAAAAAAAAIyh7Cev4wAAqPqEgP1/AABo/4SA/X8AAOD///8AAAAA4EkqhgoCAACYx7itAAAAAAAAAAAAAAAABgAAAAAAAAAgAAAAAAAAALzGuK3CAAAA+ca4rcIAAADRt0Lq/X8AAAAAAAAAAAAAAAAAAAAAAADQRBGdCgIAAAAAAAAAAAAA4EkqhgoCAAALp0bq/X8AAGDGuK3CAAAA+ca4rcIAAAAAAAAAAAAAAAAAAABkdgAIAAAAACUAAAAMAAAAAwAAABgAAAAMAAAAAAAAABIAAAAMAAAAAQAAABYAAAAMAAAACAAAAFQAAABUAAAADAAAADcAAAAgAAAAWgAAAAEAAABVVY9BJrSPQQwAAABbAAAAAQAAAEwAAAAEAAAACwAAADcAAAAiAAAAWwAAAFAAAABYAAAAFQAAABYAAAAMAAAAAAAAACUAAAAMAAAAAgAAACcAAAAYAAAABAAAAAAAAAD///8AAAAAACUAAAAMAAAABAAAAEwAAABkAAAALQAAACAAAAA0AQAAWgAAAC0AAAAgAAAACAEAADsAAAAhAPAAAAAAAAAAAAAAAIA/AAAAAAAAAAAAAIA/AAAAAAAAAAAAAAAAAAAAAAAAAAAAAAAAAAAAAAAAAAAlAAAADAAAAAAAAIAoAAAADAAAAAQAAAAnAAAAGAAAAAQAAAAAAAAA////AAAAAAAlAAAADAAAAAQAAABMAAAAZAAAAC0AAAAgAAAANAEAAFYAAAAtAAAAIAAAAAgBAAA3AAAAIQDwAAAAAAAAAAAAAACAPwAAAAAAAAAAAACAPwAAAAAAAAAAAAAAAAAAAAAAAAAAAAAAAAAAAAAAAAAAJQAAAAwAAAAAAACAKAAAAAwAAAAEAAAAJwAAABgAAAAEAAAAAAAAAP///wAAAAAAJQAAAAwAAAAEAAAATAAAAGQAAAAtAAAAOwAAAMEAAABWAAAALQAAADsAAACVAAAAHAAAACEA8AAAAAAAAAAAAAAAgD8AAAAAAAAAAAAAgD8AAAAAAAAAAAAAAAAAAAAAAAAAAAAAAAAAAAAAAAAAACUAAAAMAAAAAAAAgCgAAAAMAAAABAAAAFIAAABwAQAABAAAAOz///8AAAAAAAAAAAAAAACQAQAAAAAAAQAAAABzAGUAZwBvAGUAIAB1AGkAAAAAAAAAAAAAAAAAAAAAAAAAAAAAAAAAAAAAAAAAAAAAAAAAAAAAAAAAAAAAAAAAAAAAAAAAAAAAAAAAAAAAAAAAAAAIAAAAAAAAAIj+aer9fwAAAAAAAAAAAAAcPACAAACgPwAAoD8AAKA//v////////8AAAAAAAAAAAAAAAAAAAAALKbsJ6/jAAAAAAAAAAAAAAgAAAAAAAAA7P///wAAAADgSSqGCgIAADjIuK0AAAAAAAAAAAAAAAAJAAAAAAAAACAAAAAAAAAAXMe4rcIAAACZx7itwgAAANG3Qur9fwAAAAAAAAAAAACJyAuAAAAAAIBEEZ0KAgAAAAAAAAAAAADgSSqGCgIAAAunRur9fwAAAMe4rcIAAACZx7itwgAAAAAAAAAAAAAAAAAAAGR2AAgAAAAAJQAAAAwAAAAEAAAAGAAAAAwAAAAAAAAAEgAAAAwAAAABAAAAHgAAABgAAAAtAAAAOwAAAMIAAABXAAAAJQAAAAwAAAAEAAAAVAAAAKgAAAAuAAAAOwAAAMAAAABWAAAAAQAAAFVVj0EmtI9BLgAAADsAAAAPAAAATAAAAAAAAAAAAAAAAAAAAP//////////bAAAAEcAdQBzAHQAYQB2AG8AIABTAGUAZwBvAHYAaQBhAAAADgAAAAsAAAAIAAAABwAAAAoAAAAKAAAADAAAAAUAAAALAAAACgAAAAwAAAAMAAAACgAAAAUAAAAKAAAASwAAAEAAAAAwAAAABQAAACAAAAABAAAAAQAAABAAAAAAAAAAAAAAAEABAACgAAAAAAAAAAAAAABAAQAAoAAAACUAAAAMAAAAAgAAACcAAAAYAAAABQAAAAAAAAD///8AAAAAACUAAAAMAAAABQAAAEwAAABkAAAAAAAAAGEAAAA/AQAAmwAAAAAAAABhAAAAQAEAADsAAAAhAPAAAAAAAAAAAAAAAIA/AAAAAAAAAAAAAIA/AAAAAAAAAAAAAAAAAAAAAAAAAAAAAAAAAAAAAAAAAAAlAAAADAAAAAAAAIAoAAAADAAAAAUAAAAnAAAAGAAAAAUAAAAAAAAA////AAAAAAAlAAAADAAAAAUAAABMAAAAZAAAAAsAAABhAAAANAEAAHEAAAALAAAAYQAAACoBAAARAAAAIQDwAAAAAAAAAAAAAACAPwAAAAAAAAAAAACAPwAAAAAAAAAAAAAAAAAAAAAAAAAAAAAAAAAAAAAAAAAAJQAAAAwAAAAAAACAKAAAAAwAAAAFAAAAJQAAAAwAAAABAAAAGAAAAAwAAAAAAAAAEgAAAAwAAAABAAAAHgAAABgAAAALAAAAYQAAADUBAAByAAAAJQAAAAwAAAABAAAAVAAAAKwAAAAMAAAAYQAAAHAAAABxAAAAAQAAAFVVj0EmtI9BDAAAAGEAAAAQAAAATAAAAAAAAAAAAAAAAAAAAP//////////bAAAAEcAdQBzAHQAYQB2AG8AIABTAGUAZwBvAHYAaQBhACAACQAAAAcAAAAGAAAABAAAAAcAAAAGAAAACAAAAAQAAAAHAAAABwAAAAgAAAAIAAAABgAAAAMAAAAHAAAABAAAAEsAAABAAAAAMAAAAAUAAAAgAAAAAQAAAAEAAAAQAAAAAAAAAAAAAABAAQAAoAAAAAAAAAAAAAAAQAEAAKAAAAAlAAAADAAAAAIAAAAnAAAAGAAAAAUAAAAAAAAA////AAAAAAAlAAAADAAAAAUAAABMAAAAZAAAAAsAAAB2AAAANAEAAIYAAAALAAAAdgAAACoBAAARAAAAIQDwAAAAAAAAAAAAAACAPwAAAAAAAAAAAACAPwAAAAAAAAAAAAAAAAAAAAAAAAAAAAAAAAAAAAAAAAAAJQAAAAwAAAAAAACAKAAAAAwAAAAFAAAAJQAAAAwAAAABAAAAGAAAAAwAAAAAAAAAEgAAAAwAAAABAAAAHgAAABgAAAALAAAAdgAAADUBAACHAAAAJQAAAAwAAAABAAAAVAAAAKgAAAAMAAAAdgAAAGUAAACGAAAAAQAAAFVVj0EmtI9BDAAAAHYAAAAPAAAATAAAAAAAAAAAAAAAAAAAAP//////////bAAAAFYAaQBjAGUALQBQAHIAZQBzAGkAZABlAG4AdABlAGkACAAAAAMAAAAGAAAABwAAAAUAAAAHAAAABQAAAAcAAAAGAAAAAwAAAAgAAAAHAAAABwAAAAQAAAAHAAAASwAAAEAAAAAwAAAABQAAACAAAAABAAAAAQAAABAAAAAAAAAAAAAAAEABAACgAAAAAAAAAAAAAABAAQAAoAAAACUAAAAMAAAAAgAAACcAAAAYAAAABQAAAAAAAAD///8AAAAAACUAAAAMAAAABQAAAEwAAABkAAAACwAAAIsAAAAvAQAAmwAAAAsAAACLAAAAJQEAABEAAAAhAPAAAAAAAAAAAAAAAIA/AAAAAAAAAAAAAIA/AAAAAAAAAAAAAAAAAAAAAAAAAAAAAAAAAAAAAAAAAAAlAAAADAAAAAAAAIAoAAAADAAAAAUAAAAlAAAADAAAAAEAAAAYAAAADAAAAAAAAAASAAAADAAAAAEAAAAWAAAADAAAAAAAAABUAAAARAEAAAwAAACLAAAALgEAAJsAAAABAAAAVVWPQSa0j0EMAAAAiwAAACkAAABMAAAABAAAAAsAAACLAAAAMAEAAJwAAACgAAAARgBpAHIAbQBhAGQAbwAgAHAAbwByADoAIABHAFUAUwBUAEEAVgBPACAATABPAFIARQBOAFoATwAgAFMARQBHAE8AVgBJAEEAIABWAEUAUgBBAAAABgAAAAMAAAAFAAAACwAAAAcAAAAIAAAACAAAAAQAAAAIAAAACAAAAAUAAAADAAAABAAAAAkAAAAJAAAABwAAAAcAAAAIAAAACAAAAAoAAAAEAAAABgAAAAoAAAAIAAAABwAAAAoAAAAHAAAACgAAAAQAAAAHAAAABwAAAAkAAAAKAAAACAAAAAMAAAAIAAAABAAAAAgAAAAHAAAACAAAAAgAAAAWAAAADAAAAAAAAAAlAAAADAAAAAIAAAAOAAAAFAAAAAAAAAAQAAAAFAAAAA==</Object>
</Signature>
</file>

<file path=_xmlsignatures/sig1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6yZnjytseY6axYuk0jlvKqtfqvToM3ETF4mL0MXkBwk=</DigestValue>
    </Reference>
    <Reference Type="http://www.w3.org/2000/09/xmldsig#Object" URI="#idOfficeObject">
      <DigestMethod Algorithm="http://www.w3.org/2001/04/xmlenc#sha256"/>
      <DigestValue>5gtlnx87h4Mcu0rN02OAbI/z/yEebRf3nMh3ZxCrcos=</DigestValue>
    </Reference>
    <Reference Type="http://uri.etsi.org/01903#SignedProperties" URI="#idSignedProperties">
      <Transforms>
        <Transform Algorithm="http://www.w3.org/TR/2001/REC-xml-c14n-20010315"/>
      </Transforms>
      <DigestMethod Algorithm="http://www.w3.org/2001/04/xmlenc#sha256"/>
      <DigestValue>1j1z/LPWFSUrzIGe2/YyH+53bjmrx7Tjr6dB4zbRn6c=</DigestValue>
    </Reference>
    <Reference Type="http://www.w3.org/2000/09/xmldsig#Object" URI="#idValidSigLnImg">
      <DigestMethod Algorithm="http://www.w3.org/2001/04/xmlenc#sha256"/>
      <DigestValue>LhGOtowcsF9nkoe3pmhSZonPve05kcGHf2eGlFWBnlQ=</DigestValue>
    </Reference>
    <Reference Type="http://www.w3.org/2000/09/xmldsig#Object" URI="#idInvalidSigLnImg">
      <DigestMethod Algorithm="http://www.w3.org/2001/04/xmlenc#sha256"/>
      <DigestValue>If4jun8LihEJcPuW3O7LKJEHJOOsjseMJwLP7E0/7LA=</DigestValue>
    </Reference>
  </SignedInfo>
  <SignatureValue>ooEERpIGq/GLZYXMlGW6m3g5tSqAtnuYl+dBkxWgCFsE3Y5K9ZRgCNUiFJPEvE8OdLc3Brru2FE7
gZZK8hamTNfkNwZUL0ZJVbU2FkVoaD7CEiSiEbvxO2zPfMTBdfcWj5n5WTP4BsGdeD+H+UnyHAQZ
l1z6nsDeQwtl75FtlyG1z3FefRTJkoS+qLoWnU9LV8UIcIzE/vulJ3iLr8akI44yrSbBH+vn+3Gf
Hv0wCCB2WdaRwoZNbUpjSMVobKufC3++xMjwd3+3kgyk5j6VRwKZeO6WJXQSGSLp0DX5uHu51uZS
0qhlgwYsGJKwCgrRzvz3VsW3SmmPXFs368/7ow==</SignatureValue>
  <KeyInfo>
    <X509Data>
      <X509Certificate>MIIICTCCBfGgAwIBAgIIPFqE3WTXZhcwDQYJKoZIhvcNAQELBQAwWzEXMBUGA1UEBRMOUlVDIDgwMDUwMTcyLTExGjAYBgNVBAMTEUNBLURPQ1VNRU5UQSBTLkEuMRcwFQYDVQQKEw5ET0NVTUVOVEEgUy5BLjELMAkGA1UEBhMCUFkwHhcNMjEwODA5MTQ0ODA4WhcNMjMwODA5MTQ1ODA4WjCBpTELMAkGA1UEBhMCUFkxFTATBgNVBAQMDFNFR09WSUEgVkVSQTESMBAGA1UEBRMJQ0kxMjg4ODg4MRgwFgYDVQQqDA9HVVNUQVZPIExPUkVOWk8xFzAVBgNVBAoMDlBFUlNPTkEgRklTSUNBMREwDwYDVQQLDAhGSVJNQSBGMjElMCMGA1UEAwwcR1VTVEFWTyBMT1JFTlpPIFNFR09WSUEgVkVSQTCCASIwDQYJKoZIhvcNAQEBBQADggEPADCCAQoCggEBALLfrAp/nwJvld57xS+S8nvBdiPdHyfbudU3VaDHpCtVhmmmhHJerwmtqAH7YB/HFfYt+M9gPphE5ZXq8SnCTfvZ4KcPw4+XTBXKj0ONGhIgrnaf/fkOwiVPm3Vtc/1STeGmUH8E4mn3JN11+fzm5mCsCJanFrh/WZanX/cXsZ/dCbWhqiA3VZIW35BrVN6tVJBT2K+MfuIHQnOaPwtlulAZEnIOCXe11BS2+N5JyKcWg671UYsyHWYQHXG2qBQH+NWpeeo7T53edG2YTB5oNn2Mut0YxPFban6oajjr1fMNxjtfgW0NOXW2DrHaERlNbIfRnix5qppnB/koPYAyeiUCAwEAAaOCA4QwggOAMAwGA1UdEwEB/wQCMAAwDgYDVR0PAQH/BAQDAgXgMCoGA1UdJQEB/wQgMB4GCCsGAQUFBwMBBggrBgEFBQcDAgYIKwYBBQUHAwQwHQYDVR0OBBYEFE9yRkc7U0kCAgdRBBmn5nrfefWRMIGXBggrBgEFBQcBAQSBijCBhzA6BggrBgEFBQcwAYYuaHR0cHM6Ly93d3cuZG9jdW1lbnRhLmNvbS5weS9maXJtYWRpZ2l0YWwvb3NjcDBJBggrBgEFBQcwAoY9aHR0cHM6Ly93d3cuZG9jdW1lbnRhLmNvbS5weS9maXJtYWRpZ2l0YWwvZGVzY2FyZ2FzL2NhZG9jLmNydDAfBgNVHSMEGDAWgBRAJqwmXGKPxvUCVOSNwRom1u6lsjBPBgNVHR8ESDBGMESgQqBAhj5odHRwczovL3d3dy5kb2N1bWVudGEuY29tLnB5L2Zpcm1hZGlnaXRhbC9kZXNjYXJnYXMvY3JsZG9jLmNybDAoBgNVHREEITAfgR1ndXN0YXZvLnNlZ292aWFAYXZhbG9uLmNvbS5weTCCAd0GA1UdIASCAdQwggHQMIIBzAYOKwYBBAGC+TsBAQEGAQEwggG4MD8GCCsGAQUFBwIBFjNodHRwczovL3d3dy5kb2N1bWVudGEuY29tLnB5L2Zpcm1hZGlnaXRhbC9kZXNjYXJnYXMwgcAGCCsGAQUFBwICMIGzGoGwRXN0ZSBlcyB1biBjZXJ0aWZpY2FkbyBkZSBwZXJzb25hIGbtc2ljYSBjdXlhIGNsYXZlIHByaXZhZGEgZXN04SBjb250ZW5pZGEgZW4gdW4gbfNkdWxvIGRlIGhhcmR3YXJlIHNlZ3VybyB5IHN1IGZpbmFsaWRhZCBlcyBhdXRlbnRpY2FyIGEgc3UgdGl0dWxhciBvIGdlbmVyYXIgZmlybWFzIGRpZ2l0YWxlcy4wgbEGCCsGAQUFBwICMIGkGoGhVGhpcyBpcyBhbiBlbmQgdXNlciBjZXJ0aWZpY2F0ZSB3aG9zZSBwcml2YXRlIGtleSBpcyBlbWJlZGRlZCB3aXRoaW4gYSBzZWN1cmUgaGFyZHdhcmUgbW9kdWxlIHRoYXQgYWltcyB0byBhdXRoZW50aWNhdGUgaXRzIG93bmVyIG9yIGdlbmVyYXRlIGRpZ2l0YWwgc2lnbmF0dXJlcy4wDQYJKoZIhvcNAQELBQADggIBAGoSEH0G+ZkLI1N+Zg9V2fu605c0ohhmQWffPnOiNBBdX7Kls14x41ysKGQyLD1X6Bv/+u3FL5tuytOtFYmSswmxn8fPs3HphegYzHlUUF09GFNZEDNMeUx1P2L59274/ZNV2oxxts2gxtEtWpyEUvvBGgH2EXbrzNW6YgDWBU+fOEzkhy+f97F5gMuz95KT3YKFsiQnY2nUmCrMRBL2TOanBqdlP1/oBwk2B6XoozHZaowwkBGF7LkmUroJMZPNfcBrkO0cev1DqROgkyLnYF7yz79DwkvDEnlyKnDzE1/NkX066QqVd0Fn7D2nUuLDV4vt5lgPt4sj6vTYmNP3rBi9PRV7Zl2c9smVtCq5/kIIro9OjhDBU07AaiShAwgYam+koFjdplhX5uIRv9LlXTlAVMVncpYbmGKOfLFILpT2aIRqmHKEv9Y/B+VSETTVuZ+KUej6m4Mf1PuHu+zL8D3AHoZOsHKPh+HqyN5BT9H6ASs+U8xSRJbVI7xARlSGNiSTQNWmCz54adZSJt2yYm9eENN+NG7YUogxw4Sy8G5Hop7Dj6eIuabcoZ3d3f1Qrl5shxbJ3Wdo+xtWmW2f22IEhEPpWUOjlWaN0ldYyozx0eOeCWyk/rNGOqPvkf84W/UbSoWi4ccQDDdYmemCFhPSuMObIEouAtVlO09N8QAj</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Transform>
          <Transform Algorithm="http://www.w3.org/TR/2001/REC-xml-c14n-20010315"/>
        </Transforms>
        <DigestMethod Algorithm="http://www.w3.org/2001/04/xmlenc#sha256"/>
        <DigestValue>PfNv7LaF+iDR8872n/ZqA1hV9qb2y9qTS0o1vXfObIQ=</DigestValue>
      </Reference>
      <Reference URI="/xl/calcChain.xml?ContentType=application/vnd.openxmlformats-officedocument.spreadsheetml.calcChain+xml">
        <DigestMethod Algorithm="http://www.w3.org/2001/04/xmlenc#sha256"/>
        <DigestValue>NkKCGZ4GTQoEJmG1YQgW2GVEJf3m6FN89jl3wT1B4D8=</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rMLlAni5uA27ai4TDN8G/raWhlfE6WSiTXBHi4C7iUw=</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yovDozUAcWEyytYSLZey5UXV4gyM3KbO3unLZJHwjGU=</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rMLlAni5uA27ai4TDN8G/raWhlfE6WSiTXBHi4C7iUw=</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yovDozUAcWEyytYSLZey5UXV4gyM3KbO3unLZJHwjGU=</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xcdAxtWrapTYP4Do9LmicmN0aqAxXZEVDs2maQSOz+U=</DigestValue>
      </Reference>
      <Reference URI="/xl/drawings/_rels/vmlDrawing6.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rMLlAni5uA27ai4TDN8G/raWhlfE6WSiTXBHi4C7iUw=</DigestValue>
      </Reference>
      <Reference URI="/xl/drawings/drawing1.xml?ContentType=application/vnd.openxmlformats-officedocument.drawing+xml">
        <DigestMethod Algorithm="http://www.w3.org/2001/04/xmlenc#sha256"/>
        <DigestValue>Iz6eA9ejSMVOJTCQhfQE7e1JNIkO5JtCLIUh/1hOetc=</DigestValue>
      </Reference>
      <Reference URI="/xl/drawings/drawing2.xml?ContentType=application/vnd.openxmlformats-officedocument.drawing+xml">
        <DigestMethod Algorithm="http://www.w3.org/2001/04/xmlenc#sha256"/>
        <DigestValue>nRZTvDcJ0gylgjBPJaR2fEINme3gX+aUjM+KipycyuI=</DigestValue>
      </Reference>
      <Reference URI="/xl/drawings/drawing3.xml?ContentType=application/vnd.openxmlformats-officedocument.drawing+xml">
        <DigestMethod Algorithm="http://www.w3.org/2001/04/xmlenc#sha256"/>
        <DigestValue>iut4SZAZ1UeQpjEU+gw5Dxnn9yd12R1cCML1wkXgPc4=</DigestValue>
      </Reference>
      <Reference URI="/xl/drawings/drawing4.xml?ContentType=application/vnd.openxmlformats-officedocument.drawing+xml">
        <DigestMethod Algorithm="http://www.w3.org/2001/04/xmlenc#sha256"/>
        <DigestValue>tk+D1YpGvEHSj79igr61TnYcW/ZsjzyxJhpUNQBrG0s=</DigestValue>
      </Reference>
      <Reference URI="/xl/drawings/drawing5.xml?ContentType=application/vnd.openxmlformats-officedocument.drawing+xml">
        <DigestMethod Algorithm="http://www.w3.org/2001/04/xmlenc#sha256"/>
        <DigestValue>VyKcsxdgglPiXO1ztdslvI1cEMhaWrFdeRQGqjQFtP4=</DigestValue>
      </Reference>
      <Reference URI="/xl/drawings/drawing6.xml?ContentType=application/vnd.openxmlformats-officedocument.drawing+xml">
        <DigestMethod Algorithm="http://www.w3.org/2001/04/xmlenc#sha256"/>
        <DigestValue>AuD0/9mLaoHG6QcCDBdmfDI26C91xOgD8AbcUdd2LMk=</DigestValue>
      </Reference>
      <Reference URI="/xl/drawings/vmlDrawing1.vml?ContentType=application/vnd.openxmlformats-officedocument.vmlDrawing">
        <DigestMethod Algorithm="http://www.w3.org/2001/04/xmlenc#sha256"/>
        <DigestValue>ZPSFZG6pJVaesi6KndL6upoJSRXqe2NtA0GUZeKnhqE=</DigestValue>
      </Reference>
      <Reference URI="/xl/drawings/vmlDrawing2.vml?ContentType=application/vnd.openxmlformats-officedocument.vmlDrawing">
        <DigestMethod Algorithm="http://www.w3.org/2001/04/xmlenc#sha256"/>
        <DigestValue>dOkxBe5kWfBPPR6BlpzSyl4JzhbK2zjuZTafB9NiTsM=</DigestValue>
      </Reference>
      <Reference URI="/xl/drawings/vmlDrawing3.vml?ContentType=application/vnd.openxmlformats-officedocument.vmlDrawing">
        <DigestMethod Algorithm="http://www.w3.org/2001/04/xmlenc#sha256"/>
        <DigestValue>L5Cp68t21jOu+padPVAFoQ7iczVAcCmW6G1D4uxl4uQ=</DigestValue>
      </Reference>
      <Reference URI="/xl/drawings/vmlDrawing4.vml?ContentType=application/vnd.openxmlformats-officedocument.vmlDrawing">
        <DigestMethod Algorithm="http://www.w3.org/2001/04/xmlenc#sha256"/>
        <DigestValue>yBnNKEin7lrxmcEYb8CyomkQJZS5Vy6pRPx3ZG9X9uA=</DigestValue>
      </Reference>
      <Reference URI="/xl/drawings/vmlDrawing5.vml?ContentType=application/vnd.openxmlformats-officedocument.vmlDrawing">
        <DigestMethod Algorithm="http://www.w3.org/2001/04/xmlenc#sha256"/>
        <DigestValue>W1DZJe8lob7/yMSg0ggXB0TEt33L+Tsxhm/rsOGQE8g=</DigestValue>
      </Reference>
      <Reference URI="/xl/drawings/vmlDrawing6.vml?ContentType=application/vnd.openxmlformats-officedocument.vmlDrawing">
        <DigestMethod Algorithm="http://www.w3.org/2001/04/xmlenc#sha256"/>
        <DigestValue>JqRwhxDQQqx1NHQgrEY2x6yuY21F3ZrOz3FOh8Z5SKE=</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hZdmdgHyTS/KTRyTa+lfS0Kk7EdC+1F8XTmJFTU1sXU=</DigestValue>
      </Reference>
      <Reference URI="/xl/externalLinks/externalLink1.xml?ContentType=application/vnd.openxmlformats-officedocument.spreadsheetml.externalLink+xml">
        <DigestMethod Algorithm="http://www.w3.org/2001/04/xmlenc#sha256"/>
        <DigestValue>UJ6t/HezMwFxCh5W8NrBrn6GlLeZdlzOu3p2sXzSAiY=</DigestValue>
      </Reference>
      <Reference URI="/xl/media/image1.png?ContentType=image/png">
        <DigestMethod Algorithm="http://www.w3.org/2001/04/xmlenc#sha256"/>
        <DigestValue>QETpk/eixegbAEuOayVHoshex+m3HA9JamopO4Ox6vE=</DigestValue>
      </Reference>
      <Reference URI="/xl/media/image2.emf?ContentType=image/x-emf">
        <DigestMethod Algorithm="http://www.w3.org/2001/04/xmlenc#sha256"/>
        <DigestValue>L4Ih2x4ljceMd9T76fIvmbVbYVQ6l8kXCm4cWEBWccs=</DigestValue>
      </Reference>
      <Reference URI="/xl/media/image3.emf?ContentType=image/x-emf">
        <DigestMethod Algorithm="http://www.w3.org/2001/04/xmlenc#sha256"/>
        <DigestValue>rtxnrRZLoWDczNbhumVKe82O+iDlbHXoCT06wuxOycg=</DigestValue>
      </Reference>
      <Reference URI="/xl/media/image4.emf?ContentType=image/x-emf">
        <DigestMethod Algorithm="http://www.w3.org/2001/04/xmlenc#sha256"/>
        <DigestValue>XxON75HTwr2x3og85J7ZL0H8NU9xQeyVXj9tSXQmwrQ=</DigestValue>
      </Reference>
      <Reference URI="/xl/media/image5.emf?ContentType=image/x-emf">
        <DigestMethod Algorithm="http://www.w3.org/2001/04/xmlenc#sha256"/>
        <DigestValue>2hM80Ffp+lXzXRvGPm0aeaZwqPxvfhDCLCCVBLtvP/0=</DigestValue>
      </Reference>
      <Reference URI="/xl/media/image6.emf?ContentType=image/x-emf">
        <DigestMethod Algorithm="http://www.w3.org/2001/04/xmlenc#sha256"/>
        <DigestValue>rcHlpgUUxMRQMKYRcB1FTg9OyDbzFnacOcGxTH3EvRo=</DigestValue>
      </Reference>
      <Reference URI="/xl/printerSettings/printerSettings1.bin?ContentType=application/vnd.openxmlformats-officedocument.spreadsheetml.printerSettings">
        <DigestMethod Algorithm="http://www.w3.org/2001/04/xmlenc#sha256"/>
        <DigestValue>9s98k3pRJYZbZRI3nRUSbX6O1nlH5VxF/ONUg7whrDo=</DigestValue>
      </Reference>
      <Reference URI="/xl/printerSettings/printerSettings2.bin?ContentType=application/vnd.openxmlformats-officedocument.spreadsheetml.printerSettings">
        <DigestMethod Algorithm="http://www.w3.org/2001/04/xmlenc#sha256"/>
        <DigestValue>7ZL5mJ5NYdzDfvPqqEG+LCYDK0pqzs59+lTTJCGbBXc=</DigestValue>
      </Reference>
      <Reference URI="/xl/printerSettings/printerSettings3.bin?ContentType=application/vnd.openxmlformats-officedocument.spreadsheetml.printerSettings">
        <DigestMethod Algorithm="http://www.w3.org/2001/04/xmlenc#sha256"/>
        <DigestValue>HMdMUL8w+I9ClksnzngAU/DFEw61Q94L2jYOp3byfXQ=</DigestValue>
      </Reference>
      <Reference URI="/xl/printerSettings/printerSettings4.bin?ContentType=application/vnd.openxmlformats-officedocument.spreadsheetml.printerSettings">
        <DigestMethod Algorithm="http://www.w3.org/2001/04/xmlenc#sha256"/>
        <DigestValue>FLifMMW5UlLOUkpcqJGjhMbaevjgUnUQwEEg5oUA/N4=</DigestValue>
      </Reference>
      <Reference URI="/xl/printerSettings/printerSettings5.bin?ContentType=application/vnd.openxmlformats-officedocument.spreadsheetml.printerSettings">
        <DigestMethod Algorithm="http://www.w3.org/2001/04/xmlenc#sha256"/>
        <DigestValue>erdIS1iKfwFCdbi3s0oPTvg5S/K15hG2IyNub5we1Ag=</DigestValue>
      </Reference>
      <Reference URI="/xl/printerSettings/printerSettings6.bin?ContentType=application/vnd.openxmlformats-officedocument.spreadsheetml.printerSettings">
        <DigestMethod Algorithm="http://www.w3.org/2001/04/xmlenc#sha256"/>
        <DigestValue>erdIS1iKfwFCdbi3s0oPTvg5S/K15hG2IyNub5we1Ag=</DigestValue>
      </Reference>
      <Reference URI="/xl/sharedStrings.xml?ContentType=application/vnd.openxmlformats-officedocument.spreadsheetml.sharedStrings+xml">
        <DigestMethod Algorithm="http://www.w3.org/2001/04/xmlenc#sha256"/>
        <DigestValue>RPPnc5lcGs/yPOyli3h2BvAFTwYP175FHHrmaZOyIEM=</DigestValue>
      </Reference>
      <Reference URI="/xl/styles.xml?ContentType=application/vnd.openxmlformats-officedocument.spreadsheetml.styles+xml">
        <DigestMethod Algorithm="http://www.w3.org/2001/04/xmlenc#sha256"/>
        <DigestValue>V4kgIaPdYHHhEOChje8TfX48zFBQjj1JugvmSyhnTes=</DigestValue>
      </Reference>
      <Reference URI="/xl/theme/theme1.xml?ContentType=application/vnd.openxmlformats-officedocument.theme+xml">
        <DigestMethod Algorithm="http://www.w3.org/2001/04/xmlenc#sha256"/>
        <DigestValue>Q1Y4CPpXAEfTWbGgm5zElx8B0pHQK4RzdZXVzDJUMDc=</DigestValue>
      </Reference>
      <Reference URI="/xl/workbook.xml?ContentType=application/vnd.openxmlformats-officedocument.spreadsheetml.sheet.main+xml">
        <DigestMethod Algorithm="http://www.w3.org/2001/04/xmlenc#sha256"/>
        <DigestValue>UOyZu64bED9q1WkpZrRS17Ur7zbtqbc3YlNfxIURLeo=</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oD48ebbWmF/JeQKc+4mwRyt9mc0Q97z+n3PwXpERpqk=</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xTGNXcFxdW97Ugv9DnC0C0GSYso2IhwDUvIcHQA2nC0=</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ng5+l2MU4nkB7pLPNjb72h5DZhBlofEHAumJpmV2vog=</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ZL4O3COuea0DhgUU6BT2xFzURtXhTaRgIKk4i896Y3A=</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CzlDtl22I9Dc3pB9aymM78IJFfoE8WmqBDXuL9cYhtI=</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hrbFOjdPrfydM07ISZLCdeBsg4i6zV1UDHRIiw657nk=</DigestValue>
      </Reference>
      <Reference URI="/xl/worksheets/sheet1.xml?ContentType=application/vnd.openxmlformats-officedocument.spreadsheetml.worksheet+xml">
        <DigestMethod Algorithm="http://www.w3.org/2001/04/xmlenc#sha256"/>
        <DigestValue>UDM/jY1Wq6ETD166PMeHakaUYA3NruoGPt60eg+NGr4=</DigestValue>
      </Reference>
      <Reference URI="/xl/worksheets/sheet2.xml?ContentType=application/vnd.openxmlformats-officedocument.spreadsheetml.worksheet+xml">
        <DigestMethod Algorithm="http://www.w3.org/2001/04/xmlenc#sha256"/>
        <DigestValue>xktHL+Wo5XsnPqwFNShpCGLeDqV1jcPnatp7YUwWiHA=</DigestValue>
      </Reference>
      <Reference URI="/xl/worksheets/sheet3.xml?ContentType=application/vnd.openxmlformats-officedocument.spreadsheetml.worksheet+xml">
        <DigestMethod Algorithm="http://www.w3.org/2001/04/xmlenc#sha256"/>
        <DigestValue>MwfVtw56s8dfvgjxdZp2s7CINywgVn4wk8kJb7nVIAQ=</DigestValue>
      </Reference>
      <Reference URI="/xl/worksheets/sheet4.xml?ContentType=application/vnd.openxmlformats-officedocument.spreadsheetml.worksheet+xml">
        <DigestMethod Algorithm="http://www.w3.org/2001/04/xmlenc#sha256"/>
        <DigestValue>169PO+AIiCtmSUiyEya63EQ8LFa4cjCULE6SBzXNRW0=</DigestValue>
      </Reference>
      <Reference URI="/xl/worksheets/sheet5.xml?ContentType=application/vnd.openxmlformats-officedocument.spreadsheetml.worksheet+xml">
        <DigestMethod Algorithm="http://www.w3.org/2001/04/xmlenc#sha256"/>
        <DigestValue>4adh86+UyL4yZMJlbTJ7EIXa+aDs0VhtPDakkRoOUHE=</DigestValue>
      </Reference>
      <Reference URI="/xl/worksheets/sheet6.xml?ContentType=application/vnd.openxmlformats-officedocument.spreadsheetml.worksheet+xml">
        <DigestMethod Algorithm="http://www.w3.org/2001/04/xmlenc#sha256"/>
        <DigestValue>H25Lz6bqnWYMsLWbbU52BQVE3+W5SCmH7Sixt6Kfc1k=</DigestValue>
      </Reference>
      <Reference URI="/xl/worksheets/sheet7.xml?ContentType=application/vnd.openxmlformats-officedocument.spreadsheetml.worksheet+xml">
        <DigestMethod Algorithm="http://www.w3.org/2001/04/xmlenc#sha256"/>
        <DigestValue>8D4CJ01AmzJSkiqVlVifk2Ln2yQJAyDzzEDdXuOYUTE=</DigestValue>
      </Reference>
    </Manifest>
    <SignatureProperties>
      <SignatureProperty Id="idSignatureTime" Target="#idPackageSignature">
        <mdssi:SignatureTime xmlns:mdssi="http://schemas.openxmlformats.org/package/2006/digital-signature">
          <mdssi:Format>YYYY-MM-DDThh:mm:ssTZD</mdssi:Format>
          <mdssi:Value>2022-05-13T16:25:09Z</mdssi:Value>
        </mdssi:SignatureTime>
      </SignatureProperty>
    </SignatureProperties>
  </Object>
  <Object Id="idOfficeObject">
    <SignatureProperties>
      <SignatureProperty Id="idOfficeV1Details" Target="#idPackageSignature">
        <SignatureInfoV1 xmlns="http://schemas.microsoft.com/office/2006/digsig">
          <SetupID>{7734BE22-C5F7-4B61-9DF6-52DE41FEE71B}</SetupID>
          <SignatureText>Gustavo Segovia</SignatureText>
          <SignatureImage/>
          <SignatureComments/>
          <WindowsVersion>10.0</WindowsVersion>
          <OfficeVersion>16.0.10385/14</OfficeVersion>
          <ApplicationVersion>16.0.10385</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2022-05-13T16:25:09Z</xd:SigningTime>
          <xd:SigningCertificate>
            <xd:Cert>
              <xd:CertDigest>
                <DigestMethod Algorithm="http://www.w3.org/2001/04/xmlenc#sha256"/>
                <DigestValue>8jYLkXsrgjb0PsNU7LWkI5M1DprNxsQn2uagoYS6RUg=</DigestValue>
              </xd:CertDigest>
              <xd:IssuerSerial>
                <X509IssuerName>C=PY, O=DOCUMENTA S.A., CN=CA-DOCUMENTA S.A., SERIALNUMBER=RUC 80050172-1</X509IssuerName>
                <X509SerialNumber>4348934476594112023</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qTCCBZGgAwIBAgIQWC+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hk+D/VTF+X5H6btEEiBu1KNEf35B5e2pyeOAOBsduFcJAgh3tjNAQGcY057ad1eCdBf6pbXv8Mhio0jlcGSvlmF+OVTTYvTUwF2HbgHDqOiQDJpnDzMhVXmNKfKH7W62QYKp0fKB8F8li1ChNt30za2bqzeTntqq3kCXHlhbjHlLMHqV76MgsEeHuSJMtxOBbQatlxyJRmcEfUyF/hu8A8q3caWLFOzfsJbTfpAxkxo3/ewkRVF/SAj70/3VBrw+IY/9TTTeS2oYrWkurC3tT5KTmwr1mMKIBprkVRVqzWuh+4HyPmgF/u4kqI6A8xiA1mdsk+hCP5zICkEv+qwjP9mK4pq1gTvjvuQ6sbu2+qBaUi5nTr/L81Y5vSvLOR0Hod7GmCx9p7JWMzEVAGmh28F0ZqPt5Ry37w4DLdtrBJPzdyso36OZseNaXM3puukBisbv2vyt2ydUvuLwEbl2oYDKcvfifCLauqlgwCv5BKFuxBDL/KKaxnJZBYKbEtgY9ztwYEY8xyAbyQqH/JAB88VW04vw7GVkdUPu7mw1udKafyJXRrqlsrAbCTWdtwYuXJPj3mi/x3z6+Fg1+kx9izYU/5+DtGLhk3YN0eIObqtjUjBhqT+u1rJ3iZtalwRtDBhEb5ehrQIDAQABo4ICUzCCAk8wEgYDVR0TAQH/BAgwBgEB/wIBADAOBgNVHQ8BAf8EBAMCAQYwHQYDVR0OBBYEFEAmrCZcYo/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wo/po7oT9Qq40OltXGGgBIA3i4NGFQ5UBsWU3tI+O3jNkBi/9k/BkYHVT9UxWNHUxoZw+QJsAKl5f8wQksVH18Scq5Z+RUSBQ7v1hvvH1m2P7FXcB0nf+nwDVoDyGv57EmhKofwQibUzKajDts6JrsXyugQhVbLynSCw4qPMJLpImpL21LxxVMcryQMYymYUAr3DrMLOUuXxKLXCSOf8oP/PSmBvKldr2xeGJ5kowMxq0Af8mn7+pnm3yi0Ons5plFugKv3eSAmBY3zBS5NGPt9FFY/9FeNbCNXLEIRhaCx3T/6lSfIJZU5fCfLUY3y0hkSwuoK1gf/hHFyqyN/PrJ8E9PbyEzpMYwc51K+PhRRMcrJaD9txveHz8XjDrjjoISL+ZV54LMzUi5sF++nG79TLxDaC4vBtg6I8mOooFqzbsYgM3R4SaElTQIv6dSEZX1wKJXh25RbldqePe4Alnwe3vU97ZrTEpKPQkRM4lPJVElOicbYR1Wx5xrvyFucagF6IVeP4IZLJt1L4rbiSzPq027Q8jECgeJeRQWVKS8nQ8KyMfA0tgAuL3Vtub5pSbMI3xqtQwdJtOgwFj2iVp1BQv3XegF6OySbw/sk46AGWOTwb6vwUPq5TfnuNzO92keBxGg+aWylEC25zYFPYpAq384g5lmVaV53zmp1f</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D8BAACfAAAAAAAAAAAAAABmFgAAOwsAACBFTUYAAAEA0BsAAKoAAAAGAAAAAAAAAAAAAAAAAAAAgAcAADgEAABYAQAAwgAAAAAAAAAAAAAAAAAAAMA/BQDQ9QIACgAAABAAAAAAAAAAAAAAAEsAAAAQAAAAAAAAAAUAAAAeAAAAGAAAAAAAAAAAAAAAQAEAAKAAAAAnAAAAGAAAAAEAAAA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8PDwAAAAAAAlAAAADAAAAAEAAABMAAAAZAAAAAAAAAAAAAAAPwEAAJ8AAAAAAAAAAAAAAEABAACgAAAAIQDwAAAAAAAAAAAAAACAPwAAAAAAAAAAAACAPwAAAAAAAAAAAAAAAAAAAAAAAAAAAAAAAAAAAAAAAAAAJQAAAAwAAAAAAACAKAAAAAwAAAABAAAAJwAAABgAAAABAAAAAAAAAPDw8A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8AAAAAACUAAAAMAAAAAQAAAEwAAABkAAAAAAAAAAQAAAA/AQAAFwAAAAAAAAAEAAAAQAEAABQAAAAhAPAAAAAAAAAAAAAAAIA/AAAAAAAAAAAAAIA/AAAAAAAAAAAAAAAAAAAAAAAAAAAAAAAAAAAAAAAAAAAlAAAADAAAAAAAAIAoAAAADAAAAAEAAAAnAAAAGAAAAAEAAAAAAAAA////AAAAAAAlAAAADAAAAAEAAABMAAAAZAAAAPgAAAAFAAAANAEAABUAAAD4AAAABQAAAD0AAAARAAAAIQDwAAAAAAAAAAAAAACAPwAAAAAAAAAAAACAPwAAAAAAAAAAAAAAAAAAAAAAAAAAAAAAAAAAAAAAAAAAJQAAAAwAAAAAAACAKAAAAAwAAAABAAAAUgAAAHABAAABAAAA8////wAAAAAAAAAAAAAAAJABAAAAAAABAAAAAHMAZQBnAG8AZQAgAHUAaQAAAAAAAAAAAAAAAAAAAAAAAAAAAAAAAAAAAAAAAAAAAAAAAAAAAAAAAAAAAAAAAAAAAAAAoJBr7P1/AAAAAAAAAAAAACgSAAAAAAAAQAAAwP1/AAAwFpXq/X8AAB6j84D9fwAABAAAAAAAAAAwFpXq/X8AALm5ua3CAAAAAAAAAAAAAAB82u0nr+MAALMAAADCAAAASAAAAAAAAAC4qFOB/X8AACCjXIH9fwAA4OwqgQAAAAABAAAAAAAAAJbEU4H9fwAAAACV6v1/AAAAAAAAAAAAAAAAAADCAAAA0bdC6v1/AAAAAAAAAAAAABAdAAAAAAAA4EkqhgoCAAAIvLmtwgAAAOBJKoYKAgAAC6dG6v1/AADQurmtwgAAAGm7ua3CAAAAAAAAAAAAAAAAAAAAZHYACAAAAAAlAAAADAAAAAEAAAAYAAAADAAAAAAAAAASAAAADAAAAAEAAAAeAAAAGAAAAPgAAAAFAAAANQEAABYAAAAlAAAADAAAAAEAAABUAAAAhAAAAPkAAAAFAAAAMwEAABUAAAABAAAAVVWPQSa0j0H5AAAABQAAAAkAAABMAAAAAAAAAAAAAAAAAAAA//////////9gAAAAMQAzAC8ANQAvADIAMAAyADIAAAAHAAAABwAAAAUAAAAHAAAABQAAAAcAAAAHAAAABwAAAAcAAABLAAAAQAAAADAAAAAFAAAAIAAAAAEAAAABAAAAEAAAAAAAAAAAAAAAQAEAAKAAAAAAAAAAAAAAAEABAACgAAAAUgAAAHABAAACAAAAFAAAAAkAAAAAAAAAAAAAALwCAAAAAAAAAQICIlMAeQBzAHQAZQBtAAAAAAAAAAAAAAAAAAAAAAAAAAAAAAAAAAAAAAAAAAAAAAAAAAAAAAAAAAAAAAAAAAAAAAAAAAAACQAAAAEAAAAJAAAAAAAAAP////8KAgAAiP5p6v1/AAAAAAAAAAAAAAAAAAAAAAAAgOO4rcIAAABI47itwgAAAAAAAAAAAAAAAAAAAAAAAACsguwnr+MAALhs+dP9fwAAEQAAAAAAAACgyN+KCgIAAOBJKoYKAgAAoOS4rQAAAAAAAAAAAAAAAAcAAAAAAAAAAGJnhgoCAADc47itwgAAABnkuK3CAAAA0bdC6v1/AACA47itwgAAANZNR+oAAAAAvPk3W8UIAAARAAAAAAAAAOBJKoYKAgAAC6dG6v1/AACA47itwgAAABnkuK3CAAAAAAAAAAAAAAAAAAAAZHYACAAAAAAlAAAADAAAAAIAAAAnAAAAGAAAAAMAAAAAAAAAAAAAAAAAAAAlAAAADAAAAAMAAABMAAAAZAAAAAAAAAAAAAAA//////////8AAAAAHAAAAAAAAAA/AAAAIQDwAAAAAAAAAAAAAACAPwAAAAAAAAAAAACAPwAAAAAAAAAAAAAAAAAAAAAAAAAAAAAAAAAAAAAAAAAAJQAAAAwAAAAAAACAKAAAAAwAAAADAAAAJwAAABgAAAADAAAAAAAAAAAAAAAAAAAAJQAAAAwAAAADAAAATAAAAGQAAAAAAAAAAAAAAP//////////AAAAABwAAABAAQAAAAAAACEA8AAAAAAAAAAAAAAAgD8AAAAAAAAAAAAAgD8AAAAAAAAAAAAAAAAAAAAAAAAAAAAAAAAAAAAAAAAAACUAAAAMAAAAAAAAgCgAAAAMAAAAAwAAACcAAAAYAAAAAwAAAAAAAAAAAAAAAAAAACUAAAAMAAAAAwAAAEwAAABkAAAAAAAAAAAAAAD//////////0ABAAAcAAAAAAAAAD8AAAAhAPAAAAAAAAAAAAAAAIA/AAAAAAAAAAAAAIA/AAAAAAAAAAAAAAAAAAAAAAAAAAAAAAAAAAAAAAAAAAAlAAAADAAAAAAAAIAoAAAADAAAAAMAAAAnAAAAGAAAAAMAAAAAAAAAAAAAAAAAAAAlAAAADAAAAAMAAABMAAAAZAAAAAAAAABbAAAAPwEAAFwAAAAAAAAAWwAAAEABAAACAAAAIQDwAAAAAAAAAAAAAACAPwAAAAAAAAAAAACAPwAAAAAAAAAAAAAAAAAAAAAAAAAAAAAAAAAAAAAAAAAAJQAAAAwAAAAAAACAKAAAAAwAAAADAAAAJwAAABgAAAADAAAAAAAAAP///wAAAAAAJQAAAAwAAAADAAAATAAAAGQAAAAAAAAAHAAAAD8BAABaAAAAAAAAABwAAABAAQAAPwAAACEA8AAAAAAAAAAAAAAAgD8AAAAAAAAAAAAAgD8AAAAAAAAAAAAAAAAAAAAAAAAAAAAAAAAAAAAAAAAAACUAAAAMAAAAAAAAgCgAAAAMAAAAAwAAACcAAAAYAAAAAwAAAAAAAAD///8AAAAAACUAAAAMAAAAAwAAAEwAAABkAAAACwAAADcAAAAhAAAAWgAAAAsAAAA3AAAAFwAAACQAAAAhAPAAAAAAAAAAAAAAAIA/AAAAAAAAAAAAAIA/AAAAAAAAAAAAAAAAAAAAAAAAAAAAAAAAAAAAAAAAAAAlAAAADAAAAAAAAIAoAAAADAAAAAMAAABSAAAAcAEAAAMAAADg////AAAAAAAAAAAAAAAAkAEAAAAAAAEAAAAAYQByAGkAYQBsAAAAAAAAAAAAAAAAAAAAAAAAAAAAAAAAAAAAAAAAAAAAAAAAAAAAAAAAAAAAAAAAAAAAAAAAAAAA//8AAAAAAQAAAOBbSZ0KAgAAAAAAAAAAAACI/mnq/X8AAAAAAAAAAAAAMGFCnQoCAABnnj6/kmfYAQIAAAAAAAAAAAAAAAAAAAAAAAAAAAAAAIyh7Cev4wAAqPqEgP1/AABo/4SA/X8AAOD///8AAAAA4EkqhgoCAACYx7itAAAAAAAAAAAAAAAABgAAAAAAAAAgAAAAAAAAALzGuK3CAAAA+ca4rcIAAADRt0Lq/X8AAAAAAAAAAAAAAAAAAAAAAADQRBGdCgIAAAAAAAAAAAAA4EkqhgoCAAALp0bq/X8AAGDGuK3CAAAA+ca4rcIAAAAAAAAAAAAAAAAAAABkdgAIAAAAACUAAAAMAAAAAwAAABgAAAAMAAAAAAAAABIAAAAMAAAAAQAAABYAAAAMAAAACAAAAFQAAABUAAAADAAAADcAAAAgAAAAWgAAAAEAAABVVY9BJrSPQQwAAABbAAAAAQAAAEwAAAAEAAAACwAAADcAAAAiAAAAWwAAAFAAAABYAP//FQAAABYAAAAMAAAAAAAAACUAAAAMAAAAAgAAACcAAAAYAAAABAAAAAAAAAD///8AAAAAACUAAAAMAAAABAAAAEwAAABkAAAALQAAACAAAAA0AQAAWgAAAC0AAAAgAAAACAEAADsAAAAhAPAAAAAAAAAAAAAAAIA/AAAAAAAAAAAAAIA/AAAAAAAAAAAAAAAAAAAAAAAAAAAAAAAAAAAAAAAAAAAlAAAADAAAAAAAAIAoAAAADAAAAAQAAAAnAAAAGAAAAAQAAAAAAAAA////AAAAAAAlAAAADAAAAAQAAABMAAAAZAAAAC0AAAAgAAAANAEAAFYAAAAtAAAAIAAAAAgBAAA3AAAAIQDwAAAAAAAAAAAAAACAPwAAAAAAAAAAAACAPwAAAAAAAAAAAAAAAAAAAAAAAAAAAAAAAAAAAAAAAAAAJQAAAAwAAAAAAACAKAAAAAwAAAAEAAAAJwAAABgAAAAEAAAAAAAAAP///wAAAAAAJQAAAAwAAAAEAAAATAAAAGQAAAAtAAAAOwAAAMEAAABWAAAALQAAADsAAACVAAAAHAAAACEA8AAAAAAAAAAAAAAAgD8AAAAAAAAAAAAAgD8AAAAAAAAAAAAAAAAAAAAAAAAAAAAAAAAAAAAAAAAAACUAAAAMAAAAAAAAgCgAAAAMAAAABAAAAFIAAABwAQAABAAAAOz///8AAAAAAAAAAAAAAACQAQAAAAAAAQAAAABzAGUAZwBvAGUAIAB1AGkAAAAAAAAAAAAAAAAAAAAAAAAAAAAAAAAAAAAAAAAAAAAAAAAAAAAAAAAAAAAAAAAAAAAAAAAAAAAAAAAAAAAAAAAAAAAIAAAAAAAAAIj+aer9fwAAAAAAAAAAAAAcPACAAACgPwAAoD8AAKA//v////////8AAAAAAAAAAAAAAAAAAAAALKbsJ6/jAAAAAAAAAAAAAAgAAAAAAAAA7P///wAAAADgSSqGCgIAADjIuK0AAAAAAAAAAAAAAAAJAAAAAAAAACAAAAAAAAAAXMe4rcIAAACZx7itwgAAANG3Qur9fwAAAAAAAAAAAACJyAuAAAAAAIBEEZ0KAgAAAAAAAAAAAADgSSqGCgIAAAunRur9fwAAAMe4rcIAAACZx7itwgAAAAAAAAAAAAAAAAAAAGR2AAgAAAAAJQAAAAwAAAAEAAAAGAAAAAwAAAAAAAAAEgAAAAwAAAABAAAAHgAAABgAAAAtAAAAOwAAAMIAAABXAAAAJQAAAAwAAAAEAAAAVAAAAKgAAAAuAAAAOwAAAMAAAABWAAAAAQAAAFVVj0EmtI9BLgAAADsAAAAPAAAATAAAAAAAAAAAAAAAAAAAAP//////////bAAAAEcAdQBzAHQAYQB2AG8AIABTAGUAZwBvAHYAaQBhAAAADgAAAAsAAAAIAAAABwAAAAoAAAAKAAAADAAAAAUAAAALAAAACgAAAAwAAAAMAAAACgAAAAUAAAAKAAAASwAAAEAAAAAwAAAABQAAACAAAAABAAAAAQAAABAAAAAAAAAAAAAAAEABAACgAAAAAAAAAAAAAABAAQAAoAAAACUAAAAMAAAAAgAAACcAAAAYAAAABQAAAAAAAAD///8AAAAAACUAAAAMAAAABQAAAEwAAABkAAAAAAAAAGEAAAA/AQAAmwAAAAAAAABhAAAAQAEAADsAAAAhAPAAAAAAAAAAAAAAAIA/AAAAAAAAAAAAAIA/AAAAAAAAAAAAAAAAAAAAAAAAAAAAAAAAAAAAAAAAAAAlAAAADAAAAAAAAIAoAAAADAAAAAUAAAAnAAAAGAAAAAUAAAAAAAAA////AAAAAAAlAAAADAAAAAUAAABMAAAAZAAAAAsAAABhAAAANAEAAHEAAAALAAAAYQAAACoBAAARAAAAIQDwAAAAAAAAAAAAAACAPwAAAAAAAAAAAACAPwAAAAAAAAAAAAAAAAAAAAAAAAAAAAAAAAAAAAAAAAAAJQAAAAwAAAAAAACAKAAAAAwAAAAFAAAAJQAAAAwAAAABAAAAGAAAAAwAAAAAAAAAEgAAAAwAAAABAAAAHgAAABgAAAALAAAAYQAAADUBAAByAAAAJQAAAAwAAAABAAAAVAAAAKwAAAAMAAAAYQAAAHAAAABxAAAAAQAAAFVVj0EmtI9BDAAAAGEAAAAQAAAATAAAAAAAAAAAAAAAAAAAAP//////////bAAAAEcAdQBzAHQAYQB2AG8AIABTAGUAZwBvAHYAaQBhACAACQAAAAcAAAAGAAAABAAAAAcAAAAGAAAACAAAAAQAAAAHAAAABwAAAAgAAAAIAAAABgAAAAMAAAAHAAAABAAAAEsAAABAAAAAMAAAAAUAAAAgAAAAAQAAAAEAAAAQAAAAAAAAAAAAAABAAQAAoAAAAAAAAAAAAAAAQAEAAKAAAAAlAAAADAAAAAIAAAAnAAAAGAAAAAUAAAAAAAAA////AAAAAAAlAAAADAAAAAUAAABMAAAAZAAAAAsAAAB2AAAANAEAAIYAAAALAAAAdgAAACoBAAARAAAAIQDwAAAAAAAAAAAAAACAPwAAAAAAAAAAAACAPwAAAAAAAAAAAAAAAAAAAAAAAAAAAAAAAAAAAAAAAAAAJQAAAAwAAAAAAACAKAAAAAwAAAAFAAAAJQAAAAwAAAABAAAAGAAAAAwAAAAAAAAAEgAAAAwAAAABAAAAHgAAABgAAAALAAAAdgAAADUBAACHAAAAJQAAAAwAAAABAAAAVAAAAKgAAAAMAAAAdgAAAGUAAACGAAAAAQAAAFVVj0EmtI9BDAAAAHYAAAAPAAAATAAAAAAAAAAAAAAAAAAAAP//////////bAAAAFYAaQBjAGUALQBQAHIAZQBzAGkAZABlAG4AdABlAAAACAAAAAMAAAAGAAAABwAAAAUAAAAHAAAABQAAAAcAAAAGAAAAAwAAAAgAAAAHAAAABwAAAAQAAAAHAAAASwAAAEAAAAAwAAAABQAAACAAAAABAAAAAQAAABAAAAAAAAAAAAAAAEABAACgAAAAAAAAAAAAAABAAQAAoAAAACUAAAAMAAAAAgAAACcAAAAYAAAABQAAAAAAAAD///8AAAAAACUAAAAMAAAABQAAAEwAAABkAAAACwAAAIsAAAAvAQAAmwAAAAsAAACLAAAAJQEAABEAAAAhAPAAAAAAAAAAAAAAAIA/AAAAAAAAAAAAAIA/AAAAAAAAAAAAAAAAAAAAAAAAAAAAAAAAAAAAAAAAAAAlAAAADAAAAAAAAIAoAAAADAAAAAUAAAAlAAAADAAAAAEAAAAYAAAADAAAAAAAAAASAAAADAAAAAEAAAAWAAAADAAAAAAAAABUAAAARAEAAAwAAACLAAAALgEAAJsAAAABAAAAVVWPQSa0j0EMAAAAiwAAACkAAABMAAAABAAAAAsAAACLAAAAMAEAAJwAAACgAAAARgBpAHIAbQBhAGQAbwAgAHAAbwByADoAIABHAFUAUwBUAEEAVgBPACAATABPAFIARQBOAFoATwAgAFMARQBHAE8AVgBJAEEAIABWAEUAUgBBAAAABgAAAAMAAAAFAAAACwAAAAcAAAAIAAAACAAAAAQAAAAIAAAACAAAAAUAAAADAAAABAAAAAkAAAAJAAAABwAAAAcAAAAIAAAACAAAAAoAAAAEAAAABgAAAAoAAAAIAAAABwAAAAoAAAAHAAAACgAAAAQAAAAHAAAABwAAAAkAAAAKAAAACAAAAAMAAAAIAAAABAAAAAgAAAAHAAAACAAAAAgAAAAWAAAADAAAAAAAAAAlAAAADAAAAAIAAAAOAAAAFAAAAAAAAAAQAAAAFAAAAA==</Object>
  <Object Id="idInvalidSigLnImg">AQAAAGwAAAAAAAAAAAAAAD8BAACfAAAAAAAAAAAAAABmFgAAOwsAACBFTUYAAAEACCAAALAAAAAGAAAAAAAAAAAAAAAAAAAAgAcAADgEAABYAQAAwgAAAAAAAAAAAAAAAAAAAMA/BQDQ9QIACgAAABAAAAAAAAAAAAAAAEsAAAAQAAAAAAAAAAUAAAAeAAAAGAAAAAAAAAAAAAAAQAEAAKAAAAAnAAAAGAAAAAEAAAA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8PDwAAAAAAAlAAAADAAAAAEAAABMAAAAZAAAAAAAAAAAAAAAPwEAAJ8AAAAAAAAAAAAAAEABAACgAAAAIQDwAAAAAAAAAAAAAACAPwAAAAAAAAAAAACAPwAAAAAAAAAAAAAAAAAAAAAAAAAAAAAAAAAAAAAAAAAAJQAAAAwAAAAAAACAKAAAAAwAAAABAAAAJwAAABgAAAABAAAAAAAAAPDw8A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8AAAAAACUAAAAMAAAAAQAAAEwAAABkAAAAAAAAAAQAAAA/AQAAFwAAAAAAAAAEAAAAQAEAABQAAAAhAPAAAAAAAAAAAAAAAIA/AAAAAAAAAAAAAIA/AAAAAAAAAAAAAAAAAAAAAAAAAAAAAAAAAAAAAAAAAAAlAAAADAAAAAAAAIAoAAAADAAAAAEAAAAnAAAAGAAAAAEAAAAAAAAA////AAAAAAAlAAAADAAAAAEAAABMAAAAZAAAAAsAAAAEAAAAHgAAABcAAAALAAAABAAAABQAAAAUAAAAIQDwAAAAAAAAAAAAAACAPwAAAAAAAAAAAACAPwAAAAAAAAAAAAAAAAAAAAAAAAAAAAAAAAAAAAAAAAAAJQAAAAwAAAAAAACAKAAAAAwAAAABAAAAUAAAAHQDAAANAAAABQAAABwAAAAUAAAADQAAAAUAAAAAAAAAAAAAABAAAAAQAAAATAAAACgAAAB0AAAAAAMAAAAAAAAAAAAAEAAAACgAAAAQAAAAEAAAAAEAGAAAAAAAAAAAAAAAAAAAAAAAAAAAAAAAAAAAAAAAAAAAAAAAAAAAAAAKFkIcPLYRJW8AAAAAAAAAAAAAAAAAAAAAAAAIETQOHlwAAAAAAAAAAAAAAAAAAAARJW8fQ8kfQ8kLGUsAAAAAAAAAAAAAAAAIETQdQMEJEzt7t91LdKBLdKBLdKA/YocECRgcPbgfQ8keQcQIEjYWIzAdLT4IETQdQMEVLosAAABLdKClzeR7t92+1uV7t91pdn4HEDEdQMEfQ8kdQMEIETQIETQdQMEdP70ECRgAAABLdKB7t93t7e3t7e3t7e3t7e19fX0GDiocPLYfQ8kdQMEdQMEfQ8kJEzslOlAAAABLdKC91eTt7e3t7e3t7e3t7e3t7e1TU1MECBodP70fQ8kfQ8kWMJABAgI3VXYAAABLdKB7t93t7e2+eje+eje1dDRWVlYECBoXMpcfQ8kfQ8kfQ8kfQ8kULIYBAwkAAABLdKC91eTt7e3t7e3t7e09PT0KF0YdP78fQ8kfQ8kQI2oFCyEVLYkfQ8kaOq4HEDFLdKB7t93t7e3Z5Op7t90OFRobO7MfQ8kcPbgKFkQyMjKkpKQ6OjoGDioRJW8ECh5LdKC91eTt7e17t917t90+XG8GDiwQI2oHCRFsbGzn5+ft7e3t7e2Toq0oPlYAAABLdKB7t93t7e17t917t917t91bh6ODg4PLy8vt7e3t7e3t7e3t7e17t91LdKAAAABLdKC91eTt7e3Z5Op7t917t93M3eft7e3t7e3t7e3t7e3t7e3t7e3E2OZLdKAAAABLdKB7t93t7e3t7e3t7e3t7e3t7e3t7e3t7e3t7e3t7e3t7e3t7e17t91LdKAAAABLdKClzeR7t92+1uV7t92+1uV7t92+1uV7t92+1uV7t92+1uV7t92qz+VLdKAAAAB7t91LdKBLdKBLdKBLdKBLdKBLdKBLdKBLdKBLdKBLdKBLdKBLdKBLdKB7t90AAAAAAAAAAAAAAAAAAAAAAAAAAAAAAAAAAAAAAAAAAAAAAAAAAAAAAAAAAAAAAAAAAAAnAAAAGAAAAAEAAAAAAAAA////AAAAAAAlAAAADAAAAAEAAABMAAAAZAAAACoAAAAFAAAAhAAAABUAAAAqAAAABQAAAFsAAAARAAAAIQDwAAAAAAAAAAAAAACAPwAAAAAAAAAAAACAPwAAAAAAAAAAAAAAAAAAAAAAAAAAAAAAAAAAAAAAAAAAJQAAAAwAAAAAAACAKAAAAAwAAAABAAAAUgAAAHABAAABAAAA8////wAAAAAAAAAAAAAAAJABAAAAAAABAAAAAHMAZQBnAG8AZQAgAHUAaQAAAAAAAAAAAAAAAAAAAAAAAAAAAAAAAAAAAAAAAAAAAAAAAAAAAAAAAAAAAAAAAAAAAAAAoJBr7P1/AAAAAAAAAAAAACgSAAAAAAAAQAAAwP1/AAAwFpXq/X8AAB6j84D9fwAABAAAAAAAAAAwFpXq/X8AALm5ua3CAAAAAAAAAAAAAAB82u0nr+MAALMAAADCAAAASAAAAAAAAAC4qFOB/X8AACCjXIH9fwAA4OwqgQAAAAABAAAAAAAAAJbEU4H9fwAAAACV6v1/AAAAAAAAAAAAAAAAAADCAAAA0bdC6v1/AAAAAAAAAAAAABAdAAAAAAAA4EkqhgoCAAAIvLmtwgAAAOBJKoYKAgAAC6dG6v1/AADQurmtwgAAAGm7ua3CAAAAAAAAAAAAAAAAAAAAZHYACAAAAAAlAAAADAAAAAEAAAAYAAAADAAAAP8AAAASAAAADAAAAAEAAAAeAAAAGAAAACoAAAAFAAAAhQAAABYAAAAlAAAADAAAAAEAAABUAAAAqAAAACsAAAAFAAAAgwAAABUAAAABAAAAVVWPQSa0j0ErAAAABQAAAA8AAABMAAAAAAAAAAAAAAAAAAAA//////////9sAAAARgBpAHIAbQBhACAAbgBvACAAdgDhAGwAaQBkAGEAAAAGAAAAAwAAAAUAAAALAAAABwAAAAQAAAAHAAAACAAAAAQAAAAGAAAABwAAAAMAAAADAAAACAAAAAcAAABLAAAAQAAAADAAAAAFAAAAIAAAAAEAAAABAAAAEAAAAAAAAAAAAAAAQAEAAKAAAAAAAAAAAAAAAEABAACgAAAAUgAAAHABAAACAAAAFAAAAAkAAAAAAAAAAAAAALwCAAAAAAAAAQICIlMAeQBzAHQAZQBtAAAAAAAAAAAAAAAAAAAAAAAAAAAAAAAAAAAAAAAAAAAAAAAAAAAAAAAAAAAAAAAAAAAAAAAAAAAACQAAAAEAAAAJAAAAAAAAAP////8KAgAAiP5p6v1/AAAAAAAAAAAAAAAAAAAAAAAAgOO4rcIAAABI47itwgAAAAAAAAAAAAAAAAAAAAAAAACsguwnr+MAALhs+dP9fwAAEQAAAAAAAACgyN+KCgIAAOBJKoYKAgAAoOS4rQAAAAAAAAAAAAAAAAcAAAAAAAAAAGJnhgoCAADc47itwgAAABnkuK3CAAAA0bdC6v1/AACA47itwgAAANZNR+oAAAAAvPk3W8UIAAARAAAAAAAAAOBJKoYKAgAAC6dG6v1/AACA47itwgAAABnkuK3CAAAAAAAAAAAAAAAAAAAAZHYACAAAAAAlAAAADAAAAAIAAAAnAAAAGAAAAAMAAAAAAAAAAAAAAAAAAAAlAAAADAAAAAMAAABMAAAAZAAAAAAAAAAAAAAA//////////8AAAAAHAAAAAAAAAA/AAAAIQDwAAAAAAAAAAAAAACAPwAAAAAAAAAAAACAPwAAAAAAAAAAAAAAAAAAAAAAAAAAAAAAAAAAAAAAAAAAJQAAAAwAAAAAAACAKAAAAAwAAAADAAAAJwAAABgAAAADAAAAAAAAAAAAAAAAAAAAJQAAAAwAAAADAAAATAAAAGQAAAAAAAAAAAAAAP//////////AAAAABwAAABAAQAAAAAAACEA8AAAAAAAAAAAAAAAgD8AAAAAAAAAAAAAgD8AAAAAAAAAAAAAAAAAAAAAAAAAAAAAAAAAAAAAAAAAACUAAAAMAAAAAAAAgCgAAAAMAAAAAwAAACcAAAAYAAAAAwAAAAAAAAAAAAAAAAAAACUAAAAMAAAAAwAAAEwAAABkAAAAAAAAAAAAAAD//////////0ABAAAcAAAAAAAAAD8AAAAhAPAAAAAAAAAAAAAAAIA/AAAAAAAAAAAAAIA/AAAAAAAAAAAAAAAAAAAAAAAAAAAAAAAAAAAAAAAAAAAlAAAADAAAAAAAAIAoAAAADAAAAAMAAAAnAAAAGAAAAAMAAAAAAAAAAAAAAAAAAAAlAAAADAAAAAMAAABMAAAAZAAAAAAAAABbAAAAPwEAAFwAAAAAAAAAWwAAAEABAAACAAAAIQDwAAAAAAAAAAAAAACAPwAAAAAAAAAAAACAPwAAAAAAAAAAAAAAAAAAAAAAAAAAAAAAAAAAAAAAAAAAJQAAAAwAAAAAAACAKAAAAAwAAAADAAAAJwAAABgAAAADAAAAAAAAAP///wAAAAAAJQAAAAwAAAADAAAATAAAAGQAAAAAAAAAHAAAAD8BAABaAAAAAAAAABwAAABAAQAAPwAAACEA8AAAAAAAAAAAAAAAgD8AAAAAAAAAAAAAgD8AAAAAAAAAAAAAAAAAAAAAAAAAAAAAAAAAAAAAAAAAACUAAAAMAAAAAAAAgCgAAAAMAAAAAwAAACcAAAAYAAAAAwAAAAAAAAD///8AAAAAACUAAAAMAAAAAwAAAEwAAABkAAAACwAAADcAAAAhAAAAWgAAAAsAAAA3AAAAFwAAACQAAAAhAPAAAAAAAAAAAAAAAIA/AAAAAAAAAAAAAIA/AAAAAAAAAAAAAAAAAAAAAAAAAAAAAAAAAAAAAAAAAAAlAAAADAAAAAAAAIAoAAAADAAAAAMAAABSAAAAcAEAAAMAAADg////AAAAAAAAAAAAAAAAkAEAAAAAAAEAAAAAYQByAGkAYQBsAAAAAAAAAAAAAAAAAAAAAAAAAAAAAAAAAAAAAAAAAAAAAAAAAAAAAAAAAAAAAAAAAAAAAAAAAAAA//8AAAAAAQAAAOBbSZ0KAgAAAAAAAAAAAACI/mnq/X8AAAAAAAAAAAAAMGFCnQoCAABnnj6/kmfYAQIAAAAAAAAAAAAAAAAAAAAAAAAAAAAAAIyh7Cev4wAAqPqEgP1/AABo/4SA/X8AAOD///8AAAAA4EkqhgoCAACYx7itAAAAAAAAAAAAAAAABgAAAAAAAAAgAAAAAAAAALzGuK3CAAAA+ca4rcIAAADRt0Lq/X8AAAAAAAAAAAAAAAAAAAAAAADQRBGdCgIAAAAAAAAAAAAA4EkqhgoCAAALp0bq/X8AAGDGuK3CAAAA+ca4rcIAAAAAAAAAAAAAAAAAAABkdgAIAAAAACUAAAAMAAAAAwAAABgAAAAMAAAAAAAAABIAAAAMAAAAAQAAABYAAAAMAAAACAAAAFQAAABUAAAADAAAADcAAAAgAAAAWgAAAAEAAABVVY9BJrSPQQwAAABbAAAAAQAAAEwAAAAEAAAACwAAADcAAAAiAAAAWwAAAFAAAABYAAAAFQAAABYAAAAMAAAAAAAAACUAAAAMAAAAAgAAACcAAAAYAAAABAAAAAAAAAD///8AAAAAACUAAAAMAAAABAAAAEwAAABkAAAALQAAACAAAAA0AQAAWgAAAC0AAAAgAAAACAEAADsAAAAhAPAAAAAAAAAAAAAAAIA/AAAAAAAAAAAAAIA/AAAAAAAAAAAAAAAAAAAAAAAAAAAAAAAAAAAAAAAAAAAlAAAADAAAAAAAAIAoAAAADAAAAAQAAAAnAAAAGAAAAAQAAAAAAAAA////AAAAAAAlAAAADAAAAAQAAABMAAAAZAAAAC0AAAAgAAAANAEAAFYAAAAtAAAAIAAAAAgBAAA3AAAAIQDwAAAAAAAAAAAAAACAPwAAAAAAAAAAAACAPwAAAAAAAAAAAAAAAAAAAAAAAAAAAAAAAAAAAAAAAAAAJQAAAAwAAAAAAACAKAAAAAwAAAAEAAAAJwAAABgAAAAEAAAAAAAAAP///wAAAAAAJQAAAAwAAAAEAAAATAAAAGQAAAAtAAAAOwAAAMEAAABWAAAALQAAADsAAACVAAAAHAAAACEA8AAAAAAAAAAAAAAAgD8AAAAAAAAAAAAAgD8AAAAAAAAAAAAAAAAAAAAAAAAAAAAAAAAAAAAAAAAAACUAAAAMAAAAAAAAgCgAAAAMAAAABAAAAFIAAABwAQAABAAAAOz///8AAAAAAAAAAAAAAACQAQAAAAAAAQAAAABzAGUAZwBvAGUAIAB1AGkAAAAAAAAAAAAAAAAAAAAAAAAAAAAAAAAAAAAAAAAAAAAAAAAAAAAAAAAAAAAAAAAAAAAAAAAAAAAAAAAAAAAAAAAAAAAIAAAAAAAAAIj+aer9fwAAAAAAAAAAAAAcPACAAACgPwAAoD8AAKA//v////////8AAAAAAAAAAAAAAAAAAAAALKbsJ6/jAAAAAAAAAAAAAAgAAAAAAAAA7P///wAAAADgSSqGCgIAADjIuK0AAAAAAAAAAAAAAAAJAAAAAAAAACAAAAAAAAAAXMe4rcIAAACZx7itwgAAANG3Qur9fwAAAAAAAAAAAACJyAuAAAAAAIBEEZ0KAgAAAAAAAAAAAADgSSqGCgIAAAunRur9fwAAAMe4rcIAAACZx7itwgAAAAAAAAAAAAAAAAAAAGR2AAgAAAAAJQAAAAwAAAAEAAAAGAAAAAwAAAAAAAAAEgAAAAwAAAABAAAAHgAAABgAAAAtAAAAOwAAAMIAAABXAAAAJQAAAAwAAAAEAAAAVAAAAKgAAAAuAAAAOwAAAMAAAABWAAAAAQAAAFVVj0EmtI9BLgAAADsAAAAPAAAATAAAAAAAAAAAAAAAAAAAAP//////////bAAAAEcAdQBzAHQAYQB2AG8AIABTAGUAZwBvAHYAaQBhAP//DgAAAAsAAAAIAAAABwAAAAoAAAAKAAAADAAAAAUAAAALAAAACgAAAAwAAAAMAAAACgAAAAUAAAAKAAAASwAAAEAAAAAwAAAABQAAACAAAAABAAAAAQAAABAAAAAAAAAAAAAAAEABAACgAAAAAAAAAAAAAABAAQAAoAAAACUAAAAMAAAAAgAAACcAAAAYAAAABQAAAAAAAAD///8AAAAAACUAAAAMAAAABQAAAEwAAABkAAAAAAAAAGEAAAA/AQAAmwAAAAAAAABhAAAAQAEAADsAAAAhAPAAAAAAAAAAAAAAAIA/AAAAAAAAAAAAAIA/AAAAAAAAAAAAAAAAAAAAAAAAAAAAAAAAAAAAAAAAAAAlAAAADAAAAAAAAIAoAAAADAAAAAUAAAAnAAAAGAAAAAUAAAAAAAAA////AAAAAAAlAAAADAAAAAUAAABMAAAAZAAAAAsAAABhAAAANAEAAHEAAAALAAAAYQAAACoBAAARAAAAIQDwAAAAAAAAAAAAAACAPwAAAAAAAAAAAACAPwAAAAAAAAAAAAAAAAAAAAAAAAAAAAAAAAAAAAAAAAAAJQAAAAwAAAAAAACAKAAAAAwAAAAFAAAAJQAAAAwAAAABAAAAGAAAAAwAAAAAAAAAEgAAAAwAAAABAAAAHgAAABgAAAALAAAAYQAAADUBAAByAAAAJQAAAAwAAAABAAAAVAAAAKwAAAAMAAAAYQAAAHAAAABxAAAAAQAAAFVVj0EmtI9BDAAAAGEAAAAQAAAATAAAAAAAAAAAAAAAAAAAAP//////////bAAAAEcAdQBzAHQAYQB2AG8AIABTAGUAZwBvAHYAaQBhACAACQAAAAcAAAAGAAAABAAAAAcAAAAGAAAACAAAAAQAAAAHAAAABwAAAAgAAAAIAAAABgAAAAMAAAAHAAAABAAAAEsAAABAAAAAMAAAAAUAAAAgAAAAAQAAAAEAAAAQAAAAAAAAAAAAAABAAQAAoAAAAAAAAAAAAAAAQAEAAKAAAAAlAAAADAAAAAIAAAAnAAAAGAAAAAUAAAAAAAAA////AAAAAAAlAAAADAAAAAUAAABMAAAAZAAAAAsAAAB2AAAANAEAAIYAAAALAAAAdgAAACoBAAARAAAAIQDwAAAAAAAAAAAAAACAPwAAAAAAAAAAAACAPwAAAAAAAAAAAAAAAAAAAAAAAAAAAAAAAAAAAAAAAAAAJQAAAAwAAAAAAACAKAAAAAwAAAAFAAAAJQAAAAwAAAABAAAAGAAAAAwAAAAAAAAAEgAAAAwAAAABAAAAHgAAABgAAAALAAAAdgAAADUBAACHAAAAJQAAAAwAAAABAAAAVAAAAKgAAAAMAAAAdgAAAGUAAACGAAAAAQAAAFVVj0EmtI9BDAAAAHYAAAAPAAAATAAAAAAAAAAAAAAAAAAAAP//////////bAAAAFYAaQBjAGUALQBQAHIAZQBzAGkAZABlAG4AdABlAGkACAAAAAMAAAAGAAAABwAAAAUAAAAHAAAABQAAAAcAAAAGAAAAAwAAAAgAAAAHAAAABwAAAAQAAAAHAAAASwAAAEAAAAAwAAAABQAAACAAAAABAAAAAQAAABAAAAAAAAAAAAAAAEABAACgAAAAAAAAAAAAAABAAQAAoAAAACUAAAAMAAAAAgAAACcAAAAYAAAABQAAAAAAAAD///8AAAAAACUAAAAMAAAABQAAAEwAAABkAAAACwAAAIsAAAAvAQAAmwAAAAsAAACLAAAAJQEAABEAAAAhAPAAAAAAAAAAAAAAAIA/AAAAAAAAAAAAAIA/AAAAAAAAAAAAAAAAAAAAAAAAAAAAAAAAAAAAAAAAAAAlAAAADAAAAAAAAIAoAAAADAAAAAUAAAAlAAAADAAAAAEAAAAYAAAADAAAAAAAAAASAAAADAAAAAEAAAAWAAAADAAAAAAAAABUAAAARAEAAAwAAACLAAAALgEAAJsAAAABAAAAVVWPQSa0j0EMAAAAiwAAACkAAABMAAAABAAAAAsAAACLAAAAMAEAAJwAAACgAAAARgBpAHIAbQBhAGQAbwAgAHAAbwByADoAIABHAFUAUwBUAEEAVgBPACAATABPAFIARQBOAFoATwAgAFMARQBHAE8AVgBJAEEAIABWAEUAUgBBAAAABgAAAAMAAAAFAAAACwAAAAcAAAAIAAAACAAAAAQAAAAIAAAACAAAAAUAAAADAAAABAAAAAkAAAAJAAAABwAAAAcAAAAIAAAACAAAAAoAAAAEAAAABgAAAAoAAAAIAAAABwAAAAoAAAAHAAAACgAAAAQAAAAHAAAABwAAAAkAAAAKAAAACAAAAAMAAAAIAAAABAAAAAgAAAAHAAAACAAAAAgAAAAWAAAADAAAAAAAAAAlAAAADAAAAAIAAAAOAAAAFAAAAAAAAAAQAAAAFAAAAA==</Object>
</Signature>
</file>

<file path=_xmlsignatures/sig1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KXxPaBOqrM7KrOPinH1KFctDrTfqTONC4BN73RURkAQ=</DigestValue>
    </Reference>
    <Reference Type="http://www.w3.org/2000/09/xmldsig#Object" URI="#idOfficeObject">
      <DigestMethod Algorithm="http://www.w3.org/2001/04/xmlenc#sha256"/>
      <DigestValue>iXE7pGle8xl8/jFzJOLWbhDPWzN7XBv/aMc1h51I6GQ=</DigestValue>
    </Reference>
    <Reference Type="http://uri.etsi.org/01903#SignedProperties" URI="#idSignedProperties">
      <Transforms>
        <Transform Algorithm="http://www.w3.org/TR/2001/REC-xml-c14n-20010315"/>
      </Transforms>
      <DigestMethod Algorithm="http://www.w3.org/2001/04/xmlenc#sha256"/>
      <DigestValue>ECX/DshNnc6Ss/LXesDlDqksH1PoHn2Xmaf+zMKbQQY=</DigestValue>
    </Reference>
    <Reference Type="http://www.w3.org/2000/09/xmldsig#Object" URI="#idValidSigLnImg">
      <DigestMethod Algorithm="http://www.w3.org/2001/04/xmlenc#sha256"/>
      <DigestValue>qjfi4gbz0LTBjIcR6V6X8yAzMCxWuJdj6E8VWh+VFME=</DigestValue>
    </Reference>
    <Reference Type="http://www.w3.org/2000/09/xmldsig#Object" URI="#idInvalidSigLnImg">
      <DigestMethod Algorithm="http://www.w3.org/2001/04/xmlenc#sha256"/>
      <DigestValue>8nBJht2oPMjUnUBL8K8xHDb8IvoBDzmrogkxvR6/Y/k=</DigestValue>
    </Reference>
  </SignedInfo>
  <SignatureValue>CxSvn1Nj0hSWe5s7xgda7qQGn8tYv04Alp5efB5cU+xECVUow8kFSvPW5drQ759wT1trZ+3g0kGg
bXw/rqnX06PCjc2cRaRDgKR6Sxw78CK1Gwi4uuwIQ90M606O2OE2dr+Dh+yTAzUYQ5btKlg10A28
55jULtBD8bxas5syTqpFFBoCln9gAqqvewRqVwITJ06O6Ofnc8agf/P1tl7xg0PkL4NvJenfsYsQ
Y2qIQ2tUe1Q1zhh1avMZGbQaZDPaPBiD/58sX7xiXrEGAdrFaaLgf/JujPi6h/hxGoWv7Oo1crrY
k1ws/WMdyeL0JoKJi1VudG5uYakf+tK1v+MJ0w==</SignatureValue>
  <KeyInfo>
    <X509Data>
      <X509Certificate>MIIICTCCBfGgAwIBAgIIPFqE3WTXZhcwDQYJKoZIhvcNAQELBQAwWzEXMBUGA1UEBRMOUlVDIDgwMDUwMTcyLTExGjAYBgNVBAMTEUNBLURPQ1VNRU5UQSBTLkEuMRcwFQYDVQQKEw5ET0NVTUVOVEEgUy5BLjELMAkGA1UEBhMCUFkwHhcNMjEwODA5MTQ0ODA4WhcNMjMwODA5MTQ1ODA4WjCBpTELMAkGA1UEBhMCUFkxFTATBgNVBAQMDFNFR09WSUEgVkVSQTESMBAGA1UEBRMJQ0kxMjg4ODg4MRgwFgYDVQQqDA9HVVNUQVZPIExPUkVOWk8xFzAVBgNVBAoMDlBFUlNPTkEgRklTSUNBMREwDwYDVQQLDAhGSVJNQSBGMjElMCMGA1UEAwwcR1VTVEFWTyBMT1JFTlpPIFNFR09WSUEgVkVSQTCCASIwDQYJKoZIhvcNAQEBBQADggEPADCCAQoCggEBALLfrAp/nwJvld57xS+S8nvBdiPdHyfbudU3VaDHpCtVhmmmhHJerwmtqAH7YB/HFfYt+M9gPphE5ZXq8SnCTfvZ4KcPw4+XTBXKj0ONGhIgrnaf/fkOwiVPm3Vtc/1STeGmUH8E4mn3JN11+fzm5mCsCJanFrh/WZanX/cXsZ/dCbWhqiA3VZIW35BrVN6tVJBT2K+MfuIHQnOaPwtlulAZEnIOCXe11BS2+N5JyKcWg671UYsyHWYQHXG2qBQH+NWpeeo7T53edG2YTB5oNn2Mut0YxPFban6oajjr1fMNxjtfgW0NOXW2DrHaERlNbIfRnix5qppnB/koPYAyeiUCAwEAAaOCA4QwggOAMAwGA1UdEwEB/wQCMAAwDgYDVR0PAQH/BAQDAgXgMCoGA1UdJQEB/wQgMB4GCCsGAQUFBwMBBggrBgEFBQcDAgYIKwYBBQUHAwQwHQYDVR0OBBYEFE9yRkc7U0kCAgdRBBmn5nrfefWRMIGXBggrBgEFBQcBAQSBijCBhzA6BggrBgEFBQcwAYYuaHR0cHM6Ly93d3cuZG9jdW1lbnRhLmNvbS5weS9maXJtYWRpZ2l0YWwvb3NjcDBJBggrBgEFBQcwAoY9aHR0cHM6Ly93d3cuZG9jdW1lbnRhLmNvbS5weS9maXJtYWRpZ2l0YWwvZGVzY2FyZ2FzL2NhZG9jLmNydDAfBgNVHSMEGDAWgBRAJqwmXGKPxvUCVOSNwRom1u6lsjBPBgNVHR8ESDBGMESgQqBAhj5odHRwczovL3d3dy5kb2N1bWVudGEuY29tLnB5L2Zpcm1hZGlnaXRhbC9kZXNjYXJnYXMvY3JsZG9jLmNybDAoBgNVHREEITAfgR1ndXN0YXZvLnNlZ292aWFAYXZhbG9uLmNvbS5weTCCAd0GA1UdIASCAdQwggHQMIIBzAYOKwYBBAGC+TsBAQEGAQEwggG4MD8GCCsGAQUFBwIBFjNodHRwczovL3d3dy5kb2N1bWVudGEuY29tLnB5L2Zpcm1hZGlnaXRhbC9kZXNjYXJnYXMwgcAGCCsGAQUFBwICMIGzGoGwRXN0ZSBlcyB1biBjZXJ0aWZpY2FkbyBkZSBwZXJzb25hIGbtc2ljYSBjdXlhIGNsYXZlIHByaXZhZGEgZXN04SBjb250ZW5pZGEgZW4gdW4gbfNkdWxvIGRlIGhhcmR3YXJlIHNlZ3VybyB5IHN1IGZpbmFsaWRhZCBlcyBhdXRlbnRpY2FyIGEgc3UgdGl0dWxhciBvIGdlbmVyYXIgZmlybWFzIGRpZ2l0YWxlcy4wgbEGCCsGAQUFBwICMIGkGoGhVGhpcyBpcyBhbiBlbmQgdXNlciBjZXJ0aWZpY2F0ZSB3aG9zZSBwcml2YXRlIGtleSBpcyBlbWJlZGRlZCB3aXRoaW4gYSBzZWN1cmUgaGFyZHdhcmUgbW9kdWxlIHRoYXQgYWltcyB0byBhdXRoZW50aWNhdGUgaXRzIG93bmVyIG9yIGdlbmVyYXRlIGRpZ2l0YWwgc2lnbmF0dXJlcy4wDQYJKoZIhvcNAQELBQADggIBAGoSEH0G+ZkLI1N+Zg9V2fu605c0ohhmQWffPnOiNBBdX7Kls14x41ysKGQyLD1X6Bv/+u3FL5tuytOtFYmSswmxn8fPs3HphegYzHlUUF09GFNZEDNMeUx1P2L59274/ZNV2oxxts2gxtEtWpyEUvvBGgH2EXbrzNW6YgDWBU+fOEzkhy+f97F5gMuz95KT3YKFsiQnY2nUmCrMRBL2TOanBqdlP1/oBwk2B6XoozHZaowwkBGF7LkmUroJMZPNfcBrkO0cev1DqROgkyLnYF7yz79DwkvDEnlyKnDzE1/NkX066QqVd0Fn7D2nUuLDV4vt5lgPt4sj6vTYmNP3rBi9PRV7Zl2c9smVtCq5/kIIro9OjhDBU07AaiShAwgYam+koFjdplhX5uIRv9LlXTlAVMVncpYbmGKOfLFILpT2aIRqmHKEv9Y/B+VSETTVuZ+KUej6m4Mf1PuHu+zL8D3AHoZOsHKPh+HqyN5BT9H6ASs+U8xSRJbVI7xARlSGNiSTQNWmCz54adZSJt2yYm9eENN+NG7YUogxw4Sy8G5Hop7Dj6eIuabcoZ3d3f1Qrl5shxbJ3Wdo+xtWmW2f22IEhEPpWUOjlWaN0ldYyozx0eOeCWyk/rNGOqPvkf84W/UbSoWi4ccQDDdYmemCFhPSuMObIEouAtVlO09N8QAj</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Transform>
          <Transform Algorithm="http://www.w3.org/TR/2001/REC-xml-c14n-20010315"/>
        </Transforms>
        <DigestMethod Algorithm="http://www.w3.org/2001/04/xmlenc#sha256"/>
        <DigestValue>PfNv7LaF+iDR8872n/ZqA1hV9qb2y9qTS0o1vXfObIQ=</DigestValue>
      </Reference>
      <Reference URI="/xl/calcChain.xml?ContentType=application/vnd.openxmlformats-officedocument.spreadsheetml.calcChain+xml">
        <DigestMethod Algorithm="http://www.w3.org/2001/04/xmlenc#sha256"/>
        <DigestValue>NkKCGZ4GTQoEJmG1YQgW2GVEJf3m6FN89jl3wT1B4D8=</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rMLlAni5uA27ai4TDN8G/raWhlfE6WSiTXBHi4C7iUw=</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yovDozUAcWEyytYSLZey5UXV4gyM3KbO3unLZJHwjGU=</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rMLlAni5uA27ai4TDN8G/raWhlfE6WSiTXBHi4C7iUw=</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yovDozUAcWEyytYSLZey5UXV4gyM3KbO3unLZJHwjGU=</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xcdAxtWrapTYP4Do9LmicmN0aqAxXZEVDs2maQSOz+U=</DigestValue>
      </Reference>
      <Reference URI="/xl/drawings/_rels/vmlDrawing6.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rMLlAni5uA27ai4TDN8G/raWhlfE6WSiTXBHi4C7iUw=</DigestValue>
      </Reference>
      <Reference URI="/xl/drawings/drawing1.xml?ContentType=application/vnd.openxmlformats-officedocument.drawing+xml">
        <DigestMethod Algorithm="http://www.w3.org/2001/04/xmlenc#sha256"/>
        <DigestValue>Iz6eA9ejSMVOJTCQhfQE7e1JNIkO5JtCLIUh/1hOetc=</DigestValue>
      </Reference>
      <Reference URI="/xl/drawings/drawing2.xml?ContentType=application/vnd.openxmlformats-officedocument.drawing+xml">
        <DigestMethod Algorithm="http://www.w3.org/2001/04/xmlenc#sha256"/>
        <DigestValue>nRZTvDcJ0gylgjBPJaR2fEINme3gX+aUjM+KipycyuI=</DigestValue>
      </Reference>
      <Reference URI="/xl/drawings/drawing3.xml?ContentType=application/vnd.openxmlformats-officedocument.drawing+xml">
        <DigestMethod Algorithm="http://www.w3.org/2001/04/xmlenc#sha256"/>
        <DigestValue>iut4SZAZ1UeQpjEU+gw5Dxnn9yd12R1cCML1wkXgPc4=</DigestValue>
      </Reference>
      <Reference URI="/xl/drawings/drawing4.xml?ContentType=application/vnd.openxmlformats-officedocument.drawing+xml">
        <DigestMethod Algorithm="http://www.w3.org/2001/04/xmlenc#sha256"/>
        <DigestValue>tk+D1YpGvEHSj79igr61TnYcW/ZsjzyxJhpUNQBrG0s=</DigestValue>
      </Reference>
      <Reference URI="/xl/drawings/drawing5.xml?ContentType=application/vnd.openxmlformats-officedocument.drawing+xml">
        <DigestMethod Algorithm="http://www.w3.org/2001/04/xmlenc#sha256"/>
        <DigestValue>VyKcsxdgglPiXO1ztdslvI1cEMhaWrFdeRQGqjQFtP4=</DigestValue>
      </Reference>
      <Reference URI="/xl/drawings/drawing6.xml?ContentType=application/vnd.openxmlformats-officedocument.drawing+xml">
        <DigestMethod Algorithm="http://www.w3.org/2001/04/xmlenc#sha256"/>
        <DigestValue>AuD0/9mLaoHG6QcCDBdmfDI26C91xOgD8AbcUdd2LMk=</DigestValue>
      </Reference>
      <Reference URI="/xl/drawings/vmlDrawing1.vml?ContentType=application/vnd.openxmlformats-officedocument.vmlDrawing">
        <DigestMethod Algorithm="http://www.w3.org/2001/04/xmlenc#sha256"/>
        <DigestValue>ZPSFZG6pJVaesi6KndL6upoJSRXqe2NtA0GUZeKnhqE=</DigestValue>
      </Reference>
      <Reference URI="/xl/drawings/vmlDrawing2.vml?ContentType=application/vnd.openxmlformats-officedocument.vmlDrawing">
        <DigestMethod Algorithm="http://www.w3.org/2001/04/xmlenc#sha256"/>
        <DigestValue>dOkxBe5kWfBPPR6BlpzSyl4JzhbK2zjuZTafB9NiTsM=</DigestValue>
      </Reference>
      <Reference URI="/xl/drawings/vmlDrawing3.vml?ContentType=application/vnd.openxmlformats-officedocument.vmlDrawing">
        <DigestMethod Algorithm="http://www.w3.org/2001/04/xmlenc#sha256"/>
        <DigestValue>L5Cp68t21jOu+padPVAFoQ7iczVAcCmW6G1D4uxl4uQ=</DigestValue>
      </Reference>
      <Reference URI="/xl/drawings/vmlDrawing4.vml?ContentType=application/vnd.openxmlformats-officedocument.vmlDrawing">
        <DigestMethod Algorithm="http://www.w3.org/2001/04/xmlenc#sha256"/>
        <DigestValue>yBnNKEin7lrxmcEYb8CyomkQJZS5Vy6pRPx3ZG9X9uA=</DigestValue>
      </Reference>
      <Reference URI="/xl/drawings/vmlDrawing5.vml?ContentType=application/vnd.openxmlformats-officedocument.vmlDrawing">
        <DigestMethod Algorithm="http://www.w3.org/2001/04/xmlenc#sha256"/>
        <DigestValue>W1DZJe8lob7/yMSg0ggXB0TEt33L+Tsxhm/rsOGQE8g=</DigestValue>
      </Reference>
      <Reference URI="/xl/drawings/vmlDrawing6.vml?ContentType=application/vnd.openxmlformats-officedocument.vmlDrawing">
        <DigestMethod Algorithm="http://www.w3.org/2001/04/xmlenc#sha256"/>
        <DigestValue>JqRwhxDQQqx1NHQgrEY2x6yuY21F3ZrOz3FOh8Z5SKE=</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hZdmdgHyTS/KTRyTa+lfS0Kk7EdC+1F8XTmJFTU1sXU=</DigestValue>
      </Reference>
      <Reference URI="/xl/externalLinks/externalLink1.xml?ContentType=application/vnd.openxmlformats-officedocument.spreadsheetml.externalLink+xml">
        <DigestMethod Algorithm="http://www.w3.org/2001/04/xmlenc#sha256"/>
        <DigestValue>UJ6t/HezMwFxCh5W8NrBrn6GlLeZdlzOu3p2sXzSAiY=</DigestValue>
      </Reference>
      <Reference URI="/xl/media/image1.png?ContentType=image/png">
        <DigestMethod Algorithm="http://www.w3.org/2001/04/xmlenc#sha256"/>
        <DigestValue>QETpk/eixegbAEuOayVHoshex+m3HA9JamopO4Ox6vE=</DigestValue>
      </Reference>
      <Reference URI="/xl/media/image2.emf?ContentType=image/x-emf">
        <DigestMethod Algorithm="http://www.w3.org/2001/04/xmlenc#sha256"/>
        <DigestValue>L4Ih2x4ljceMd9T76fIvmbVbYVQ6l8kXCm4cWEBWccs=</DigestValue>
      </Reference>
      <Reference URI="/xl/media/image3.emf?ContentType=image/x-emf">
        <DigestMethod Algorithm="http://www.w3.org/2001/04/xmlenc#sha256"/>
        <DigestValue>rtxnrRZLoWDczNbhumVKe82O+iDlbHXoCT06wuxOycg=</DigestValue>
      </Reference>
      <Reference URI="/xl/media/image4.emf?ContentType=image/x-emf">
        <DigestMethod Algorithm="http://www.w3.org/2001/04/xmlenc#sha256"/>
        <DigestValue>XxON75HTwr2x3og85J7ZL0H8NU9xQeyVXj9tSXQmwrQ=</DigestValue>
      </Reference>
      <Reference URI="/xl/media/image5.emf?ContentType=image/x-emf">
        <DigestMethod Algorithm="http://www.w3.org/2001/04/xmlenc#sha256"/>
        <DigestValue>2hM80Ffp+lXzXRvGPm0aeaZwqPxvfhDCLCCVBLtvP/0=</DigestValue>
      </Reference>
      <Reference URI="/xl/media/image6.emf?ContentType=image/x-emf">
        <DigestMethod Algorithm="http://www.w3.org/2001/04/xmlenc#sha256"/>
        <DigestValue>rcHlpgUUxMRQMKYRcB1FTg9OyDbzFnacOcGxTH3EvRo=</DigestValue>
      </Reference>
      <Reference URI="/xl/printerSettings/printerSettings1.bin?ContentType=application/vnd.openxmlformats-officedocument.spreadsheetml.printerSettings">
        <DigestMethod Algorithm="http://www.w3.org/2001/04/xmlenc#sha256"/>
        <DigestValue>9s98k3pRJYZbZRI3nRUSbX6O1nlH5VxF/ONUg7whrDo=</DigestValue>
      </Reference>
      <Reference URI="/xl/printerSettings/printerSettings2.bin?ContentType=application/vnd.openxmlformats-officedocument.spreadsheetml.printerSettings">
        <DigestMethod Algorithm="http://www.w3.org/2001/04/xmlenc#sha256"/>
        <DigestValue>7ZL5mJ5NYdzDfvPqqEG+LCYDK0pqzs59+lTTJCGbBXc=</DigestValue>
      </Reference>
      <Reference URI="/xl/printerSettings/printerSettings3.bin?ContentType=application/vnd.openxmlformats-officedocument.spreadsheetml.printerSettings">
        <DigestMethod Algorithm="http://www.w3.org/2001/04/xmlenc#sha256"/>
        <DigestValue>HMdMUL8w+I9ClksnzngAU/DFEw61Q94L2jYOp3byfXQ=</DigestValue>
      </Reference>
      <Reference URI="/xl/printerSettings/printerSettings4.bin?ContentType=application/vnd.openxmlformats-officedocument.spreadsheetml.printerSettings">
        <DigestMethod Algorithm="http://www.w3.org/2001/04/xmlenc#sha256"/>
        <DigestValue>FLifMMW5UlLOUkpcqJGjhMbaevjgUnUQwEEg5oUA/N4=</DigestValue>
      </Reference>
      <Reference URI="/xl/printerSettings/printerSettings5.bin?ContentType=application/vnd.openxmlformats-officedocument.spreadsheetml.printerSettings">
        <DigestMethod Algorithm="http://www.w3.org/2001/04/xmlenc#sha256"/>
        <DigestValue>erdIS1iKfwFCdbi3s0oPTvg5S/K15hG2IyNub5we1Ag=</DigestValue>
      </Reference>
      <Reference URI="/xl/printerSettings/printerSettings6.bin?ContentType=application/vnd.openxmlformats-officedocument.spreadsheetml.printerSettings">
        <DigestMethod Algorithm="http://www.w3.org/2001/04/xmlenc#sha256"/>
        <DigestValue>erdIS1iKfwFCdbi3s0oPTvg5S/K15hG2IyNub5we1Ag=</DigestValue>
      </Reference>
      <Reference URI="/xl/sharedStrings.xml?ContentType=application/vnd.openxmlformats-officedocument.spreadsheetml.sharedStrings+xml">
        <DigestMethod Algorithm="http://www.w3.org/2001/04/xmlenc#sha256"/>
        <DigestValue>RPPnc5lcGs/yPOyli3h2BvAFTwYP175FHHrmaZOyIEM=</DigestValue>
      </Reference>
      <Reference URI="/xl/styles.xml?ContentType=application/vnd.openxmlformats-officedocument.spreadsheetml.styles+xml">
        <DigestMethod Algorithm="http://www.w3.org/2001/04/xmlenc#sha256"/>
        <DigestValue>V4kgIaPdYHHhEOChje8TfX48zFBQjj1JugvmSyhnTes=</DigestValue>
      </Reference>
      <Reference URI="/xl/theme/theme1.xml?ContentType=application/vnd.openxmlformats-officedocument.theme+xml">
        <DigestMethod Algorithm="http://www.w3.org/2001/04/xmlenc#sha256"/>
        <DigestValue>Q1Y4CPpXAEfTWbGgm5zElx8B0pHQK4RzdZXVzDJUMDc=</DigestValue>
      </Reference>
      <Reference URI="/xl/workbook.xml?ContentType=application/vnd.openxmlformats-officedocument.spreadsheetml.sheet.main+xml">
        <DigestMethod Algorithm="http://www.w3.org/2001/04/xmlenc#sha256"/>
        <DigestValue>UOyZu64bED9q1WkpZrRS17Ur7zbtqbc3YlNfxIURLeo=</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oD48ebbWmF/JeQKc+4mwRyt9mc0Q97z+n3PwXpERpqk=</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xTGNXcFxdW97Ugv9DnC0C0GSYso2IhwDUvIcHQA2nC0=</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ng5+l2MU4nkB7pLPNjb72h5DZhBlofEHAumJpmV2vog=</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ZL4O3COuea0DhgUU6BT2xFzURtXhTaRgIKk4i896Y3A=</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CzlDtl22I9Dc3pB9aymM78IJFfoE8WmqBDXuL9cYhtI=</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hrbFOjdPrfydM07ISZLCdeBsg4i6zV1UDHRIiw657nk=</DigestValue>
      </Reference>
      <Reference URI="/xl/worksheets/sheet1.xml?ContentType=application/vnd.openxmlformats-officedocument.spreadsheetml.worksheet+xml">
        <DigestMethod Algorithm="http://www.w3.org/2001/04/xmlenc#sha256"/>
        <DigestValue>UDM/jY1Wq6ETD166PMeHakaUYA3NruoGPt60eg+NGr4=</DigestValue>
      </Reference>
      <Reference URI="/xl/worksheets/sheet2.xml?ContentType=application/vnd.openxmlformats-officedocument.spreadsheetml.worksheet+xml">
        <DigestMethod Algorithm="http://www.w3.org/2001/04/xmlenc#sha256"/>
        <DigestValue>xktHL+Wo5XsnPqwFNShpCGLeDqV1jcPnatp7YUwWiHA=</DigestValue>
      </Reference>
      <Reference URI="/xl/worksheets/sheet3.xml?ContentType=application/vnd.openxmlformats-officedocument.spreadsheetml.worksheet+xml">
        <DigestMethod Algorithm="http://www.w3.org/2001/04/xmlenc#sha256"/>
        <DigestValue>MwfVtw56s8dfvgjxdZp2s7CINywgVn4wk8kJb7nVIAQ=</DigestValue>
      </Reference>
      <Reference URI="/xl/worksheets/sheet4.xml?ContentType=application/vnd.openxmlformats-officedocument.spreadsheetml.worksheet+xml">
        <DigestMethod Algorithm="http://www.w3.org/2001/04/xmlenc#sha256"/>
        <DigestValue>169PO+AIiCtmSUiyEya63EQ8LFa4cjCULE6SBzXNRW0=</DigestValue>
      </Reference>
      <Reference URI="/xl/worksheets/sheet5.xml?ContentType=application/vnd.openxmlformats-officedocument.spreadsheetml.worksheet+xml">
        <DigestMethod Algorithm="http://www.w3.org/2001/04/xmlenc#sha256"/>
        <DigestValue>4adh86+UyL4yZMJlbTJ7EIXa+aDs0VhtPDakkRoOUHE=</DigestValue>
      </Reference>
      <Reference URI="/xl/worksheets/sheet6.xml?ContentType=application/vnd.openxmlformats-officedocument.spreadsheetml.worksheet+xml">
        <DigestMethod Algorithm="http://www.w3.org/2001/04/xmlenc#sha256"/>
        <DigestValue>H25Lz6bqnWYMsLWbbU52BQVE3+W5SCmH7Sixt6Kfc1k=</DigestValue>
      </Reference>
      <Reference URI="/xl/worksheets/sheet7.xml?ContentType=application/vnd.openxmlformats-officedocument.spreadsheetml.worksheet+xml">
        <DigestMethod Algorithm="http://www.w3.org/2001/04/xmlenc#sha256"/>
        <DigestValue>8D4CJ01AmzJSkiqVlVifk2Ln2yQJAyDzzEDdXuOYUTE=</DigestValue>
      </Reference>
    </Manifest>
    <SignatureProperties>
      <SignatureProperty Id="idSignatureTime" Target="#idPackageSignature">
        <mdssi:SignatureTime xmlns:mdssi="http://schemas.openxmlformats.org/package/2006/digital-signature">
          <mdssi:Format>YYYY-MM-DDThh:mm:ssTZD</mdssi:Format>
          <mdssi:Value>2022-05-13T16:25:36Z</mdssi:Value>
        </mdssi:SignatureTime>
      </SignatureProperty>
    </SignatureProperties>
  </Object>
  <Object Id="idOfficeObject">
    <SignatureProperties>
      <SignatureProperty Id="idOfficeV1Details" Target="#idPackageSignature">
        <SignatureInfoV1 xmlns="http://schemas.microsoft.com/office/2006/digsig">
          <SetupID>{741E67B7-41AE-4D02-9C5F-C2EE5460C3D8}</SetupID>
          <SignatureText>Gustavo Segovia</SignatureText>
          <SignatureImage/>
          <SignatureComments/>
          <WindowsVersion>10.0</WindowsVersion>
          <OfficeVersion>16.0.10385/14</OfficeVersion>
          <ApplicationVersion>16.0.10385</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2022-05-13T16:25:36Z</xd:SigningTime>
          <xd:SigningCertificate>
            <xd:Cert>
              <xd:CertDigest>
                <DigestMethod Algorithm="http://www.w3.org/2001/04/xmlenc#sha256"/>
                <DigestValue>8jYLkXsrgjb0PsNU7LWkI5M1DprNxsQn2uagoYS6RUg=</DigestValue>
              </xd:CertDigest>
              <xd:IssuerSerial>
                <X509IssuerName>C=PY, O=DOCUMENTA S.A., CN=CA-DOCUMENTA S.A., SERIALNUMBER=RUC 80050172-1</X509IssuerName>
                <X509SerialNumber>4348934476594112023</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qTCCBZGgAwIBAgIQWC+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hk+D/VTF+X5H6btEEiBu1KNEf35B5e2pyeOAOBsduFcJAgh3tjNAQGcY057ad1eCdBf6pbXv8Mhio0jlcGSvlmF+OVTTYvTUwF2HbgHDqOiQDJpnDzMhVXmNKfKH7W62QYKp0fKB8F8li1ChNt30za2bqzeTntqq3kCXHlhbjHlLMHqV76MgsEeHuSJMtxOBbQatlxyJRmcEfUyF/hu8A8q3caWLFOzfsJbTfpAxkxo3/ewkRVF/SAj70/3VBrw+IY/9TTTeS2oYrWkurC3tT5KTmwr1mMKIBprkVRVqzWuh+4HyPmgF/u4kqI6A8xiA1mdsk+hCP5zICkEv+qwjP9mK4pq1gTvjvuQ6sbu2+qBaUi5nTr/L81Y5vSvLOR0Hod7GmCx9p7JWMzEVAGmh28F0ZqPt5Ry37w4DLdtrBJPzdyso36OZseNaXM3puukBisbv2vyt2ydUvuLwEbl2oYDKcvfifCLauqlgwCv5BKFuxBDL/KKaxnJZBYKbEtgY9ztwYEY8xyAbyQqH/JAB88VW04vw7GVkdUPu7mw1udKafyJXRrqlsrAbCTWdtwYuXJPj3mi/x3z6+Fg1+kx9izYU/5+DtGLhk3YN0eIObqtjUjBhqT+u1rJ3iZtalwRtDBhEb5ehrQIDAQABo4ICUzCCAk8wEgYDVR0TAQH/BAgwBgEB/wIBADAOBgNVHQ8BAf8EBAMCAQYwHQYDVR0OBBYEFEAmrCZcYo/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wo/po7oT9Qq40OltXGGgBIA3i4NGFQ5UBsWU3tI+O3jNkBi/9k/BkYHVT9UxWNHUxoZw+QJsAKl5f8wQksVH18Scq5Z+RUSBQ7v1hvvH1m2P7FXcB0nf+nwDVoDyGv57EmhKofwQibUzKajDts6JrsXyugQhVbLynSCw4qPMJLpImpL21LxxVMcryQMYymYUAr3DrMLOUuXxKLXCSOf8oP/PSmBvKldr2xeGJ5kowMxq0Af8mn7+pnm3yi0Ons5plFugKv3eSAmBY3zBS5NGPt9FFY/9FeNbCNXLEIRhaCx3T/6lSfIJZU5fCfLUY3y0hkSwuoK1gf/hHFyqyN/PrJ8E9PbyEzpMYwc51K+PhRRMcrJaD9txveHz8XjDrjjoISL+ZV54LMzUi5sF++nG79TLxDaC4vBtg6I8mOooFqzbsYgM3R4SaElTQIv6dSEZX1wKJXh25RbldqePe4Alnwe3vU97ZrTEpKPQkRM4lPJVElOicbYR1Wx5xrvyFucagF6IVeP4IZLJt1L4rbiSzPq027Q8jECgeJeRQWVKS8nQ8KyMfA0tgAuL3Vtub5pSbMI3xqtQwdJtOgwFj2iVp1BQv3XegF6OySbw/sk46AGWOTwb6vwUPq5TfnuNzO92keBxGg+aWylEC25zYFPYpAq384g5lmVaV53zmp1f</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D8BAACfAAAAAAAAAAAAAABmFgAAOwsAACBFTUYAAAEA0BsAAKoAAAAGAAAAAAAAAAAAAAAAAAAAgAcAADgEAABYAQAAwgAAAAAAAAAAAAAAAAAAAMA/BQDQ9QIACgAAABAAAAAAAAAAAAAAAEsAAAAQAAAAAAAAAAUAAAAeAAAAGAAAAAAAAAAAAAAAQAEAAKAAAAAnAAAAGAAAAAEAAAA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8PDwAAAAAAAlAAAADAAAAAEAAABMAAAAZAAAAAAAAAAAAAAAPwEAAJ8AAAAAAAAAAAAAAEABAACgAAAAIQDwAAAAAAAAAAAAAACAPwAAAAAAAAAAAACAPwAAAAAAAAAAAAAAAAAAAAAAAAAAAAAAAAAAAAAAAAAAJQAAAAwAAAAAAACAKAAAAAwAAAABAAAAJwAAABgAAAABAAAAAAAAAPDw8A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8AAAAAACUAAAAMAAAAAQAAAEwAAABkAAAAAAAAAAQAAAA/AQAAFwAAAAAAAAAEAAAAQAEAABQAAAAhAPAAAAAAAAAAAAAAAIA/AAAAAAAAAAAAAIA/AAAAAAAAAAAAAAAAAAAAAAAAAAAAAAAAAAAAAAAAAAAlAAAADAAAAAAAAIAoAAAADAAAAAEAAAAnAAAAGAAAAAEAAAAAAAAA////AAAAAAAlAAAADAAAAAEAAABMAAAAZAAAAPgAAAAFAAAANAEAABUAAAD4AAAABQAAAD0AAAARAAAAIQDwAAAAAAAAAAAAAACAPwAAAAAAAAAAAACAPwAAAAAAAAAAAAAAAAAAAAAAAAAAAAAAAAAAAAAAAAAAJQAAAAwAAAAAAACAKAAAAAwAAAABAAAAUgAAAHABAAABAAAA8////wAAAAAAAAAAAAAAAJABAAAAAAABAAAAAHMAZQBnAG8AZQAgAHUAaQAAAAAAAAAAAAAAAAAAAAAAAAAAAAAAAAAAAAAAAAAAAAAAAAAAAAAAAAAAAAAAAAAAAAAAoJBr7P1/AAAAAAAAAAAAACgSAAAAAAAAQAAAwP1/AAAwFpXq/X8AAB6j84D9fwAABAAAAAAAAAAwFpXq/X8AALm5ua3CAAAAAAAAAAAAAAB82u0nr+MAALMAAADCAAAASAAAAAAAAAC4qFOB/X8AACCjXIH9fwAA4OwqgQAAAAABAAAAAAAAAJbEU4H9fwAAAACV6v1/AAAAAAAAAAAAAAAAAADCAAAA0bdC6v1/AAAAAAAAAAAAABAdAAAAAAAA4EkqhgoCAAAIvLmtwgAAAOBJKoYKAgAAC6dG6v1/AADQurmtwgAAAGm7ua3CAAAAAAAAAAAAAAAAAAAAZHYACAAAAAAlAAAADAAAAAEAAAAYAAAADAAAAAAAAAASAAAADAAAAAEAAAAeAAAAGAAAAPgAAAAFAAAANQEAABYAAAAlAAAADAAAAAEAAABUAAAAhAAAAPkAAAAFAAAAMwEAABUAAAABAAAAVVWPQSa0j0H5AAAABQAAAAkAAABMAAAAAAAAAAAAAAAAAAAA//////////9gAAAAMQAzAC8ANQAvADIAMAAyADIAAAAHAAAABwAAAAUAAAAHAAAABQAAAAcAAAAHAAAABwAAAAcAAABLAAAAQAAAADAAAAAFAAAAIAAAAAEAAAABAAAAEAAAAAAAAAAAAAAAQAEAAKAAAAAAAAAAAAAAAEABAACgAAAAUgAAAHABAAACAAAAFAAAAAkAAAAAAAAAAAAAALwCAAAAAAAAAQICIlMAeQBzAHQAZQBtAAAAAAAAAAAAAAAAAAAAAAAAAAAAAAAAAAAAAAAAAAAAAAAAAAAAAAAAAAAAAAAAAAAAAAAAAAAACQAAAAEAAAAJAAAAAAAAAP////8KAgAAiP5p6v1/AAAAAAAAAAAAAAAAAAAAAAAAgOO4rcIAAABI47itwgAAAAAAAAAAAAAAAAAAAAAAAACsguwnr+MAALhs+dP9fwAAEQAAAAAAAACgyN+KCgIAAOBJKoYKAgAAoOS4rQAAAAAAAAAAAAAAAAcAAAAAAAAAAGJnhgoCAADc47itwgAAABnkuK3CAAAA0bdC6v1/AACA47itwgAAANZNR+oAAAAAvPk3W8UIAAARAAAAAAAAAOBJKoYKAgAAC6dG6v1/AACA47itwgAAABnkuK3CAAAAAAAAAAAAAAAAAAAAZHYACAAAAAAlAAAADAAAAAIAAAAnAAAAGAAAAAMAAAAAAAAAAAAAAAAAAAAlAAAADAAAAAMAAABMAAAAZAAAAAAAAAAAAAAA//////////8AAAAAHAAAAAAAAAA/AAAAIQDwAAAAAAAAAAAAAACAPwAAAAAAAAAAAACAPwAAAAAAAAAAAAAAAAAAAAAAAAAAAAAAAAAAAAAAAAAAJQAAAAwAAAAAAACAKAAAAAwAAAADAAAAJwAAABgAAAADAAAAAAAAAAAAAAAAAAAAJQAAAAwAAAADAAAATAAAAGQAAAAAAAAAAAAAAP//////////AAAAABwAAABAAQAAAAAAACEA8AAAAAAAAAAAAAAAgD8AAAAAAAAAAAAAgD8AAAAAAAAAAAAAAAAAAAAAAAAAAAAAAAAAAAAAAAAAACUAAAAMAAAAAAAAgCgAAAAMAAAAAwAAACcAAAAYAAAAAwAAAAAAAAAAAAAAAAAAACUAAAAMAAAAAwAAAEwAAABkAAAAAAAAAAAAAAD//////////0ABAAAcAAAAAAAAAD8AAAAhAPAAAAAAAAAAAAAAAIA/AAAAAAAAAAAAAIA/AAAAAAAAAAAAAAAAAAAAAAAAAAAAAAAAAAAAAAAAAAAlAAAADAAAAAAAAIAoAAAADAAAAAMAAAAnAAAAGAAAAAMAAAAAAAAAAAAAAAAAAAAlAAAADAAAAAMAAABMAAAAZAAAAAAAAABbAAAAPwEAAFwAAAAAAAAAWwAAAEABAAACAAAAIQDwAAAAAAAAAAAAAACAPwAAAAAAAAAAAACAPwAAAAAAAAAAAAAAAAAAAAAAAAAAAAAAAAAAAAAAAAAAJQAAAAwAAAAAAACAKAAAAAwAAAADAAAAJwAAABgAAAADAAAAAAAAAP///wAAAAAAJQAAAAwAAAADAAAATAAAAGQAAAAAAAAAHAAAAD8BAABaAAAAAAAAABwAAABAAQAAPwAAACEA8AAAAAAAAAAAAAAAgD8AAAAAAAAAAAAAgD8AAAAAAAAAAAAAAAAAAAAAAAAAAAAAAAAAAAAAAAAAACUAAAAMAAAAAAAAgCgAAAAMAAAAAwAAACcAAAAYAAAAAwAAAAAAAAD///8AAAAAACUAAAAMAAAAAwAAAEwAAABkAAAACwAAADcAAAAhAAAAWgAAAAsAAAA3AAAAFwAAACQAAAAhAPAAAAAAAAAAAAAAAIA/AAAAAAAAAAAAAIA/AAAAAAAAAAAAAAAAAAAAAAAAAAAAAAAAAAAAAAAAAAAlAAAADAAAAAAAAIAoAAAADAAAAAMAAABSAAAAcAEAAAMAAADg////AAAAAAAAAAAAAAAAkAEAAAAAAAEAAAAAYQByAGkAYQBsAAAAAAAAAAAAAAAAAAAAAAAAAAAAAAAAAAAAAAAAAAAAAAAAAAAAAAAAAAAAAAAAAAAAAAAAAAAA//8AAAAAAQAAAOBbSZ0KAgAAAAAAAAAAAACI/mnq/X8AAAAAAAAAAAAAMGFCnQoCAABnnj6/kmfYAQIAAAAAAAAAAAAAAAAAAAAAAAAAAAAAAIyh7Cev4wAAqPqEgP1/AABo/4SA/X8AAOD///8AAAAA4EkqhgoCAACYx7itAAAAAAAAAAAAAAAABgAAAAAAAAAgAAAAAAAAALzGuK3CAAAA+ca4rcIAAADRt0Lq/X8AAAAAAAAAAAAAAAAAAAAAAADQRBGdCgIAAAAAAAAAAAAA4EkqhgoCAAALp0bq/X8AAGDGuK3CAAAA+ca4rcIAAAAAAAAAAAAAAAAAAABkdgAIAAAAACUAAAAMAAAAAwAAABgAAAAMAAAAAAAAABIAAAAMAAAAAQAAABYAAAAMAAAACAAAAFQAAABUAAAADAAAADcAAAAgAAAAWgAAAAEAAABVVY9BJrSPQQwAAABbAAAAAQAAAEwAAAAEAAAACwAAADcAAAAiAAAAWwAAAFAAAABYAAAAFQAAABYAAAAMAAAAAAAAACUAAAAMAAAAAgAAACcAAAAYAAAABAAAAAAAAAD///8AAAAAACUAAAAMAAAABAAAAEwAAABkAAAALQAAACAAAAA0AQAAWgAAAC0AAAAgAAAACAEAADsAAAAhAPAAAAAAAAAAAAAAAIA/AAAAAAAAAAAAAIA/AAAAAAAAAAAAAAAAAAAAAAAAAAAAAAAAAAAAAAAAAAAlAAAADAAAAAAAAIAoAAAADAAAAAQAAAAnAAAAGAAAAAQAAAAAAAAA////AAAAAAAlAAAADAAAAAQAAABMAAAAZAAAAC0AAAAgAAAANAEAAFYAAAAtAAAAIAAAAAgBAAA3AAAAIQDwAAAAAAAAAAAAAACAPwAAAAAAAAAAAACAPwAAAAAAAAAAAAAAAAAAAAAAAAAAAAAAAAAAAAAAAAAAJQAAAAwAAAAAAACAKAAAAAwAAAAEAAAAJwAAABgAAAAEAAAAAAAAAP///wAAAAAAJQAAAAwAAAAEAAAATAAAAGQAAAAtAAAAOwAAAMEAAABWAAAALQAAADsAAACVAAAAHAAAACEA8AAAAAAAAAAAAAAAgD8AAAAAAAAAAAAAgD8AAAAAAAAAAAAAAAAAAAAAAAAAAAAAAAAAAAAAAAAAACUAAAAMAAAAAAAAgCgAAAAMAAAABAAAAFIAAABwAQAABAAAAOz///8AAAAAAAAAAAAAAACQAQAAAAAAAQAAAABzAGUAZwBvAGUAIAB1AGkAAAAAAAAAAAAAAAAAAAAAAAAAAAAAAAAAAAAAAAAAAAAAAAAAAAAAAAAAAAAAAAAAAAAAAAAAAAAAAAAAAAAAAAAAAAAIAAAAAAAAAIj+aer9fwAAAAAAAAAAAAAcPACAAACgPwAAoD8AAKA//v////////8AAAAAAAAAAAAAAAAAAAAALKbsJ6/jAAAAAAAAAAAAAAgAAAAAAAAA7P///wAAAADgSSqGCgIAADjIuK0AAAAAAAAAAAAAAAAJAAAAAAAAACAAAAAAAAAAXMe4rcIAAACZx7itwgAAANG3Qur9fwAAAAAAAAAAAACJyAuAAAAAAIBEEZ0KAgAAAAAAAAAAAADgSSqGCgIAAAunRur9fwAAAMe4rcIAAACZx7itwgAAAAAAAAAAAAAAAAAAAGR2AAgAAAAAJQAAAAwAAAAEAAAAGAAAAAwAAAAAAAAAEgAAAAwAAAABAAAAHgAAABgAAAAtAAAAOwAAAMIAAABXAAAAJQAAAAwAAAAEAAAAVAAAAKgAAAAuAAAAOwAAAMAAAABWAAAAAQAAAFVVj0EmtI9BLgAAADsAAAAPAAAATAAAAAAAAAAAAAAAAAAAAP//////////bAAAAEcAdQBzAHQAYQB2AG8AIABTAGUAZwBvAHYAaQBhAAAADgAAAAsAAAAIAAAABwAAAAoAAAAKAAAADAAAAAUAAAALAAAACgAAAAwAAAAMAAAACgAAAAUAAAAKAAAASwAAAEAAAAAwAAAABQAAACAAAAABAAAAAQAAABAAAAAAAAAAAAAAAEABAACgAAAAAAAAAAAAAABAAQAAoAAAACUAAAAMAAAAAgAAACcAAAAYAAAABQAAAAAAAAD///8AAAAAACUAAAAMAAAABQAAAEwAAABkAAAAAAAAAGEAAAA/AQAAmwAAAAAAAABhAAAAQAEAADsAAAAhAPAAAAAAAAAAAAAAAIA/AAAAAAAAAAAAAIA/AAAAAAAAAAAAAAAAAAAAAAAAAAAAAAAAAAAAAAAAAAAlAAAADAAAAAAAAIAoAAAADAAAAAUAAAAnAAAAGAAAAAUAAAAAAAAA////AAAAAAAlAAAADAAAAAUAAABMAAAAZAAAAAsAAABhAAAANAEAAHEAAAALAAAAYQAAACoBAAARAAAAIQDwAAAAAAAAAAAAAACAPwAAAAAAAAAAAACAPwAAAAAAAAAAAAAAAAAAAAAAAAAAAAAAAAAAAAAAAAAAJQAAAAwAAAAAAACAKAAAAAwAAAAFAAAAJQAAAAwAAAABAAAAGAAAAAwAAAAAAAAAEgAAAAwAAAABAAAAHgAAABgAAAALAAAAYQAAADUBAAByAAAAJQAAAAwAAAABAAAAVAAAAKwAAAAMAAAAYQAAAHAAAABxAAAAAQAAAFVVj0EmtI9BDAAAAGEAAAAQAAAATAAAAAAAAAAAAAAAAAAAAP//////////bAAAAEcAdQBzAHQAYQB2AG8AIABTAGUAZwBvAHYAaQBhACAACQAAAAcAAAAGAAAABAAAAAcAAAAGAAAACAAAAAQAAAAHAAAABwAAAAgAAAAIAAAABgAAAAMAAAAHAAAABAAAAEsAAABAAAAAMAAAAAUAAAAgAAAAAQAAAAEAAAAQAAAAAAAAAAAAAABAAQAAoAAAAAAAAAAAAAAAQAEAAKAAAAAlAAAADAAAAAIAAAAnAAAAGAAAAAUAAAAAAAAA////AAAAAAAlAAAADAAAAAUAAABMAAAAZAAAAAsAAAB2AAAANAEAAIYAAAALAAAAdgAAACoBAAARAAAAIQDwAAAAAAAAAAAAAACAPwAAAAAAAAAAAACAPwAAAAAAAAAAAAAAAAAAAAAAAAAAAAAAAAAAAAAAAAAAJQAAAAwAAAAAAACAKAAAAAwAAAAFAAAAJQAAAAwAAAABAAAAGAAAAAwAAAAAAAAAEgAAAAwAAAABAAAAHgAAABgAAAALAAAAdgAAADUBAACHAAAAJQAAAAwAAAABAAAAVAAAAKgAAAAMAAAAdgAAAGUAAACGAAAAAQAAAFVVj0EmtI9BDAAAAHYAAAAPAAAATAAAAAAAAAAAAAAAAAAAAP//////////bAAAAFYAaQBjAGUALQBQAHIAZQBzAGkAZABlAG4AdABlAAAACAAAAAMAAAAGAAAABwAAAAUAAAAHAAAABQAAAAcAAAAGAAAAAwAAAAgAAAAHAAAABwAAAAQAAAAHAAAASwAAAEAAAAAwAAAABQAAACAAAAABAAAAAQAAABAAAAAAAAAAAAAAAEABAACgAAAAAAAAAAAAAABAAQAAoAAAACUAAAAMAAAAAgAAACcAAAAYAAAABQAAAAAAAAD///8AAAAAACUAAAAMAAAABQAAAEwAAABkAAAACwAAAIsAAAAvAQAAmwAAAAsAAACLAAAAJQEAABEAAAAhAPAAAAAAAAAAAAAAAIA/AAAAAAAAAAAAAIA/AAAAAAAAAAAAAAAAAAAAAAAAAAAAAAAAAAAAAAAAAAAlAAAADAAAAAAAAIAoAAAADAAAAAUAAAAlAAAADAAAAAEAAAAYAAAADAAAAAAAAAASAAAADAAAAAEAAAAWAAAADAAAAAAAAABUAAAARAEAAAwAAACLAAAALgEAAJsAAAABAAAAVVWPQSa0j0EMAAAAiwAAACkAAABMAAAABAAAAAsAAACLAAAAMAEAAJwAAACgAAAARgBpAHIAbQBhAGQAbwAgAHAAbwByADoAIABHAFUAUwBUAEEAVgBPACAATABPAFIARQBOAFoATwAgAFMARQBHAE8AVgBJAEEAIABWAEUAUgBBAAAABgAAAAMAAAAFAAAACwAAAAcAAAAIAAAACAAAAAQAAAAIAAAACAAAAAUAAAADAAAABAAAAAkAAAAJAAAABwAAAAcAAAAIAAAACAAAAAoAAAAEAAAABgAAAAoAAAAIAAAABwAAAAoAAAAHAAAACgAAAAQAAAAHAAAABwAAAAkAAAAKAAAACAAAAAMAAAAIAAAABAAAAAgAAAAHAAAACAAAAAgAAAAWAAAADAAAAAAAAAAlAAAADAAAAAIAAAAOAAAAFAAAAAAAAAAQAAAAFAAAAA==</Object>
  <Object Id="idInvalidSigLnImg">AQAAAGwAAAAAAAAAAAAAAD8BAACfAAAAAAAAAAAAAABmFgAAOwsAACBFTUYAAAEACCAAALAAAAAGAAAAAAAAAAAAAAAAAAAAgAcAADgEAABYAQAAwgAAAAAAAAAAAAAAAAAAAMA/BQDQ9QIACgAAABAAAAAAAAAAAAAAAEsAAAAQAAAAAAAAAAUAAAAeAAAAGAAAAAAAAAAAAAAAQAEAAKAAAAAnAAAAGAAAAAEAAAA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8PDwAAAAAAAlAAAADAAAAAEAAABMAAAAZAAAAAAAAAAAAAAAPwEAAJ8AAAAAAAAAAAAAAEABAACgAAAAIQDwAAAAAAAAAAAAAACAPwAAAAAAAAAAAACAPwAAAAAAAAAAAAAAAAAAAAAAAAAAAAAAAAAAAAAAAAAAJQAAAAwAAAAAAACAKAAAAAwAAAABAAAAJwAAABgAAAABAAAAAAAAAPDw8A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8AAAAAACUAAAAMAAAAAQAAAEwAAABkAAAAAAAAAAQAAAA/AQAAFwAAAAAAAAAEAAAAQAEAABQAAAAhAPAAAAAAAAAAAAAAAIA/AAAAAAAAAAAAAIA/AAAAAAAAAAAAAAAAAAAAAAAAAAAAAAAAAAAAAAAAAAAlAAAADAAAAAAAAIAoAAAADAAAAAEAAAAnAAAAGAAAAAEAAAAAAAAA////AAAAAAAlAAAADAAAAAEAAABMAAAAZAAAAAsAAAAEAAAAHgAAABcAAAALAAAABAAAABQAAAAUAAAAIQDwAAAAAAAAAAAAAACAPwAAAAAAAAAAAACAPwAAAAAAAAAAAAAAAAAAAAAAAAAAAAAAAAAAAAAAAAAAJQAAAAwAAAAAAACAKAAAAAwAAAABAAAAUAAAAHQDAAANAAAABQAAABwAAAAUAAAADQAAAAUAAAAAAAAAAAAAABAAAAAQAAAATAAAACgAAAB0AAAAAAMAAAAAAAAAAAAAEAAAACgAAAAQAAAAEAAAAAEAGAAAAAAAAAAAAAAAAAAAAAAAAAAAAAAAAAAAAAAAAAAAAAAAAAAAAAAKFkIcPLYRJW8AAAAAAAAAAAAAAAAAAAAAAAAIETQOHlwAAAAAAAAAAAAAAAAAAAARJW8fQ8kfQ8kLGUsAAAAAAAAAAAAAAAAIETQdQMEJEzt7t91LdKBLdKBLdKA/YocECRgcPbgfQ8keQcQIEjYWIzAdLT4IETQdQMEVLosAAABLdKClzeR7t92+1uV7t91pdn4HEDEdQMEfQ8kdQMEIETQIETQdQMEdP70ECRgAAABLdKB7t93t7e3t7e3t7e3t7e19fX0GDiocPLYfQ8kdQMEdQMEfQ8kJEzslOlAAAABLdKC91eTt7e3t7e3t7e3t7e3t7e1TU1MECBodP70fQ8kfQ8kWMJABAgI3VXYAAABLdKB7t93t7e2+eje+eje1dDRWVlYECBoXMpcfQ8kfQ8kfQ8kfQ8kULIYBAwkAAABLdKC91eTt7e3t7e3t7e09PT0KF0YdP78fQ8kfQ8kQI2oFCyEVLYkfQ8kaOq4HEDFLdKB7t93t7e3Z5Op7t90OFRobO7MfQ8kcPbgKFkQyMjKkpKQ6OjoGDioRJW8ECh5LdKC91eTt7e17t917t90+XG8GDiwQI2oHCRFsbGzn5+ft7e3t7e2Toq0oPlYAAABLdKB7t93t7e17t917t917t91bh6ODg4PLy8vt7e3t7e3t7e3t7e17t91LdKAAAABLdKC91eTt7e3Z5Op7t917t93M3eft7e3t7e3t7e3t7e3t7e3t7e3E2OZLdKAAAABLdKB7t93t7e3t7e3t7e3t7e3t7e3t7e3t7e3t7e3t7e3t7e3t7e17t91LdKAAAABLdKClzeR7t92+1uV7t92+1uV7t92+1uV7t92+1uV7t92+1uV7t92qz+VLdKAAAAB7t91LdKBLdKBLdKBLdKBLdKBLdKBLdKBLdKBLdKBLdKBLdKBLdKBLdKB7t90AAAAAAAAAAAAAAAAAAAAAAAAAAAAAAAAAAAAAAAAAAAAAAAAAAAAAAAAAAAAAAAAAAAAnAAAAGAAAAAEAAAAAAAAA////AAAAAAAlAAAADAAAAAEAAABMAAAAZAAAACoAAAAFAAAAhAAAABUAAAAqAAAABQAAAFsAAAARAAAAIQDwAAAAAAAAAAAAAACAPwAAAAAAAAAAAACAPwAAAAAAAAAAAAAAAAAAAAAAAAAAAAAAAAAAAAAAAAAAJQAAAAwAAAAAAACAKAAAAAwAAAABAAAAUgAAAHABAAABAAAA8////wAAAAAAAAAAAAAAAJABAAAAAAABAAAAAHMAZQBnAG8AZQAgAHUAaQAAAAAAAAAAAAAAAAAAAAAAAAAAAAAAAAAAAAAAAAAAAAAAAAAAAAAAAAAAAAAAAAAAAAAAoJBr7P1/AAAAAAAAAAAAACgSAAAAAAAAQAAAwP1/AAAwFpXq/X8AAB6j84D9fwAABAAAAAAAAAAwFpXq/X8AALm5ua3CAAAAAAAAAAAAAAB82u0nr+MAALMAAADCAAAASAAAAAAAAAC4qFOB/X8AACCjXIH9fwAA4OwqgQAAAAABAAAAAAAAAJbEU4H9fwAAAACV6v1/AAAAAAAAAAAAAAAAAADCAAAA0bdC6v1/AAAAAAAAAAAAABAdAAAAAAAA4EkqhgoCAAAIvLmtwgAAAOBJKoYKAgAAC6dG6v1/AADQurmtwgAAAGm7ua3CAAAAAAAAAAAAAAAAAAAAZHYACAAAAAAlAAAADAAAAAEAAAAYAAAADAAAAP8AAAASAAAADAAAAAEAAAAeAAAAGAAAACoAAAAFAAAAhQAAABYAAAAlAAAADAAAAAEAAABUAAAAqAAAACsAAAAFAAAAgwAAABUAAAABAAAAVVWPQSa0j0ErAAAABQAAAA8AAABMAAAAAAAAAAAAAAAAAAAA//////////9sAAAARgBpAHIAbQBhACAAbgBvACAAdgDhAGwAaQBkAGEAAAAGAAAAAwAAAAUAAAALAAAABwAAAAQAAAAHAAAACAAAAAQAAAAGAAAABwAAAAMAAAADAAAACAAAAAcAAABLAAAAQAAAADAAAAAFAAAAIAAAAAEAAAABAAAAEAAAAAAAAAAAAAAAQAEAAKAAAAAAAAAAAAAAAEABAACgAAAAUgAAAHABAAACAAAAFAAAAAkAAAAAAAAAAAAAALwCAAAAAAAAAQICIlMAeQBzAHQAZQBtAAAAAAAAAAAAAAAAAAAAAAAAAAAAAAAAAAAAAAAAAAAAAAAAAAAAAAAAAAAAAAAAAAAAAAAAAAAACQAAAAEAAAAJAAAAAAAAAP////8KAgAAiP5p6v1/AAAAAAAAAAAAAAAAAAAAAAAAgOO4rcIAAABI47itwgAAAAAAAAAAAAAAAAAAAAAAAACsguwnr+MAALhs+dP9fwAAEQAAAAAAAACgyN+KCgIAAOBJKoYKAgAAoOS4rQAAAAAAAAAAAAAAAAcAAAAAAAAAAGJnhgoCAADc47itwgAAABnkuK3CAAAA0bdC6v1/AACA47itwgAAANZNR+oAAAAAvPk3W8UIAAARAAAAAAAAAOBJKoYKAgAAC6dG6v1/AACA47itwgAAABnkuK3CAAAAAAAAAAAAAAAAAAAAZHYACAAAAAAlAAAADAAAAAIAAAAnAAAAGAAAAAMAAAAAAAAAAAAAAAAAAAAlAAAADAAAAAMAAABMAAAAZAAAAAAAAAAAAAAA//////////8AAAAAHAAAAAAAAAA/AAAAIQDwAAAAAAAAAAAAAACAPwAAAAAAAAAAAACAPwAAAAAAAAAAAAAAAAAAAAAAAAAAAAAAAAAAAAAAAAAAJQAAAAwAAAAAAACAKAAAAAwAAAADAAAAJwAAABgAAAADAAAAAAAAAAAAAAAAAAAAJQAAAAwAAAADAAAATAAAAGQAAAAAAAAAAAAAAP//////////AAAAABwAAABAAQAAAAAAACEA8AAAAAAAAAAAAAAAgD8AAAAAAAAAAAAAgD8AAAAAAAAAAAAAAAAAAAAAAAAAAAAAAAAAAAAAAAAAACUAAAAMAAAAAAAAgCgAAAAMAAAAAwAAACcAAAAYAAAAAwAAAAAAAAAAAAAAAAAAACUAAAAMAAAAAwAAAEwAAABkAAAAAAAAAAAAAAD//////////0ABAAAcAAAAAAAAAD8AAAAhAPAAAAAAAAAAAAAAAIA/AAAAAAAAAAAAAIA/AAAAAAAAAAAAAAAAAAAAAAAAAAAAAAAAAAAAAAAAAAAlAAAADAAAAAAAAIAoAAAADAAAAAMAAAAnAAAAGAAAAAMAAAAAAAAAAAAAAAAAAAAlAAAADAAAAAMAAABMAAAAZAAAAAAAAABbAAAAPwEAAFwAAAAAAAAAWwAAAEABAAACAAAAIQDwAAAAAAAAAAAAAACAPwAAAAAAAAAAAACAPwAAAAAAAAAAAAAAAAAAAAAAAAAAAAAAAAAAAAAAAAAAJQAAAAwAAAAAAACAKAAAAAwAAAADAAAAJwAAABgAAAADAAAAAAAAAP///wAAAAAAJQAAAAwAAAADAAAATAAAAGQAAAAAAAAAHAAAAD8BAABaAAAAAAAAABwAAABAAQAAPwAAACEA8AAAAAAAAAAAAAAAgD8AAAAAAAAAAAAAgD8AAAAAAAAAAAAAAAAAAAAAAAAAAAAAAAAAAAAAAAAAACUAAAAMAAAAAAAAgCgAAAAMAAAAAwAAACcAAAAYAAAAAwAAAAAAAAD///8AAAAAACUAAAAMAAAAAwAAAEwAAABkAAAACwAAADcAAAAhAAAAWgAAAAsAAAA3AAAAFwAAACQAAAAhAPAAAAAAAAAAAAAAAIA/AAAAAAAAAAAAAIA/AAAAAAAAAAAAAAAAAAAAAAAAAAAAAAAAAAAAAAAAAAAlAAAADAAAAAAAAIAoAAAADAAAAAMAAABSAAAAcAEAAAMAAADg////AAAAAAAAAAAAAAAAkAEAAAAAAAEAAAAAYQByAGkAYQBsAAAAAAAAAAAAAAAAAAAAAAAAAAAAAAAAAAAAAAAAAAAAAAAAAAAAAAAAAAAAAAAAAAAAAAAAAAAA//8AAAAAAQAAAOBbSZ0KAgAAAAAAAAAAAACI/mnq/X8AAAAAAAAAAAAAMGFCnQoCAABnnj6/kmfYAQIAAAAAAAAAAAAAAAAAAAAAAAAAAAAAAIyh7Cev4wAAqPqEgP1/AABo/4SA/X8AAOD///8AAAAA4EkqhgoCAACYx7itAAAAAAAAAAAAAAAABgAAAAAAAAAgAAAAAAAAALzGuK3CAAAA+ca4rcIAAADRt0Lq/X8AAAAAAAAAAAAAAAAAAAAAAADQRBGdCgIAAAAAAAAAAAAA4EkqhgoCAAALp0bq/X8AAGDGuK3CAAAA+ca4rcIAAAAAAAAAAAAAAAAAAABkdgAIAAAAACUAAAAMAAAAAwAAABgAAAAMAAAAAAAAABIAAAAMAAAAAQAAABYAAAAMAAAACAAAAFQAAABUAAAADAAAADcAAAAgAAAAWgAAAAEAAABVVY9BJrSPQQwAAABbAAAAAQAAAEwAAAAEAAAACwAAADcAAAAiAAAAWwAAAFAAAABYAAAAFQAAABYAAAAMAAAAAAAAACUAAAAMAAAAAgAAACcAAAAYAAAABAAAAAAAAAD///8AAAAAACUAAAAMAAAABAAAAEwAAABkAAAALQAAACAAAAA0AQAAWgAAAC0AAAAgAAAACAEAADsAAAAhAPAAAAAAAAAAAAAAAIA/AAAAAAAAAAAAAIA/AAAAAAAAAAAAAAAAAAAAAAAAAAAAAAAAAAAAAAAAAAAlAAAADAAAAAAAAIAoAAAADAAAAAQAAAAnAAAAGAAAAAQAAAAAAAAA////AAAAAAAlAAAADAAAAAQAAABMAAAAZAAAAC0AAAAgAAAANAEAAFYAAAAtAAAAIAAAAAgBAAA3AAAAIQDwAAAAAAAAAAAAAACAPwAAAAAAAAAAAACAPwAAAAAAAAAAAAAAAAAAAAAAAAAAAAAAAAAAAAAAAAAAJQAAAAwAAAAAAACAKAAAAAwAAAAEAAAAJwAAABgAAAAEAAAAAAAAAP///wAAAAAAJQAAAAwAAAAEAAAATAAAAGQAAAAtAAAAOwAAAMEAAABWAAAALQAAADsAAACVAAAAHAAAACEA8AAAAAAAAAAAAAAAgD8AAAAAAAAAAAAAgD8AAAAAAAAAAAAAAAAAAAAAAAAAAAAAAAAAAAAAAAAAACUAAAAMAAAAAAAAgCgAAAAMAAAABAAAAFIAAABwAQAABAAAAOz///8AAAAAAAAAAAAAAACQAQAAAAAAAQAAAABzAGUAZwBvAGUAIAB1AGkAAAAAAAAAAAAAAAAAAAAAAAAAAAAAAAAAAAAAAAAAAAAAAAAAAAAAAAAAAAAAAAAAAAAAAAAAAAAAAAAAAAAAAAAAAAAIAAAAAAAAAIj+aer9fwAAAAAAAAAAAAAcPACAAACgPwAAoD8AAKA//v////////8AAAAAAAAAAAAAAAAAAAAALKbsJ6/jAAAAAAAAAAAAAAgAAAAAAAAA7P///wAAAADgSSqGCgIAADjIuK0AAAAAAAAAAAAAAAAJAAAAAAAAACAAAAAAAAAAXMe4rcIAAACZx7itwgAAANG3Qur9fwAAAAAAAAAAAACJyAuAAAAAAIBEEZ0KAgAAAAAAAAAAAADgSSqGCgIAAAunRur9fwAAAMe4rcIAAACZx7itwgAAAAAAAAAAAAAAAAAAAGR2AAgAAAAAJQAAAAwAAAAEAAAAGAAAAAwAAAAAAAAAEgAAAAwAAAABAAAAHgAAABgAAAAtAAAAOwAAAMIAAABXAAAAJQAAAAwAAAAEAAAAVAAAAKgAAAAuAAAAOwAAAMAAAABWAAAAAQAAAFVVj0EmtI9BLgAAADsAAAAPAAAATAAAAAAAAAAAAAAAAAAAAP//////////bAAAAEcAdQBzAHQAYQB2AG8AIABTAGUAZwBvAHYAaQBhAAAADgAAAAsAAAAIAAAABwAAAAoAAAAKAAAADAAAAAUAAAALAAAACgAAAAwAAAAMAAAACgAAAAUAAAAKAAAASwAAAEAAAAAwAAAABQAAACAAAAABAAAAAQAAABAAAAAAAAAAAAAAAEABAACgAAAAAAAAAAAAAABAAQAAoAAAACUAAAAMAAAAAgAAACcAAAAYAAAABQAAAAAAAAD///8AAAAAACUAAAAMAAAABQAAAEwAAABkAAAAAAAAAGEAAAA/AQAAmwAAAAAAAABhAAAAQAEAADsAAAAhAPAAAAAAAAAAAAAAAIA/AAAAAAAAAAAAAIA/AAAAAAAAAAAAAAAAAAAAAAAAAAAAAAAAAAAAAAAAAAAlAAAADAAAAAAAAIAoAAAADAAAAAUAAAAnAAAAGAAAAAUAAAAAAAAA////AAAAAAAlAAAADAAAAAUAAABMAAAAZAAAAAsAAABhAAAANAEAAHEAAAALAAAAYQAAACoBAAARAAAAIQDwAAAAAAAAAAAAAACAPwAAAAAAAAAAAACAPwAAAAAAAAAAAAAAAAAAAAAAAAAAAAAAAAAAAAAAAAAAJQAAAAwAAAAAAACAKAAAAAwAAAAFAAAAJQAAAAwAAAABAAAAGAAAAAwAAAAAAAAAEgAAAAwAAAABAAAAHgAAABgAAAALAAAAYQAAADUBAAByAAAAJQAAAAwAAAABAAAAVAAAAKwAAAAMAAAAYQAAAHAAAABxAAAAAQAAAFVVj0EmtI9BDAAAAGEAAAAQAAAATAAAAAAAAAAAAAAAAAAAAP//////////bAAAAEcAdQBzAHQAYQB2AG8AIABTAGUAZwBvAHYAaQBhACAACQAAAAcAAAAGAAAABAAAAAcAAAAGAAAACAAAAAQAAAAHAAAABwAAAAgAAAAIAAAABgAAAAMAAAAHAAAABAAAAEsAAABAAAAAMAAAAAUAAAAgAAAAAQAAAAEAAAAQAAAAAAAAAAAAAABAAQAAoAAAAAAAAAAAAAAAQAEAAKAAAAAlAAAADAAAAAIAAAAnAAAAGAAAAAUAAAAAAAAA////AAAAAAAlAAAADAAAAAUAAABMAAAAZAAAAAsAAAB2AAAANAEAAIYAAAALAAAAdgAAACoBAAARAAAAIQDwAAAAAAAAAAAAAACAPwAAAAAAAAAAAACAPwAAAAAAAAAAAAAAAAAAAAAAAAAAAAAAAAAAAAAAAAAAJQAAAAwAAAAAAACAKAAAAAwAAAAFAAAAJQAAAAwAAAABAAAAGAAAAAwAAAAAAAAAEgAAAAwAAAABAAAAHgAAABgAAAALAAAAdgAAADUBAACHAAAAJQAAAAwAAAABAAAAVAAAAKgAAAAMAAAAdgAAAGUAAACGAAAAAQAAAFVVj0EmtI9BDAAAAHYAAAAPAAAATAAAAAAAAAAAAAAAAAAAAP//////////bAAAAFYAaQBjAGUALQBQAHIAZQBzAGkAZABlAG4AdABlAGkACAAAAAMAAAAGAAAABwAAAAUAAAAHAAAABQAAAAcAAAAGAAAAAwAAAAgAAAAHAAAABwAAAAQAAAAHAAAASwAAAEAAAAAwAAAABQAAACAAAAABAAAAAQAAABAAAAAAAAAAAAAAAEABAACgAAAAAAAAAAAAAABAAQAAoAAAACUAAAAMAAAAAgAAACcAAAAYAAAABQAAAAAAAAD///8AAAAAACUAAAAMAAAABQAAAEwAAABkAAAACwAAAIsAAAAvAQAAmwAAAAsAAACLAAAAJQEAABEAAAAhAPAAAAAAAAAAAAAAAIA/AAAAAAAAAAAAAIA/AAAAAAAAAAAAAAAAAAAAAAAAAAAAAAAAAAAAAAAAAAAlAAAADAAAAAAAAIAoAAAADAAAAAUAAAAlAAAADAAAAAEAAAAYAAAADAAAAAAAAAASAAAADAAAAAEAAAAWAAAADAAAAAAAAABUAAAARAEAAAwAAACLAAAALgEAAJsAAAABAAAAVVWPQSa0j0EMAAAAiwAAACkAAABMAAAABAAAAAsAAACLAAAAMAEAAJwAAACgAAAARgBpAHIAbQBhAGQAbwAgAHAAbwByADoAIABHAFUAUwBUAEEAVgBPACAATABPAFIARQBOAFoATwAgAFMARQBHAE8AVgBJAEEAIABWAEUAUgBBAAAABgAAAAMAAAAFAAAACwAAAAcAAAAIAAAACAAAAAQAAAAIAAAACAAAAAUAAAADAAAABAAAAAkAAAAJAAAABwAAAAcAAAAIAAAACAAAAAoAAAAEAAAABgAAAAoAAAAIAAAABwAAAAoAAAAHAAAACgAAAAQAAAAHAAAABwAAAAkAAAAKAAAACAAAAAMAAAAIAAAABAAAAAgAAAAHAAAACAAAAAgAAAAWAAAADAAAAAAAAAAlAAAADAAAAAIAAAAOAAAAFAAAAAAAAAAQAAAAFAAAAA==</Object>
</Signature>
</file>

<file path=_xmlsignatures/sig13.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4CvZDZ9r9gF9ihRAOGN4Jd0XrvkulQstjeyuC895OzM=</DigestValue>
    </Reference>
    <Reference Type="http://www.w3.org/2000/09/xmldsig#Object" URI="#idOfficeObject">
      <DigestMethod Algorithm="http://www.w3.org/2001/04/xmlenc#sha256"/>
      <DigestValue>pUJeDkx+QRQrRRFly/2eGL7pvJXVGhTQb6wSWC1xty0=</DigestValue>
    </Reference>
    <Reference Type="http://uri.etsi.org/01903#SignedProperties" URI="#idSignedProperties">
      <Transforms>
        <Transform Algorithm="http://www.w3.org/TR/2001/REC-xml-c14n-20010315"/>
      </Transforms>
      <DigestMethod Algorithm="http://www.w3.org/2001/04/xmlenc#sha256"/>
      <DigestValue>xVCuB50+hl0cVImOqHhnNMfG6zGMUyMHv2Zx8FzA2xY=</DigestValue>
    </Reference>
    <Reference Type="http://www.w3.org/2000/09/xmldsig#Object" URI="#idValidSigLnImg">
      <DigestMethod Algorithm="http://www.w3.org/2001/04/xmlenc#sha256"/>
      <DigestValue>2RTdcTUnAxXG9jPhx0LROO4FW0VQR3LdP4OijHcb8sU=</DigestValue>
    </Reference>
    <Reference Type="http://www.w3.org/2000/09/xmldsig#Object" URI="#idInvalidSigLnImg">
      <DigestMethod Algorithm="http://www.w3.org/2001/04/xmlenc#sha256"/>
      <DigestValue>utMt3LnAv+LtIP81Fo0b33OZGWfczpr3o49Jsh5LFn8=</DigestValue>
    </Reference>
  </SignedInfo>
  <SignatureValue>W2UfiQz5NKTLeCHs70GxTHB0/OdNR0rL2AQE9h1c7kOl0/1T1a8bhuY7WHTwtWNyq294qGTXRTVE
eisbMI+1yEy50eFA2DqZacQlOrnQNHQpaelSyIvl+tjl0yLZu0eUH4u2jKL4kXDvFythtdQPUA57
Iw8K7pXq5UKTnN4OOcJR3omdOPlnyLsqFTmemcwJVw8D2h4O11wAi7WQ3UkzC9Z8RMtLxilCvf+7
RH1DGzaH1PgcXBwxMZ20ir+lWquwJjPd3SmvetK9/GHRl6C1MyixzksqacUxGCahQHgI0PY5IMHs
Fo5XU0JVS6O550jrCBoMO6lifAR50EdpbzrWTA==</SignatureValue>
  <KeyInfo>
    <X509Data>
      <X509Certificate>MIIH/zCCBeegAwIBAgIITOM7RWNhow8wDQYJKoZIhvcNAQELBQAwWzEXMBUGA1UEBRMOUlVDIDgwMDUwMTcyLTExGjAYBgNVBAMTEUNBLURPQ1VNRU5UQSBTLkEuMRcwFQYDVQQKEw5ET0NVTUVOVEEgUy5BLjELMAkGA1UEBhMCUFkwHhcNMjEwODEzMjMyMzI2WhcNMjMwODEzMjMzMzI2WjCBpzELMAkGA1UEBhMCUFkxFjAUBgNVBAQMDUFQVUQgTUFSVElORVoxEjAQBgNVBAUTCUNJMTc2NjIyOTEYMBYGA1UEKgwPRURVQVJETyBBTEZSRURPMRcwFQYDVQQKDA5QRVJTT05BIEZJU0lDQTERMA8GA1UECwwIRklSTUEgRjIxJjAkBgNVBAMMHUVEVUFSRE8gQUxGUkVETyBBUFVEIE1BUlRJTkVaMIIBIjANBgkqhkiG9w0BAQEFAAOCAQ8AMIIBCgKCAQEAq7zDdglVFzJOy6BXCI57lDC+OsdlxtV7OJxIV4lEl/A4WHme/hlDxeIQMq06Etb0e65LzqPnyN+4cnOlVaTwH71b2cwqWPuncAa7sO63iflmb0yxCRR+UhIMrWWr1ZpRtCzhF+2D1d0TUdeK1AxDql9BSdhWLXcXUHWD/QfdDiafB+TGZvxRceVhTujgYkPe4t6nzGPrRfnC1j5SvgRT4VEn8MQ/upkygQzMD5tQbH3a+7PcIPPpFZC7wyHYWkwBI8eFWxMq82xDJc1htjcd89k6GBUpu9GQc08Pv5vXRe/2rwoek4w/9QW3mdKAgfukhrNRJw8Lxorf9gsIh41MiwIDAQABo4IDeDCCA3QwDAYDVR0TAQH/BAIwADAOBgNVHQ8BAf8EBAMCBeAwKgYDVR0lAQH/BCAwHgYIKwYBBQUHAwEGCCsGAQUFBwMCBggrBgEFBQcDBDAdBgNVHQ4EFgQUSpmPBdbUsGvgJ2EiElnJMYpqVp4wgZcGCCsGAQUFBwEBBIGKMIGHMDoGCCsGAQUFBzABhi5odHRwczovL3d3dy5kb2N1bWVudGEuY29tLnB5L2Zpcm1hZGlnaXRhbC9vc2NwMEkGCCsGAQUFBzAChj1odHRwczovL3d3dy5kb2N1bWVudGEuY29tLnB5L2Zpcm1hZGlnaXRhbC9kZXNjYXJnYXMvY2Fkb2MuY3J0MB8GA1UdIwQYMBaAFEAmrCZcYo/G9QJU5I3BGibW7qWyME8GA1UdHwRIMEYwRKBCoECGPmh0dHBzOi8vd3d3LmRvY3VtZW50YS5jb20ucHkvZmlybWFkaWdpdGFsL2Rlc2Nhcmdhcy9jcmxkb2MuY3JsMBwGA1UdEQQVMBOBEWVkdWFwdWRAZ21haWwuY29tMIIB3QYDVR0gBIIB1DCCAdAwggHMBg4rBgEEAYL5OwEBAQYBATCCAbgwPwYIKwYBBQUHAgEWM2h0dHBzOi8vd3d3LmRvY3VtZW50YS5jb20ucHkvZmlybWFkaWdpdGFsL2Rlc2NhcmdhczCBwAYIKwYBBQUHAgIwgbMagbBFc3RlIGVzIHVuIGNlcnRpZmljYWRvIGRlIHBlcnNvbmEgZu1zaWNhIGN1eWEgY2xhdmUgcHJpdmFkYSBlc3ThIGNvbnRlbmlkYSBlbiB1biBt82R1bG8gZGUgaGFyZHdhcmUgc2VndXJvIHkgc3UgZmluYWxpZGFkIGVzIGF1dGVudGljYXIgYSBzdSB0aXR1bGFyIG8gZ2VuZXJhciBmaXJtYXMgZGlnaXRhbGVzLjCBsQYIKwYBBQUHAgIwgaQagaFUaGlzIGlzIGFuIGVuZCB1c2VyIGNlcnRpZmljYXRlIHdob3NlIHByaXZhdGUga2V5IGlzIGVtYmVkZGVkIHdpdGhpbiBhIHNlY3VyZSBoYXJkd2FyZSBtb2R1bGUgdGhhdCBhaW1zIHRvIGF1dGhlbnRpY2F0ZSBpdHMgb3duZXIgb3IgZ2VuZXJhdGUgZGlnaXRhbCBzaWduYXR1cmVzLjANBgkqhkiG9w0BAQsFAAOCAgEAUTV6QEoSiHHKMAD+MWf89EK22G64O2rINOp31Ei4x8botz9i3cVQYLcbjMVaL9SV3A9vo6dPcl7YR6jx5ZsTGE2XSU7sYlQcYAG0XjWBoxyPY79/v3nUUo44CPLQFrQ6GES0HNtR5lTJHsDQJYoKRVcRRIcxu0wHa0xDKSBByqAPVEE61RnCEBQqgNX3WyKHurDdy+iveErlvTkIhaEH0iY03rM3wf1LshrgW6MAJwhwrnJQ9miHj4XW5K+UArAqGPCnhs9v3PSwuOMv/CCVeiCMFDCGGl/yow1MhdZMBwGSMewa0FuwshKV+h6HILwB+3vai6aS8mjSGp0OJFy6pfLqrwvNKZuWVpLBx+7S3/oRJVyH5DnrZO9FdUxYBsetSdmEOMTb44/w9OkjViPl8IHytXtpHQXvfXmmXsTxNGgjI5uAsUOMoms/a4qUVQ8TZdohNHGDtUKwnTMUqcFyrtpgFqIBDwZ3Z06mlJS8pLuLgWTBTOCwUTPId47qcod20N2ehR8YsTVeSLnEk5OuHpKLz9TWTTnDsB/NxdYBRzYMaWOkJB9aFrtjY17GPZ6LgZq2stMQb0WpDeTke22jnXoj76W0Ilnz9H6eN5q1NXXH8qGnI+iytvtJHR7HvWZybD2kAu/Jbcmw8vjbvgms3lcByG64rumBFXTPnkQ9/P4=</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Transform>
          <Transform Algorithm="http://www.w3.org/TR/2001/REC-xml-c14n-20010315"/>
        </Transforms>
        <DigestMethod Algorithm="http://www.w3.org/2001/04/xmlenc#sha256"/>
        <DigestValue>PfNv7LaF+iDR8872n/ZqA1hV9qb2y9qTS0o1vXfObIQ=</DigestValue>
      </Reference>
      <Reference URI="/xl/calcChain.xml?ContentType=application/vnd.openxmlformats-officedocument.spreadsheetml.calcChain+xml">
        <DigestMethod Algorithm="http://www.w3.org/2001/04/xmlenc#sha256"/>
        <DigestValue>NkKCGZ4GTQoEJmG1YQgW2GVEJf3m6FN89jl3wT1B4D8=</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rMLlAni5uA27ai4TDN8G/raWhlfE6WSiTXBHi4C7iUw=</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yovDozUAcWEyytYSLZey5UXV4gyM3KbO3unLZJHwjGU=</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rMLlAni5uA27ai4TDN8G/raWhlfE6WSiTXBHi4C7iUw=</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yovDozUAcWEyytYSLZey5UXV4gyM3KbO3unLZJHwjGU=</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xcdAxtWrapTYP4Do9LmicmN0aqAxXZEVDs2maQSOz+U=</DigestValue>
      </Reference>
      <Reference URI="/xl/drawings/_rels/vmlDrawing6.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rMLlAni5uA27ai4TDN8G/raWhlfE6WSiTXBHi4C7iUw=</DigestValue>
      </Reference>
      <Reference URI="/xl/drawings/drawing1.xml?ContentType=application/vnd.openxmlformats-officedocument.drawing+xml">
        <DigestMethod Algorithm="http://www.w3.org/2001/04/xmlenc#sha256"/>
        <DigestValue>Iz6eA9ejSMVOJTCQhfQE7e1JNIkO5JtCLIUh/1hOetc=</DigestValue>
      </Reference>
      <Reference URI="/xl/drawings/drawing2.xml?ContentType=application/vnd.openxmlformats-officedocument.drawing+xml">
        <DigestMethod Algorithm="http://www.w3.org/2001/04/xmlenc#sha256"/>
        <DigestValue>nRZTvDcJ0gylgjBPJaR2fEINme3gX+aUjM+KipycyuI=</DigestValue>
      </Reference>
      <Reference URI="/xl/drawings/drawing3.xml?ContentType=application/vnd.openxmlformats-officedocument.drawing+xml">
        <DigestMethod Algorithm="http://www.w3.org/2001/04/xmlenc#sha256"/>
        <DigestValue>iut4SZAZ1UeQpjEU+gw5Dxnn9yd12R1cCML1wkXgPc4=</DigestValue>
      </Reference>
      <Reference URI="/xl/drawings/drawing4.xml?ContentType=application/vnd.openxmlformats-officedocument.drawing+xml">
        <DigestMethod Algorithm="http://www.w3.org/2001/04/xmlenc#sha256"/>
        <DigestValue>tk+D1YpGvEHSj79igr61TnYcW/ZsjzyxJhpUNQBrG0s=</DigestValue>
      </Reference>
      <Reference URI="/xl/drawings/drawing5.xml?ContentType=application/vnd.openxmlformats-officedocument.drawing+xml">
        <DigestMethod Algorithm="http://www.w3.org/2001/04/xmlenc#sha256"/>
        <DigestValue>VyKcsxdgglPiXO1ztdslvI1cEMhaWrFdeRQGqjQFtP4=</DigestValue>
      </Reference>
      <Reference URI="/xl/drawings/drawing6.xml?ContentType=application/vnd.openxmlformats-officedocument.drawing+xml">
        <DigestMethod Algorithm="http://www.w3.org/2001/04/xmlenc#sha256"/>
        <DigestValue>AuD0/9mLaoHG6QcCDBdmfDI26C91xOgD8AbcUdd2LMk=</DigestValue>
      </Reference>
      <Reference URI="/xl/drawings/vmlDrawing1.vml?ContentType=application/vnd.openxmlformats-officedocument.vmlDrawing">
        <DigestMethod Algorithm="http://www.w3.org/2001/04/xmlenc#sha256"/>
        <DigestValue>ZPSFZG6pJVaesi6KndL6upoJSRXqe2NtA0GUZeKnhqE=</DigestValue>
      </Reference>
      <Reference URI="/xl/drawings/vmlDrawing2.vml?ContentType=application/vnd.openxmlformats-officedocument.vmlDrawing">
        <DigestMethod Algorithm="http://www.w3.org/2001/04/xmlenc#sha256"/>
        <DigestValue>dOkxBe5kWfBPPR6BlpzSyl4JzhbK2zjuZTafB9NiTsM=</DigestValue>
      </Reference>
      <Reference URI="/xl/drawings/vmlDrawing3.vml?ContentType=application/vnd.openxmlformats-officedocument.vmlDrawing">
        <DigestMethod Algorithm="http://www.w3.org/2001/04/xmlenc#sha256"/>
        <DigestValue>L5Cp68t21jOu+padPVAFoQ7iczVAcCmW6G1D4uxl4uQ=</DigestValue>
      </Reference>
      <Reference URI="/xl/drawings/vmlDrawing4.vml?ContentType=application/vnd.openxmlformats-officedocument.vmlDrawing">
        <DigestMethod Algorithm="http://www.w3.org/2001/04/xmlenc#sha256"/>
        <DigestValue>yBnNKEin7lrxmcEYb8CyomkQJZS5Vy6pRPx3ZG9X9uA=</DigestValue>
      </Reference>
      <Reference URI="/xl/drawings/vmlDrawing5.vml?ContentType=application/vnd.openxmlformats-officedocument.vmlDrawing">
        <DigestMethod Algorithm="http://www.w3.org/2001/04/xmlenc#sha256"/>
        <DigestValue>W1DZJe8lob7/yMSg0ggXB0TEt33L+Tsxhm/rsOGQE8g=</DigestValue>
      </Reference>
      <Reference URI="/xl/drawings/vmlDrawing6.vml?ContentType=application/vnd.openxmlformats-officedocument.vmlDrawing">
        <DigestMethod Algorithm="http://www.w3.org/2001/04/xmlenc#sha256"/>
        <DigestValue>JqRwhxDQQqx1NHQgrEY2x6yuY21F3ZrOz3FOh8Z5SKE=</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hZdmdgHyTS/KTRyTa+lfS0Kk7EdC+1F8XTmJFTU1sXU=</DigestValue>
      </Reference>
      <Reference URI="/xl/externalLinks/externalLink1.xml?ContentType=application/vnd.openxmlformats-officedocument.spreadsheetml.externalLink+xml">
        <DigestMethod Algorithm="http://www.w3.org/2001/04/xmlenc#sha256"/>
        <DigestValue>UJ6t/HezMwFxCh5W8NrBrn6GlLeZdlzOu3p2sXzSAiY=</DigestValue>
      </Reference>
      <Reference URI="/xl/media/image1.png?ContentType=image/png">
        <DigestMethod Algorithm="http://www.w3.org/2001/04/xmlenc#sha256"/>
        <DigestValue>QETpk/eixegbAEuOayVHoshex+m3HA9JamopO4Ox6vE=</DigestValue>
      </Reference>
      <Reference URI="/xl/media/image2.emf?ContentType=image/x-emf">
        <DigestMethod Algorithm="http://www.w3.org/2001/04/xmlenc#sha256"/>
        <DigestValue>L4Ih2x4ljceMd9T76fIvmbVbYVQ6l8kXCm4cWEBWccs=</DigestValue>
      </Reference>
      <Reference URI="/xl/media/image3.emf?ContentType=image/x-emf">
        <DigestMethod Algorithm="http://www.w3.org/2001/04/xmlenc#sha256"/>
        <DigestValue>rtxnrRZLoWDczNbhumVKe82O+iDlbHXoCT06wuxOycg=</DigestValue>
      </Reference>
      <Reference URI="/xl/media/image4.emf?ContentType=image/x-emf">
        <DigestMethod Algorithm="http://www.w3.org/2001/04/xmlenc#sha256"/>
        <DigestValue>XxON75HTwr2x3og85J7ZL0H8NU9xQeyVXj9tSXQmwrQ=</DigestValue>
      </Reference>
      <Reference URI="/xl/media/image5.emf?ContentType=image/x-emf">
        <DigestMethod Algorithm="http://www.w3.org/2001/04/xmlenc#sha256"/>
        <DigestValue>2hM80Ffp+lXzXRvGPm0aeaZwqPxvfhDCLCCVBLtvP/0=</DigestValue>
      </Reference>
      <Reference URI="/xl/media/image6.emf?ContentType=image/x-emf">
        <DigestMethod Algorithm="http://www.w3.org/2001/04/xmlenc#sha256"/>
        <DigestValue>rcHlpgUUxMRQMKYRcB1FTg9OyDbzFnacOcGxTH3EvRo=</DigestValue>
      </Reference>
      <Reference URI="/xl/printerSettings/printerSettings1.bin?ContentType=application/vnd.openxmlformats-officedocument.spreadsheetml.printerSettings">
        <DigestMethod Algorithm="http://www.w3.org/2001/04/xmlenc#sha256"/>
        <DigestValue>9s98k3pRJYZbZRI3nRUSbX6O1nlH5VxF/ONUg7whrDo=</DigestValue>
      </Reference>
      <Reference URI="/xl/printerSettings/printerSettings2.bin?ContentType=application/vnd.openxmlformats-officedocument.spreadsheetml.printerSettings">
        <DigestMethod Algorithm="http://www.w3.org/2001/04/xmlenc#sha256"/>
        <DigestValue>7ZL5mJ5NYdzDfvPqqEG+LCYDK0pqzs59+lTTJCGbBXc=</DigestValue>
      </Reference>
      <Reference URI="/xl/printerSettings/printerSettings3.bin?ContentType=application/vnd.openxmlformats-officedocument.spreadsheetml.printerSettings">
        <DigestMethod Algorithm="http://www.w3.org/2001/04/xmlenc#sha256"/>
        <DigestValue>HMdMUL8w+I9ClksnzngAU/DFEw61Q94L2jYOp3byfXQ=</DigestValue>
      </Reference>
      <Reference URI="/xl/printerSettings/printerSettings4.bin?ContentType=application/vnd.openxmlformats-officedocument.spreadsheetml.printerSettings">
        <DigestMethod Algorithm="http://www.w3.org/2001/04/xmlenc#sha256"/>
        <DigestValue>FLifMMW5UlLOUkpcqJGjhMbaevjgUnUQwEEg5oUA/N4=</DigestValue>
      </Reference>
      <Reference URI="/xl/printerSettings/printerSettings5.bin?ContentType=application/vnd.openxmlformats-officedocument.spreadsheetml.printerSettings">
        <DigestMethod Algorithm="http://www.w3.org/2001/04/xmlenc#sha256"/>
        <DigestValue>erdIS1iKfwFCdbi3s0oPTvg5S/K15hG2IyNub5we1Ag=</DigestValue>
      </Reference>
      <Reference URI="/xl/printerSettings/printerSettings6.bin?ContentType=application/vnd.openxmlformats-officedocument.spreadsheetml.printerSettings">
        <DigestMethod Algorithm="http://www.w3.org/2001/04/xmlenc#sha256"/>
        <DigestValue>erdIS1iKfwFCdbi3s0oPTvg5S/K15hG2IyNub5we1Ag=</DigestValue>
      </Reference>
      <Reference URI="/xl/sharedStrings.xml?ContentType=application/vnd.openxmlformats-officedocument.spreadsheetml.sharedStrings+xml">
        <DigestMethod Algorithm="http://www.w3.org/2001/04/xmlenc#sha256"/>
        <DigestValue>RPPnc5lcGs/yPOyli3h2BvAFTwYP175FHHrmaZOyIEM=</DigestValue>
      </Reference>
      <Reference URI="/xl/styles.xml?ContentType=application/vnd.openxmlformats-officedocument.spreadsheetml.styles+xml">
        <DigestMethod Algorithm="http://www.w3.org/2001/04/xmlenc#sha256"/>
        <DigestValue>V4kgIaPdYHHhEOChje8TfX48zFBQjj1JugvmSyhnTes=</DigestValue>
      </Reference>
      <Reference URI="/xl/theme/theme1.xml?ContentType=application/vnd.openxmlformats-officedocument.theme+xml">
        <DigestMethod Algorithm="http://www.w3.org/2001/04/xmlenc#sha256"/>
        <DigestValue>Q1Y4CPpXAEfTWbGgm5zElx8B0pHQK4RzdZXVzDJUMDc=</DigestValue>
      </Reference>
      <Reference URI="/xl/workbook.xml?ContentType=application/vnd.openxmlformats-officedocument.spreadsheetml.sheet.main+xml">
        <DigestMethod Algorithm="http://www.w3.org/2001/04/xmlenc#sha256"/>
        <DigestValue>UOyZu64bED9q1WkpZrRS17Ur7zbtqbc3YlNfxIURLeo=</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oD48ebbWmF/JeQKc+4mwRyt9mc0Q97z+n3PwXpERpqk=</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xTGNXcFxdW97Ugv9DnC0C0GSYso2IhwDUvIcHQA2nC0=</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ng5+l2MU4nkB7pLPNjb72h5DZhBlofEHAumJpmV2vog=</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ZL4O3COuea0DhgUU6BT2xFzURtXhTaRgIKk4i896Y3A=</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CzlDtl22I9Dc3pB9aymM78IJFfoE8WmqBDXuL9cYhtI=</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hrbFOjdPrfydM07ISZLCdeBsg4i6zV1UDHRIiw657nk=</DigestValue>
      </Reference>
      <Reference URI="/xl/worksheets/sheet1.xml?ContentType=application/vnd.openxmlformats-officedocument.spreadsheetml.worksheet+xml">
        <DigestMethod Algorithm="http://www.w3.org/2001/04/xmlenc#sha256"/>
        <DigestValue>UDM/jY1Wq6ETD166PMeHakaUYA3NruoGPt60eg+NGr4=</DigestValue>
      </Reference>
      <Reference URI="/xl/worksheets/sheet2.xml?ContentType=application/vnd.openxmlformats-officedocument.spreadsheetml.worksheet+xml">
        <DigestMethod Algorithm="http://www.w3.org/2001/04/xmlenc#sha256"/>
        <DigestValue>xktHL+Wo5XsnPqwFNShpCGLeDqV1jcPnatp7YUwWiHA=</DigestValue>
      </Reference>
      <Reference URI="/xl/worksheets/sheet3.xml?ContentType=application/vnd.openxmlformats-officedocument.spreadsheetml.worksheet+xml">
        <DigestMethod Algorithm="http://www.w3.org/2001/04/xmlenc#sha256"/>
        <DigestValue>MwfVtw56s8dfvgjxdZp2s7CINywgVn4wk8kJb7nVIAQ=</DigestValue>
      </Reference>
      <Reference URI="/xl/worksheets/sheet4.xml?ContentType=application/vnd.openxmlformats-officedocument.spreadsheetml.worksheet+xml">
        <DigestMethod Algorithm="http://www.w3.org/2001/04/xmlenc#sha256"/>
        <DigestValue>169PO+AIiCtmSUiyEya63EQ8LFa4cjCULE6SBzXNRW0=</DigestValue>
      </Reference>
      <Reference URI="/xl/worksheets/sheet5.xml?ContentType=application/vnd.openxmlformats-officedocument.spreadsheetml.worksheet+xml">
        <DigestMethod Algorithm="http://www.w3.org/2001/04/xmlenc#sha256"/>
        <DigestValue>4adh86+UyL4yZMJlbTJ7EIXa+aDs0VhtPDakkRoOUHE=</DigestValue>
      </Reference>
      <Reference URI="/xl/worksheets/sheet6.xml?ContentType=application/vnd.openxmlformats-officedocument.spreadsheetml.worksheet+xml">
        <DigestMethod Algorithm="http://www.w3.org/2001/04/xmlenc#sha256"/>
        <DigestValue>H25Lz6bqnWYMsLWbbU52BQVE3+W5SCmH7Sixt6Kfc1k=</DigestValue>
      </Reference>
      <Reference URI="/xl/worksheets/sheet7.xml?ContentType=application/vnd.openxmlformats-officedocument.spreadsheetml.worksheet+xml">
        <DigestMethod Algorithm="http://www.w3.org/2001/04/xmlenc#sha256"/>
        <DigestValue>8D4CJ01AmzJSkiqVlVifk2Ln2yQJAyDzzEDdXuOYUTE=</DigestValue>
      </Reference>
    </Manifest>
    <SignatureProperties>
      <SignatureProperty Id="idSignatureTime" Target="#idPackageSignature">
        <mdssi:SignatureTime xmlns:mdssi="http://schemas.openxmlformats.org/package/2006/digital-signature">
          <mdssi:Format>YYYY-MM-DDThh:mm:ssTZD</mdssi:Format>
          <mdssi:Value>2022-05-13T19:39:24Z</mdssi:Value>
        </mdssi:SignatureTime>
      </SignatureProperty>
    </SignatureProperties>
  </Object>
  <Object Id="idOfficeObject">
    <SignatureProperties>
      <SignatureProperty Id="idOfficeV1Details" Target="#idPackageSignature">
        <SignatureInfoV1 xmlns="http://schemas.microsoft.com/office/2006/digsig">
          <SetupID>{B61A2DC0-A627-4CD3-B3CE-D399254ECD13}</SetupID>
          <SignatureText>Eduardo Apud</SignatureText>
          <SignatureImage/>
          <SignatureComments/>
          <WindowsVersion>10.0</WindowsVersion>
          <OfficeVersion>16.0.10385/14</OfficeVersion>
          <ApplicationVersion>16.0.10385</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2022-05-13T19:39:24Z</xd:SigningTime>
          <xd:SigningCertificate>
            <xd:Cert>
              <xd:CertDigest>
                <DigestMethod Algorithm="http://www.w3.org/2001/04/xmlenc#sha256"/>
                <DigestValue>er8Z3PNIN7+x25y24lEbLfABBwQ7mVj6e21r0LdSyC0=</DigestValue>
              </xd:CertDigest>
              <xd:IssuerSerial>
                <X509IssuerName>C=PY, O=DOCUMENTA S.A., CN=CA-DOCUMENTA S.A., SERIALNUMBER=RUC 80050172-1</X509IssuerName>
                <X509SerialNumber>5540337135801967375</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qTCCBZGgAwIBAgIQWC+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hk+D/VTF+X5H6btEEiBu1KNEf35B5e2pyeOAOBsduFcJAgh3tjNAQGcY057ad1eCdBf6pbXv8Mhio0jlcGSvlmF+OVTTYvTUwF2HbgHDqOiQDJpnDzMhVXmNKfKH7W62QYKp0fKB8F8li1ChNt30za2bqzeTntqq3kCXHlhbjHlLMHqV76MgsEeHuSJMtxOBbQatlxyJRmcEfUyF/hu8A8q3caWLFOzfsJbTfpAxkxo3/ewkRVF/SAj70/3VBrw+IY/9TTTeS2oYrWkurC3tT5KTmwr1mMKIBprkVRVqzWuh+4HyPmgF/u4kqI6A8xiA1mdsk+hCP5zICkEv+qwjP9mK4pq1gTvjvuQ6sbu2+qBaUi5nTr/L81Y5vSvLOR0Hod7GmCx9p7JWMzEVAGmh28F0ZqPt5Ry37w4DLdtrBJPzdyso36OZseNaXM3puukBisbv2vyt2ydUvuLwEbl2oYDKcvfifCLauqlgwCv5BKFuxBDL/KKaxnJZBYKbEtgY9ztwYEY8xyAbyQqH/JAB88VW04vw7GVkdUPu7mw1udKafyJXRrqlsrAbCTWdtwYuXJPj3mi/x3z6+Fg1+kx9izYU/5+DtGLhk3YN0eIObqtjUjBhqT+u1rJ3iZtalwRtDBhEb5ehrQIDAQABo4ICUzCCAk8wEgYDVR0TAQH/BAgwBgEB/wIBADAOBgNVHQ8BAf8EBAMCAQYwHQYDVR0OBBYEFEAmrCZcYo/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wo/po7oT9Qq40OltXGGgBIA3i4NGFQ5UBsWU3tI+O3jNkBi/9k/BkYHVT9UxWNHUxoZw+QJsAKl5f8wQksVH18Scq5Z+RUSBQ7v1hvvH1m2P7FXcB0nf+nwDVoDyGv57EmhKofwQibUzKajDts6JrsXyugQhVbLynSCw4qPMJLpImpL21LxxVMcryQMYymYUAr3DrMLOUuXxKLXCSOf8oP/PSmBvKldr2xeGJ5kowMxq0Af8mn7+pnm3yi0Ons5plFugKv3eSAmBY3zBS5NGPt9FFY/9FeNbCNXLEIRhaCx3T/6lSfIJZU5fCfLUY3y0hkSwuoK1gf/hHFyqyN/PrJ8E9PbyEzpMYwc51K+PhRRMcrJaD9txveHz8XjDrjjoISL+ZV54LMzUi5sF++nG79TLxDaC4vBtg6I8mOooFqzbsYgM3R4SaElTQIv6dSEZX1wKJXh25RbldqePe4Alnwe3vU97ZrTEpKPQkRM4lPJVElOicbYR1Wx5xrvyFucagF6IVeP4IZLJt1L4rbiSzPq027Q8jECgeJeRQWVKS8nQ8KyMfA0tgAuL3Vtub5pSbMI3xqtQwdJtOgwFj2iVp1BQv3XegF6OySbw/sk46AGWOTwb6vwUPq5TfnuNzO92keBxGg+aWylEC25zYFPYpAq384g5lmVaV53zmp1f</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EQBAACfAAAAAAAAAAAAAAC/FgAAOwsAACBFTUYAAAEAeBsAAKoAAAAGAAAAAAAAAAAAAAAAAAAAgAcAADgEAABYAQAAwgAAAAAAAAAAAAAAAAAAAMA/BQDQ9QIACgAAABAAAAAAAAAAAAAAAEsAAAAQAAAAAAAAAAUAAAAeAAAAGAAAAAAAAAAAAAAARQEAAKAAAAAnAAAAGAAAAAEAAAAAAAAAAAAAAAAAAAAlAAAADAAAAAEAAABMAAAAZAAAAAAAAAAAAAAARAEAAJ8AAAAAAAAAAAAAAEU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w8PAAAAAAACUAAAAMAAAAAQAAAEwAAABkAAAAAAAAAAAAAABEAQAAnwAAAAAAAAAAAAAARQEAAKAAAAAhAPAAAAAAAAAAAAAAAIA/AAAAAAAAAAAAAIA/AAAAAAAAAAAAAAAAAAAAAAAAAAAAAAAAAAAAAAAAAAAlAAAADAAAAAAAAIAoAAAADAAAAAEAAAAnAAAAGAAAAAEAAAAAAAAA8PDwAAAAAAAlAAAADAAAAAEAAABMAAAAZAAAAAAAAAAAAAAARAEAAJ8AAAAAAAAAAAAAAEUBAACgAAAAIQDwAAAAAAAAAAAAAACAPwAAAAAAAAAAAACAPwAAAAAAAAAAAAAAAAAAAAAAAAAAAAAAAAAAAAAAAAAAJQAAAAwAAAAAAACAKAAAAAwAAAABAAAAJwAAABgAAAABAAAAAAAAAPDw8AAAAAAAJQAAAAwAAAABAAAATAAAAGQAAAAAAAAAAAAAAEQBAACfAAAAAAAAAAAAAABFAQAAoAAAACEA8AAAAAAAAAAAAAAAgD8AAAAAAAAAAAAAgD8AAAAAAAAAAAAAAAAAAAAAAAAAAAAAAAAAAAAAAAAAACUAAAAMAAAAAAAAgCgAAAAMAAAAAQAAACcAAAAYAAAAAQAAAAAAAADw8PAAAAAAACUAAAAMAAAAAQAAAEwAAABkAAAAAAAAAAAAAABEAQAAnwAAAAAAAAAAAAAARQEAAKAAAAAhAPAAAAAAAAAAAAAAAIA/AAAAAAAAAAAAAIA/AAAAAAAAAAAAAAAAAAAAAAAAAAAAAAAAAAAAAAAAAAAlAAAADAAAAAAAAIAoAAAADAAAAAEAAAAnAAAAGAAAAAEAAAAAAAAA////AAAAAAAlAAAADAAAAAEAAABMAAAAZAAAAAAAAAAAAAAARAEAAJ8AAAAAAAAAAAAAAEUBAACgAAAAIQDwAAAAAAAAAAAAAACAPwAAAAAAAAAAAACAPwAAAAAAAAAAAAAAAAAAAAAAAAAAAAAAAAAAAAAAAAAAJQAAAAwAAAAAAACAKAAAAAwAAAABAAAAJwAAABgAAAABAAAAAAAAAP///wAAAAAAJQAAAAwAAAABAAAATAAAAGQAAAAAAAAAAAAAAEQBAACfAAAAAAAAAAAAAABFAQAAoAAAACEA8AAAAAAAAAAAAAAAgD8AAAAAAAAAAAAAgD8AAAAAAAAAAAAAAAAAAAAAAAAAAAAAAAAAAAAAAAAAACUAAAAMAAAAAAAAgCgAAAAMAAAAAQAAACcAAAAYAAAAAQAAAAAAAAD///8AAAAAACUAAAAMAAAAAQAAAEwAAABkAAAAAAAAAAQAAAA/AQAAFwAAAAAAAAAEAAAAQAEAABQAAAAhAPAAAAAAAAAAAAAAAIA/AAAAAAAAAAAAAIA/AAAAAAAAAAAAAAAAAAAAAAAAAAAAAAAAAAAAAAAAAAAlAAAADAAAAAAAAIAoAAAADAAAAAEAAAAnAAAAGAAAAAEAAAAAAAAA////AAAAAAAlAAAADAAAAAEAAABMAAAAZAAAAPgAAAAFAAAANAEAABUAAAD4AAAABQAAAD0AAAARAAAAIQDwAAAAAAAAAAAAAACAPwAAAAAAAAAAAACAPwAAAAAAAAAAAAAAAAAAAAAAAAAAAAAAAAAAAAAAAAAAJQAAAAwAAAAAAACAKAAAAAwAAAABAAAAUgAAAHABAAABAAAA8////wAAAAAAAAAAAAAAAJABAAAAAAABAAAAAHMAZQBnAG8AZQAgAHUAaQAAAAAAAAAAAAAAAAAAAAAAAAAAAAAAAAAAAAAAAAAAAAAAAAAAAAAAAAAAAAAAAAAAAAAAoJBr7P1/AAAAAAAAAAAAACgSAAAAAAAAQAAAwP1/AAAwFpXq/X8AAB6j84D9fwAABAAAAAAAAAAwFpXq/X8AALm7D4p+AAAAAAAAAAAAAABzC7LSuWcAAM4AAAB+AAAASAAAAAAAAAC4qFOB/X8AACCjXIH9fwAA4OwqgQAAAAABAAAAAAAAAJbEU4H9fwAAAACV6v1/AAAAAAAAAAAAAAAAAAB+AAAA0bdC6v1/AAAAAAAAAAAAABAdAAAAAAAAEJRHDvoBAAAIvg+KfgAAABCURw76AQAAC6dG6v1/AADQvA+KfgAAAGm9D4p+AAAAAAAAAAAAAAAAAAAAZHYACAAAAAAlAAAADAAAAAEAAAAYAAAADAAAAAAAAAASAAAADAAAAAEAAAAeAAAAGAAAAPgAAAAFAAAANQEAABYAAAAlAAAADAAAAAEAAABUAAAAhAAAAPkAAAAFAAAAMwEAABUAAAABAAAAVVWPQSa0j0H5AAAABQAAAAkAAABMAAAAAAAAAAAAAAAAAAAA//////////9gAAAAMQAzAC8ANQAvADIAMAAyADIAAAAHAAAABwAAAAUAAAAHAAAABQAAAAcAAAAHAAAABwAAAAcAAABLAAAAQAAAADAAAAAFAAAAIAAAAAEAAAABAAAAEAAAAAAAAAAAAAAARQEAAKAAAAAAAAAAAAAAAEUBAACgAAAAUgAAAHABAAACAAAAFAAAAAkAAAAAAAAAAAAAALwCAAAAAAAAAQICIlMAeQBzAHQAZQBtAAAAAAAAAAAAAAAAAAAAAAAAAAAAAAAAAAAAAAAAAAAAAAAAAAAAAAAAAAAAAAAAAAAAAAAAAAAACQAAAAEAAAAJAAAAAAAAAP/////6AQAAiP5p6v1/AAAAAAAAAAAAAAAAAAAAAAAAgOUOin4AAABI5Q6KfgAAAAAAAAAAAAAAAAAAAAAAAACjU7PSuWcAALhs+dP9fwAAEQAAAAAAAADwVRIT+gEAABCURw76AQAAoOYOigAAAAAAAAAAAAAAAAcAAAAAAAAAQGd2DvoBAADc5Q6KfgAAABnmDop+AAAA0bdC6v1/AACA5Q6KfgAAANZNR+oAAAAAlWSoXpNpAAARAAAAAAAAABCURw76AQAAC6dG6v1/AACA5Q6KfgAAABnmDop+AAAAAAAAAAAAAAAAAAAAZHYACAAAAAAlAAAADAAAAAIAAAAnAAAAGAAAAAMAAAAAAAAAAAAAAAAAAAAlAAAADAAAAAMAAABMAAAAZAAAAAAAAAAAAAAA//////////8AAAAAHAAAAAAAAAA/AAAAIQDwAAAAAAAAAAAAAACAPwAAAAAAAAAAAACAPwAAAAAAAAAAAAAAAAAAAAAAAAAAAAAAAAAAAAAAAAAAJQAAAAwAAAAAAACAKAAAAAwAAAADAAAAJwAAABgAAAADAAAAAAAAAAAAAAAAAAAAJQAAAAwAAAADAAAATAAAAGQAAAAAAAAAAAAAAP//////////AAAAABwAAABAAQAAAAAAACEA8AAAAAAAAAAAAAAAgD8AAAAAAAAAAAAAgD8AAAAAAAAAAAAAAAAAAAAAAAAAAAAAAAAAAAAAAAAAACUAAAAMAAAAAAAAgCgAAAAMAAAAAwAAACcAAAAYAAAAAwAAAAAAAAAAAAAAAAAAACUAAAAMAAAAAwAAAEwAAABkAAAAAAAAAAAAAAD//////////0ABAAAcAAAAAAAAAD8AAAAhAPAAAAAAAAAAAAAAAIA/AAAAAAAAAAAAAIA/AAAAAAAAAAAAAAAAAAAAAAAAAAAAAAAAAAAAAAAAAAAlAAAADAAAAAAAAIAoAAAADAAAAAMAAAAnAAAAGAAAAAMAAAAAAAAAAAAAAAAAAAAlAAAADAAAAAMAAABMAAAAZAAAAAAAAABbAAAAPwEAAFwAAAAAAAAAWwAAAEABAAACAAAAIQDwAAAAAAAAAAAAAACAPwAAAAAAAAAAAACAPwAAAAAAAAAAAAAAAAAAAAAAAAAAAAAAAAAAAAAAAAAAJQAAAAwAAAAAAACAKAAAAAwAAAADAAAAJwAAABgAAAADAAAAAAAAAP///wAAAAAAJQAAAAwAAAADAAAATAAAAGQAAAAAAAAAHAAAAD8BAABaAAAAAAAAABwAAABAAQAAPwAAACEA8AAAAAAAAAAAAAAAgD8AAAAAAAAAAAAAgD8AAAAAAAAAAAAAAAAAAAAAAAAAAAAAAAAAAAAAAAAAACUAAAAMAAAAAAAAgCgAAAAMAAAAAwAAACcAAAAYAAAAAwAAAAAAAAD///8AAAAAACUAAAAMAAAAAwAAAEwAAABkAAAACwAAADcAAAAhAAAAWgAAAAsAAAA3AAAAFwAAACQAAAAhAPAAAAAAAAAAAAAAAIA/AAAAAAAAAAAAAIA/AAAAAAAAAAAAAAAAAAAAAAAAAAAAAAAAAAAAAAAAAAAlAAAADAAAAAAAAIAoAAAADAAAAAMAAABSAAAAcAEAAAMAAADg////AAAAAAAAAAAAAAAAkAEAAAAAAAEAAAAAYQByAGkAYQBsAAAAAAAAAAAAAAAAAAAAAAAAAAAAAAAAAAAAAAAAAAAAAAAAAAAAAAAAAAAAAAAAAAAAAAAAAAAA//8AAAAAAQAAANDXFxP6AQAAAAAAAAAAAACI/mnq/X8AAAAAAAAAAAAAcCVSIfoBAACWJdaZrmbYAQIAAAAAAAAAAAAAAAAAAAAAAAAAAAAAAIN0s9K5ZwAAqPqEgP1/AABo/4SA/X8AAOD///8AAAAAEJRHDvoBAACYyQ6KAAAAAAAAAAAAAAAABgAAAAAAAAAgAAAAAAAAALzIDop+AAAA+cgOin4AAADRt0Lq/X8AAAAAAAAAAAAAAAAAAAAAAABIwl8h+gEAAAAAAAAAAAAAEJRHDvoBAAALp0bq/X8AAGDIDop+AAAA+cgOin4AAAAAAAAAAAAAAAAAAABkdgAIAAAAACUAAAAMAAAAAwAAABgAAAAMAAAAAAAAABIAAAAMAAAAAQAAABYAAAAMAAAACAAAAFQAAABUAAAADAAAADcAAAAgAAAAWgAAAAEAAABVVY9BJrSPQQwAAABbAAAAAQAAAEwAAAAEAAAACwAAADcAAAAiAAAAWwAAAFAAAABYAAAAFQAAABYAAAAMAAAAAAAAACUAAAAMAAAAAgAAACcAAAAYAAAABAAAAAAAAAD///8AAAAAACUAAAAMAAAABAAAAEwAAABkAAAALQAAACAAAAA0AQAAWgAAAC0AAAAgAAAACAEAADsAAAAhAPAAAAAAAAAAAAAAAIA/AAAAAAAAAAAAAIA/AAAAAAAAAAAAAAAAAAAAAAAAAAAAAAAAAAAAAAAAAAAlAAAADAAAAAAAAIAoAAAADAAAAAQAAAAnAAAAGAAAAAQAAAAAAAAA////AAAAAAAlAAAADAAAAAQAAABMAAAAZAAAAC0AAAAgAAAANAEAAFYAAAAtAAAAIAAAAAgBAAA3AAAAIQDwAAAAAAAAAAAAAACAPwAAAAAAAAAAAACAPwAAAAAAAAAAAAAAAAAAAAAAAAAAAAAAAAAAAAAAAAAAJQAAAAwAAAAAAACAKAAAAAwAAAAEAAAAJwAAABgAAAAEAAAAAAAAAP///wAAAAAAJQAAAAwAAAAEAAAATAAAAGQAAAAtAAAAOwAAAK0AAABWAAAALQAAADsAAACBAAAAHAAAACEA8AAAAAAAAAAAAAAAgD8AAAAAAAAAAAAAgD8AAAAAAAAAAAAAAAAAAAAAAAAAAAAAAAAAAAAAAAAAACUAAAAMAAAAAAAAgCgAAAAMAAAABAAAAFIAAABwAQAABAAAAOz///8AAAAAAAAAAAAAAACQAQAAAAAAAQAAAABzAGUAZwBvAGUAIAB1AGkAAAAAAAAAAAAAAAAAAAAAAAAAAAAAAAAAAAAAAAAAAAAAAAAAAAAAAAAAAAAAAAAAAAAAAAAAAAAAAAAAAAAAAAAAAAAIAAAAAAAAAIj+aer9fwAAAAAAAAAAAAAcPACAAACgPwAAoD8AAKA//v////////8AAAAAAAAAAAAAAAAAAAAAI3ez0rlnAAAAAAAAAAAAAAgAAAAAAAAA7P///wAAAAAQlEcO+gEAADjKDooAAAAAAAAAAAAAAAAJAAAAAAAAACAAAAAAAAAAXMkOin4AAACZyQ6KfgAAANG3Qur9fwAAAAAAAAAAAACJyAuAAAAAAPjBXyH6AQAAAAAAAAAAAAAQlEcO+gEAAAunRur9fwAAAMkOin4AAACZyQ6KfgAAAAAAAAAAAAAAAAAAAGR2AAgAAAAAJQAAAAwAAAAEAAAAGAAAAAwAAAAAAAAAEgAAAAwAAAABAAAAHgAAABgAAAAtAAAAOwAAAK4AAABXAAAAJQAAAAwAAAAEAAAAVAAAAJQAAAAuAAAAOwAAAKwAAABWAAAAAQAAAFVVj0EmtI9BLgAAADsAAAAMAAAATAAAAAAAAAAAAAAAAAAAAP//////////ZAAAAEUAZAB1AGEAcgBkAG8AIABBAHAAdQBkAAoAAAAMAAAACwAAAAoAAAAHAAAADAAAAAwAAAAFAAAADQAAAAwAAAALAAAADAAAAEsAAABAAAAAMAAAAAUAAAAgAAAAAQAAAAEAAAAQAAAAAAAAAAAAAABFAQAAoAAAAAAAAAAAAAAARQEAAKAAAAAlAAAADAAAAAIAAAAnAAAAGAAAAAUAAAAAAAAA////AAAAAAAlAAAADAAAAAUAAABMAAAAZAAAAAAAAABhAAAARAEAAJsAAAAAAAAAYQAAAEUBAAA7AAAAIQDwAAAAAAAAAAAAAACAPwAAAAAAAAAAAACAPwAAAAAAAAAAAAAAAAAAAAAAAAAAAAAAAAAAAAAAAAAAJQAAAAwAAAAAAACAKAAAAAwAAAAFAAAAJwAAABgAAAAFAAAAAAAAAP///wAAAAAAJQAAAAwAAAAFAAAATAAAAGQAAAALAAAAYQAAADkBAABxAAAACwAAAGEAAAAvAQAAEQAAACEA8AAAAAAAAAAAAAAAgD8AAAAAAAAAAAAAgD8AAAAAAAAAAAAAAAAAAAAAAAAAAAAAAAAAAAAAAAAAACUAAAAMAAAAAAAAgCgAAAAMAAAABQAAACUAAAAMAAAAAQAAABgAAAAMAAAAAAAAABIAAAAMAAAAAQAAAB4AAAAYAAAACwAAAGEAAAA6AQAAcgAAACUAAAAMAAAAAQAAAFQAAACUAAAADAAAAGEAAABgAAAAcQAAAAEAAABVVY9BJrSPQQwAAABhAAAADAAAAEwAAAAAAAAAAAAAAAAAAAD//////////2QAAABFAGQAdQBhAHIAZABvACAAQQBwAHUAZAAHAAAACAAAAAcAAAAHAAAABQAAAAgAAAAIAAAABAAAAAgAAAAIAAAABwAAAAgAAABLAAAAQAAAADAAAAAFAAAAIAAAAAEAAAABAAAAEAAAAAAAAAAAAAAARQEAAKAAAAAAAAAAAAAAAEUBAACgAAAAJQAAAAwAAAACAAAAJwAAABgAAAAFAAAAAAAAAP///wAAAAAAJQAAAAwAAAAFAAAATAAAAGQAAAALAAAAdgAAADkBAACGAAAACwAAAHYAAAAvAQAAEQAAACEA8AAAAAAAAAAAAAAAgD8AAAAAAAAAAAAAgD8AAAAAAAAAAAAAAAAAAAAAAAAAAAAAAAAAAAAAAAAAACUAAAAMAAAAAAAAgCgAAAAMAAAABQAAACUAAAAMAAAAAQAAABgAAAAMAAAAAAAAABIAAAAMAAAAAQAAAB4AAAAYAAAACwAAAHYAAAA6AQAAhwAAACUAAAAMAAAAAQAAAFQAAAB4AAAADAAAAHYAAAA1AAAAhgAAAAEAAABVVY9BJrSPQQwAAAB2AAAABwAAAEwAAAAAAAAAAAAAAAAAAAD//////////1wAAABTAO0AbgBkAGkAYwBvAIA/BwAAAAMAAAAHAAAACAAAAAMAAAAGAAAACAAAAEsAAABAAAAAMAAAAAUAAAAgAAAAAQAAAAEAAAAQAAAAAAAAAAAAAABFAQAAoAAAAAAAAAAAAAAARQEAAKAAAAAlAAAADAAAAAIAAAAnAAAAGAAAAAUAAAAAAAAA////AAAAAAAlAAAADAAAAAUAAABMAAAAZAAAAAsAAACLAAAAOQEAAJsAAAALAAAAiwAAAC8BAAARAAAAIQDwAAAAAAAAAAAAAACAPwAAAAAAAAAAAACAPwAAAAAAAAAAAAAAAAAAAAAAAAAAAAAAAAAAAAAAAAAAJQAAAAwAAAAAAACAKAAAAAwAAAAFAAAAJQAAAAwAAAABAAAAGAAAAAwAAAAAAAAAEgAAAAwAAAABAAAAFgAAAAwAAAAAAAAAVAAAAEgBAAAMAAAAiwAAADgBAACbAAAAAQAAAFVVj0EmtI9BDAAAAIsAAAAqAAAATAAAAAQAAAALAAAAiwAAADoBAACcAAAAoAAAAEYAaQByAG0AYQBkAG8AIABwAG8AcgA6ACAARQBEAFUAQQBSAEQATwAgAEEATABGAFIARQBEAE8AIABBAFAAVQBEACAATQBBAFIAVABJAE4ARQBaAAYAAAADAAAABQAAAAsAAAAHAAAACAAAAAgAAAAEAAAACAAAAAgAAAAFAAAAAwAAAAQAAAAHAAAACQAAAAkAAAAIAAAACAAAAAkAAAAKAAAABAAAAAgAAAAGAAAABgAAAAgAAAAHAAAACQAAAAoAAAAEAAAACAAAAAcAAAAJAAAACQAAAAQAAAAMAAAACAAAAAgAAAAHAAAAAwAAAAoAAAAHAAAABwAAABYAAAAMAAAAAAAAACUAAAAMAAAAAgAAAA4AAAAUAAAAAAAAABAAAAAUAAAA</Object>
  <Object Id="idInvalidSigLnImg">AQAAAGwAAAAAAAAAAAAAAEQBAACfAAAAAAAAAAAAAAC/FgAAOwsAACBFTUYAAAEAsB8AALAAAAAGAAAAAAAAAAAAAAAAAAAAgAcAADgEAABYAQAAwgAAAAAAAAAAAAAAAAAAAMA/BQDQ9QIACgAAABAAAAAAAAAAAAAAAEsAAAAQAAAAAAAAAAUAAAAeAAAAGAAAAAAAAAAAAAAARQEAAKAAAAAnAAAAGAAAAAEAAAAAAAAAAAAAAAAAAAAlAAAADAAAAAEAAABMAAAAZAAAAAAAAAAAAAAARAEAAJ8AAAAAAAAAAAAAAEU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w8PAAAAAAACUAAAAMAAAAAQAAAEwAAABkAAAAAAAAAAAAAABEAQAAnwAAAAAAAAAAAAAARQEAAKAAAAAhAPAAAAAAAAAAAAAAAIA/AAAAAAAAAAAAAIA/AAAAAAAAAAAAAAAAAAAAAAAAAAAAAAAAAAAAAAAAAAAlAAAADAAAAAAAAIAoAAAADAAAAAEAAAAnAAAAGAAAAAEAAAAAAAAA8PDwAAAAAAAlAAAADAAAAAEAAABMAAAAZAAAAAAAAAAAAAAARAEAAJ8AAAAAAAAAAAAAAEUBAACgAAAAIQDwAAAAAAAAAAAAAACAPwAAAAAAAAAAAACAPwAAAAAAAAAAAAAAAAAAAAAAAAAAAAAAAAAAAAAAAAAAJQAAAAwAAAAAAACAKAAAAAwAAAABAAAAJwAAABgAAAABAAAAAAAAAPDw8AAAAAAAJQAAAAwAAAABAAAATAAAAGQAAAAAAAAAAAAAAEQBAACfAAAAAAAAAAAAAABFAQAAoAAAACEA8AAAAAAAAAAAAAAAgD8AAAAAAAAAAAAAgD8AAAAAAAAAAAAAAAAAAAAAAAAAAAAAAAAAAAAAAAAAACUAAAAMAAAAAAAAgCgAAAAMAAAAAQAAACcAAAAYAAAAAQAAAAAAAADw8PAAAAAAACUAAAAMAAAAAQAAAEwAAABkAAAAAAAAAAAAAABEAQAAnwAAAAAAAAAAAAAARQEAAKAAAAAhAPAAAAAAAAAAAAAAAIA/AAAAAAAAAAAAAIA/AAAAAAAAAAAAAAAAAAAAAAAAAAAAAAAAAAAAAAAAAAAlAAAADAAAAAAAAIAoAAAADAAAAAEAAAAnAAAAGAAAAAEAAAAAAAAA////AAAAAAAlAAAADAAAAAEAAABMAAAAZAAAAAAAAAAAAAAARAEAAJ8AAAAAAAAAAAAAAEUBAACgAAAAIQDwAAAAAAAAAAAAAACAPwAAAAAAAAAAAACAPwAAAAAAAAAAAAAAAAAAAAAAAAAAAAAAAAAAAAAAAAAAJQAAAAwAAAAAAACAKAAAAAwAAAABAAAAJwAAABgAAAABAAAAAAAAAP///wAAAAAAJQAAAAwAAAABAAAATAAAAGQAAAAAAAAAAAAAAEQBAACfAAAAAAAAAAAAAABFAQAAoAAAACEA8AAAAAAAAAAAAAAAgD8AAAAAAAAAAAAAgD8AAAAAAAAAAAAAAAAAAAAAAAAAAAAAAAAAAAAAAAAAACUAAAAMAAAAAAAAgCgAAAAMAAAAAQAAACcAAAAYAAAAAQAAAAAAAAD///8AAAAAACUAAAAMAAAAAQAAAEwAAABkAAAAAAAAAAQAAAA/AQAAFwAAAAAAAAAEAAAAQAEAABQAAAAhAPAAAAAAAAAAAAAAAIA/AAAAAAAAAAAAAIA/AAAAAAAAAAAAAAAAAAAAAAAAAAAAAAAAAAAAAAAAAAAlAAAADAAAAAAAAIAoAAAADAAAAAEAAAAnAAAAGAAAAAEAAAAAAAAA////AAAAAAAlAAAADAAAAAEAAABMAAAAZAAAAAsAAAAEAAAAHgAAABcAAAALAAAABAAAABQAAAAUAAAAIQDwAAAAAAAAAAAAAACAPwAAAAAAAAAAAACAPwAAAAAAAAAAAAAAAAAAAAAAAAAAAAAAAAAAAAAAAAAAJQAAAAwAAAAAAACAKAAAAAwAAAABAAAAUAAAAHQDAAANAAAABQAAABwAAAAUAAAADQAAAAUAAAAAAAAAAAAAABAAAAAQAAAATAAAACgAAAB0AAAAAAMAAAAAAAAAAAAAEAAAACgAAAAQAAAAEAAAAAEAGAAAAAAAAAAAAAAAAAAAAAAAAAAAAAAAAAAAAAAAAAAAAAAAAAAAAAAKFkIcPLYRJW8AAAAAAAAAAAAAAAAAAAAAAAAIETQOHlwAAAAAAAAAAAAAAAAAAAARJW8fQ8kfQ8kLGUsAAAAAAAAAAAAAAAAIETQdQMEJEzt7t91LdKBLdKBLdKA/YocECRgcPbgfQ8keQcQIEjYWIzAdLT4IETQdQMEVLosAAABLdKClzeR7t92+1uV7t91pdn4HEDEdQMEfQ8kdQMEIETQIETQdQMEdP70ECRgAAABLdKB7t93t7e3t7e3t7e3t7e19fX0GDiocPLYfQ8kdQMEdQMEfQ8kJEzslOlAAAABLdKC91eTt7e3t7e3t7e3t7e3t7e1TU1MECBodP70fQ8kfQ8kWMJABAgI3VXYAAABLdKB7t93t7e2+eje+eje1dDRWVlYECBoXMpcfQ8kfQ8kfQ8kfQ8kULIYBAwkAAABLdKC91eTt7e3t7e3t7e09PT0KF0YdP78fQ8kfQ8kQI2oFCyEVLYkfQ8kaOq4HEDFLdKB7t93t7e3Z5Op7t90OFRobO7MfQ8kcPbgKFkQyMjKkpKQ6OjoGDioRJW8ECh5LdKC91eTt7e17t917t90+XG8GDiwQI2oHCRFsbGzn5+ft7e3t7e2Toq0oPlYAAABLdKB7t93t7e17t917t917t91bh6ODg4PLy8vt7e3t7e3t7e3t7e17t91LdKAAAABLdKC91eTt7e3Z5Op7t917t93M3eft7e3t7e3t7e3t7e3t7e3t7e3E2OZLdKAAAABLdKB7t93t7e3t7e3t7e3t7e3t7e3t7e3t7e3t7e3t7e3t7e3t7e17t91LdKAAAABLdKClzeR7t92+1uV7t92+1uV7t92+1uV7t92+1uV7t92+1uV7t92qz+VLdKAAAAB7t91LdKBLdKBLdKBLdKBLdKBLdKBLdKBLdKBLdKBLdKBLdKBLdKBLdKB7t90AAAAAAAAAAAAAAAAAAAAAAAAAAAAAAAAAAAAAAAAAAAAAAAAAAAAAAAAAAAAAAAAAAAAnAAAAGAAAAAEAAAAAAAAA////AAAAAAAlAAAADAAAAAEAAABMAAAAZAAAACoAAAAFAAAAhAAAABUAAAAqAAAABQAAAFsAAAARAAAAIQDwAAAAAAAAAAAAAACAPwAAAAAAAAAAAACAPwAAAAAAAAAAAAAAAAAAAAAAAAAAAAAAAAAAAAAAAAAAJQAAAAwAAAAAAACAKAAAAAwAAAABAAAAUgAAAHABAAABAAAA8////wAAAAAAAAAAAAAAAJABAAAAAAABAAAAAHMAZQBnAG8AZQAgAHUAaQAAAAAAAAAAAAAAAAAAAAAAAAAAAAAAAAAAAAAAAAAAAAAAAAAAAAAAAAAAAAAAAAAAAAAAoJBr7P1/AAAAAAAAAAAAACgSAAAAAAAAQAAAwP1/AAAwFpXq/X8AAB6j84D9fwAABAAAAAAAAAAwFpXq/X8AALm7D4p+AAAAAAAAAAAAAABzC7LSuWcAAM4AAAB+AAAASAAAAAAAAAC4qFOB/X8AACCjXIH9fwAA4OwqgQAAAAABAAAAAAAAAJbEU4H9fwAAAACV6v1/AAAAAAAAAAAAAAAAAAB+AAAA0bdC6v1/AAAAAAAAAAAAABAdAAAAAAAAEJRHDvoBAAAIvg+KfgAAABCURw76AQAAC6dG6v1/AADQvA+KfgAAAGm9D4p+AAAAAAAAAAAAAAAAAAAAZHYACAAAAAAlAAAADAAAAAEAAAAYAAAADAAAAP8AAAASAAAADAAAAAEAAAAeAAAAGAAAACoAAAAFAAAAhQAAABYAAAAlAAAADAAAAAEAAABUAAAAqAAAACsAAAAFAAAAgwAAABUAAAABAAAAVVWPQSa0j0ErAAAABQAAAA8AAABMAAAAAAAAAAAAAAAAAAAA//////////9sAAAARgBpAHIAbQBhACAAbgBvACAAdgDhAGwAaQBkAGEAAAAGAAAAAwAAAAUAAAALAAAABwAAAAQAAAAHAAAACAAAAAQAAAAGAAAABwAAAAMAAAADAAAACAAAAAcAAABLAAAAQAAAADAAAAAFAAAAIAAAAAEAAAABAAAAEAAAAAAAAAAAAAAARQEAAKAAAAAAAAAAAAAAAEUBAACgAAAAUgAAAHABAAACAAAAFAAAAAkAAAAAAAAAAAAAALwCAAAAAAAAAQICIlMAeQBzAHQAZQBtAAAAAAAAAAAAAAAAAAAAAAAAAAAAAAAAAAAAAAAAAAAAAAAAAAAAAAAAAAAAAAAAAAAAAAAAAAAACQAAAAEAAAAJAAAAAAAAAP/////6AQAAiP5p6v1/AAAAAAAAAAAAAAAAAAAAAAAAgOUOin4AAABI5Q6KfgAAAAAAAAAAAAAAAAAAAAAAAACjU7PSuWcAALhs+dP9fwAAEQAAAAAAAADwVRIT+gEAABCURw76AQAAoOYOigAAAAAAAAAAAAAAAAcAAAAAAAAAQGd2DvoBAADc5Q6KfgAAABnmDop+AAAA0bdC6v1/AACA5Q6KfgAAANZNR+oAAAAAlWSoXpNpAAARAAAAAAAAABCURw76AQAAC6dG6v1/AACA5Q6KfgAAABnmDop+AAAAAAAAAAAAAAAAAAAAZHYACAAAAAAlAAAADAAAAAIAAAAnAAAAGAAAAAMAAAAAAAAAAAAAAAAAAAAlAAAADAAAAAMAAABMAAAAZAAAAAAAAAAAAAAA//////////8AAAAAHAAAAAAAAAA/AAAAIQDwAAAAAAAAAAAAAACAPwAAAAAAAAAAAACAPwAAAAAAAAAAAAAAAAAAAAAAAAAAAAAAAAAAAAAAAAAAJQAAAAwAAAAAAACAKAAAAAwAAAADAAAAJwAAABgAAAADAAAAAAAAAAAAAAAAAAAAJQAAAAwAAAADAAAATAAAAGQAAAAAAAAAAAAAAP//////////AAAAABwAAABAAQAAAAAAACEA8AAAAAAAAAAAAAAAgD8AAAAAAAAAAAAAgD8AAAAAAAAAAAAAAAAAAAAAAAAAAAAAAAAAAAAAAAAAACUAAAAMAAAAAAAAgCgAAAAMAAAAAwAAACcAAAAYAAAAAwAAAAAAAAAAAAAAAAAAACUAAAAMAAAAAwAAAEwAAABkAAAAAAAAAAAAAAD//////////0ABAAAcAAAAAAAAAD8AAAAhAPAAAAAAAAAAAAAAAIA/AAAAAAAAAAAAAIA/AAAAAAAAAAAAAAAAAAAAAAAAAAAAAAAAAAAAAAAAAAAlAAAADAAAAAAAAIAoAAAADAAAAAMAAAAnAAAAGAAAAAMAAAAAAAAAAAAAAAAAAAAlAAAADAAAAAMAAABMAAAAZAAAAAAAAABbAAAAPwEAAFwAAAAAAAAAWwAAAEABAAACAAAAIQDwAAAAAAAAAAAAAACAPwAAAAAAAAAAAACAPwAAAAAAAAAAAAAAAAAAAAAAAAAAAAAAAAAAAAAAAAAAJQAAAAwAAAAAAACAKAAAAAwAAAADAAAAJwAAABgAAAADAAAAAAAAAP///wAAAAAAJQAAAAwAAAADAAAATAAAAGQAAAAAAAAAHAAAAD8BAABaAAAAAAAAABwAAABAAQAAPwAAACEA8AAAAAAAAAAAAAAAgD8AAAAAAAAAAAAAgD8AAAAAAAAAAAAAAAAAAAAAAAAAAAAAAAAAAAAAAAAAACUAAAAMAAAAAAAAgCgAAAAMAAAAAwAAACcAAAAYAAAAAwAAAAAAAAD///8AAAAAACUAAAAMAAAAAwAAAEwAAABkAAAACwAAADcAAAAhAAAAWgAAAAsAAAA3AAAAFwAAACQAAAAhAPAAAAAAAAAAAAAAAIA/AAAAAAAAAAAAAIA/AAAAAAAAAAAAAAAAAAAAAAAAAAAAAAAAAAAAAAAAAAAlAAAADAAAAAAAAIAoAAAADAAAAAMAAABSAAAAcAEAAAMAAADg////AAAAAAAAAAAAAAAAkAEAAAAAAAEAAAAAYQByAGkAYQBsAAAAAAAAAAAAAAAAAAAAAAAAAAAAAAAAAAAAAAAAAAAAAAAAAAAAAAAAAAAAAAAAAAAAAAAAAAAA//8AAAAAAQAAANDXFxP6AQAAAAAAAAAAAACI/mnq/X8AAAAAAAAAAAAAcCVSIfoBAACWJdaZrmbYAQIAAAAAAAAAAAAAAAAAAAAAAAAAAAAAAIN0s9K5ZwAAqPqEgP1/AABo/4SA/X8AAOD///8AAAAAEJRHDvoBAACYyQ6KAAAAAAAAAAAAAAAABgAAAAAAAAAgAAAAAAAAALzIDop+AAAA+cgOin4AAADRt0Lq/X8AAAAAAAAAAAAAAAAAAAAAAABIwl8h+gEAAAAAAAAAAAAAEJRHDvoBAAALp0bq/X8AAGDIDop+AAAA+cgOin4AAAAAAAAAAAAAAAAAAABkdgAIAAAAACUAAAAMAAAAAwAAABgAAAAMAAAAAAAAABIAAAAMAAAAAQAAABYAAAAMAAAACAAAAFQAAABUAAAADAAAADcAAAAgAAAAWgAAAAEAAABVVY9BJrSPQQwAAABbAAAAAQAAAEwAAAAEAAAACwAAADcAAAAiAAAAWwAAAFAAAABYAAAAFQAAABYAAAAMAAAAAAAAACUAAAAMAAAAAgAAACcAAAAYAAAABAAAAAAAAAD///8AAAAAACUAAAAMAAAABAAAAEwAAABkAAAALQAAACAAAAA0AQAAWgAAAC0AAAAgAAAACAEAADsAAAAhAPAAAAAAAAAAAAAAAIA/AAAAAAAAAAAAAIA/AAAAAAAAAAAAAAAAAAAAAAAAAAAAAAAAAAAAAAAAAAAlAAAADAAAAAAAAIAoAAAADAAAAAQAAAAnAAAAGAAAAAQAAAAAAAAA////AAAAAAAlAAAADAAAAAQAAABMAAAAZAAAAC0AAAAgAAAANAEAAFYAAAAtAAAAIAAAAAgBAAA3AAAAIQDwAAAAAAAAAAAAAACAPwAAAAAAAAAAAACAPwAAAAAAAAAAAAAAAAAAAAAAAAAAAAAAAAAAAAAAAAAAJQAAAAwAAAAAAACAKAAAAAwAAAAEAAAAJwAAABgAAAAEAAAAAAAAAP///wAAAAAAJQAAAAwAAAAEAAAATAAAAGQAAAAtAAAAOwAAAK0AAABWAAAALQAAADsAAACBAAAAHAAAACEA8AAAAAAAAAAAAAAAgD8AAAAAAAAAAAAAgD8AAAAAAAAAAAAAAAAAAAAAAAAAAAAAAAAAAAAAAAAAACUAAAAMAAAAAAAAgCgAAAAMAAAABAAAAFIAAABwAQAABAAAAOz///8AAAAAAAAAAAAAAACQAQAAAAAAAQAAAABzAGUAZwBvAGUAIAB1AGkAAAAAAAAAAAAAAAAAAAAAAAAAAAAAAAAAAAAAAAAAAAAAAAAAAAAAAAAAAAAAAAAAAAAAAAAAAAAAAAAAAAAAAAAAAAAIAAAAAAAAAIj+aer9fwAAAAAAAAAAAAAcPACAAACgPwAAoD8AAKA//v////////8AAAAAAAAAAAAAAAAAAAAAI3ez0rlnAAAAAAAAAAAAAAgAAAAAAAAA7P///wAAAAAQlEcO+gEAADjKDooAAAAAAAAAAAAAAAAJAAAAAAAAACAAAAAAAAAAXMkOin4AAACZyQ6KfgAAANG3Qur9fwAAAAAAAAAAAACJyAuAAAAAAPjBXyH6AQAAAAAAAAAAAAAQlEcO+gEAAAunRur9fwAAAMkOin4AAACZyQ6KfgAAAAAAAAAAAAAAAAAAAGR2AAgAAAAAJQAAAAwAAAAEAAAAGAAAAAwAAAAAAAAAEgAAAAwAAAABAAAAHgAAABgAAAAtAAAAOwAAAK4AAABXAAAAJQAAAAwAAAAEAAAAVAAAAJQAAAAuAAAAOwAAAKwAAABWAAAAAQAAAFVVj0EmtI9BLgAAADsAAAAMAAAATAAAAAAAAAAAAAAAAAAAAP//////////ZAAAAEUAZAB1AGEAcgBkAG8AIABBAHAAdQBkAAoAAAAMAAAACwAAAAoAAAAHAAAADAAAAAwAAAAFAAAADQAAAAwAAAALAAAADAAAAEsAAABAAAAAMAAAAAUAAAAgAAAAAQAAAAEAAAAQAAAAAAAAAAAAAABFAQAAoAAAAAAAAAAAAAAARQEAAKAAAAAlAAAADAAAAAIAAAAnAAAAGAAAAAUAAAAAAAAA////AAAAAAAlAAAADAAAAAUAAABMAAAAZAAAAAAAAABhAAAARAEAAJsAAAAAAAAAYQAAAEUBAAA7AAAAIQDwAAAAAAAAAAAAAACAPwAAAAAAAAAAAACAPwAAAAAAAAAAAAAAAAAAAAAAAAAAAAAAAAAAAAAAAAAAJQAAAAwAAAAAAACAKAAAAAwAAAAFAAAAJwAAABgAAAAFAAAAAAAAAP///wAAAAAAJQAAAAwAAAAFAAAATAAAAGQAAAALAAAAYQAAADkBAABxAAAACwAAAGEAAAAvAQAAEQAAACEA8AAAAAAAAAAAAAAAgD8AAAAAAAAAAAAAgD8AAAAAAAAAAAAAAAAAAAAAAAAAAAAAAAAAAAAAAAAAACUAAAAMAAAAAAAAgCgAAAAMAAAABQAAACUAAAAMAAAAAQAAABgAAAAMAAAAAAAAABIAAAAMAAAAAQAAAB4AAAAYAAAACwAAAGEAAAA6AQAAcgAAACUAAAAMAAAAAQAAAFQAAACUAAAADAAAAGEAAABgAAAAcQAAAAEAAABVVY9BJrSPQQwAAABhAAAADAAAAEwAAAAAAAAAAAAAAAAAAAD//////////2QAAABFAGQAdQBhAHIAZABvACAAQQBwAHUAZAAHAAAACAAAAAcAAAAHAAAABQAAAAgAAAAIAAAABAAAAAgAAAAIAAAABwAAAAgAAABLAAAAQAAAADAAAAAFAAAAIAAAAAEAAAABAAAAEAAAAAAAAAAAAAAARQEAAKAAAAAAAAAAAAAAAEUBAACgAAAAJQAAAAwAAAACAAAAJwAAABgAAAAFAAAAAAAAAP///wAAAAAAJQAAAAwAAAAFAAAATAAAAGQAAAALAAAAdgAAADkBAACGAAAACwAAAHYAAAAvAQAAEQAAACEA8AAAAAAAAAAAAAAAgD8AAAAAAAAAAAAAgD8AAAAAAAAAAAAAAAAAAAAAAAAAAAAAAAAAAAAAAAAAACUAAAAMAAAAAAAAgCgAAAAMAAAABQAAACUAAAAMAAAAAQAAABgAAAAMAAAAAAAAABIAAAAMAAAAAQAAAB4AAAAYAAAACwAAAHYAAAA6AQAAhwAAACUAAAAMAAAAAQAAAFQAAAB4AAAADAAAAHYAAAA1AAAAhgAAAAEAAABVVY9BJrSPQQwAAAB2AAAABwAAAEwAAAAAAAAAAAAAAAAAAAD//////////1wAAABTAO0AbgBkAGkAYwBvAAA6BwAAAAMAAAAHAAAACAAAAAMAAAAGAAAACAAAAEsAAABAAAAAMAAAAAUAAAAgAAAAAQAAAAEAAAAQAAAAAAAAAAAAAABFAQAAoAAAAAAAAAAAAAAARQEAAKAAAAAlAAAADAAAAAIAAAAnAAAAGAAAAAUAAAAAAAAA////AAAAAAAlAAAADAAAAAUAAABMAAAAZAAAAAsAAACLAAAAOQEAAJsAAAALAAAAiwAAAC8BAAARAAAAIQDwAAAAAAAAAAAAAACAPwAAAAAAAAAAAACAPwAAAAAAAAAAAAAAAAAAAAAAAAAAAAAAAAAAAAAAAAAAJQAAAAwAAAAAAACAKAAAAAwAAAAFAAAAJQAAAAwAAAABAAAAGAAAAAwAAAAAAAAAEgAAAAwAAAABAAAAFgAAAAwAAAAAAAAAVAAAAEgBAAAMAAAAiwAAADgBAACbAAAAAQAAAFVVj0EmtI9BDAAAAIsAAAAqAAAATAAAAAQAAAALAAAAiwAAADoBAACcAAAAoAAAAEYAaQByAG0AYQBkAG8AIABwAG8AcgA6ACAARQBEAFUAQQBSAEQATwAgAEEATABGAFIARQBEAE8AIABBAFAAVQBEACAATQBBAFIAVABJAE4ARQBaAAYAAAADAAAABQAAAAsAAAAHAAAACAAAAAgAAAAEAAAACAAAAAgAAAAFAAAAAwAAAAQAAAAHAAAACQAAAAkAAAAIAAAACAAAAAkAAAAKAAAABAAAAAgAAAAGAAAABgAAAAgAAAAHAAAACQAAAAoAAAAEAAAACAAAAAcAAAAJAAAACQAAAAQAAAAMAAAACAAAAAgAAAAHAAAAAwAAAAoAAAAHAAAABwAAABYAAAAMAAAAAAAAACUAAAAMAAAAAgAAAA4AAAAUAAAAAAAAABAAAAAUAAAA</Object>
</Signature>
</file>

<file path=_xmlsignatures/sig14.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OnEmTXln+u93uje1duuASvS4cAHte3fOdil+Jr3KNrA=</DigestValue>
    </Reference>
    <Reference Type="http://www.w3.org/2000/09/xmldsig#Object" URI="#idOfficeObject">
      <DigestMethod Algorithm="http://www.w3.org/2001/04/xmlenc#sha256"/>
      <DigestValue>dXyYI1zQYCfjXk12gWBF9ntnibiwAzbA3oLuKkLVqPE=</DigestValue>
    </Reference>
    <Reference Type="http://uri.etsi.org/01903#SignedProperties" URI="#idSignedProperties">
      <Transforms>
        <Transform Algorithm="http://www.w3.org/TR/2001/REC-xml-c14n-20010315"/>
      </Transforms>
      <DigestMethod Algorithm="http://www.w3.org/2001/04/xmlenc#sha256"/>
      <DigestValue>hWLf/r6B7L1wt4va3TZ4RZDZeqD9lq0U/M4x2XYrYi4=</DigestValue>
    </Reference>
    <Reference Type="http://www.w3.org/2000/09/xmldsig#Object" URI="#idValidSigLnImg">
      <DigestMethod Algorithm="http://www.w3.org/2001/04/xmlenc#sha256"/>
      <DigestValue>ZETdXJZyBBS3zLvfkV3E+yXxW3Zh0P4V2gZF3wXh1QM=</DigestValue>
    </Reference>
    <Reference Type="http://www.w3.org/2000/09/xmldsig#Object" URI="#idInvalidSigLnImg">
      <DigestMethod Algorithm="http://www.w3.org/2001/04/xmlenc#sha256"/>
      <DigestValue>aWcdFY4HEbuVQUbYlb1D5zkqxmhIP9JHtu30RM91qOc=</DigestValue>
    </Reference>
  </SignedInfo>
  <SignatureValue>jOBqg698JA451kG2zP70IvUPpaqXqNh067gloeaRHuh9thl38dtgYIk3DPXK33k/Bzc6oNd/I5V/
psZwYjcOqdvAfJ7RiHNblK6Uds+5tymf2WBpM6u50hH68vLIipVk/bq7fGP47FJqwYSEW0fmqNIq
ir3qr8jRQBe0iQSgeKUE+Mwbz+E8rK+V/U6KHmrfvnzX45BSJFdHQd0bhlmF7hkoSHCZKg2y6kCz
ByKn+YABUEOqhIJBGwN0cWAxGi8ZgUesQyvY7d2DlDoeX/hjR7+hP7mtZrBIwS5BuHLW58oCZw7K
n55PQ8N4qVfgylNqCKAafRfC4BNSwbVmQUMhww==</SignatureValue>
  <KeyInfo>
    <X509Data>
      <X509Certificate>MIIH/zCCBeegAwIBAgIITOM7RWNhow8wDQYJKoZIhvcNAQELBQAwWzEXMBUGA1UEBRMOUlVDIDgwMDUwMTcyLTExGjAYBgNVBAMTEUNBLURPQ1VNRU5UQSBTLkEuMRcwFQYDVQQKEw5ET0NVTUVOVEEgUy5BLjELMAkGA1UEBhMCUFkwHhcNMjEwODEzMjMyMzI2WhcNMjMwODEzMjMzMzI2WjCBpzELMAkGA1UEBhMCUFkxFjAUBgNVBAQMDUFQVUQgTUFSVElORVoxEjAQBgNVBAUTCUNJMTc2NjIyOTEYMBYGA1UEKgwPRURVQVJETyBBTEZSRURPMRcwFQYDVQQKDA5QRVJTT05BIEZJU0lDQTERMA8GA1UECwwIRklSTUEgRjIxJjAkBgNVBAMMHUVEVUFSRE8gQUxGUkVETyBBUFVEIE1BUlRJTkVaMIIBIjANBgkqhkiG9w0BAQEFAAOCAQ8AMIIBCgKCAQEAq7zDdglVFzJOy6BXCI57lDC+OsdlxtV7OJxIV4lEl/A4WHme/hlDxeIQMq06Etb0e65LzqPnyN+4cnOlVaTwH71b2cwqWPuncAa7sO63iflmb0yxCRR+UhIMrWWr1ZpRtCzhF+2D1d0TUdeK1AxDql9BSdhWLXcXUHWD/QfdDiafB+TGZvxRceVhTujgYkPe4t6nzGPrRfnC1j5SvgRT4VEn8MQ/upkygQzMD5tQbH3a+7PcIPPpFZC7wyHYWkwBI8eFWxMq82xDJc1htjcd89k6GBUpu9GQc08Pv5vXRe/2rwoek4w/9QW3mdKAgfukhrNRJw8Lxorf9gsIh41MiwIDAQABo4IDeDCCA3QwDAYDVR0TAQH/BAIwADAOBgNVHQ8BAf8EBAMCBeAwKgYDVR0lAQH/BCAwHgYIKwYBBQUHAwEGCCsGAQUFBwMCBggrBgEFBQcDBDAdBgNVHQ4EFgQUSpmPBdbUsGvgJ2EiElnJMYpqVp4wgZcGCCsGAQUFBwEBBIGKMIGHMDoGCCsGAQUFBzABhi5odHRwczovL3d3dy5kb2N1bWVudGEuY29tLnB5L2Zpcm1hZGlnaXRhbC9vc2NwMEkGCCsGAQUFBzAChj1odHRwczovL3d3dy5kb2N1bWVudGEuY29tLnB5L2Zpcm1hZGlnaXRhbC9kZXNjYXJnYXMvY2Fkb2MuY3J0MB8GA1UdIwQYMBaAFEAmrCZcYo/G9QJU5I3BGibW7qWyME8GA1UdHwRIMEYwRKBCoECGPmh0dHBzOi8vd3d3LmRvY3VtZW50YS5jb20ucHkvZmlybWFkaWdpdGFsL2Rlc2Nhcmdhcy9jcmxkb2MuY3JsMBwGA1UdEQQVMBOBEWVkdWFwdWRAZ21haWwuY29tMIIB3QYDVR0gBIIB1DCCAdAwggHMBg4rBgEEAYL5OwEBAQYBATCCAbgwPwYIKwYBBQUHAgEWM2h0dHBzOi8vd3d3LmRvY3VtZW50YS5jb20ucHkvZmlybWFkaWdpdGFsL2Rlc2NhcmdhczCBwAYIKwYBBQUHAgIwgbMagbBFc3RlIGVzIHVuIGNlcnRpZmljYWRvIGRlIHBlcnNvbmEgZu1zaWNhIGN1eWEgY2xhdmUgcHJpdmFkYSBlc3ThIGNvbnRlbmlkYSBlbiB1biBt82R1bG8gZGUgaGFyZHdhcmUgc2VndXJvIHkgc3UgZmluYWxpZGFkIGVzIGF1dGVudGljYXIgYSBzdSB0aXR1bGFyIG8gZ2VuZXJhciBmaXJtYXMgZGlnaXRhbGVzLjCBsQYIKwYBBQUHAgIwgaQagaFUaGlzIGlzIGFuIGVuZCB1c2VyIGNlcnRpZmljYXRlIHdob3NlIHByaXZhdGUga2V5IGlzIGVtYmVkZGVkIHdpdGhpbiBhIHNlY3VyZSBoYXJkd2FyZSBtb2R1bGUgdGhhdCBhaW1zIHRvIGF1dGhlbnRpY2F0ZSBpdHMgb3duZXIgb3IgZ2VuZXJhdGUgZGlnaXRhbCBzaWduYXR1cmVzLjANBgkqhkiG9w0BAQsFAAOCAgEAUTV6QEoSiHHKMAD+MWf89EK22G64O2rINOp31Ei4x8botz9i3cVQYLcbjMVaL9SV3A9vo6dPcl7YR6jx5ZsTGE2XSU7sYlQcYAG0XjWBoxyPY79/v3nUUo44CPLQFrQ6GES0HNtR5lTJHsDQJYoKRVcRRIcxu0wHa0xDKSBByqAPVEE61RnCEBQqgNX3WyKHurDdy+iveErlvTkIhaEH0iY03rM3wf1LshrgW6MAJwhwrnJQ9miHj4XW5K+UArAqGPCnhs9v3PSwuOMv/CCVeiCMFDCGGl/yow1MhdZMBwGSMewa0FuwshKV+h6HILwB+3vai6aS8mjSGp0OJFy6pfLqrwvNKZuWVpLBx+7S3/oRJVyH5DnrZO9FdUxYBsetSdmEOMTb44/w9OkjViPl8IHytXtpHQXvfXmmXsTxNGgjI5uAsUOMoms/a4qUVQ8TZdohNHGDtUKwnTMUqcFyrtpgFqIBDwZ3Z06mlJS8pLuLgWTBTOCwUTPId47qcod20N2ehR8YsTVeSLnEk5OuHpKLz9TWTTnDsB/NxdYBRzYMaWOkJB9aFrtjY17GPZ6LgZq2stMQb0WpDeTke22jnXoj76W0Ilnz9H6eN5q1NXXH8qGnI+iytvtJHR7HvWZybD2kAu/Jbcmw8vjbvgms3lcByG64rumBFXTPnkQ9/P4=</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Transform>
          <Transform Algorithm="http://www.w3.org/TR/2001/REC-xml-c14n-20010315"/>
        </Transforms>
        <DigestMethod Algorithm="http://www.w3.org/2001/04/xmlenc#sha256"/>
        <DigestValue>PfNv7LaF+iDR8872n/ZqA1hV9qb2y9qTS0o1vXfObIQ=</DigestValue>
      </Reference>
      <Reference URI="/xl/calcChain.xml?ContentType=application/vnd.openxmlformats-officedocument.spreadsheetml.calcChain+xml">
        <DigestMethod Algorithm="http://www.w3.org/2001/04/xmlenc#sha256"/>
        <DigestValue>NkKCGZ4GTQoEJmG1YQgW2GVEJf3m6FN89jl3wT1B4D8=</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rMLlAni5uA27ai4TDN8G/raWhlfE6WSiTXBHi4C7iUw=</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yovDozUAcWEyytYSLZey5UXV4gyM3KbO3unLZJHwjGU=</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rMLlAni5uA27ai4TDN8G/raWhlfE6WSiTXBHi4C7iUw=</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yovDozUAcWEyytYSLZey5UXV4gyM3KbO3unLZJHwjGU=</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xcdAxtWrapTYP4Do9LmicmN0aqAxXZEVDs2maQSOz+U=</DigestValue>
      </Reference>
      <Reference URI="/xl/drawings/_rels/vmlDrawing6.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rMLlAni5uA27ai4TDN8G/raWhlfE6WSiTXBHi4C7iUw=</DigestValue>
      </Reference>
      <Reference URI="/xl/drawings/drawing1.xml?ContentType=application/vnd.openxmlformats-officedocument.drawing+xml">
        <DigestMethod Algorithm="http://www.w3.org/2001/04/xmlenc#sha256"/>
        <DigestValue>Iz6eA9ejSMVOJTCQhfQE7e1JNIkO5JtCLIUh/1hOetc=</DigestValue>
      </Reference>
      <Reference URI="/xl/drawings/drawing2.xml?ContentType=application/vnd.openxmlformats-officedocument.drawing+xml">
        <DigestMethod Algorithm="http://www.w3.org/2001/04/xmlenc#sha256"/>
        <DigestValue>nRZTvDcJ0gylgjBPJaR2fEINme3gX+aUjM+KipycyuI=</DigestValue>
      </Reference>
      <Reference URI="/xl/drawings/drawing3.xml?ContentType=application/vnd.openxmlformats-officedocument.drawing+xml">
        <DigestMethod Algorithm="http://www.w3.org/2001/04/xmlenc#sha256"/>
        <DigestValue>iut4SZAZ1UeQpjEU+gw5Dxnn9yd12R1cCML1wkXgPc4=</DigestValue>
      </Reference>
      <Reference URI="/xl/drawings/drawing4.xml?ContentType=application/vnd.openxmlformats-officedocument.drawing+xml">
        <DigestMethod Algorithm="http://www.w3.org/2001/04/xmlenc#sha256"/>
        <DigestValue>tk+D1YpGvEHSj79igr61TnYcW/ZsjzyxJhpUNQBrG0s=</DigestValue>
      </Reference>
      <Reference URI="/xl/drawings/drawing5.xml?ContentType=application/vnd.openxmlformats-officedocument.drawing+xml">
        <DigestMethod Algorithm="http://www.w3.org/2001/04/xmlenc#sha256"/>
        <DigestValue>VyKcsxdgglPiXO1ztdslvI1cEMhaWrFdeRQGqjQFtP4=</DigestValue>
      </Reference>
      <Reference URI="/xl/drawings/drawing6.xml?ContentType=application/vnd.openxmlformats-officedocument.drawing+xml">
        <DigestMethod Algorithm="http://www.w3.org/2001/04/xmlenc#sha256"/>
        <DigestValue>AuD0/9mLaoHG6QcCDBdmfDI26C91xOgD8AbcUdd2LMk=</DigestValue>
      </Reference>
      <Reference URI="/xl/drawings/vmlDrawing1.vml?ContentType=application/vnd.openxmlformats-officedocument.vmlDrawing">
        <DigestMethod Algorithm="http://www.w3.org/2001/04/xmlenc#sha256"/>
        <DigestValue>ZPSFZG6pJVaesi6KndL6upoJSRXqe2NtA0GUZeKnhqE=</DigestValue>
      </Reference>
      <Reference URI="/xl/drawings/vmlDrawing2.vml?ContentType=application/vnd.openxmlformats-officedocument.vmlDrawing">
        <DigestMethod Algorithm="http://www.w3.org/2001/04/xmlenc#sha256"/>
        <DigestValue>dOkxBe5kWfBPPR6BlpzSyl4JzhbK2zjuZTafB9NiTsM=</DigestValue>
      </Reference>
      <Reference URI="/xl/drawings/vmlDrawing3.vml?ContentType=application/vnd.openxmlformats-officedocument.vmlDrawing">
        <DigestMethod Algorithm="http://www.w3.org/2001/04/xmlenc#sha256"/>
        <DigestValue>L5Cp68t21jOu+padPVAFoQ7iczVAcCmW6G1D4uxl4uQ=</DigestValue>
      </Reference>
      <Reference URI="/xl/drawings/vmlDrawing4.vml?ContentType=application/vnd.openxmlformats-officedocument.vmlDrawing">
        <DigestMethod Algorithm="http://www.w3.org/2001/04/xmlenc#sha256"/>
        <DigestValue>yBnNKEin7lrxmcEYb8CyomkQJZS5Vy6pRPx3ZG9X9uA=</DigestValue>
      </Reference>
      <Reference URI="/xl/drawings/vmlDrawing5.vml?ContentType=application/vnd.openxmlformats-officedocument.vmlDrawing">
        <DigestMethod Algorithm="http://www.w3.org/2001/04/xmlenc#sha256"/>
        <DigestValue>W1DZJe8lob7/yMSg0ggXB0TEt33L+Tsxhm/rsOGQE8g=</DigestValue>
      </Reference>
      <Reference URI="/xl/drawings/vmlDrawing6.vml?ContentType=application/vnd.openxmlformats-officedocument.vmlDrawing">
        <DigestMethod Algorithm="http://www.w3.org/2001/04/xmlenc#sha256"/>
        <DigestValue>JqRwhxDQQqx1NHQgrEY2x6yuY21F3ZrOz3FOh8Z5SKE=</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hZdmdgHyTS/KTRyTa+lfS0Kk7EdC+1F8XTmJFTU1sXU=</DigestValue>
      </Reference>
      <Reference URI="/xl/externalLinks/externalLink1.xml?ContentType=application/vnd.openxmlformats-officedocument.spreadsheetml.externalLink+xml">
        <DigestMethod Algorithm="http://www.w3.org/2001/04/xmlenc#sha256"/>
        <DigestValue>UJ6t/HezMwFxCh5W8NrBrn6GlLeZdlzOu3p2sXzSAiY=</DigestValue>
      </Reference>
      <Reference URI="/xl/media/image1.png?ContentType=image/png">
        <DigestMethod Algorithm="http://www.w3.org/2001/04/xmlenc#sha256"/>
        <DigestValue>QETpk/eixegbAEuOayVHoshex+m3HA9JamopO4Ox6vE=</DigestValue>
      </Reference>
      <Reference URI="/xl/media/image2.emf?ContentType=image/x-emf">
        <DigestMethod Algorithm="http://www.w3.org/2001/04/xmlenc#sha256"/>
        <DigestValue>L4Ih2x4ljceMd9T76fIvmbVbYVQ6l8kXCm4cWEBWccs=</DigestValue>
      </Reference>
      <Reference URI="/xl/media/image3.emf?ContentType=image/x-emf">
        <DigestMethod Algorithm="http://www.w3.org/2001/04/xmlenc#sha256"/>
        <DigestValue>rtxnrRZLoWDczNbhumVKe82O+iDlbHXoCT06wuxOycg=</DigestValue>
      </Reference>
      <Reference URI="/xl/media/image4.emf?ContentType=image/x-emf">
        <DigestMethod Algorithm="http://www.w3.org/2001/04/xmlenc#sha256"/>
        <DigestValue>XxON75HTwr2x3og85J7ZL0H8NU9xQeyVXj9tSXQmwrQ=</DigestValue>
      </Reference>
      <Reference URI="/xl/media/image5.emf?ContentType=image/x-emf">
        <DigestMethod Algorithm="http://www.w3.org/2001/04/xmlenc#sha256"/>
        <DigestValue>2hM80Ffp+lXzXRvGPm0aeaZwqPxvfhDCLCCVBLtvP/0=</DigestValue>
      </Reference>
      <Reference URI="/xl/media/image6.emf?ContentType=image/x-emf">
        <DigestMethod Algorithm="http://www.w3.org/2001/04/xmlenc#sha256"/>
        <DigestValue>rcHlpgUUxMRQMKYRcB1FTg9OyDbzFnacOcGxTH3EvRo=</DigestValue>
      </Reference>
      <Reference URI="/xl/printerSettings/printerSettings1.bin?ContentType=application/vnd.openxmlformats-officedocument.spreadsheetml.printerSettings">
        <DigestMethod Algorithm="http://www.w3.org/2001/04/xmlenc#sha256"/>
        <DigestValue>9s98k3pRJYZbZRI3nRUSbX6O1nlH5VxF/ONUg7whrDo=</DigestValue>
      </Reference>
      <Reference URI="/xl/printerSettings/printerSettings2.bin?ContentType=application/vnd.openxmlformats-officedocument.spreadsheetml.printerSettings">
        <DigestMethod Algorithm="http://www.w3.org/2001/04/xmlenc#sha256"/>
        <DigestValue>7ZL5mJ5NYdzDfvPqqEG+LCYDK0pqzs59+lTTJCGbBXc=</DigestValue>
      </Reference>
      <Reference URI="/xl/printerSettings/printerSettings3.bin?ContentType=application/vnd.openxmlformats-officedocument.spreadsheetml.printerSettings">
        <DigestMethod Algorithm="http://www.w3.org/2001/04/xmlenc#sha256"/>
        <DigestValue>HMdMUL8w+I9ClksnzngAU/DFEw61Q94L2jYOp3byfXQ=</DigestValue>
      </Reference>
      <Reference URI="/xl/printerSettings/printerSettings4.bin?ContentType=application/vnd.openxmlformats-officedocument.spreadsheetml.printerSettings">
        <DigestMethod Algorithm="http://www.w3.org/2001/04/xmlenc#sha256"/>
        <DigestValue>FLifMMW5UlLOUkpcqJGjhMbaevjgUnUQwEEg5oUA/N4=</DigestValue>
      </Reference>
      <Reference URI="/xl/printerSettings/printerSettings5.bin?ContentType=application/vnd.openxmlformats-officedocument.spreadsheetml.printerSettings">
        <DigestMethod Algorithm="http://www.w3.org/2001/04/xmlenc#sha256"/>
        <DigestValue>erdIS1iKfwFCdbi3s0oPTvg5S/K15hG2IyNub5we1Ag=</DigestValue>
      </Reference>
      <Reference URI="/xl/printerSettings/printerSettings6.bin?ContentType=application/vnd.openxmlformats-officedocument.spreadsheetml.printerSettings">
        <DigestMethod Algorithm="http://www.w3.org/2001/04/xmlenc#sha256"/>
        <DigestValue>erdIS1iKfwFCdbi3s0oPTvg5S/K15hG2IyNub5we1Ag=</DigestValue>
      </Reference>
      <Reference URI="/xl/sharedStrings.xml?ContentType=application/vnd.openxmlformats-officedocument.spreadsheetml.sharedStrings+xml">
        <DigestMethod Algorithm="http://www.w3.org/2001/04/xmlenc#sha256"/>
        <DigestValue>RPPnc5lcGs/yPOyli3h2BvAFTwYP175FHHrmaZOyIEM=</DigestValue>
      </Reference>
      <Reference URI="/xl/styles.xml?ContentType=application/vnd.openxmlformats-officedocument.spreadsheetml.styles+xml">
        <DigestMethod Algorithm="http://www.w3.org/2001/04/xmlenc#sha256"/>
        <DigestValue>V4kgIaPdYHHhEOChje8TfX48zFBQjj1JugvmSyhnTes=</DigestValue>
      </Reference>
      <Reference URI="/xl/theme/theme1.xml?ContentType=application/vnd.openxmlformats-officedocument.theme+xml">
        <DigestMethod Algorithm="http://www.w3.org/2001/04/xmlenc#sha256"/>
        <DigestValue>Q1Y4CPpXAEfTWbGgm5zElx8B0pHQK4RzdZXVzDJUMDc=</DigestValue>
      </Reference>
      <Reference URI="/xl/workbook.xml?ContentType=application/vnd.openxmlformats-officedocument.spreadsheetml.sheet.main+xml">
        <DigestMethod Algorithm="http://www.w3.org/2001/04/xmlenc#sha256"/>
        <DigestValue>UOyZu64bED9q1WkpZrRS17Ur7zbtqbc3YlNfxIURLeo=</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oD48ebbWmF/JeQKc+4mwRyt9mc0Q97z+n3PwXpERpqk=</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xTGNXcFxdW97Ugv9DnC0C0GSYso2IhwDUvIcHQA2nC0=</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ng5+l2MU4nkB7pLPNjb72h5DZhBlofEHAumJpmV2vog=</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ZL4O3COuea0DhgUU6BT2xFzURtXhTaRgIKk4i896Y3A=</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CzlDtl22I9Dc3pB9aymM78IJFfoE8WmqBDXuL9cYhtI=</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hrbFOjdPrfydM07ISZLCdeBsg4i6zV1UDHRIiw657nk=</DigestValue>
      </Reference>
      <Reference URI="/xl/worksheets/sheet1.xml?ContentType=application/vnd.openxmlformats-officedocument.spreadsheetml.worksheet+xml">
        <DigestMethod Algorithm="http://www.w3.org/2001/04/xmlenc#sha256"/>
        <DigestValue>UDM/jY1Wq6ETD166PMeHakaUYA3NruoGPt60eg+NGr4=</DigestValue>
      </Reference>
      <Reference URI="/xl/worksheets/sheet2.xml?ContentType=application/vnd.openxmlformats-officedocument.spreadsheetml.worksheet+xml">
        <DigestMethod Algorithm="http://www.w3.org/2001/04/xmlenc#sha256"/>
        <DigestValue>xktHL+Wo5XsnPqwFNShpCGLeDqV1jcPnatp7YUwWiHA=</DigestValue>
      </Reference>
      <Reference URI="/xl/worksheets/sheet3.xml?ContentType=application/vnd.openxmlformats-officedocument.spreadsheetml.worksheet+xml">
        <DigestMethod Algorithm="http://www.w3.org/2001/04/xmlenc#sha256"/>
        <DigestValue>MwfVtw56s8dfvgjxdZp2s7CINywgVn4wk8kJb7nVIAQ=</DigestValue>
      </Reference>
      <Reference URI="/xl/worksheets/sheet4.xml?ContentType=application/vnd.openxmlformats-officedocument.spreadsheetml.worksheet+xml">
        <DigestMethod Algorithm="http://www.w3.org/2001/04/xmlenc#sha256"/>
        <DigestValue>169PO+AIiCtmSUiyEya63EQ8LFa4cjCULE6SBzXNRW0=</DigestValue>
      </Reference>
      <Reference URI="/xl/worksheets/sheet5.xml?ContentType=application/vnd.openxmlformats-officedocument.spreadsheetml.worksheet+xml">
        <DigestMethod Algorithm="http://www.w3.org/2001/04/xmlenc#sha256"/>
        <DigestValue>4adh86+UyL4yZMJlbTJ7EIXa+aDs0VhtPDakkRoOUHE=</DigestValue>
      </Reference>
      <Reference URI="/xl/worksheets/sheet6.xml?ContentType=application/vnd.openxmlformats-officedocument.spreadsheetml.worksheet+xml">
        <DigestMethod Algorithm="http://www.w3.org/2001/04/xmlenc#sha256"/>
        <DigestValue>H25Lz6bqnWYMsLWbbU52BQVE3+W5SCmH7Sixt6Kfc1k=</DigestValue>
      </Reference>
      <Reference URI="/xl/worksheets/sheet7.xml?ContentType=application/vnd.openxmlformats-officedocument.spreadsheetml.worksheet+xml">
        <DigestMethod Algorithm="http://www.w3.org/2001/04/xmlenc#sha256"/>
        <DigestValue>8D4CJ01AmzJSkiqVlVifk2Ln2yQJAyDzzEDdXuOYUTE=</DigestValue>
      </Reference>
    </Manifest>
    <SignatureProperties>
      <SignatureProperty Id="idSignatureTime" Target="#idPackageSignature">
        <mdssi:SignatureTime xmlns:mdssi="http://schemas.openxmlformats.org/package/2006/digital-signature">
          <mdssi:Format>YYYY-MM-DDThh:mm:ssTZD</mdssi:Format>
          <mdssi:Value>2022-05-13T19:40:06Z</mdssi:Value>
        </mdssi:SignatureTime>
      </SignatureProperty>
    </SignatureProperties>
  </Object>
  <Object Id="idOfficeObject">
    <SignatureProperties>
      <SignatureProperty Id="idOfficeV1Details" Target="#idPackageSignature">
        <SignatureInfoV1 xmlns="http://schemas.microsoft.com/office/2006/digsig">
          <SetupID>{E259DBA2-B32C-4659-B623-28965322FBDC}</SetupID>
          <SignatureText>Eduardo Apud</SignatureText>
          <SignatureImage/>
          <SignatureComments/>
          <WindowsVersion>10.0</WindowsVersion>
          <OfficeVersion>16.0.10385/14</OfficeVersion>
          <ApplicationVersion>16.0.10385</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2022-05-13T19:40:06Z</xd:SigningTime>
          <xd:SigningCertificate>
            <xd:Cert>
              <xd:CertDigest>
                <DigestMethod Algorithm="http://www.w3.org/2001/04/xmlenc#sha256"/>
                <DigestValue>er8Z3PNIN7+x25y24lEbLfABBwQ7mVj6e21r0LdSyC0=</DigestValue>
              </xd:CertDigest>
              <xd:IssuerSerial>
                <X509IssuerName>C=PY, O=DOCUMENTA S.A., CN=CA-DOCUMENTA S.A., SERIALNUMBER=RUC 80050172-1</X509IssuerName>
                <X509SerialNumber>5540337135801967375</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qTCCBZGgAwIBAgIQWC+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hk+D/VTF+X5H6btEEiBu1KNEf35B5e2pyeOAOBsduFcJAgh3tjNAQGcY057ad1eCdBf6pbXv8Mhio0jlcGSvlmF+OVTTYvTUwF2HbgHDqOiQDJpnDzMhVXmNKfKH7W62QYKp0fKB8F8li1ChNt30za2bqzeTntqq3kCXHlhbjHlLMHqV76MgsEeHuSJMtxOBbQatlxyJRmcEfUyF/hu8A8q3caWLFOzfsJbTfpAxkxo3/ewkRVF/SAj70/3VBrw+IY/9TTTeS2oYrWkurC3tT5KTmwr1mMKIBprkVRVqzWuh+4HyPmgF/u4kqI6A8xiA1mdsk+hCP5zICkEv+qwjP9mK4pq1gTvjvuQ6sbu2+qBaUi5nTr/L81Y5vSvLOR0Hod7GmCx9p7JWMzEVAGmh28F0ZqPt5Ry37w4DLdtrBJPzdyso36OZseNaXM3puukBisbv2vyt2ydUvuLwEbl2oYDKcvfifCLauqlgwCv5BKFuxBDL/KKaxnJZBYKbEtgY9ztwYEY8xyAbyQqH/JAB88VW04vw7GVkdUPu7mw1udKafyJXRrqlsrAbCTWdtwYuXJPj3mi/x3z6+Fg1+kx9izYU/5+DtGLhk3YN0eIObqtjUjBhqT+u1rJ3iZtalwRtDBhEb5ehrQIDAQABo4ICUzCCAk8wEgYDVR0TAQH/BAgwBgEB/wIBADAOBgNVHQ8BAf8EBAMCAQYwHQYDVR0OBBYEFEAmrCZcYo/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wo/po7oT9Qq40OltXGGgBIA3i4NGFQ5UBsWU3tI+O3jNkBi/9k/BkYHVT9UxWNHUxoZw+QJsAKl5f8wQksVH18Scq5Z+RUSBQ7v1hvvH1m2P7FXcB0nf+nwDVoDyGv57EmhKofwQibUzKajDts6JrsXyugQhVbLynSCw4qPMJLpImpL21LxxVMcryQMYymYUAr3DrMLOUuXxKLXCSOf8oP/PSmBvKldr2xeGJ5kowMxq0Af8mn7+pnm3yi0Ons5plFugKv3eSAmBY3zBS5NGPt9FFY/9FeNbCNXLEIRhaCx3T/6lSfIJZU5fCfLUY3y0hkSwuoK1gf/hHFyqyN/PrJ8E9PbyEzpMYwc51K+PhRRMcrJaD9txveHz8XjDrjjoISL+ZV54LMzUi5sF++nG79TLxDaC4vBtg6I8mOooFqzbsYgM3R4SaElTQIv6dSEZX1wKJXh25RbldqePe4Alnwe3vU97ZrTEpKPQkRM4lPJVElOicbYR1Wx5xrvyFucagF6IVeP4IZLJt1L4rbiSzPq027Q8jECgeJeRQWVKS8nQ8KyMfA0tgAuL3Vtub5pSbMI3xqtQwdJtOgwFj2iVp1BQv3XegF6OySbw/sk46AGWOTwb6vwUPq5TfnuNzO92keBxGg+aWylEC25zYFPYpAq384g5lmVaV53zmp1f</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EQBAACfAAAAAAAAAAAAAAC/FgAAOwsAACBFTUYAAAEAeBsAAKoAAAAGAAAAAAAAAAAAAAAAAAAAgAcAADgEAABYAQAAwgAAAAAAAAAAAAAAAAAAAMA/BQDQ9QIACgAAABAAAAAAAAAAAAAAAEsAAAAQAAAAAAAAAAUAAAAeAAAAGAAAAAAAAAAAAAAARQEAAKAAAAAnAAAAGAAAAAEAAAAAAAAAAAAAAAAAAAAlAAAADAAAAAEAAABMAAAAZAAAAAAAAAAAAAAARAEAAJ8AAAAAAAAAAAAAAEU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w8PAAAAAAACUAAAAMAAAAAQAAAEwAAABkAAAAAAAAAAAAAABEAQAAnwAAAAAAAAAAAAAARQEAAKAAAAAhAPAAAAAAAAAAAAAAAIA/AAAAAAAAAAAAAIA/AAAAAAAAAAAAAAAAAAAAAAAAAAAAAAAAAAAAAAAAAAAlAAAADAAAAAAAAIAoAAAADAAAAAEAAAAnAAAAGAAAAAEAAAAAAAAA8PDwAAAAAAAlAAAADAAAAAEAAABMAAAAZAAAAAAAAAAAAAAARAEAAJ8AAAAAAAAAAAAAAEUBAACgAAAAIQDwAAAAAAAAAAAAAACAPwAAAAAAAAAAAACAPwAAAAAAAAAAAAAAAAAAAAAAAAAAAAAAAAAAAAAAAAAAJQAAAAwAAAAAAACAKAAAAAwAAAABAAAAJwAAABgAAAABAAAAAAAAAPDw8AAAAAAAJQAAAAwAAAABAAAATAAAAGQAAAAAAAAAAAAAAEQBAACfAAAAAAAAAAAAAABFAQAAoAAAACEA8AAAAAAAAAAAAAAAgD8AAAAAAAAAAAAAgD8AAAAAAAAAAAAAAAAAAAAAAAAAAAAAAAAAAAAAAAAAACUAAAAMAAAAAAAAgCgAAAAMAAAAAQAAACcAAAAYAAAAAQAAAAAAAADw8PAAAAAAACUAAAAMAAAAAQAAAEwAAABkAAAAAAAAAAAAAABEAQAAnwAAAAAAAAAAAAAARQEAAKAAAAAhAPAAAAAAAAAAAAAAAIA/AAAAAAAAAAAAAIA/AAAAAAAAAAAAAAAAAAAAAAAAAAAAAAAAAAAAAAAAAAAlAAAADAAAAAAAAIAoAAAADAAAAAEAAAAnAAAAGAAAAAEAAAAAAAAA////AAAAAAAlAAAADAAAAAEAAABMAAAAZAAAAAAAAAAAAAAARAEAAJ8AAAAAAAAAAAAAAEUBAACgAAAAIQDwAAAAAAAAAAAAAACAPwAAAAAAAAAAAACAPwAAAAAAAAAAAAAAAAAAAAAAAAAAAAAAAAAAAAAAAAAAJQAAAAwAAAAAAACAKAAAAAwAAAABAAAAJwAAABgAAAABAAAAAAAAAP///wAAAAAAJQAAAAwAAAABAAAATAAAAGQAAAAAAAAAAAAAAEQBAACfAAAAAAAAAAAAAABFAQAAoAAAACEA8AAAAAAAAAAAAAAAgD8AAAAAAAAAAAAAgD8AAAAAAAAAAAAAAAAAAAAAAAAAAAAAAAAAAAAAAAAAACUAAAAMAAAAAAAAgCgAAAAMAAAAAQAAACcAAAAYAAAAAQAAAAAAAAD///8AAAAAACUAAAAMAAAAAQAAAEwAAABkAAAAAAAAAAQAAAA/AQAAFwAAAAAAAAAEAAAAQAEAABQAAAAhAPAAAAAAAAAAAAAAAIA/AAAAAAAAAAAAAIA/AAAAAAAAAAAAAAAAAAAAAAAAAAAAAAAAAAAAAAAAAAAlAAAADAAAAAAAAIAoAAAADAAAAAEAAAAnAAAAGAAAAAEAAAAAAAAA////AAAAAAAlAAAADAAAAAEAAABMAAAAZAAAAPgAAAAFAAAANAEAABUAAAD4AAAABQAAAD0AAAARAAAAIQDwAAAAAAAAAAAAAACAPwAAAAAAAAAAAACAPwAAAAAAAAAAAAAAAAAAAAAAAAAAAAAAAAAAAAAAAAAAJQAAAAwAAAAAAACAKAAAAAwAAAABAAAAUgAAAHABAAABAAAA8////wAAAAAAAAAAAAAAAJABAAAAAAABAAAAAHMAZQBnAG8AZQAgAHUAaQAAAAAAAAAAAAAAAAAAAAAAAAAAAAAAAAAAAAAAAAAAAAAAAAAAAAAAAAAAAAAAAAAAAAAAoJBr7P1/AAAAAAAAAAAAACgSAAAAAAAAQAAAwP1/AAAwFpXq/X8AAB6j84D9fwAABAAAAAAAAAAwFpXq/X8AALm7D4p+AAAAAAAAAAAAAABzC7LSuWcAAM4AAAB+AAAASAAAAAAAAAC4qFOB/X8AACCjXIH9fwAA4OwqgQAAAAABAAAAAAAAAJbEU4H9fwAAAACV6v1/AAAAAAAAAAAAAAAAAAB+AAAA0bdC6v1/AAAAAAAAAAAAABAdAAAAAAAAEJRHDvoBAAAIvg+KfgAAABCURw76AQAAC6dG6v1/AADQvA+KfgAAAGm9D4p+AAAAAAAAAAAAAAAAAAAAZHYACAAAAAAlAAAADAAAAAEAAAAYAAAADAAAAAAAAAASAAAADAAAAAEAAAAeAAAAGAAAAPgAAAAFAAAANQEAABYAAAAlAAAADAAAAAEAAABUAAAAhAAAAPkAAAAFAAAAMwEAABUAAAABAAAAVVWPQSa0j0H5AAAABQAAAAkAAABMAAAAAAAAAAAAAAAAAAAA//////////9gAAAAMQAzAC8ANQAvADIAMAAyADIAAAAHAAAABwAAAAUAAAAHAAAABQAAAAcAAAAHAAAABwAAAAcAAABLAAAAQAAAADAAAAAFAAAAIAAAAAEAAAABAAAAEAAAAAAAAAAAAAAARQEAAKAAAAAAAAAAAAAAAEUBAACgAAAAUgAAAHABAAACAAAAFAAAAAkAAAAAAAAAAAAAALwCAAAAAAAAAQICIlMAeQBzAHQAZQBtAAAAAAAAAAAAAAAAAAAAAAAAAAAAAAAAAAAAAAAAAAAAAAAAAAAAAAAAAAAAAAAAAAAAAAAAAAAACQAAAAEAAAAJAAAAAAAAAP/////6AQAAiP5p6v1/AAAAAAAAAAAAAAAAAAAAAAAAgOUOin4AAABI5Q6KfgAAAAAAAAAAAAAAAAAAAAAAAACjU7PSuWcAALhs+dP9fwAAEQAAAAAAAADwVRIT+gEAABCURw76AQAAoOYOigAAAAAAAAAAAAAAAAcAAAAAAAAAQGd2DvoBAADc5Q6KfgAAABnmDop+AAAA0bdC6v1/AACA5Q6KfgAAANZNR+oAAAAAlWSoXpNpAAARAAAAAAAAABCURw76AQAAC6dG6v1/AACA5Q6KfgAAABnmDop+AAAAAAAAAAAAAAAAAAAAZHYACAAAAAAlAAAADAAAAAIAAAAnAAAAGAAAAAMAAAAAAAAAAAAAAAAAAAAlAAAADAAAAAMAAABMAAAAZAAAAAAAAAAAAAAA//////////8AAAAAHAAAAAAAAAA/AAAAIQDwAAAAAAAAAAAAAACAPwAAAAAAAAAAAACAPwAAAAAAAAAAAAAAAAAAAAAAAAAAAAAAAAAAAAAAAAAAJQAAAAwAAAAAAACAKAAAAAwAAAADAAAAJwAAABgAAAADAAAAAAAAAAAAAAAAAAAAJQAAAAwAAAADAAAATAAAAGQAAAAAAAAAAAAAAP//////////AAAAABwAAABAAQAAAAAAACEA8AAAAAAAAAAAAAAAgD8AAAAAAAAAAAAAgD8AAAAAAAAAAAAAAAAAAAAAAAAAAAAAAAAAAAAAAAAAACUAAAAMAAAAAAAAgCgAAAAMAAAAAwAAACcAAAAYAAAAAwAAAAAAAAAAAAAAAAAAACUAAAAMAAAAAwAAAEwAAABkAAAAAAAAAAAAAAD//////////0ABAAAcAAAAAAAAAD8AAAAhAPAAAAAAAAAAAAAAAIA/AAAAAAAAAAAAAIA/AAAAAAAAAAAAAAAAAAAAAAAAAAAAAAAAAAAAAAAAAAAlAAAADAAAAAAAAIAoAAAADAAAAAMAAAAnAAAAGAAAAAMAAAAAAAAAAAAAAAAAAAAlAAAADAAAAAMAAABMAAAAZAAAAAAAAABbAAAAPwEAAFwAAAAAAAAAWwAAAEABAAACAAAAIQDwAAAAAAAAAAAAAACAPwAAAAAAAAAAAACAPwAAAAAAAAAAAAAAAAAAAAAAAAAAAAAAAAAAAAAAAAAAJQAAAAwAAAAAAACAKAAAAAwAAAADAAAAJwAAABgAAAADAAAAAAAAAP///wAAAAAAJQAAAAwAAAADAAAATAAAAGQAAAAAAAAAHAAAAD8BAABaAAAAAAAAABwAAABAAQAAPwAAACEA8AAAAAAAAAAAAAAAgD8AAAAAAAAAAAAAgD8AAAAAAAAAAAAAAAAAAAAAAAAAAAAAAAAAAAAAAAAAACUAAAAMAAAAAAAAgCgAAAAMAAAAAwAAACcAAAAYAAAAAwAAAAAAAAD///8AAAAAACUAAAAMAAAAAwAAAEwAAABkAAAACwAAADcAAAAhAAAAWgAAAAsAAAA3AAAAFwAAACQAAAAhAPAAAAAAAAAAAAAAAIA/AAAAAAAAAAAAAIA/AAAAAAAAAAAAAAAAAAAAAAAAAAAAAAAAAAAAAAAAAAAlAAAADAAAAAAAAIAoAAAADAAAAAMAAABSAAAAcAEAAAMAAADg////AAAAAAAAAAAAAAAAkAEAAAAAAAEAAAAAYQByAGkAYQBsAAAAAAAAAAAAAAAAAAAAAAAAAAAAAAAAAAAAAAAAAAAAAAAAAAAAAAAAAAAAAAAAAAAAAAAAAAAA//8AAAAAAQAAANDXFxP6AQAAAAAAAAAAAACI/mnq/X8AAAAAAAAAAAAAcCVSIfoBAACWJdaZrmbYAQIAAAAAAAAAAAAAAAAAAAAAAAAAAAAAAIN0s9K5ZwAAqPqEgP1/AABo/4SA/X8AAOD///8AAAAAEJRHDvoBAACYyQ6KAAAAAAAAAAAAAAAABgAAAAAAAAAgAAAAAAAAALzIDop+AAAA+cgOin4AAADRt0Lq/X8AAAAAAAAAAAAAAAAAAAAAAABIwl8h+gEAAAAAAAAAAAAAEJRHDvoBAAALp0bq/X8AAGDIDop+AAAA+cgOin4AAAAAAAAAAAAAAAAAAABkdgAIAAAAACUAAAAMAAAAAwAAABgAAAAMAAAAAAAAABIAAAAMAAAAAQAAABYAAAAMAAAACAAAAFQAAABUAAAADAAAADcAAAAgAAAAWgAAAAEAAABVVY9BJrSPQQwAAABbAAAAAQAAAEwAAAAEAAAACwAAADcAAAAiAAAAWwAAAFAAAABYAAAAFQAAABYAAAAMAAAAAAAAACUAAAAMAAAAAgAAACcAAAAYAAAABAAAAAAAAAD///8AAAAAACUAAAAMAAAABAAAAEwAAABkAAAALQAAACAAAAA0AQAAWgAAAC0AAAAgAAAACAEAADsAAAAhAPAAAAAAAAAAAAAAAIA/AAAAAAAAAAAAAIA/AAAAAAAAAAAAAAAAAAAAAAAAAAAAAAAAAAAAAAAAAAAlAAAADAAAAAAAAIAoAAAADAAAAAQAAAAnAAAAGAAAAAQAAAAAAAAA////AAAAAAAlAAAADAAAAAQAAABMAAAAZAAAAC0AAAAgAAAANAEAAFYAAAAtAAAAIAAAAAgBAAA3AAAAIQDwAAAAAAAAAAAAAACAPwAAAAAAAAAAAACAPwAAAAAAAAAAAAAAAAAAAAAAAAAAAAAAAAAAAAAAAAAAJQAAAAwAAAAAAACAKAAAAAwAAAAEAAAAJwAAABgAAAAEAAAAAAAAAP///wAAAAAAJQAAAAwAAAAEAAAATAAAAGQAAAAtAAAAOwAAAK0AAABWAAAALQAAADsAAACBAAAAHAAAACEA8AAAAAAAAAAAAAAAgD8AAAAAAAAAAAAAgD8AAAAAAAAAAAAAAAAAAAAAAAAAAAAAAAAAAAAAAAAAACUAAAAMAAAAAAAAgCgAAAAMAAAABAAAAFIAAABwAQAABAAAAOz///8AAAAAAAAAAAAAAACQAQAAAAAAAQAAAABzAGUAZwBvAGUAIAB1AGkAAAAAAAAAAAAAAAAAAAAAAAAAAAAAAAAAAAAAAAAAAAAAAAAAAAAAAAAAAAAAAAAAAAAAAAAAAAAAAAAAAAAAAAAAAAAIAAAAAAAAAIj+aer9fwAAAAAAAAAAAAAcPACAAACgPwAAoD8AAKA//v////////8AAAAAAAAAAAAAAAAAAAAAI3ez0rlnAAAAAAAAAAAAAAgAAAAAAAAA7P///wAAAAAQlEcO+gEAADjKDooAAAAAAAAAAAAAAAAJAAAAAAAAACAAAAAAAAAAXMkOin4AAACZyQ6KfgAAANG3Qur9fwAAAAAAAAAAAACJyAuAAAAAAPjBXyH6AQAAAAAAAAAAAAAQlEcO+gEAAAunRur9fwAAAMkOin4AAACZyQ6KfgAAAAAAAAAAAAAAAAAAAGR2AAgAAAAAJQAAAAwAAAAEAAAAGAAAAAwAAAAAAAAAEgAAAAwAAAABAAAAHgAAABgAAAAtAAAAOwAAAK4AAABXAAAAJQAAAAwAAAAEAAAAVAAAAJQAAAAuAAAAOwAAAKwAAABWAAAAAQAAAFVVj0EmtI9BLgAAADsAAAAMAAAATAAAAAAAAAAAAAAAAAAAAP//////////ZAAAAEUAZAB1AGEAcgBkAG8AIABBAHAAdQBkAAoAAAAMAAAACwAAAAoAAAAHAAAADAAAAAwAAAAFAAAADQAAAAwAAAALAAAADAAAAEsAAABAAAAAMAAAAAUAAAAgAAAAAQAAAAEAAAAQAAAAAAAAAAAAAABFAQAAoAAAAAAAAAAAAAAARQEAAKAAAAAlAAAADAAAAAIAAAAnAAAAGAAAAAUAAAAAAAAA////AAAAAAAlAAAADAAAAAUAAABMAAAAZAAAAAAAAABhAAAARAEAAJsAAAAAAAAAYQAAAEUBAAA7AAAAIQDwAAAAAAAAAAAAAACAPwAAAAAAAAAAAACAPwAAAAAAAAAAAAAAAAAAAAAAAAAAAAAAAAAAAAAAAAAAJQAAAAwAAAAAAACAKAAAAAwAAAAFAAAAJwAAABgAAAAFAAAAAAAAAP///wAAAAAAJQAAAAwAAAAFAAAATAAAAGQAAAALAAAAYQAAADkBAABxAAAACwAAAGEAAAAvAQAAEQAAACEA8AAAAAAAAAAAAAAAgD8AAAAAAAAAAAAAgD8AAAAAAAAAAAAAAAAAAAAAAAAAAAAAAAAAAAAAAAAAACUAAAAMAAAAAAAAgCgAAAAMAAAABQAAACUAAAAMAAAAAQAAABgAAAAMAAAAAAAAABIAAAAMAAAAAQAAAB4AAAAYAAAACwAAAGEAAAA6AQAAcgAAACUAAAAMAAAAAQAAAFQAAACUAAAADAAAAGEAAABgAAAAcQAAAAEAAABVVY9BJrSPQQwAAABhAAAADAAAAEwAAAAAAAAAAAAAAAAAAAD//////////2QAAABFAGQAdQBhAHIAZABvACAAQQBwAHUAZAAHAAAACAAAAAcAAAAHAAAABQAAAAgAAAAIAAAABAAAAAgAAAAIAAAABwAAAAgAAABLAAAAQAAAADAAAAAFAAAAIAAAAAEAAAABAAAAEAAAAAAAAAAAAAAARQEAAKAAAAAAAAAAAAAAAEUBAACgAAAAJQAAAAwAAAACAAAAJwAAABgAAAAFAAAAAAAAAP///wAAAAAAJQAAAAwAAAAFAAAATAAAAGQAAAALAAAAdgAAADkBAACGAAAACwAAAHYAAAAvAQAAEQAAACEA8AAAAAAAAAAAAAAAgD8AAAAAAAAAAAAAgD8AAAAAAAAAAAAAAAAAAAAAAAAAAAAAAAAAAAAAAAAAACUAAAAMAAAAAAAAgCgAAAAMAAAABQAAACUAAAAMAAAAAQAAABgAAAAMAAAAAAAAABIAAAAMAAAAAQAAAB4AAAAYAAAACwAAAHYAAAA6AQAAhwAAACUAAAAMAAAAAQAAAFQAAAB4AAAADAAAAHYAAAA1AAAAhgAAAAEAAABVVY9BJrSPQQwAAAB2AAAABwAAAEwAAAAAAAAAAAAAAAAAAAD//////////1wAAABTAO0AbgBkAGkAYwBvAAAABwAAAAMAAAAHAAAACAAAAAMAAAAGAAAACAAAAEsAAABAAAAAMAAAAAUAAAAgAAAAAQAAAAEAAAAQAAAAAAAAAAAAAABFAQAAoAAAAAAAAAAAAAAARQEAAKAAAAAlAAAADAAAAAIAAAAnAAAAGAAAAAUAAAAAAAAA////AAAAAAAlAAAADAAAAAUAAABMAAAAZAAAAAsAAACLAAAAOQEAAJsAAAALAAAAiwAAAC8BAAARAAAAIQDwAAAAAAAAAAAAAACAPwAAAAAAAAAAAACAPwAAAAAAAAAAAAAAAAAAAAAAAAAAAAAAAAAAAAAAAAAAJQAAAAwAAAAAAACAKAAAAAwAAAAFAAAAJQAAAAwAAAABAAAAGAAAAAwAAAAAAAAAEgAAAAwAAAABAAAAFgAAAAwAAAAAAAAAVAAAAEgBAAAMAAAAiwAAADgBAACbAAAAAQAAAFVVj0EmtI9BDAAAAIsAAAAqAAAATAAAAAQAAAALAAAAiwAAADoBAACcAAAAoAAAAEYAaQByAG0AYQBkAG8AIABwAG8AcgA6ACAARQBEAFUAQQBSAEQATwAgAEEATABGAFIARQBEAE8AIABBAFAAVQBEACAATQBBAFIAVABJAE4ARQBaAAYAAAADAAAABQAAAAsAAAAHAAAACAAAAAgAAAAEAAAACAAAAAgAAAAFAAAAAwAAAAQAAAAHAAAACQAAAAkAAAAIAAAACAAAAAkAAAAKAAAABAAAAAgAAAAGAAAABgAAAAgAAAAHAAAACQAAAAoAAAAEAAAACAAAAAcAAAAJAAAACQAAAAQAAAAMAAAACAAAAAgAAAAHAAAAAwAAAAoAAAAHAAAABwAAABYAAAAMAAAAAAAAACUAAAAMAAAAAgAAAA4AAAAUAAAAAAAAABAAAAAUAAAA</Object>
  <Object Id="idInvalidSigLnImg">AQAAAGwAAAAAAAAAAAAAAEQBAACfAAAAAAAAAAAAAAC/FgAAOwsAACBFTUYAAAEAsB8AALAAAAAGAAAAAAAAAAAAAAAAAAAAgAcAADgEAABYAQAAwgAAAAAAAAAAAAAAAAAAAMA/BQDQ9QIACgAAABAAAAAAAAAAAAAAAEsAAAAQAAAAAAAAAAUAAAAeAAAAGAAAAAAAAAAAAAAARQEAAKAAAAAnAAAAGAAAAAEAAAAAAAAAAAAAAAAAAAAlAAAADAAAAAEAAABMAAAAZAAAAAAAAAAAAAAARAEAAJ8AAAAAAAAAAAAAAEU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w8PAAAAAAACUAAAAMAAAAAQAAAEwAAABkAAAAAAAAAAAAAABEAQAAnwAAAAAAAAAAAAAARQEAAKAAAAAhAPAAAAAAAAAAAAAAAIA/AAAAAAAAAAAAAIA/AAAAAAAAAAAAAAAAAAAAAAAAAAAAAAAAAAAAAAAAAAAlAAAADAAAAAAAAIAoAAAADAAAAAEAAAAnAAAAGAAAAAEAAAAAAAAA8PDwAAAAAAAlAAAADAAAAAEAAABMAAAAZAAAAAAAAAAAAAAARAEAAJ8AAAAAAAAAAAAAAEUBAACgAAAAIQDwAAAAAAAAAAAAAACAPwAAAAAAAAAAAACAPwAAAAAAAAAAAAAAAAAAAAAAAAAAAAAAAAAAAAAAAAAAJQAAAAwAAAAAAACAKAAAAAwAAAABAAAAJwAAABgAAAABAAAAAAAAAPDw8AAAAAAAJQAAAAwAAAABAAAATAAAAGQAAAAAAAAAAAAAAEQBAACfAAAAAAAAAAAAAABFAQAAoAAAACEA8AAAAAAAAAAAAAAAgD8AAAAAAAAAAAAAgD8AAAAAAAAAAAAAAAAAAAAAAAAAAAAAAAAAAAAAAAAAACUAAAAMAAAAAAAAgCgAAAAMAAAAAQAAACcAAAAYAAAAAQAAAAAAAADw8PAAAAAAACUAAAAMAAAAAQAAAEwAAABkAAAAAAAAAAAAAABEAQAAnwAAAAAAAAAAAAAARQEAAKAAAAAhAPAAAAAAAAAAAAAAAIA/AAAAAAAAAAAAAIA/AAAAAAAAAAAAAAAAAAAAAAAAAAAAAAAAAAAAAAAAAAAlAAAADAAAAAAAAIAoAAAADAAAAAEAAAAnAAAAGAAAAAEAAAAAAAAA////AAAAAAAlAAAADAAAAAEAAABMAAAAZAAAAAAAAAAAAAAARAEAAJ8AAAAAAAAAAAAAAEUBAACgAAAAIQDwAAAAAAAAAAAAAACAPwAAAAAAAAAAAACAPwAAAAAAAAAAAAAAAAAAAAAAAAAAAAAAAAAAAAAAAAAAJQAAAAwAAAAAAACAKAAAAAwAAAABAAAAJwAAABgAAAABAAAAAAAAAP///wAAAAAAJQAAAAwAAAABAAAATAAAAGQAAAAAAAAAAAAAAEQBAACfAAAAAAAAAAAAAABFAQAAoAAAACEA8AAAAAAAAAAAAAAAgD8AAAAAAAAAAAAAgD8AAAAAAAAAAAAAAAAAAAAAAAAAAAAAAAAAAAAAAAAAACUAAAAMAAAAAAAAgCgAAAAMAAAAAQAAACcAAAAYAAAAAQAAAAAAAAD///8AAAAAACUAAAAMAAAAAQAAAEwAAABkAAAAAAAAAAQAAAA/AQAAFwAAAAAAAAAEAAAAQAEAABQAAAAhAPAAAAAAAAAAAAAAAIA/AAAAAAAAAAAAAIA/AAAAAAAAAAAAAAAAAAAAAAAAAAAAAAAAAAAAAAAAAAAlAAAADAAAAAAAAIAoAAAADAAAAAEAAAAnAAAAGAAAAAEAAAAAAAAA////AAAAAAAlAAAADAAAAAEAAABMAAAAZAAAAAsAAAAEAAAAHgAAABcAAAALAAAABAAAABQAAAAUAAAAIQDwAAAAAAAAAAAAAACAPwAAAAAAAAAAAACAPwAAAAAAAAAAAAAAAAAAAAAAAAAAAAAAAAAAAAAAAAAAJQAAAAwAAAAAAACAKAAAAAwAAAABAAAAUAAAAHQDAAANAAAABQAAABwAAAAUAAAADQAAAAUAAAAAAAAAAAAAABAAAAAQAAAATAAAACgAAAB0AAAAAAMAAAAAAAAAAAAAEAAAACgAAAAQAAAAEAAAAAEAGAAAAAAAAAAAAAAAAAAAAAAAAAAAAAAAAAAAAAAAAAAAAAAAAAAAAAAKFkIcPLYRJW8AAAAAAAAAAAAAAAAAAAAAAAAIETQOHlwAAAAAAAAAAAAAAAAAAAARJW8fQ8kfQ8kLGUsAAAAAAAAAAAAAAAAIETQdQMEJEzt7t91LdKBLdKBLdKA/YocECRgcPbgfQ8keQcQIEjYWIzAdLT4IETQdQMEVLosAAABLdKClzeR7t92+1uV7t91pdn4HEDEdQMEfQ8kdQMEIETQIETQdQMEdP70ECRgAAABLdKB7t93t7e3t7e3t7e3t7e19fX0GDiocPLYfQ8kdQMEdQMEfQ8kJEzslOlAAAABLdKC91eTt7e3t7e3t7e3t7e3t7e1TU1MECBodP70fQ8kfQ8kWMJABAgI3VXYAAABLdKB7t93t7e2+eje+eje1dDRWVlYECBoXMpcfQ8kfQ8kfQ8kfQ8kULIYBAwkAAABLdKC91eTt7e3t7e3t7e09PT0KF0YdP78fQ8kfQ8kQI2oFCyEVLYkfQ8kaOq4HEDFLdKB7t93t7e3Z5Op7t90OFRobO7MfQ8kcPbgKFkQyMjKkpKQ6OjoGDioRJW8ECh5LdKC91eTt7e17t917t90+XG8GDiwQI2oHCRFsbGzn5+ft7e3t7e2Toq0oPlYAAABLdKB7t93t7e17t917t917t91bh6ODg4PLy8vt7e3t7e3t7e3t7e17t91LdKAAAABLdKC91eTt7e3Z5Op7t917t93M3eft7e3t7e3t7e3t7e3t7e3t7e3E2OZLdKAAAABLdKB7t93t7e3t7e3t7e3t7e3t7e3t7e3t7e3t7e3t7e3t7e3t7e17t91LdKAAAABLdKClzeR7t92+1uV7t92+1uV7t92+1uV7t92+1uV7t92+1uV7t92qz+VLdKAAAAB7t91LdKBLdKBLdKBLdKBLdKBLdKBLdKBLdKBLdKBLdKBLdKBLdKBLdKB7t90AAAAAAAAAAAAAAAAAAAAAAAAAAAAAAAAAAAAAAAAAAAAAAAAAAAAAAAAAAAAAAAAAAAAnAAAAGAAAAAEAAAAAAAAA////AAAAAAAlAAAADAAAAAEAAABMAAAAZAAAACoAAAAFAAAAhAAAABUAAAAqAAAABQAAAFsAAAARAAAAIQDwAAAAAAAAAAAAAACAPwAAAAAAAAAAAACAPwAAAAAAAAAAAAAAAAAAAAAAAAAAAAAAAAAAAAAAAAAAJQAAAAwAAAAAAACAKAAAAAwAAAABAAAAUgAAAHABAAABAAAA8////wAAAAAAAAAAAAAAAJABAAAAAAABAAAAAHMAZQBnAG8AZQAgAHUAaQAAAAAAAAAAAAAAAAAAAAAAAAAAAAAAAAAAAAAAAAAAAAAAAAAAAAAAAAAAAAAAAAAAAAAAoJBr7P1/AAAAAAAAAAAAACgSAAAAAAAAQAAAwP1/AAAwFpXq/X8AAB6j84D9fwAABAAAAAAAAAAwFpXq/X8AALm7D4p+AAAAAAAAAAAAAABzC7LSuWcAAM4AAAB+AAAASAAAAAAAAAC4qFOB/X8AACCjXIH9fwAA4OwqgQAAAAABAAAAAAAAAJbEU4H9fwAAAACV6v1/AAAAAAAAAAAAAAAAAAB+AAAA0bdC6v1/AAAAAAAAAAAAABAdAAAAAAAAEJRHDvoBAAAIvg+KfgAAABCURw76AQAAC6dG6v1/AADQvA+KfgAAAGm9D4p+AAAAAAAAAAAAAAAAAAAAZHYACAAAAAAlAAAADAAAAAEAAAAYAAAADAAAAP8AAAASAAAADAAAAAEAAAAeAAAAGAAAACoAAAAFAAAAhQAAABYAAAAlAAAADAAAAAEAAABUAAAAqAAAACsAAAAFAAAAgwAAABUAAAABAAAAVVWPQSa0j0ErAAAABQAAAA8AAABMAAAAAAAAAAAAAAAAAAAA//////////9sAAAARgBpAHIAbQBhACAAbgBvACAAdgDhAGwAaQBkAGEAAAAGAAAAAwAAAAUAAAALAAAABwAAAAQAAAAHAAAACAAAAAQAAAAGAAAABwAAAAMAAAADAAAACAAAAAcAAABLAAAAQAAAADAAAAAFAAAAIAAAAAEAAAABAAAAEAAAAAAAAAAAAAAARQEAAKAAAAAAAAAAAAAAAEUBAACgAAAAUgAAAHABAAACAAAAFAAAAAkAAAAAAAAAAAAAALwCAAAAAAAAAQICIlMAeQBzAHQAZQBtAAAAAAAAAAAAAAAAAAAAAAAAAAAAAAAAAAAAAAAAAAAAAAAAAAAAAAAAAAAAAAAAAAAAAAAAAAAACQAAAAEAAAAJAAAAAAAAAP/////6AQAAiP5p6v1/AAAAAAAAAAAAAAAAAAAAAAAAgOUOin4AAABI5Q6KfgAAAAAAAAAAAAAAAAAAAAAAAACjU7PSuWcAALhs+dP9fwAAEQAAAAAAAADwVRIT+gEAABCURw76AQAAoOYOigAAAAAAAAAAAAAAAAcAAAAAAAAAQGd2DvoBAADc5Q6KfgAAABnmDop+AAAA0bdC6v1/AACA5Q6KfgAAANZNR+oAAAAAlWSoXpNpAAARAAAAAAAAABCURw76AQAAC6dG6v1/AACA5Q6KfgAAABnmDop+AAAAAAAAAAAAAAAAAAAAZHYACAAAAAAlAAAADAAAAAIAAAAnAAAAGAAAAAMAAAAAAAAAAAAAAAAAAAAlAAAADAAAAAMAAABMAAAAZAAAAAAAAAAAAAAA//////////8AAAAAHAAAAAAAAAA/AAAAIQDwAAAAAAAAAAAAAACAPwAAAAAAAAAAAACAPwAAAAAAAAAAAAAAAAAAAAAAAAAAAAAAAAAAAAAAAAAAJQAAAAwAAAAAAACAKAAAAAwAAAADAAAAJwAAABgAAAADAAAAAAAAAAAAAAAAAAAAJQAAAAwAAAADAAAATAAAAGQAAAAAAAAAAAAAAP//////////AAAAABwAAABAAQAAAAAAACEA8AAAAAAAAAAAAAAAgD8AAAAAAAAAAAAAgD8AAAAAAAAAAAAAAAAAAAAAAAAAAAAAAAAAAAAAAAAAACUAAAAMAAAAAAAAgCgAAAAMAAAAAwAAACcAAAAYAAAAAwAAAAAAAAAAAAAAAAAAACUAAAAMAAAAAwAAAEwAAABkAAAAAAAAAAAAAAD//////////0ABAAAcAAAAAAAAAD8AAAAhAPAAAAAAAAAAAAAAAIA/AAAAAAAAAAAAAIA/AAAAAAAAAAAAAAAAAAAAAAAAAAAAAAAAAAAAAAAAAAAlAAAADAAAAAAAAIAoAAAADAAAAAMAAAAnAAAAGAAAAAMAAAAAAAAAAAAAAAAAAAAlAAAADAAAAAMAAABMAAAAZAAAAAAAAABbAAAAPwEAAFwAAAAAAAAAWwAAAEABAAACAAAAIQDwAAAAAAAAAAAAAACAPwAAAAAAAAAAAACAPwAAAAAAAAAAAAAAAAAAAAAAAAAAAAAAAAAAAAAAAAAAJQAAAAwAAAAAAACAKAAAAAwAAAADAAAAJwAAABgAAAADAAAAAAAAAP///wAAAAAAJQAAAAwAAAADAAAATAAAAGQAAAAAAAAAHAAAAD8BAABaAAAAAAAAABwAAABAAQAAPwAAACEA8AAAAAAAAAAAAAAAgD8AAAAAAAAAAAAAgD8AAAAAAAAAAAAAAAAAAAAAAAAAAAAAAAAAAAAAAAAAACUAAAAMAAAAAAAAgCgAAAAMAAAAAwAAACcAAAAYAAAAAwAAAAAAAAD///8AAAAAACUAAAAMAAAAAwAAAEwAAABkAAAACwAAADcAAAAhAAAAWgAAAAsAAAA3AAAAFwAAACQAAAAhAPAAAAAAAAAAAAAAAIA/AAAAAAAAAAAAAIA/AAAAAAAAAAAAAAAAAAAAAAAAAAAAAAAAAAAAAAAAAAAlAAAADAAAAAAAAIAoAAAADAAAAAMAAABSAAAAcAEAAAMAAADg////AAAAAAAAAAAAAAAAkAEAAAAAAAEAAAAAYQByAGkAYQBsAAAAAAAAAAAAAAAAAAAAAAAAAAAAAAAAAAAAAAAAAAAAAAAAAAAAAAAAAAAAAAAAAAAAAAAAAAAA//8AAAAAAQAAANDXFxP6AQAAAAAAAAAAAACI/mnq/X8AAAAAAAAAAAAAcCVSIfoBAACWJdaZrmbYAQIAAAAAAAAAAAAAAAAAAAAAAAAAAAAAAIN0s9K5ZwAAqPqEgP1/AABo/4SA/X8AAOD///8AAAAAEJRHDvoBAACYyQ6KAAAAAAAAAAAAAAAABgAAAAAAAAAgAAAAAAAAALzIDop+AAAA+cgOin4AAADRt0Lq/X8AAAAAAAAAAAAAAAAAAAAAAABIwl8h+gEAAAAAAAAAAAAAEJRHDvoBAAALp0bq/X8AAGDIDop+AAAA+cgOin4AAAAAAAAAAAAAAAAAAABkdgAIAAAAACUAAAAMAAAAAwAAABgAAAAMAAAAAAAAABIAAAAMAAAAAQAAABYAAAAMAAAACAAAAFQAAABUAAAADAAAADcAAAAgAAAAWgAAAAEAAABVVY9BJrSPQQwAAABbAAAAAQAAAEwAAAAEAAAACwAAADcAAAAiAAAAWwAAAFAAAABYAAAAFQAAABYAAAAMAAAAAAAAACUAAAAMAAAAAgAAACcAAAAYAAAABAAAAAAAAAD///8AAAAAACUAAAAMAAAABAAAAEwAAABkAAAALQAAACAAAAA0AQAAWgAAAC0AAAAgAAAACAEAADsAAAAhAPAAAAAAAAAAAAAAAIA/AAAAAAAAAAAAAIA/AAAAAAAAAAAAAAAAAAAAAAAAAAAAAAAAAAAAAAAAAAAlAAAADAAAAAAAAIAoAAAADAAAAAQAAAAnAAAAGAAAAAQAAAAAAAAA////AAAAAAAlAAAADAAAAAQAAABMAAAAZAAAAC0AAAAgAAAANAEAAFYAAAAtAAAAIAAAAAgBAAA3AAAAIQDwAAAAAAAAAAAAAACAPwAAAAAAAAAAAACAPwAAAAAAAAAAAAAAAAAAAAAAAAAAAAAAAAAAAAAAAAAAJQAAAAwAAAAAAACAKAAAAAwAAAAEAAAAJwAAABgAAAAEAAAAAAAAAP///wAAAAAAJQAAAAwAAAAEAAAATAAAAGQAAAAtAAAAOwAAAK0AAABWAAAALQAAADsAAACBAAAAHAAAACEA8AAAAAAAAAAAAAAAgD8AAAAAAAAAAAAAgD8AAAAAAAAAAAAAAAAAAAAAAAAAAAAAAAAAAAAAAAAAACUAAAAMAAAAAAAAgCgAAAAMAAAABAAAAFIAAABwAQAABAAAAOz///8AAAAAAAAAAAAAAACQAQAAAAAAAQAAAABzAGUAZwBvAGUAIAB1AGkAAAAAAAAAAAAAAAAAAAAAAAAAAAAAAAAAAAAAAAAAAAAAAAAAAAAAAAAAAAAAAAAAAAAAAAAAAAAAAAAAAAAAAAAAAAAIAAAAAAAAAIj+aer9fwAAAAAAAAAAAAAcPACAAACgPwAAoD8AAKA//v////////8AAAAAAAAAAAAAAAAAAAAAI3ez0rlnAAAAAAAAAAAAAAgAAAAAAAAA7P///wAAAAAQlEcO+gEAADjKDooAAAAAAAAAAAAAAAAJAAAAAAAAACAAAAAAAAAAXMkOin4AAACZyQ6KfgAAANG3Qur9fwAAAAAAAAAAAACJyAuAAAAAAPjBXyH6AQAAAAAAAAAAAAAQlEcO+gEAAAunRur9fwAAAMkOin4AAACZyQ6KfgAAAAAAAAAAAAAAAAAAAGR2AAgAAAAAJQAAAAwAAAAEAAAAGAAAAAwAAAAAAAAAEgAAAAwAAAABAAAAHgAAABgAAAAtAAAAOwAAAK4AAABXAAAAJQAAAAwAAAAEAAAAVAAAAJQAAAAuAAAAOwAAAKwAAABWAAAAAQAAAFVVj0EmtI9BLgAAADsAAAAMAAAATAAAAAAAAAAAAAAAAAAAAP//////////ZAAAAEUAZAB1AGEAcgBkAG8AIABBAHAAdQBkAAoAAAAMAAAACwAAAAoAAAAHAAAADAAAAAwAAAAFAAAADQAAAAwAAAALAAAADAAAAEsAAABAAAAAMAAAAAUAAAAgAAAAAQAAAAEAAAAQAAAAAAAAAAAAAABFAQAAoAAAAAAAAAAAAAAARQEAAKAAAAAlAAAADAAAAAIAAAAnAAAAGAAAAAUAAAAAAAAA////AAAAAAAlAAAADAAAAAUAAABMAAAAZAAAAAAAAABhAAAARAEAAJsAAAAAAAAAYQAAAEUBAAA7AAAAIQDwAAAAAAAAAAAAAACAPwAAAAAAAAAAAACAPwAAAAAAAAAAAAAAAAAAAAAAAAAAAAAAAAAAAAAAAAAAJQAAAAwAAAAAAACAKAAAAAwAAAAFAAAAJwAAABgAAAAFAAAAAAAAAP///wAAAAAAJQAAAAwAAAAFAAAATAAAAGQAAAALAAAAYQAAADkBAABxAAAACwAAAGEAAAAvAQAAEQAAACEA8AAAAAAAAAAAAAAAgD8AAAAAAAAAAAAAgD8AAAAAAAAAAAAAAAAAAAAAAAAAAAAAAAAAAAAAAAAAACUAAAAMAAAAAAAAgCgAAAAMAAAABQAAACUAAAAMAAAAAQAAABgAAAAMAAAAAAAAABIAAAAMAAAAAQAAAB4AAAAYAAAACwAAAGEAAAA6AQAAcgAAACUAAAAMAAAAAQAAAFQAAACUAAAADAAAAGEAAABgAAAAcQAAAAEAAABVVY9BJrSPQQwAAABhAAAADAAAAEwAAAAAAAAAAAAAAAAAAAD//////////2QAAABFAGQAdQBhAHIAZABvACAAQQBwAHUAZAAHAAAACAAAAAcAAAAHAAAABQAAAAgAAAAIAAAABAAAAAgAAAAIAAAABwAAAAgAAABLAAAAQAAAADAAAAAFAAAAIAAAAAEAAAABAAAAEAAAAAAAAAAAAAAARQEAAKAAAAAAAAAAAAAAAEUBAACgAAAAJQAAAAwAAAACAAAAJwAAABgAAAAFAAAAAAAAAP///wAAAAAAJQAAAAwAAAAFAAAATAAAAGQAAAALAAAAdgAAADkBAACGAAAACwAAAHYAAAAvAQAAEQAAACEA8AAAAAAAAAAAAAAAgD8AAAAAAAAAAAAAgD8AAAAAAAAAAAAAAAAAAAAAAAAAAAAAAAAAAAAAAAAAACUAAAAMAAAAAAAAgCgAAAAMAAAABQAAACUAAAAMAAAAAQAAABgAAAAMAAAAAAAAABIAAAAMAAAAAQAAAB4AAAAYAAAACwAAAHYAAAA6AQAAhwAAACUAAAAMAAAAAQAAAFQAAAB4AAAADAAAAHYAAAA1AAAAhgAAAAEAAABVVY9BJrSPQQwAAAB2AAAABwAAAEwAAAAAAAAAAAAAAAAAAAD//////////1wAAABTAO0AbgBkAGkAYwBvAAAABwAAAAMAAAAHAAAACAAAAAMAAAAGAAAACAAAAEsAAABAAAAAMAAAAAUAAAAgAAAAAQAAAAEAAAAQAAAAAAAAAAAAAABFAQAAoAAAAAAAAAAAAAAARQEAAKAAAAAlAAAADAAAAAIAAAAnAAAAGAAAAAUAAAAAAAAA////AAAAAAAlAAAADAAAAAUAAABMAAAAZAAAAAsAAACLAAAAOQEAAJsAAAALAAAAiwAAAC8BAAARAAAAIQDwAAAAAAAAAAAAAACAPwAAAAAAAAAAAACAPwAAAAAAAAAAAAAAAAAAAAAAAAAAAAAAAAAAAAAAAAAAJQAAAAwAAAAAAACAKAAAAAwAAAAFAAAAJQAAAAwAAAABAAAAGAAAAAwAAAAAAAAAEgAAAAwAAAABAAAAFgAAAAwAAAAAAAAAVAAAAEgBAAAMAAAAiwAAADgBAACbAAAAAQAAAFVVj0EmtI9BDAAAAIsAAAAqAAAATAAAAAQAAAALAAAAiwAAADoBAACcAAAAoAAAAEYAaQByAG0AYQBkAG8AIABwAG8AcgA6ACAARQBEAFUAQQBSAEQATwAgAEEATABGAFIARQBEAE8AIABBAFAAVQBEACAATQBBAFIAVABJAE4ARQBaAAYAAAADAAAABQAAAAsAAAAHAAAACAAAAAgAAAAEAAAACAAAAAgAAAAFAAAAAwAAAAQAAAAHAAAACQAAAAkAAAAIAAAACAAAAAkAAAAKAAAABAAAAAgAAAAGAAAABgAAAAgAAAAHAAAACQAAAAoAAAAEAAAACAAAAAcAAAAJAAAACQAAAAQAAAAMAAAACAAAAAgAAAAHAAAAAwAAAAoAAAAHAAAABwAAABYAAAAMAAAAAAAAACUAAAAMAAAAAgAAAA4AAAAUAAAAAAAAABAAAAAUAAAA</Object>
</Signature>
</file>

<file path=_xmlsignatures/sig15.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TYbCpx/ahUO95K1f9Tqz4EV0spkzoClR6+IxXyGbnkg=</DigestValue>
    </Reference>
    <Reference Type="http://www.w3.org/2000/09/xmldsig#Object" URI="#idOfficeObject">
      <DigestMethod Algorithm="http://www.w3.org/2001/04/xmlenc#sha256"/>
      <DigestValue>zHWbaybIdrRHqijKfB+w25D/p3hcr0NhqUEznInEUEk=</DigestValue>
    </Reference>
    <Reference Type="http://uri.etsi.org/01903#SignedProperties" URI="#idSignedProperties">
      <Transforms>
        <Transform Algorithm="http://www.w3.org/TR/2001/REC-xml-c14n-20010315"/>
      </Transforms>
      <DigestMethod Algorithm="http://www.w3.org/2001/04/xmlenc#sha256"/>
      <DigestValue>UTHfIIzm5gPLa6d48mNqEerkeuAEpafGBH/DtdSTRkk=</DigestValue>
    </Reference>
    <Reference Type="http://www.w3.org/2000/09/xmldsig#Object" URI="#idValidSigLnImg">
      <DigestMethod Algorithm="http://www.w3.org/2001/04/xmlenc#sha256"/>
      <DigestValue>ZETdXJZyBBS3zLvfkV3E+yXxW3Zh0P4V2gZF3wXh1QM=</DigestValue>
    </Reference>
    <Reference Type="http://www.w3.org/2000/09/xmldsig#Object" URI="#idInvalidSigLnImg">
      <DigestMethod Algorithm="http://www.w3.org/2001/04/xmlenc#sha256"/>
      <DigestValue>aWcdFY4HEbuVQUbYlb1D5zkqxmhIP9JHtu30RM91qOc=</DigestValue>
    </Reference>
  </SignedInfo>
  <SignatureValue>A7NAhQLSKAXfFMAvPhgYka//4XcAHLYRo5s9Pj/glZNm0iugSnzItFHwDOEWNcCy07y2iT42qGP+
l9abflVHgmCi5kOPFAX6SOnHgJs9kaQQhoQ6aM+axmHK2jqXg+JyNzxSa/GCMg2ahekzr2rYHmaA
AGajZUBjt0z+bCiUyh0wJRNlTzJJjlcjf1DwMI9sUR5bUY6kJ/UAeyX/dx5ieFw44OSqGe/SGe36
uM3t6O7o1dySYLqBHO9xIZjZnEo6tdN91nVUUWs9+53/3CiCP/lfKDM2uoeeQ6a8n2qBPmbuXGYE
03StpQbk5JDeF13/uytLGlZ7ZZq6h+b8mhi31Q==</SignatureValue>
  <KeyInfo>
    <X509Data>
      <X509Certificate>MIIH/zCCBeegAwIBAgIITOM7RWNhow8wDQYJKoZIhvcNAQELBQAwWzEXMBUGA1UEBRMOUlVDIDgwMDUwMTcyLTExGjAYBgNVBAMTEUNBLURPQ1VNRU5UQSBTLkEuMRcwFQYDVQQKEw5ET0NVTUVOVEEgUy5BLjELMAkGA1UEBhMCUFkwHhcNMjEwODEzMjMyMzI2WhcNMjMwODEzMjMzMzI2WjCBpzELMAkGA1UEBhMCUFkxFjAUBgNVBAQMDUFQVUQgTUFSVElORVoxEjAQBgNVBAUTCUNJMTc2NjIyOTEYMBYGA1UEKgwPRURVQVJETyBBTEZSRURPMRcwFQYDVQQKDA5QRVJTT05BIEZJU0lDQTERMA8GA1UECwwIRklSTUEgRjIxJjAkBgNVBAMMHUVEVUFSRE8gQUxGUkVETyBBUFVEIE1BUlRJTkVaMIIBIjANBgkqhkiG9w0BAQEFAAOCAQ8AMIIBCgKCAQEAq7zDdglVFzJOy6BXCI57lDC+OsdlxtV7OJxIV4lEl/A4WHme/hlDxeIQMq06Etb0e65LzqPnyN+4cnOlVaTwH71b2cwqWPuncAa7sO63iflmb0yxCRR+UhIMrWWr1ZpRtCzhF+2D1d0TUdeK1AxDql9BSdhWLXcXUHWD/QfdDiafB+TGZvxRceVhTujgYkPe4t6nzGPrRfnC1j5SvgRT4VEn8MQ/upkygQzMD5tQbH3a+7PcIPPpFZC7wyHYWkwBI8eFWxMq82xDJc1htjcd89k6GBUpu9GQc08Pv5vXRe/2rwoek4w/9QW3mdKAgfukhrNRJw8Lxorf9gsIh41MiwIDAQABo4IDeDCCA3QwDAYDVR0TAQH/BAIwADAOBgNVHQ8BAf8EBAMCBeAwKgYDVR0lAQH/BCAwHgYIKwYBBQUHAwEGCCsGAQUFBwMCBggrBgEFBQcDBDAdBgNVHQ4EFgQUSpmPBdbUsGvgJ2EiElnJMYpqVp4wgZcGCCsGAQUFBwEBBIGKMIGHMDoGCCsGAQUFBzABhi5odHRwczovL3d3dy5kb2N1bWVudGEuY29tLnB5L2Zpcm1hZGlnaXRhbC9vc2NwMEkGCCsGAQUFBzAChj1odHRwczovL3d3dy5kb2N1bWVudGEuY29tLnB5L2Zpcm1hZGlnaXRhbC9kZXNjYXJnYXMvY2Fkb2MuY3J0MB8GA1UdIwQYMBaAFEAmrCZcYo/G9QJU5I3BGibW7qWyME8GA1UdHwRIMEYwRKBCoECGPmh0dHBzOi8vd3d3LmRvY3VtZW50YS5jb20ucHkvZmlybWFkaWdpdGFsL2Rlc2Nhcmdhcy9jcmxkb2MuY3JsMBwGA1UdEQQVMBOBEWVkdWFwdWRAZ21haWwuY29tMIIB3QYDVR0gBIIB1DCCAdAwggHMBg4rBgEEAYL5OwEBAQYBATCCAbgwPwYIKwYBBQUHAgEWM2h0dHBzOi8vd3d3LmRvY3VtZW50YS5jb20ucHkvZmlybWFkaWdpdGFsL2Rlc2NhcmdhczCBwAYIKwYBBQUHAgIwgbMagbBFc3RlIGVzIHVuIGNlcnRpZmljYWRvIGRlIHBlcnNvbmEgZu1zaWNhIGN1eWEgY2xhdmUgcHJpdmFkYSBlc3ThIGNvbnRlbmlkYSBlbiB1biBt82R1bG8gZGUgaGFyZHdhcmUgc2VndXJvIHkgc3UgZmluYWxpZGFkIGVzIGF1dGVudGljYXIgYSBzdSB0aXR1bGFyIG8gZ2VuZXJhciBmaXJtYXMgZGlnaXRhbGVzLjCBsQYIKwYBBQUHAgIwgaQagaFUaGlzIGlzIGFuIGVuZCB1c2VyIGNlcnRpZmljYXRlIHdob3NlIHByaXZhdGUga2V5IGlzIGVtYmVkZGVkIHdpdGhpbiBhIHNlY3VyZSBoYXJkd2FyZSBtb2R1bGUgdGhhdCBhaW1zIHRvIGF1dGhlbnRpY2F0ZSBpdHMgb3duZXIgb3IgZ2VuZXJhdGUgZGlnaXRhbCBzaWduYXR1cmVzLjANBgkqhkiG9w0BAQsFAAOCAgEAUTV6QEoSiHHKMAD+MWf89EK22G64O2rINOp31Ei4x8botz9i3cVQYLcbjMVaL9SV3A9vo6dPcl7YR6jx5ZsTGE2XSU7sYlQcYAG0XjWBoxyPY79/v3nUUo44CPLQFrQ6GES0HNtR5lTJHsDQJYoKRVcRRIcxu0wHa0xDKSBByqAPVEE61RnCEBQqgNX3WyKHurDdy+iveErlvTkIhaEH0iY03rM3wf1LshrgW6MAJwhwrnJQ9miHj4XW5K+UArAqGPCnhs9v3PSwuOMv/CCVeiCMFDCGGl/yow1MhdZMBwGSMewa0FuwshKV+h6HILwB+3vai6aS8mjSGp0OJFy6pfLqrwvNKZuWVpLBx+7S3/oRJVyH5DnrZO9FdUxYBsetSdmEOMTb44/w9OkjViPl8IHytXtpHQXvfXmmXsTxNGgjI5uAsUOMoms/a4qUVQ8TZdohNHGDtUKwnTMUqcFyrtpgFqIBDwZ3Z06mlJS8pLuLgWTBTOCwUTPId47qcod20N2ehR8YsTVeSLnEk5OuHpKLz9TWTTnDsB/NxdYBRzYMaWOkJB9aFrtjY17GPZ6LgZq2stMQb0WpDeTke22jnXoj76W0Ilnz9H6eN5q1NXXH8qGnI+iytvtJHR7HvWZybD2kAu/Jbcmw8vjbvgms3lcByG64rumBFXTPnkQ9/P4=</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Transform>
          <Transform Algorithm="http://www.w3.org/TR/2001/REC-xml-c14n-20010315"/>
        </Transforms>
        <DigestMethod Algorithm="http://www.w3.org/2001/04/xmlenc#sha256"/>
        <DigestValue>PfNv7LaF+iDR8872n/ZqA1hV9qb2y9qTS0o1vXfObIQ=</DigestValue>
      </Reference>
      <Reference URI="/xl/calcChain.xml?ContentType=application/vnd.openxmlformats-officedocument.spreadsheetml.calcChain+xml">
        <DigestMethod Algorithm="http://www.w3.org/2001/04/xmlenc#sha256"/>
        <DigestValue>NkKCGZ4GTQoEJmG1YQgW2GVEJf3m6FN89jl3wT1B4D8=</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rMLlAni5uA27ai4TDN8G/raWhlfE6WSiTXBHi4C7iUw=</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yovDozUAcWEyytYSLZey5UXV4gyM3KbO3unLZJHwjGU=</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rMLlAni5uA27ai4TDN8G/raWhlfE6WSiTXBHi4C7iUw=</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yovDozUAcWEyytYSLZey5UXV4gyM3KbO3unLZJHwjGU=</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xcdAxtWrapTYP4Do9LmicmN0aqAxXZEVDs2maQSOz+U=</DigestValue>
      </Reference>
      <Reference URI="/xl/drawings/_rels/vmlDrawing6.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rMLlAni5uA27ai4TDN8G/raWhlfE6WSiTXBHi4C7iUw=</DigestValue>
      </Reference>
      <Reference URI="/xl/drawings/drawing1.xml?ContentType=application/vnd.openxmlformats-officedocument.drawing+xml">
        <DigestMethod Algorithm="http://www.w3.org/2001/04/xmlenc#sha256"/>
        <DigestValue>Iz6eA9ejSMVOJTCQhfQE7e1JNIkO5JtCLIUh/1hOetc=</DigestValue>
      </Reference>
      <Reference URI="/xl/drawings/drawing2.xml?ContentType=application/vnd.openxmlformats-officedocument.drawing+xml">
        <DigestMethod Algorithm="http://www.w3.org/2001/04/xmlenc#sha256"/>
        <DigestValue>nRZTvDcJ0gylgjBPJaR2fEINme3gX+aUjM+KipycyuI=</DigestValue>
      </Reference>
      <Reference URI="/xl/drawings/drawing3.xml?ContentType=application/vnd.openxmlformats-officedocument.drawing+xml">
        <DigestMethod Algorithm="http://www.w3.org/2001/04/xmlenc#sha256"/>
        <DigestValue>iut4SZAZ1UeQpjEU+gw5Dxnn9yd12R1cCML1wkXgPc4=</DigestValue>
      </Reference>
      <Reference URI="/xl/drawings/drawing4.xml?ContentType=application/vnd.openxmlformats-officedocument.drawing+xml">
        <DigestMethod Algorithm="http://www.w3.org/2001/04/xmlenc#sha256"/>
        <DigestValue>tk+D1YpGvEHSj79igr61TnYcW/ZsjzyxJhpUNQBrG0s=</DigestValue>
      </Reference>
      <Reference URI="/xl/drawings/drawing5.xml?ContentType=application/vnd.openxmlformats-officedocument.drawing+xml">
        <DigestMethod Algorithm="http://www.w3.org/2001/04/xmlenc#sha256"/>
        <DigestValue>VyKcsxdgglPiXO1ztdslvI1cEMhaWrFdeRQGqjQFtP4=</DigestValue>
      </Reference>
      <Reference URI="/xl/drawings/drawing6.xml?ContentType=application/vnd.openxmlformats-officedocument.drawing+xml">
        <DigestMethod Algorithm="http://www.w3.org/2001/04/xmlenc#sha256"/>
        <DigestValue>AuD0/9mLaoHG6QcCDBdmfDI26C91xOgD8AbcUdd2LMk=</DigestValue>
      </Reference>
      <Reference URI="/xl/drawings/vmlDrawing1.vml?ContentType=application/vnd.openxmlformats-officedocument.vmlDrawing">
        <DigestMethod Algorithm="http://www.w3.org/2001/04/xmlenc#sha256"/>
        <DigestValue>ZPSFZG6pJVaesi6KndL6upoJSRXqe2NtA0GUZeKnhqE=</DigestValue>
      </Reference>
      <Reference URI="/xl/drawings/vmlDrawing2.vml?ContentType=application/vnd.openxmlformats-officedocument.vmlDrawing">
        <DigestMethod Algorithm="http://www.w3.org/2001/04/xmlenc#sha256"/>
        <DigestValue>dOkxBe5kWfBPPR6BlpzSyl4JzhbK2zjuZTafB9NiTsM=</DigestValue>
      </Reference>
      <Reference URI="/xl/drawings/vmlDrawing3.vml?ContentType=application/vnd.openxmlformats-officedocument.vmlDrawing">
        <DigestMethod Algorithm="http://www.w3.org/2001/04/xmlenc#sha256"/>
        <DigestValue>L5Cp68t21jOu+padPVAFoQ7iczVAcCmW6G1D4uxl4uQ=</DigestValue>
      </Reference>
      <Reference URI="/xl/drawings/vmlDrawing4.vml?ContentType=application/vnd.openxmlformats-officedocument.vmlDrawing">
        <DigestMethod Algorithm="http://www.w3.org/2001/04/xmlenc#sha256"/>
        <DigestValue>yBnNKEin7lrxmcEYb8CyomkQJZS5Vy6pRPx3ZG9X9uA=</DigestValue>
      </Reference>
      <Reference URI="/xl/drawings/vmlDrawing5.vml?ContentType=application/vnd.openxmlformats-officedocument.vmlDrawing">
        <DigestMethod Algorithm="http://www.w3.org/2001/04/xmlenc#sha256"/>
        <DigestValue>W1DZJe8lob7/yMSg0ggXB0TEt33L+Tsxhm/rsOGQE8g=</DigestValue>
      </Reference>
      <Reference URI="/xl/drawings/vmlDrawing6.vml?ContentType=application/vnd.openxmlformats-officedocument.vmlDrawing">
        <DigestMethod Algorithm="http://www.w3.org/2001/04/xmlenc#sha256"/>
        <DigestValue>JqRwhxDQQqx1NHQgrEY2x6yuY21F3ZrOz3FOh8Z5SKE=</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hZdmdgHyTS/KTRyTa+lfS0Kk7EdC+1F8XTmJFTU1sXU=</DigestValue>
      </Reference>
      <Reference URI="/xl/externalLinks/externalLink1.xml?ContentType=application/vnd.openxmlformats-officedocument.spreadsheetml.externalLink+xml">
        <DigestMethod Algorithm="http://www.w3.org/2001/04/xmlenc#sha256"/>
        <DigestValue>UJ6t/HezMwFxCh5W8NrBrn6GlLeZdlzOu3p2sXzSAiY=</DigestValue>
      </Reference>
      <Reference URI="/xl/media/image1.png?ContentType=image/png">
        <DigestMethod Algorithm="http://www.w3.org/2001/04/xmlenc#sha256"/>
        <DigestValue>QETpk/eixegbAEuOayVHoshex+m3HA9JamopO4Ox6vE=</DigestValue>
      </Reference>
      <Reference URI="/xl/media/image2.emf?ContentType=image/x-emf">
        <DigestMethod Algorithm="http://www.w3.org/2001/04/xmlenc#sha256"/>
        <DigestValue>L4Ih2x4ljceMd9T76fIvmbVbYVQ6l8kXCm4cWEBWccs=</DigestValue>
      </Reference>
      <Reference URI="/xl/media/image3.emf?ContentType=image/x-emf">
        <DigestMethod Algorithm="http://www.w3.org/2001/04/xmlenc#sha256"/>
        <DigestValue>rtxnrRZLoWDczNbhumVKe82O+iDlbHXoCT06wuxOycg=</DigestValue>
      </Reference>
      <Reference URI="/xl/media/image4.emf?ContentType=image/x-emf">
        <DigestMethod Algorithm="http://www.w3.org/2001/04/xmlenc#sha256"/>
        <DigestValue>XxON75HTwr2x3og85J7ZL0H8NU9xQeyVXj9tSXQmwrQ=</DigestValue>
      </Reference>
      <Reference URI="/xl/media/image5.emf?ContentType=image/x-emf">
        <DigestMethod Algorithm="http://www.w3.org/2001/04/xmlenc#sha256"/>
        <DigestValue>2hM80Ffp+lXzXRvGPm0aeaZwqPxvfhDCLCCVBLtvP/0=</DigestValue>
      </Reference>
      <Reference URI="/xl/media/image6.emf?ContentType=image/x-emf">
        <DigestMethod Algorithm="http://www.w3.org/2001/04/xmlenc#sha256"/>
        <DigestValue>rcHlpgUUxMRQMKYRcB1FTg9OyDbzFnacOcGxTH3EvRo=</DigestValue>
      </Reference>
      <Reference URI="/xl/printerSettings/printerSettings1.bin?ContentType=application/vnd.openxmlformats-officedocument.spreadsheetml.printerSettings">
        <DigestMethod Algorithm="http://www.w3.org/2001/04/xmlenc#sha256"/>
        <DigestValue>9s98k3pRJYZbZRI3nRUSbX6O1nlH5VxF/ONUg7whrDo=</DigestValue>
      </Reference>
      <Reference URI="/xl/printerSettings/printerSettings2.bin?ContentType=application/vnd.openxmlformats-officedocument.spreadsheetml.printerSettings">
        <DigestMethod Algorithm="http://www.w3.org/2001/04/xmlenc#sha256"/>
        <DigestValue>7ZL5mJ5NYdzDfvPqqEG+LCYDK0pqzs59+lTTJCGbBXc=</DigestValue>
      </Reference>
      <Reference URI="/xl/printerSettings/printerSettings3.bin?ContentType=application/vnd.openxmlformats-officedocument.spreadsheetml.printerSettings">
        <DigestMethod Algorithm="http://www.w3.org/2001/04/xmlenc#sha256"/>
        <DigestValue>HMdMUL8w+I9ClksnzngAU/DFEw61Q94L2jYOp3byfXQ=</DigestValue>
      </Reference>
      <Reference URI="/xl/printerSettings/printerSettings4.bin?ContentType=application/vnd.openxmlformats-officedocument.spreadsheetml.printerSettings">
        <DigestMethod Algorithm="http://www.w3.org/2001/04/xmlenc#sha256"/>
        <DigestValue>FLifMMW5UlLOUkpcqJGjhMbaevjgUnUQwEEg5oUA/N4=</DigestValue>
      </Reference>
      <Reference URI="/xl/printerSettings/printerSettings5.bin?ContentType=application/vnd.openxmlformats-officedocument.spreadsheetml.printerSettings">
        <DigestMethod Algorithm="http://www.w3.org/2001/04/xmlenc#sha256"/>
        <DigestValue>erdIS1iKfwFCdbi3s0oPTvg5S/K15hG2IyNub5we1Ag=</DigestValue>
      </Reference>
      <Reference URI="/xl/printerSettings/printerSettings6.bin?ContentType=application/vnd.openxmlformats-officedocument.spreadsheetml.printerSettings">
        <DigestMethod Algorithm="http://www.w3.org/2001/04/xmlenc#sha256"/>
        <DigestValue>erdIS1iKfwFCdbi3s0oPTvg5S/K15hG2IyNub5we1Ag=</DigestValue>
      </Reference>
      <Reference URI="/xl/sharedStrings.xml?ContentType=application/vnd.openxmlformats-officedocument.spreadsheetml.sharedStrings+xml">
        <DigestMethod Algorithm="http://www.w3.org/2001/04/xmlenc#sha256"/>
        <DigestValue>RPPnc5lcGs/yPOyli3h2BvAFTwYP175FHHrmaZOyIEM=</DigestValue>
      </Reference>
      <Reference URI="/xl/styles.xml?ContentType=application/vnd.openxmlformats-officedocument.spreadsheetml.styles+xml">
        <DigestMethod Algorithm="http://www.w3.org/2001/04/xmlenc#sha256"/>
        <DigestValue>V4kgIaPdYHHhEOChje8TfX48zFBQjj1JugvmSyhnTes=</DigestValue>
      </Reference>
      <Reference URI="/xl/theme/theme1.xml?ContentType=application/vnd.openxmlformats-officedocument.theme+xml">
        <DigestMethod Algorithm="http://www.w3.org/2001/04/xmlenc#sha256"/>
        <DigestValue>Q1Y4CPpXAEfTWbGgm5zElx8B0pHQK4RzdZXVzDJUMDc=</DigestValue>
      </Reference>
      <Reference URI="/xl/workbook.xml?ContentType=application/vnd.openxmlformats-officedocument.spreadsheetml.sheet.main+xml">
        <DigestMethod Algorithm="http://www.w3.org/2001/04/xmlenc#sha256"/>
        <DigestValue>UOyZu64bED9q1WkpZrRS17Ur7zbtqbc3YlNfxIURLeo=</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oD48ebbWmF/JeQKc+4mwRyt9mc0Q97z+n3PwXpERpqk=</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xTGNXcFxdW97Ugv9DnC0C0GSYso2IhwDUvIcHQA2nC0=</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ng5+l2MU4nkB7pLPNjb72h5DZhBlofEHAumJpmV2vog=</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ZL4O3COuea0DhgUU6BT2xFzURtXhTaRgIKk4i896Y3A=</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CzlDtl22I9Dc3pB9aymM78IJFfoE8WmqBDXuL9cYhtI=</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hrbFOjdPrfydM07ISZLCdeBsg4i6zV1UDHRIiw657nk=</DigestValue>
      </Reference>
      <Reference URI="/xl/worksheets/sheet1.xml?ContentType=application/vnd.openxmlformats-officedocument.spreadsheetml.worksheet+xml">
        <DigestMethod Algorithm="http://www.w3.org/2001/04/xmlenc#sha256"/>
        <DigestValue>UDM/jY1Wq6ETD166PMeHakaUYA3NruoGPt60eg+NGr4=</DigestValue>
      </Reference>
      <Reference URI="/xl/worksheets/sheet2.xml?ContentType=application/vnd.openxmlformats-officedocument.spreadsheetml.worksheet+xml">
        <DigestMethod Algorithm="http://www.w3.org/2001/04/xmlenc#sha256"/>
        <DigestValue>xktHL+Wo5XsnPqwFNShpCGLeDqV1jcPnatp7YUwWiHA=</DigestValue>
      </Reference>
      <Reference URI="/xl/worksheets/sheet3.xml?ContentType=application/vnd.openxmlformats-officedocument.spreadsheetml.worksheet+xml">
        <DigestMethod Algorithm="http://www.w3.org/2001/04/xmlenc#sha256"/>
        <DigestValue>MwfVtw56s8dfvgjxdZp2s7CINywgVn4wk8kJb7nVIAQ=</DigestValue>
      </Reference>
      <Reference URI="/xl/worksheets/sheet4.xml?ContentType=application/vnd.openxmlformats-officedocument.spreadsheetml.worksheet+xml">
        <DigestMethod Algorithm="http://www.w3.org/2001/04/xmlenc#sha256"/>
        <DigestValue>169PO+AIiCtmSUiyEya63EQ8LFa4cjCULE6SBzXNRW0=</DigestValue>
      </Reference>
      <Reference URI="/xl/worksheets/sheet5.xml?ContentType=application/vnd.openxmlformats-officedocument.spreadsheetml.worksheet+xml">
        <DigestMethod Algorithm="http://www.w3.org/2001/04/xmlenc#sha256"/>
        <DigestValue>4adh86+UyL4yZMJlbTJ7EIXa+aDs0VhtPDakkRoOUHE=</DigestValue>
      </Reference>
      <Reference URI="/xl/worksheets/sheet6.xml?ContentType=application/vnd.openxmlformats-officedocument.spreadsheetml.worksheet+xml">
        <DigestMethod Algorithm="http://www.w3.org/2001/04/xmlenc#sha256"/>
        <DigestValue>H25Lz6bqnWYMsLWbbU52BQVE3+W5SCmH7Sixt6Kfc1k=</DigestValue>
      </Reference>
      <Reference URI="/xl/worksheets/sheet7.xml?ContentType=application/vnd.openxmlformats-officedocument.spreadsheetml.worksheet+xml">
        <DigestMethod Algorithm="http://www.w3.org/2001/04/xmlenc#sha256"/>
        <DigestValue>8D4CJ01AmzJSkiqVlVifk2Ln2yQJAyDzzEDdXuOYUTE=</DigestValue>
      </Reference>
    </Manifest>
    <SignatureProperties>
      <SignatureProperty Id="idSignatureTime" Target="#idPackageSignature">
        <mdssi:SignatureTime xmlns:mdssi="http://schemas.openxmlformats.org/package/2006/digital-signature">
          <mdssi:Format>YYYY-MM-DDThh:mm:ssTZD</mdssi:Format>
          <mdssi:Value>2022-05-13T19:40:27Z</mdssi:Value>
        </mdssi:SignatureTime>
      </SignatureProperty>
    </SignatureProperties>
  </Object>
  <Object Id="idOfficeObject">
    <SignatureProperties>
      <SignatureProperty Id="idOfficeV1Details" Target="#idPackageSignature">
        <SignatureInfoV1 xmlns="http://schemas.microsoft.com/office/2006/digsig">
          <SetupID>{769D9603-8DCA-4EAD-ACA4-B550D5D24F82}</SetupID>
          <SignatureText>Eduardo Apud</SignatureText>
          <SignatureImage/>
          <SignatureComments/>
          <WindowsVersion>10.0</WindowsVersion>
          <OfficeVersion>16.0.10385/14</OfficeVersion>
          <ApplicationVersion>16.0.10385</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2022-05-13T19:40:27Z</xd:SigningTime>
          <xd:SigningCertificate>
            <xd:Cert>
              <xd:CertDigest>
                <DigestMethod Algorithm="http://www.w3.org/2001/04/xmlenc#sha256"/>
                <DigestValue>er8Z3PNIN7+x25y24lEbLfABBwQ7mVj6e21r0LdSyC0=</DigestValue>
              </xd:CertDigest>
              <xd:IssuerSerial>
                <X509IssuerName>C=PY, O=DOCUMENTA S.A., CN=CA-DOCUMENTA S.A., SERIALNUMBER=RUC 80050172-1</X509IssuerName>
                <X509SerialNumber>5540337135801967375</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qTCCBZGgAwIBAgIQWC+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hk+D/VTF+X5H6btEEiBu1KNEf35B5e2pyeOAOBsduFcJAgh3tjNAQGcY057ad1eCdBf6pbXv8Mhio0jlcGSvlmF+OVTTYvTUwF2HbgHDqOiQDJpnDzMhVXmNKfKH7W62QYKp0fKB8F8li1ChNt30za2bqzeTntqq3kCXHlhbjHlLMHqV76MgsEeHuSJMtxOBbQatlxyJRmcEfUyF/hu8A8q3caWLFOzfsJbTfpAxkxo3/ewkRVF/SAj70/3VBrw+IY/9TTTeS2oYrWkurC3tT5KTmwr1mMKIBprkVRVqzWuh+4HyPmgF/u4kqI6A8xiA1mdsk+hCP5zICkEv+qwjP9mK4pq1gTvjvuQ6sbu2+qBaUi5nTr/L81Y5vSvLOR0Hod7GmCx9p7JWMzEVAGmh28F0ZqPt5Ry37w4DLdtrBJPzdyso36OZseNaXM3puukBisbv2vyt2ydUvuLwEbl2oYDKcvfifCLauqlgwCv5BKFuxBDL/KKaxnJZBYKbEtgY9ztwYEY8xyAbyQqH/JAB88VW04vw7GVkdUPu7mw1udKafyJXRrqlsrAbCTWdtwYuXJPj3mi/x3z6+Fg1+kx9izYU/5+DtGLhk3YN0eIObqtjUjBhqT+u1rJ3iZtalwRtDBhEb5ehrQIDAQABo4ICUzCCAk8wEgYDVR0TAQH/BAgwBgEB/wIBADAOBgNVHQ8BAf8EBAMCAQYwHQYDVR0OBBYEFEAmrCZcYo/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wo/po7oT9Qq40OltXGGgBIA3i4NGFQ5UBsWU3tI+O3jNkBi/9k/BkYHVT9UxWNHUxoZw+QJsAKl5f8wQksVH18Scq5Z+RUSBQ7v1hvvH1m2P7FXcB0nf+nwDVoDyGv57EmhKofwQibUzKajDts6JrsXyugQhVbLynSCw4qPMJLpImpL21LxxVMcryQMYymYUAr3DrMLOUuXxKLXCSOf8oP/PSmBvKldr2xeGJ5kowMxq0Af8mn7+pnm3yi0Ons5plFugKv3eSAmBY3zBS5NGPt9FFY/9FeNbCNXLEIRhaCx3T/6lSfIJZU5fCfLUY3y0hkSwuoK1gf/hHFyqyN/PrJ8E9PbyEzpMYwc51K+PhRRMcrJaD9txveHz8XjDrjjoISL+ZV54LMzUi5sF++nG79TLxDaC4vBtg6I8mOooFqzbsYgM3R4SaElTQIv6dSEZX1wKJXh25RbldqePe4Alnwe3vU97ZrTEpKPQkRM4lPJVElOicbYR1Wx5xrvyFucagF6IVeP4IZLJt1L4rbiSzPq027Q8jECgeJeRQWVKS8nQ8KyMfA0tgAuL3Vtub5pSbMI3xqtQwdJtOgwFj2iVp1BQv3XegF6OySbw/sk46AGWOTwb6vwUPq5TfnuNzO92keBxGg+aWylEC25zYFPYpAq384g5lmVaV53zmp1f</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EQBAACfAAAAAAAAAAAAAAC/FgAAOwsAACBFTUYAAAEAeBsAAKoAAAAGAAAAAAAAAAAAAAAAAAAAgAcAADgEAABYAQAAwgAAAAAAAAAAAAAAAAAAAMA/BQDQ9QIACgAAABAAAAAAAAAAAAAAAEsAAAAQAAAAAAAAAAUAAAAeAAAAGAAAAAAAAAAAAAAARQEAAKAAAAAnAAAAGAAAAAEAAAAAAAAAAAAAAAAAAAAlAAAADAAAAAEAAABMAAAAZAAAAAAAAAAAAAAARAEAAJ8AAAAAAAAAAAAAAEU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w8PAAAAAAACUAAAAMAAAAAQAAAEwAAABkAAAAAAAAAAAAAABEAQAAnwAAAAAAAAAAAAAARQEAAKAAAAAhAPAAAAAAAAAAAAAAAIA/AAAAAAAAAAAAAIA/AAAAAAAAAAAAAAAAAAAAAAAAAAAAAAAAAAAAAAAAAAAlAAAADAAAAAAAAIAoAAAADAAAAAEAAAAnAAAAGAAAAAEAAAAAAAAA8PDwAAAAAAAlAAAADAAAAAEAAABMAAAAZAAAAAAAAAAAAAAARAEAAJ8AAAAAAAAAAAAAAEUBAACgAAAAIQDwAAAAAAAAAAAAAACAPwAAAAAAAAAAAACAPwAAAAAAAAAAAAAAAAAAAAAAAAAAAAAAAAAAAAAAAAAAJQAAAAwAAAAAAACAKAAAAAwAAAABAAAAJwAAABgAAAABAAAAAAAAAPDw8AAAAAAAJQAAAAwAAAABAAAATAAAAGQAAAAAAAAAAAAAAEQBAACfAAAAAAAAAAAAAABFAQAAoAAAACEA8AAAAAAAAAAAAAAAgD8AAAAAAAAAAAAAgD8AAAAAAAAAAAAAAAAAAAAAAAAAAAAAAAAAAAAAAAAAACUAAAAMAAAAAAAAgCgAAAAMAAAAAQAAACcAAAAYAAAAAQAAAAAAAADw8PAAAAAAACUAAAAMAAAAAQAAAEwAAABkAAAAAAAAAAAAAABEAQAAnwAAAAAAAAAAAAAARQEAAKAAAAAhAPAAAAAAAAAAAAAAAIA/AAAAAAAAAAAAAIA/AAAAAAAAAAAAAAAAAAAAAAAAAAAAAAAAAAAAAAAAAAAlAAAADAAAAAAAAIAoAAAADAAAAAEAAAAnAAAAGAAAAAEAAAAAAAAA////AAAAAAAlAAAADAAAAAEAAABMAAAAZAAAAAAAAAAAAAAARAEAAJ8AAAAAAAAAAAAAAEUBAACgAAAAIQDwAAAAAAAAAAAAAACAPwAAAAAAAAAAAACAPwAAAAAAAAAAAAAAAAAAAAAAAAAAAAAAAAAAAAAAAAAAJQAAAAwAAAAAAACAKAAAAAwAAAABAAAAJwAAABgAAAABAAAAAAAAAP///wAAAAAAJQAAAAwAAAABAAAATAAAAGQAAAAAAAAAAAAAAEQBAACfAAAAAAAAAAAAAABFAQAAoAAAACEA8AAAAAAAAAAAAAAAgD8AAAAAAAAAAAAAgD8AAAAAAAAAAAAAAAAAAAAAAAAAAAAAAAAAAAAAAAAAACUAAAAMAAAAAAAAgCgAAAAMAAAAAQAAACcAAAAYAAAAAQAAAAAAAAD///8AAAAAACUAAAAMAAAAAQAAAEwAAABkAAAAAAAAAAQAAAA/AQAAFwAAAAAAAAAEAAAAQAEAABQAAAAhAPAAAAAAAAAAAAAAAIA/AAAAAAAAAAAAAIA/AAAAAAAAAAAAAAAAAAAAAAAAAAAAAAAAAAAAAAAAAAAlAAAADAAAAAAAAIAoAAAADAAAAAEAAAAnAAAAGAAAAAEAAAAAAAAA////AAAAAAAlAAAADAAAAAEAAABMAAAAZAAAAPgAAAAFAAAANAEAABUAAAD4AAAABQAAAD0AAAARAAAAIQDwAAAAAAAAAAAAAACAPwAAAAAAAAAAAACAPwAAAAAAAAAAAAAAAAAAAAAAAAAAAAAAAAAAAAAAAAAAJQAAAAwAAAAAAACAKAAAAAwAAAABAAAAUgAAAHABAAABAAAA8////wAAAAAAAAAAAAAAAJABAAAAAAABAAAAAHMAZQBnAG8AZQAgAHUAaQAAAAAAAAAAAAAAAAAAAAAAAAAAAAAAAAAAAAAAAAAAAAAAAAAAAAAAAAAAAAAAAAAAAAAAoJBr7P1/AAAAAAAAAAAAACgSAAAAAAAAQAAAwP1/AAAwFpXq/X8AAB6j84D9fwAABAAAAAAAAAAwFpXq/X8AALm7D4p+AAAAAAAAAAAAAABzC7LSuWcAAM4AAAB+AAAASAAAAAAAAAC4qFOB/X8AACCjXIH9fwAA4OwqgQAAAAABAAAAAAAAAJbEU4H9fwAAAACV6v1/AAAAAAAAAAAAAAAAAAB+AAAA0bdC6v1/AAAAAAAAAAAAABAdAAAAAAAAEJRHDvoBAAAIvg+KfgAAABCURw76AQAAC6dG6v1/AADQvA+KfgAAAGm9D4p+AAAAAAAAAAAAAAAAAAAAZHYACAAAAAAlAAAADAAAAAEAAAAYAAAADAAAAAAAAAASAAAADAAAAAEAAAAeAAAAGAAAAPgAAAAFAAAANQEAABYAAAAlAAAADAAAAAEAAABUAAAAhAAAAPkAAAAFAAAAMwEAABUAAAABAAAAVVWPQSa0j0H5AAAABQAAAAkAAABMAAAAAAAAAAAAAAAAAAAA//////////9gAAAAMQAzAC8ANQAvADIAMAAyADIAAAAHAAAABwAAAAUAAAAHAAAABQAAAAcAAAAHAAAABwAAAAcAAABLAAAAQAAAADAAAAAFAAAAIAAAAAEAAAABAAAAEAAAAAAAAAAAAAAARQEAAKAAAAAAAAAAAAAAAEUBAACgAAAAUgAAAHABAAACAAAAFAAAAAkAAAAAAAAAAAAAALwCAAAAAAAAAQICIlMAeQBzAHQAZQBtAAAAAAAAAAAAAAAAAAAAAAAAAAAAAAAAAAAAAAAAAAAAAAAAAAAAAAAAAAAAAAAAAAAAAAAAAAAACQAAAAEAAAAJAAAAAAAAAP/////6AQAAiP5p6v1/AAAAAAAAAAAAAAAAAAAAAAAAgOUOin4AAABI5Q6KfgAAAAAAAAAAAAAAAAAAAAAAAACjU7PSuWcAALhs+dP9fwAAEQAAAAAAAADwVRIT+gEAABCURw76AQAAoOYOigAAAAAAAAAAAAAAAAcAAAAAAAAAQGd2DvoBAADc5Q6KfgAAABnmDop+AAAA0bdC6v1/AACA5Q6KfgAAANZNR+oAAAAAlWSoXpNpAAARAAAAAAAAABCURw76AQAAC6dG6v1/AACA5Q6KfgAAABnmDop+AAAAAAAAAAAAAAAAAAAAZHYACAAAAAAlAAAADAAAAAIAAAAnAAAAGAAAAAMAAAAAAAAAAAAAAAAAAAAlAAAADAAAAAMAAABMAAAAZAAAAAAAAAAAAAAA//////////8AAAAAHAAAAAAAAAA/AAAAIQDwAAAAAAAAAAAAAACAPwAAAAAAAAAAAACAPwAAAAAAAAAAAAAAAAAAAAAAAAAAAAAAAAAAAAAAAAAAJQAAAAwAAAAAAACAKAAAAAwAAAADAAAAJwAAABgAAAADAAAAAAAAAAAAAAAAAAAAJQAAAAwAAAADAAAATAAAAGQAAAAAAAAAAAAAAP//////////AAAAABwAAABAAQAAAAAAACEA8AAAAAAAAAAAAAAAgD8AAAAAAAAAAAAAgD8AAAAAAAAAAAAAAAAAAAAAAAAAAAAAAAAAAAAAAAAAACUAAAAMAAAAAAAAgCgAAAAMAAAAAwAAACcAAAAYAAAAAwAAAAAAAAAAAAAAAAAAACUAAAAMAAAAAwAAAEwAAABkAAAAAAAAAAAAAAD//////////0ABAAAcAAAAAAAAAD8AAAAhAPAAAAAAAAAAAAAAAIA/AAAAAAAAAAAAAIA/AAAAAAAAAAAAAAAAAAAAAAAAAAAAAAAAAAAAAAAAAAAlAAAADAAAAAAAAIAoAAAADAAAAAMAAAAnAAAAGAAAAAMAAAAAAAAAAAAAAAAAAAAlAAAADAAAAAMAAABMAAAAZAAAAAAAAABbAAAAPwEAAFwAAAAAAAAAWwAAAEABAAACAAAAIQDwAAAAAAAAAAAAAACAPwAAAAAAAAAAAACAPwAAAAAAAAAAAAAAAAAAAAAAAAAAAAAAAAAAAAAAAAAAJQAAAAwAAAAAAACAKAAAAAwAAAADAAAAJwAAABgAAAADAAAAAAAAAP///wAAAAAAJQAAAAwAAAADAAAATAAAAGQAAAAAAAAAHAAAAD8BAABaAAAAAAAAABwAAABAAQAAPwAAACEA8AAAAAAAAAAAAAAAgD8AAAAAAAAAAAAAgD8AAAAAAAAAAAAAAAAAAAAAAAAAAAAAAAAAAAAAAAAAACUAAAAMAAAAAAAAgCgAAAAMAAAAAwAAACcAAAAYAAAAAwAAAAAAAAD///8AAAAAACUAAAAMAAAAAwAAAEwAAABkAAAACwAAADcAAAAhAAAAWgAAAAsAAAA3AAAAFwAAACQAAAAhAPAAAAAAAAAAAAAAAIA/AAAAAAAAAAAAAIA/AAAAAAAAAAAAAAAAAAAAAAAAAAAAAAAAAAAAAAAAAAAlAAAADAAAAAAAAIAoAAAADAAAAAMAAABSAAAAcAEAAAMAAADg////AAAAAAAAAAAAAAAAkAEAAAAAAAEAAAAAYQByAGkAYQBsAAAAAAAAAAAAAAAAAAAAAAAAAAAAAAAAAAAAAAAAAAAAAAAAAAAAAAAAAAAAAAAAAAAAAAAAAAAA//8AAAAAAQAAANDXFxP6AQAAAAAAAAAAAACI/mnq/X8AAAAAAAAAAAAAcCVSIfoBAACWJdaZrmbYAQIAAAAAAAAAAAAAAAAAAAAAAAAAAAAAAIN0s9K5ZwAAqPqEgP1/AABo/4SA/X8AAOD///8AAAAAEJRHDvoBAACYyQ6KAAAAAAAAAAAAAAAABgAAAAAAAAAgAAAAAAAAALzIDop+AAAA+cgOin4AAADRt0Lq/X8AAAAAAAAAAAAAAAAAAAAAAABIwl8h+gEAAAAAAAAAAAAAEJRHDvoBAAALp0bq/X8AAGDIDop+AAAA+cgOin4AAAAAAAAAAAAAAAAAAABkdgAIAAAAACUAAAAMAAAAAwAAABgAAAAMAAAAAAAAABIAAAAMAAAAAQAAABYAAAAMAAAACAAAAFQAAABUAAAADAAAADcAAAAgAAAAWgAAAAEAAABVVY9BJrSPQQwAAABbAAAAAQAAAEwAAAAEAAAACwAAADcAAAAiAAAAWwAAAFAAAABYAAAAFQAAABYAAAAMAAAAAAAAACUAAAAMAAAAAgAAACcAAAAYAAAABAAAAAAAAAD///8AAAAAACUAAAAMAAAABAAAAEwAAABkAAAALQAAACAAAAA0AQAAWgAAAC0AAAAgAAAACAEAADsAAAAhAPAAAAAAAAAAAAAAAIA/AAAAAAAAAAAAAIA/AAAAAAAAAAAAAAAAAAAAAAAAAAAAAAAAAAAAAAAAAAAlAAAADAAAAAAAAIAoAAAADAAAAAQAAAAnAAAAGAAAAAQAAAAAAAAA////AAAAAAAlAAAADAAAAAQAAABMAAAAZAAAAC0AAAAgAAAANAEAAFYAAAAtAAAAIAAAAAgBAAA3AAAAIQDwAAAAAAAAAAAAAACAPwAAAAAAAAAAAACAPwAAAAAAAAAAAAAAAAAAAAAAAAAAAAAAAAAAAAAAAAAAJQAAAAwAAAAAAACAKAAAAAwAAAAEAAAAJwAAABgAAAAEAAAAAAAAAP///wAAAAAAJQAAAAwAAAAEAAAATAAAAGQAAAAtAAAAOwAAAK0AAABWAAAALQAAADsAAACBAAAAHAAAACEA8AAAAAAAAAAAAAAAgD8AAAAAAAAAAAAAgD8AAAAAAAAAAAAAAAAAAAAAAAAAAAAAAAAAAAAAAAAAACUAAAAMAAAAAAAAgCgAAAAMAAAABAAAAFIAAABwAQAABAAAAOz///8AAAAAAAAAAAAAAACQAQAAAAAAAQAAAABzAGUAZwBvAGUAIAB1AGkAAAAAAAAAAAAAAAAAAAAAAAAAAAAAAAAAAAAAAAAAAAAAAAAAAAAAAAAAAAAAAAAAAAAAAAAAAAAAAAAAAAAAAAAAAAAIAAAAAAAAAIj+aer9fwAAAAAAAAAAAAAcPACAAACgPwAAoD8AAKA//v////////8AAAAAAAAAAAAAAAAAAAAAI3ez0rlnAAAAAAAAAAAAAAgAAAAAAAAA7P///wAAAAAQlEcO+gEAADjKDooAAAAAAAAAAAAAAAAJAAAAAAAAACAAAAAAAAAAXMkOin4AAACZyQ6KfgAAANG3Qur9fwAAAAAAAAAAAACJyAuAAAAAAPjBXyH6AQAAAAAAAAAAAAAQlEcO+gEAAAunRur9fwAAAMkOin4AAACZyQ6KfgAAAAAAAAAAAAAAAAAAAGR2AAgAAAAAJQAAAAwAAAAEAAAAGAAAAAwAAAAAAAAAEgAAAAwAAAABAAAAHgAAABgAAAAtAAAAOwAAAK4AAABXAAAAJQAAAAwAAAAEAAAAVAAAAJQAAAAuAAAAOwAAAKwAAABWAAAAAQAAAFVVj0EmtI9BLgAAADsAAAAMAAAATAAAAAAAAAAAAAAAAAAAAP//////////ZAAAAEUAZAB1AGEAcgBkAG8AIABBAHAAdQBkAAoAAAAMAAAACwAAAAoAAAAHAAAADAAAAAwAAAAFAAAADQAAAAwAAAALAAAADAAAAEsAAABAAAAAMAAAAAUAAAAgAAAAAQAAAAEAAAAQAAAAAAAAAAAAAABFAQAAoAAAAAAAAAAAAAAARQEAAKAAAAAlAAAADAAAAAIAAAAnAAAAGAAAAAUAAAAAAAAA////AAAAAAAlAAAADAAAAAUAAABMAAAAZAAAAAAAAABhAAAARAEAAJsAAAAAAAAAYQAAAEUBAAA7AAAAIQDwAAAAAAAAAAAAAACAPwAAAAAAAAAAAACAPwAAAAAAAAAAAAAAAAAAAAAAAAAAAAAAAAAAAAAAAAAAJQAAAAwAAAAAAACAKAAAAAwAAAAFAAAAJwAAABgAAAAFAAAAAAAAAP///wAAAAAAJQAAAAwAAAAFAAAATAAAAGQAAAALAAAAYQAAADkBAABxAAAACwAAAGEAAAAvAQAAEQAAACEA8AAAAAAAAAAAAAAAgD8AAAAAAAAAAAAAgD8AAAAAAAAAAAAAAAAAAAAAAAAAAAAAAAAAAAAAAAAAACUAAAAMAAAAAAAAgCgAAAAMAAAABQAAACUAAAAMAAAAAQAAABgAAAAMAAAAAAAAABIAAAAMAAAAAQAAAB4AAAAYAAAACwAAAGEAAAA6AQAAcgAAACUAAAAMAAAAAQAAAFQAAACUAAAADAAAAGEAAABgAAAAcQAAAAEAAABVVY9BJrSPQQwAAABhAAAADAAAAEwAAAAAAAAAAAAAAAAAAAD//////////2QAAABFAGQAdQBhAHIAZABvACAAQQBwAHUAZAAHAAAACAAAAAcAAAAHAAAABQAAAAgAAAAIAAAABAAAAAgAAAAIAAAABwAAAAgAAABLAAAAQAAAADAAAAAFAAAAIAAAAAEAAAABAAAAEAAAAAAAAAAAAAAARQEAAKAAAAAAAAAAAAAAAEUBAACgAAAAJQAAAAwAAAACAAAAJwAAABgAAAAFAAAAAAAAAP///wAAAAAAJQAAAAwAAAAFAAAATAAAAGQAAAALAAAAdgAAADkBAACGAAAACwAAAHYAAAAvAQAAEQAAACEA8AAAAAAAAAAAAAAAgD8AAAAAAAAAAAAAgD8AAAAAAAAAAAAAAAAAAAAAAAAAAAAAAAAAAAAAAAAAACUAAAAMAAAAAAAAgCgAAAAMAAAABQAAACUAAAAMAAAAAQAAABgAAAAMAAAAAAAAABIAAAAMAAAAAQAAAB4AAAAYAAAACwAAAHYAAAA6AQAAhwAAACUAAAAMAAAAAQAAAFQAAAB4AAAADAAAAHYAAAA1AAAAhgAAAAEAAABVVY9BJrSPQQwAAAB2AAAABwAAAEwAAAAAAAAAAAAAAAAAAAD//////////1wAAABTAO0AbgBkAGkAYwBvAAAABwAAAAMAAAAHAAAACAAAAAMAAAAGAAAACAAAAEsAAABAAAAAMAAAAAUAAAAgAAAAAQAAAAEAAAAQAAAAAAAAAAAAAABFAQAAoAAAAAAAAAAAAAAARQEAAKAAAAAlAAAADAAAAAIAAAAnAAAAGAAAAAUAAAAAAAAA////AAAAAAAlAAAADAAAAAUAAABMAAAAZAAAAAsAAACLAAAAOQEAAJsAAAALAAAAiwAAAC8BAAARAAAAIQDwAAAAAAAAAAAAAACAPwAAAAAAAAAAAACAPwAAAAAAAAAAAAAAAAAAAAAAAAAAAAAAAAAAAAAAAAAAJQAAAAwAAAAAAACAKAAAAAwAAAAFAAAAJQAAAAwAAAABAAAAGAAAAAwAAAAAAAAAEgAAAAwAAAABAAAAFgAAAAwAAAAAAAAAVAAAAEgBAAAMAAAAiwAAADgBAACbAAAAAQAAAFVVj0EmtI9BDAAAAIsAAAAqAAAATAAAAAQAAAALAAAAiwAAADoBAACcAAAAoAAAAEYAaQByAG0AYQBkAG8AIABwAG8AcgA6ACAARQBEAFUAQQBSAEQATwAgAEEATABGAFIARQBEAE8AIABBAFAAVQBEACAATQBBAFIAVABJAE4ARQBaAAYAAAADAAAABQAAAAsAAAAHAAAACAAAAAgAAAAEAAAACAAAAAgAAAAFAAAAAwAAAAQAAAAHAAAACQAAAAkAAAAIAAAACAAAAAkAAAAKAAAABAAAAAgAAAAGAAAABgAAAAgAAAAHAAAACQAAAAoAAAAEAAAACAAAAAcAAAAJAAAACQAAAAQAAAAMAAAACAAAAAgAAAAHAAAAAwAAAAoAAAAHAAAABwAAABYAAAAMAAAAAAAAACUAAAAMAAAAAgAAAA4AAAAUAAAAAAAAABAAAAAUAAAA</Object>
  <Object Id="idInvalidSigLnImg">AQAAAGwAAAAAAAAAAAAAAEQBAACfAAAAAAAAAAAAAAC/FgAAOwsAACBFTUYAAAEAsB8AALAAAAAGAAAAAAAAAAAAAAAAAAAAgAcAADgEAABYAQAAwgAAAAAAAAAAAAAAAAAAAMA/BQDQ9QIACgAAABAAAAAAAAAAAAAAAEsAAAAQAAAAAAAAAAUAAAAeAAAAGAAAAAAAAAAAAAAARQEAAKAAAAAnAAAAGAAAAAEAAAAAAAAAAAAAAAAAAAAlAAAADAAAAAEAAABMAAAAZAAAAAAAAAAAAAAARAEAAJ8AAAAAAAAAAAAAAEU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w8PAAAAAAACUAAAAMAAAAAQAAAEwAAABkAAAAAAAAAAAAAABEAQAAnwAAAAAAAAAAAAAARQEAAKAAAAAhAPAAAAAAAAAAAAAAAIA/AAAAAAAAAAAAAIA/AAAAAAAAAAAAAAAAAAAAAAAAAAAAAAAAAAAAAAAAAAAlAAAADAAAAAAAAIAoAAAADAAAAAEAAAAnAAAAGAAAAAEAAAAAAAAA8PDwAAAAAAAlAAAADAAAAAEAAABMAAAAZAAAAAAAAAAAAAAARAEAAJ8AAAAAAAAAAAAAAEUBAACgAAAAIQDwAAAAAAAAAAAAAACAPwAAAAAAAAAAAACAPwAAAAAAAAAAAAAAAAAAAAAAAAAAAAAAAAAAAAAAAAAAJQAAAAwAAAAAAACAKAAAAAwAAAABAAAAJwAAABgAAAABAAAAAAAAAPDw8AAAAAAAJQAAAAwAAAABAAAATAAAAGQAAAAAAAAAAAAAAEQBAACfAAAAAAAAAAAAAABFAQAAoAAAACEA8AAAAAAAAAAAAAAAgD8AAAAAAAAAAAAAgD8AAAAAAAAAAAAAAAAAAAAAAAAAAAAAAAAAAAAAAAAAACUAAAAMAAAAAAAAgCgAAAAMAAAAAQAAACcAAAAYAAAAAQAAAAAAAADw8PAAAAAAACUAAAAMAAAAAQAAAEwAAABkAAAAAAAAAAAAAABEAQAAnwAAAAAAAAAAAAAARQEAAKAAAAAhAPAAAAAAAAAAAAAAAIA/AAAAAAAAAAAAAIA/AAAAAAAAAAAAAAAAAAAAAAAAAAAAAAAAAAAAAAAAAAAlAAAADAAAAAAAAIAoAAAADAAAAAEAAAAnAAAAGAAAAAEAAAAAAAAA////AAAAAAAlAAAADAAAAAEAAABMAAAAZAAAAAAAAAAAAAAARAEAAJ8AAAAAAAAAAAAAAEUBAACgAAAAIQDwAAAAAAAAAAAAAACAPwAAAAAAAAAAAACAPwAAAAAAAAAAAAAAAAAAAAAAAAAAAAAAAAAAAAAAAAAAJQAAAAwAAAAAAACAKAAAAAwAAAABAAAAJwAAABgAAAABAAAAAAAAAP///wAAAAAAJQAAAAwAAAABAAAATAAAAGQAAAAAAAAAAAAAAEQBAACfAAAAAAAAAAAAAABFAQAAoAAAACEA8AAAAAAAAAAAAAAAgD8AAAAAAAAAAAAAgD8AAAAAAAAAAAAAAAAAAAAAAAAAAAAAAAAAAAAAAAAAACUAAAAMAAAAAAAAgCgAAAAMAAAAAQAAACcAAAAYAAAAAQAAAAAAAAD///8AAAAAACUAAAAMAAAAAQAAAEwAAABkAAAAAAAAAAQAAAA/AQAAFwAAAAAAAAAEAAAAQAEAABQAAAAhAPAAAAAAAAAAAAAAAIA/AAAAAAAAAAAAAIA/AAAAAAAAAAAAAAAAAAAAAAAAAAAAAAAAAAAAAAAAAAAlAAAADAAAAAAAAIAoAAAADAAAAAEAAAAnAAAAGAAAAAEAAAAAAAAA////AAAAAAAlAAAADAAAAAEAAABMAAAAZAAAAAsAAAAEAAAAHgAAABcAAAALAAAABAAAABQAAAAUAAAAIQDwAAAAAAAAAAAAAACAPwAAAAAAAAAAAACAPwAAAAAAAAAAAAAAAAAAAAAAAAAAAAAAAAAAAAAAAAAAJQAAAAwAAAAAAACAKAAAAAwAAAABAAAAUAAAAHQDAAANAAAABQAAABwAAAAUAAAADQAAAAUAAAAAAAAAAAAAABAAAAAQAAAATAAAACgAAAB0AAAAAAMAAAAAAAAAAAAAEAAAACgAAAAQAAAAEAAAAAEAGAAAAAAAAAAAAAAAAAAAAAAAAAAAAAAAAAAAAAAAAAAAAAAAAAAAAAAKFkIcPLYRJW8AAAAAAAAAAAAAAAAAAAAAAAAIETQOHlwAAAAAAAAAAAAAAAAAAAARJW8fQ8kfQ8kLGUsAAAAAAAAAAAAAAAAIETQdQMEJEzt7t91LdKBLdKBLdKA/YocECRgcPbgfQ8keQcQIEjYWIzAdLT4IETQdQMEVLosAAABLdKClzeR7t92+1uV7t91pdn4HEDEdQMEfQ8kdQMEIETQIETQdQMEdP70ECRgAAABLdKB7t93t7e3t7e3t7e3t7e19fX0GDiocPLYfQ8kdQMEdQMEfQ8kJEzslOlAAAABLdKC91eTt7e3t7e3t7e3t7e3t7e1TU1MECBodP70fQ8kfQ8kWMJABAgI3VXYAAABLdKB7t93t7e2+eje+eje1dDRWVlYECBoXMpcfQ8kfQ8kfQ8kfQ8kULIYBAwkAAABLdKC91eTt7e3t7e3t7e09PT0KF0YdP78fQ8kfQ8kQI2oFCyEVLYkfQ8kaOq4HEDFLdKB7t93t7e3Z5Op7t90OFRobO7MfQ8kcPbgKFkQyMjKkpKQ6OjoGDioRJW8ECh5LdKC91eTt7e17t917t90+XG8GDiwQI2oHCRFsbGzn5+ft7e3t7e2Toq0oPlYAAABLdKB7t93t7e17t917t917t91bh6ODg4PLy8vt7e3t7e3t7e3t7e17t91LdKAAAABLdKC91eTt7e3Z5Op7t917t93M3eft7e3t7e3t7e3t7e3t7e3t7e3E2OZLdKAAAABLdKB7t93t7e3t7e3t7e3t7e3t7e3t7e3t7e3t7e3t7e3t7e3t7e17t91LdKAAAABLdKClzeR7t92+1uV7t92+1uV7t92+1uV7t92+1uV7t92+1uV7t92qz+VLdKAAAAB7t91LdKBLdKBLdKBLdKBLdKBLdKBLdKBLdKBLdKBLdKBLdKBLdKBLdKB7t90AAAAAAAAAAAAAAAAAAAAAAAAAAAAAAAAAAAAAAAAAAAAAAAAAAAAAAAAAAAAAAAAAAAAnAAAAGAAAAAEAAAAAAAAA////AAAAAAAlAAAADAAAAAEAAABMAAAAZAAAACoAAAAFAAAAhAAAABUAAAAqAAAABQAAAFsAAAARAAAAIQDwAAAAAAAAAAAAAACAPwAAAAAAAAAAAACAPwAAAAAAAAAAAAAAAAAAAAAAAAAAAAAAAAAAAAAAAAAAJQAAAAwAAAAAAACAKAAAAAwAAAABAAAAUgAAAHABAAABAAAA8////wAAAAAAAAAAAAAAAJABAAAAAAABAAAAAHMAZQBnAG8AZQAgAHUAaQAAAAAAAAAAAAAAAAAAAAAAAAAAAAAAAAAAAAAAAAAAAAAAAAAAAAAAAAAAAAAAAAAAAAAAoJBr7P1/AAAAAAAAAAAAACgSAAAAAAAAQAAAwP1/AAAwFpXq/X8AAB6j84D9fwAABAAAAAAAAAAwFpXq/X8AALm7D4p+AAAAAAAAAAAAAABzC7LSuWcAAM4AAAB+AAAASAAAAAAAAAC4qFOB/X8AACCjXIH9fwAA4OwqgQAAAAABAAAAAAAAAJbEU4H9fwAAAACV6v1/AAAAAAAAAAAAAAAAAAB+AAAA0bdC6v1/AAAAAAAAAAAAABAdAAAAAAAAEJRHDvoBAAAIvg+KfgAAABCURw76AQAAC6dG6v1/AADQvA+KfgAAAGm9D4p+AAAAAAAAAAAAAAAAAAAAZHYACAAAAAAlAAAADAAAAAEAAAAYAAAADAAAAP8AAAASAAAADAAAAAEAAAAeAAAAGAAAACoAAAAFAAAAhQAAABYAAAAlAAAADAAAAAEAAABUAAAAqAAAACsAAAAFAAAAgwAAABUAAAABAAAAVVWPQSa0j0ErAAAABQAAAA8AAABMAAAAAAAAAAAAAAAAAAAA//////////9sAAAARgBpAHIAbQBhACAAbgBvACAAdgDhAGwAaQBkAGEAAAAGAAAAAwAAAAUAAAALAAAABwAAAAQAAAAHAAAACAAAAAQAAAAGAAAABwAAAAMAAAADAAAACAAAAAcAAABLAAAAQAAAADAAAAAFAAAAIAAAAAEAAAABAAAAEAAAAAAAAAAAAAAARQEAAKAAAAAAAAAAAAAAAEUBAACgAAAAUgAAAHABAAACAAAAFAAAAAkAAAAAAAAAAAAAALwCAAAAAAAAAQICIlMAeQBzAHQAZQBtAAAAAAAAAAAAAAAAAAAAAAAAAAAAAAAAAAAAAAAAAAAAAAAAAAAAAAAAAAAAAAAAAAAAAAAAAAAACQAAAAEAAAAJAAAAAAAAAP/////6AQAAiP5p6v1/AAAAAAAAAAAAAAAAAAAAAAAAgOUOin4AAABI5Q6KfgAAAAAAAAAAAAAAAAAAAAAAAACjU7PSuWcAALhs+dP9fwAAEQAAAAAAAADwVRIT+gEAABCURw76AQAAoOYOigAAAAAAAAAAAAAAAAcAAAAAAAAAQGd2DvoBAADc5Q6KfgAAABnmDop+AAAA0bdC6v1/AACA5Q6KfgAAANZNR+oAAAAAlWSoXpNpAAARAAAAAAAAABCURw76AQAAC6dG6v1/AACA5Q6KfgAAABnmDop+AAAAAAAAAAAAAAAAAAAAZHYACAAAAAAlAAAADAAAAAIAAAAnAAAAGAAAAAMAAAAAAAAAAAAAAAAAAAAlAAAADAAAAAMAAABMAAAAZAAAAAAAAAAAAAAA//////////8AAAAAHAAAAAAAAAA/AAAAIQDwAAAAAAAAAAAAAACAPwAAAAAAAAAAAACAPwAAAAAAAAAAAAAAAAAAAAAAAAAAAAAAAAAAAAAAAAAAJQAAAAwAAAAAAACAKAAAAAwAAAADAAAAJwAAABgAAAADAAAAAAAAAAAAAAAAAAAAJQAAAAwAAAADAAAATAAAAGQAAAAAAAAAAAAAAP//////////AAAAABwAAABAAQAAAAAAACEA8AAAAAAAAAAAAAAAgD8AAAAAAAAAAAAAgD8AAAAAAAAAAAAAAAAAAAAAAAAAAAAAAAAAAAAAAAAAACUAAAAMAAAAAAAAgCgAAAAMAAAAAwAAACcAAAAYAAAAAwAAAAAAAAAAAAAAAAAAACUAAAAMAAAAAwAAAEwAAABkAAAAAAAAAAAAAAD//////////0ABAAAcAAAAAAAAAD8AAAAhAPAAAAAAAAAAAAAAAIA/AAAAAAAAAAAAAIA/AAAAAAAAAAAAAAAAAAAAAAAAAAAAAAAAAAAAAAAAAAAlAAAADAAAAAAAAIAoAAAADAAAAAMAAAAnAAAAGAAAAAMAAAAAAAAAAAAAAAAAAAAlAAAADAAAAAMAAABMAAAAZAAAAAAAAABbAAAAPwEAAFwAAAAAAAAAWwAAAEABAAACAAAAIQDwAAAAAAAAAAAAAACAPwAAAAAAAAAAAACAPwAAAAAAAAAAAAAAAAAAAAAAAAAAAAAAAAAAAAAAAAAAJQAAAAwAAAAAAACAKAAAAAwAAAADAAAAJwAAABgAAAADAAAAAAAAAP///wAAAAAAJQAAAAwAAAADAAAATAAAAGQAAAAAAAAAHAAAAD8BAABaAAAAAAAAABwAAABAAQAAPwAAACEA8AAAAAAAAAAAAAAAgD8AAAAAAAAAAAAAgD8AAAAAAAAAAAAAAAAAAAAAAAAAAAAAAAAAAAAAAAAAACUAAAAMAAAAAAAAgCgAAAAMAAAAAwAAACcAAAAYAAAAAwAAAAAAAAD///8AAAAAACUAAAAMAAAAAwAAAEwAAABkAAAACwAAADcAAAAhAAAAWgAAAAsAAAA3AAAAFwAAACQAAAAhAPAAAAAAAAAAAAAAAIA/AAAAAAAAAAAAAIA/AAAAAAAAAAAAAAAAAAAAAAAAAAAAAAAAAAAAAAAAAAAlAAAADAAAAAAAAIAoAAAADAAAAAMAAABSAAAAcAEAAAMAAADg////AAAAAAAAAAAAAAAAkAEAAAAAAAEAAAAAYQByAGkAYQBsAAAAAAAAAAAAAAAAAAAAAAAAAAAAAAAAAAAAAAAAAAAAAAAAAAAAAAAAAAAAAAAAAAAAAAAAAAAA//8AAAAAAQAAANDXFxP6AQAAAAAAAAAAAACI/mnq/X8AAAAAAAAAAAAAcCVSIfoBAACWJdaZrmbYAQIAAAAAAAAAAAAAAAAAAAAAAAAAAAAAAIN0s9K5ZwAAqPqEgP1/AABo/4SA/X8AAOD///8AAAAAEJRHDvoBAACYyQ6KAAAAAAAAAAAAAAAABgAAAAAAAAAgAAAAAAAAALzIDop+AAAA+cgOin4AAADRt0Lq/X8AAAAAAAAAAAAAAAAAAAAAAABIwl8h+gEAAAAAAAAAAAAAEJRHDvoBAAALp0bq/X8AAGDIDop+AAAA+cgOin4AAAAAAAAAAAAAAAAAAABkdgAIAAAAACUAAAAMAAAAAwAAABgAAAAMAAAAAAAAABIAAAAMAAAAAQAAABYAAAAMAAAACAAAAFQAAABUAAAADAAAADcAAAAgAAAAWgAAAAEAAABVVY9BJrSPQQwAAABbAAAAAQAAAEwAAAAEAAAACwAAADcAAAAiAAAAWwAAAFAAAABYAAAAFQAAABYAAAAMAAAAAAAAACUAAAAMAAAAAgAAACcAAAAYAAAABAAAAAAAAAD///8AAAAAACUAAAAMAAAABAAAAEwAAABkAAAALQAAACAAAAA0AQAAWgAAAC0AAAAgAAAACAEAADsAAAAhAPAAAAAAAAAAAAAAAIA/AAAAAAAAAAAAAIA/AAAAAAAAAAAAAAAAAAAAAAAAAAAAAAAAAAAAAAAAAAAlAAAADAAAAAAAAIAoAAAADAAAAAQAAAAnAAAAGAAAAAQAAAAAAAAA////AAAAAAAlAAAADAAAAAQAAABMAAAAZAAAAC0AAAAgAAAANAEAAFYAAAAtAAAAIAAAAAgBAAA3AAAAIQDwAAAAAAAAAAAAAACAPwAAAAAAAAAAAACAPwAAAAAAAAAAAAAAAAAAAAAAAAAAAAAAAAAAAAAAAAAAJQAAAAwAAAAAAACAKAAAAAwAAAAEAAAAJwAAABgAAAAEAAAAAAAAAP///wAAAAAAJQAAAAwAAAAEAAAATAAAAGQAAAAtAAAAOwAAAK0AAABWAAAALQAAADsAAACBAAAAHAAAACEA8AAAAAAAAAAAAAAAgD8AAAAAAAAAAAAAgD8AAAAAAAAAAAAAAAAAAAAAAAAAAAAAAAAAAAAAAAAAACUAAAAMAAAAAAAAgCgAAAAMAAAABAAAAFIAAABwAQAABAAAAOz///8AAAAAAAAAAAAAAACQAQAAAAAAAQAAAABzAGUAZwBvAGUAIAB1AGkAAAAAAAAAAAAAAAAAAAAAAAAAAAAAAAAAAAAAAAAAAAAAAAAAAAAAAAAAAAAAAAAAAAAAAAAAAAAAAAAAAAAAAAAAAAAIAAAAAAAAAIj+aer9fwAAAAAAAAAAAAAcPACAAACgPwAAoD8AAKA//v////////8AAAAAAAAAAAAAAAAAAAAAI3ez0rlnAAAAAAAAAAAAAAgAAAAAAAAA7P///wAAAAAQlEcO+gEAADjKDooAAAAAAAAAAAAAAAAJAAAAAAAAACAAAAAAAAAAXMkOin4AAACZyQ6KfgAAANG3Qur9fwAAAAAAAAAAAACJyAuAAAAAAPjBXyH6AQAAAAAAAAAAAAAQlEcO+gEAAAunRur9fwAAAMkOin4AAACZyQ6KfgAAAAAAAAAAAAAAAAAAAGR2AAgAAAAAJQAAAAwAAAAEAAAAGAAAAAwAAAAAAAAAEgAAAAwAAAABAAAAHgAAABgAAAAtAAAAOwAAAK4AAABXAAAAJQAAAAwAAAAEAAAAVAAAAJQAAAAuAAAAOwAAAKwAAABWAAAAAQAAAFVVj0EmtI9BLgAAADsAAAAMAAAATAAAAAAAAAAAAAAAAAAAAP//////////ZAAAAEUAZAB1AGEAcgBkAG8AIABBAHAAdQBkAAoAAAAMAAAACwAAAAoAAAAHAAAADAAAAAwAAAAFAAAADQAAAAwAAAALAAAADAAAAEsAAABAAAAAMAAAAAUAAAAgAAAAAQAAAAEAAAAQAAAAAAAAAAAAAABFAQAAoAAAAAAAAAAAAAAARQEAAKAAAAAlAAAADAAAAAIAAAAnAAAAGAAAAAUAAAAAAAAA////AAAAAAAlAAAADAAAAAUAAABMAAAAZAAAAAAAAABhAAAARAEAAJsAAAAAAAAAYQAAAEUBAAA7AAAAIQDwAAAAAAAAAAAAAACAPwAAAAAAAAAAAACAPwAAAAAAAAAAAAAAAAAAAAAAAAAAAAAAAAAAAAAAAAAAJQAAAAwAAAAAAACAKAAAAAwAAAAFAAAAJwAAABgAAAAFAAAAAAAAAP///wAAAAAAJQAAAAwAAAAFAAAATAAAAGQAAAALAAAAYQAAADkBAABxAAAACwAAAGEAAAAvAQAAEQAAACEA8AAAAAAAAAAAAAAAgD8AAAAAAAAAAAAAgD8AAAAAAAAAAAAAAAAAAAAAAAAAAAAAAAAAAAAAAAAAACUAAAAMAAAAAAAAgCgAAAAMAAAABQAAACUAAAAMAAAAAQAAABgAAAAMAAAAAAAAABIAAAAMAAAAAQAAAB4AAAAYAAAACwAAAGEAAAA6AQAAcgAAACUAAAAMAAAAAQAAAFQAAACUAAAADAAAAGEAAABgAAAAcQAAAAEAAABVVY9BJrSPQQwAAABhAAAADAAAAEwAAAAAAAAAAAAAAAAAAAD//////////2QAAABFAGQAdQBhAHIAZABvACAAQQBwAHUAZAAHAAAACAAAAAcAAAAHAAAABQAAAAgAAAAIAAAABAAAAAgAAAAIAAAABwAAAAgAAABLAAAAQAAAADAAAAAFAAAAIAAAAAEAAAABAAAAEAAAAAAAAAAAAAAARQEAAKAAAAAAAAAAAAAAAEUBAACgAAAAJQAAAAwAAAACAAAAJwAAABgAAAAFAAAAAAAAAP///wAAAAAAJQAAAAwAAAAFAAAATAAAAGQAAAALAAAAdgAAADkBAACGAAAACwAAAHYAAAAvAQAAEQAAACEA8AAAAAAAAAAAAAAAgD8AAAAAAAAAAAAAgD8AAAAAAAAAAAAAAAAAAAAAAAAAAAAAAAAAAAAAAAAAACUAAAAMAAAAAAAAgCgAAAAMAAAABQAAACUAAAAMAAAAAQAAABgAAAAMAAAAAAAAABIAAAAMAAAAAQAAAB4AAAAYAAAACwAAAHYAAAA6AQAAhwAAACUAAAAMAAAAAQAAAFQAAAB4AAAADAAAAHYAAAA1AAAAhgAAAAEAAABVVY9BJrSPQQwAAAB2AAAABwAAAEwAAAAAAAAAAAAAAAAAAAD//////////1wAAABTAO0AbgBkAGkAYwBvAAAABwAAAAMAAAAHAAAACAAAAAMAAAAGAAAACAAAAEsAAABAAAAAMAAAAAUAAAAgAAAAAQAAAAEAAAAQAAAAAAAAAAAAAABFAQAAoAAAAAAAAAAAAAAARQEAAKAAAAAlAAAADAAAAAIAAAAnAAAAGAAAAAUAAAAAAAAA////AAAAAAAlAAAADAAAAAUAAABMAAAAZAAAAAsAAACLAAAAOQEAAJsAAAALAAAAiwAAAC8BAAARAAAAIQDwAAAAAAAAAAAAAACAPwAAAAAAAAAAAACAPwAAAAAAAAAAAAAAAAAAAAAAAAAAAAAAAAAAAAAAAAAAJQAAAAwAAAAAAACAKAAAAAwAAAAFAAAAJQAAAAwAAAABAAAAGAAAAAwAAAAAAAAAEgAAAAwAAAABAAAAFgAAAAwAAAAAAAAAVAAAAEgBAAAMAAAAiwAAADgBAACbAAAAAQAAAFVVj0EmtI9BDAAAAIsAAAAqAAAATAAAAAQAAAALAAAAiwAAADoBAACcAAAAoAAAAEYAaQByAG0AYQBkAG8AIABwAG8AcgA6ACAARQBEAFUAQQBSAEQATwAgAEEATABGAFIARQBEAE8AIABBAFAAVQBEACAATQBBAFIAVABJAE4ARQBaAAYAAAADAAAABQAAAAsAAAAHAAAACAAAAAgAAAAEAAAACAAAAAgAAAAFAAAAAwAAAAQAAAAHAAAACQAAAAkAAAAIAAAACAAAAAkAAAAKAAAABAAAAAgAAAAGAAAABgAAAAgAAAAHAAAACQAAAAoAAAAEAAAACAAAAAcAAAAJAAAACQAAAAQAAAAMAAAACAAAAAgAAAAHAAAAAwAAAAoAAAAHAAAABwAAABYAAAAMAAAAAAAAACUAAAAMAAAAAgAAAA4AAAAUAAAAAAAAABAAAAAUAAAA</Object>
</Signature>
</file>

<file path=_xmlsignatures/sig16.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a84PdaXdB0vs075YQKysAQHCCN32y9SJ52g6Al5G3uo=</DigestValue>
    </Reference>
    <Reference Type="http://www.w3.org/2000/09/xmldsig#Object" URI="#idOfficeObject">
      <DigestMethod Algorithm="http://www.w3.org/2001/04/xmlenc#sha256"/>
      <DigestValue>502G6LNYiteEpnBSDm7oSQIVAjswm9EIirgGUdJ+jvQ=</DigestValue>
    </Reference>
    <Reference Type="http://uri.etsi.org/01903#SignedProperties" URI="#idSignedProperties">
      <Transforms>
        <Transform Algorithm="http://www.w3.org/TR/2001/REC-xml-c14n-20010315"/>
      </Transforms>
      <DigestMethod Algorithm="http://www.w3.org/2001/04/xmlenc#sha256"/>
      <DigestValue>PEPMK2r1J7P6peU1m55/Vni/8XK9gqH3jHnqytKRy6A=</DigestValue>
    </Reference>
    <Reference Type="http://www.w3.org/2000/09/xmldsig#Object" URI="#idValidSigLnImg">
      <DigestMethod Algorithm="http://www.w3.org/2001/04/xmlenc#sha256"/>
      <DigestValue>39Qg9FFJh/JKxLx/tyJas+HLdOrE/nS0bEyPqpAyMwk=</DigestValue>
    </Reference>
    <Reference Type="http://www.w3.org/2000/09/xmldsig#Object" URI="#idInvalidSigLnImg">
      <DigestMethod Algorithm="http://www.w3.org/2001/04/xmlenc#sha256"/>
      <DigestValue>aWcdFY4HEbuVQUbYlb1D5zkqxmhIP9JHtu30RM91qOc=</DigestValue>
    </Reference>
  </SignedInfo>
  <SignatureValue>DXQHMu1hL+e9H8YuoKizfudmetTWk/VkQa3tzCUzDGopIZBIcWkFqxGlhTiouq0r3aaj9sCd9G9S
LpfUmB05975qCDPSP8/axC9cFl2dS58uB5OPYoABZFkvhouGiSS7R45zLveYVHFibX39YvN6Mz5S
NgXX97AedtZ/PQ6kstpx5viXPeyV6KZZ11lcmVKVEyDEZ54eWDQndkrP4PI98eLNSMn8D6aRQJ7x
245FqnR6lnFrKRI42TBk1KSQyDq1QTTrrFZGps8NMhwCrTle0z/TYUHfTB61BinkQynLh3N+X3oT
IieK5r7sjPbnr2dsCdQsw2parBNigBNodwMdHw==</SignatureValue>
  <KeyInfo>
    <X509Data>
      <X509Certificate>MIIH/zCCBeegAwIBAgIITOM7RWNhow8wDQYJKoZIhvcNAQELBQAwWzEXMBUGA1UEBRMOUlVDIDgwMDUwMTcyLTExGjAYBgNVBAMTEUNBLURPQ1VNRU5UQSBTLkEuMRcwFQYDVQQKEw5ET0NVTUVOVEEgUy5BLjELMAkGA1UEBhMCUFkwHhcNMjEwODEzMjMyMzI2WhcNMjMwODEzMjMzMzI2WjCBpzELMAkGA1UEBhMCUFkxFjAUBgNVBAQMDUFQVUQgTUFSVElORVoxEjAQBgNVBAUTCUNJMTc2NjIyOTEYMBYGA1UEKgwPRURVQVJETyBBTEZSRURPMRcwFQYDVQQKDA5QRVJTT05BIEZJU0lDQTERMA8GA1UECwwIRklSTUEgRjIxJjAkBgNVBAMMHUVEVUFSRE8gQUxGUkVETyBBUFVEIE1BUlRJTkVaMIIBIjANBgkqhkiG9w0BAQEFAAOCAQ8AMIIBCgKCAQEAq7zDdglVFzJOy6BXCI57lDC+OsdlxtV7OJxIV4lEl/A4WHme/hlDxeIQMq06Etb0e65LzqPnyN+4cnOlVaTwH71b2cwqWPuncAa7sO63iflmb0yxCRR+UhIMrWWr1ZpRtCzhF+2D1d0TUdeK1AxDql9BSdhWLXcXUHWD/QfdDiafB+TGZvxRceVhTujgYkPe4t6nzGPrRfnC1j5SvgRT4VEn8MQ/upkygQzMD5tQbH3a+7PcIPPpFZC7wyHYWkwBI8eFWxMq82xDJc1htjcd89k6GBUpu9GQc08Pv5vXRe/2rwoek4w/9QW3mdKAgfukhrNRJw8Lxorf9gsIh41MiwIDAQABo4IDeDCCA3QwDAYDVR0TAQH/BAIwADAOBgNVHQ8BAf8EBAMCBeAwKgYDVR0lAQH/BCAwHgYIKwYBBQUHAwEGCCsGAQUFBwMCBggrBgEFBQcDBDAdBgNVHQ4EFgQUSpmPBdbUsGvgJ2EiElnJMYpqVp4wgZcGCCsGAQUFBwEBBIGKMIGHMDoGCCsGAQUFBzABhi5odHRwczovL3d3dy5kb2N1bWVudGEuY29tLnB5L2Zpcm1hZGlnaXRhbC9vc2NwMEkGCCsGAQUFBzAChj1odHRwczovL3d3dy5kb2N1bWVudGEuY29tLnB5L2Zpcm1hZGlnaXRhbC9kZXNjYXJnYXMvY2Fkb2MuY3J0MB8GA1UdIwQYMBaAFEAmrCZcYo/G9QJU5I3BGibW7qWyME8GA1UdHwRIMEYwRKBCoECGPmh0dHBzOi8vd3d3LmRvY3VtZW50YS5jb20ucHkvZmlybWFkaWdpdGFsL2Rlc2Nhcmdhcy9jcmxkb2MuY3JsMBwGA1UdEQQVMBOBEWVkdWFwdWRAZ21haWwuY29tMIIB3QYDVR0gBIIB1DCCAdAwggHMBg4rBgEEAYL5OwEBAQYBATCCAbgwPwYIKwYBBQUHAgEWM2h0dHBzOi8vd3d3LmRvY3VtZW50YS5jb20ucHkvZmlybWFkaWdpdGFsL2Rlc2NhcmdhczCBwAYIKwYBBQUHAgIwgbMagbBFc3RlIGVzIHVuIGNlcnRpZmljYWRvIGRlIHBlcnNvbmEgZu1zaWNhIGN1eWEgY2xhdmUgcHJpdmFkYSBlc3ThIGNvbnRlbmlkYSBlbiB1biBt82R1bG8gZGUgaGFyZHdhcmUgc2VndXJvIHkgc3UgZmluYWxpZGFkIGVzIGF1dGVudGljYXIgYSBzdSB0aXR1bGFyIG8gZ2VuZXJhciBmaXJtYXMgZGlnaXRhbGVzLjCBsQYIKwYBBQUHAgIwgaQagaFUaGlzIGlzIGFuIGVuZCB1c2VyIGNlcnRpZmljYXRlIHdob3NlIHByaXZhdGUga2V5IGlzIGVtYmVkZGVkIHdpdGhpbiBhIHNlY3VyZSBoYXJkd2FyZSBtb2R1bGUgdGhhdCBhaW1zIHRvIGF1dGhlbnRpY2F0ZSBpdHMgb3duZXIgb3IgZ2VuZXJhdGUgZGlnaXRhbCBzaWduYXR1cmVzLjANBgkqhkiG9w0BAQsFAAOCAgEAUTV6QEoSiHHKMAD+MWf89EK22G64O2rINOp31Ei4x8botz9i3cVQYLcbjMVaL9SV3A9vo6dPcl7YR6jx5ZsTGE2XSU7sYlQcYAG0XjWBoxyPY79/v3nUUo44CPLQFrQ6GES0HNtR5lTJHsDQJYoKRVcRRIcxu0wHa0xDKSBByqAPVEE61RnCEBQqgNX3WyKHurDdy+iveErlvTkIhaEH0iY03rM3wf1LshrgW6MAJwhwrnJQ9miHj4XW5K+UArAqGPCnhs9v3PSwuOMv/CCVeiCMFDCGGl/yow1MhdZMBwGSMewa0FuwshKV+h6HILwB+3vai6aS8mjSGp0OJFy6pfLqrwvNKZuWVpLBx+7S3/oRJVyH5DnrZO9FdUxYBsetSdmEOMTb44/w9OkjViPl8IHytXtpHQXvfXmmXsTxNGgjI5uAsUOMoms/a4qUVQ8TZdohNHGDtUKwnTMUqcFyrtpgFqIBDwZ3Z06mlJS8pLuLgWTBTOCwUTPId47qcod20N2ehR8YsTVeSLnEk5OuHpKLz9TWTTnDsB/NxdYBRzYMaWOkJB9aFrtjY17GPZ6LgZq2stMQb0WpDeTke22jnXoj76W0Ilnz9H6eN5q1NXXH8qGnI+iytvtJHR7HvWZybD2kAu/Jbcmw8vjbvgms3lcByG64rumBFXTPnkQ9/P4=</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Transform>
          <Transform Algorithm="http://www.w3.org/TR/2001/REC-xml-c14n-20010315"/>
        </Transforms>
        <DigestMethod Algorithm="http://www.w3.org/2001/04/xmlenc#sha256"/>
        <DigestValue>PfNv7LaF+iDR8872n/ZqA1hV9qb2y9qTS0o1vXfObIQ=</DigestValue>
      </Reference>
      <Reference URI="/xl/calcChain.xml?ContentType=application/vnd.openxmlformats-officedocument.spreadsheetml.calcChain+xml">
        <DigestMethod Algorithm="http://www.w3.org/2001/04/xmlenc#sha256"/>
        <DigestValue>NkKCGZ4GTQoEJmG1YQgW2GVEJf3m6FN89jl3wT1B4D8=</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rMLlAni5uA27ai4TDN8G/raWhlfE6WSiTXBHi4C7iUw=</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yovDozUAcWEyytYSLZey5UXV4gyM3KbO3unLZJHwjGU=</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rMLlAni5uA27ai4TDN8G/raWhlfE6WSiTXBHi4C7iUw=</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yovDozUAcWEyytYSLZey5UXV4gyM3KbO3unLZJHwjGU=</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xcdAxtWrapTYP4Do9LmicmN0aqAxXZEVDs2maQSOz+U=</DigestValue>
      </Reference>
      <Reference URI="/xl/drawings/_rels/vmlDrawing6.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rMLlAni5uA27ai4TDN8G/raWhlfE6WSiTXBHi4C7iUw=</DigestValue>
      </Reference>
      <Reference URI="/xl/drawings/drawing1.xml?ContentType=application/vnd.openxmlformats-officedocument.drawing+xml">
        <DigestMethod Algorithm="http://www.w3.org/2001/04/xmlenc#sha256"/>
        <DigestValue>Iz6eA9ejSMVOJTCQhfQE7e1JNIkO5JtCLIUh/1hOetc=</DigestValue>
      </Reference>
      <Reference URI="/xl/drawings/drawing2.xml?ContentType=application/vnd.openxmlformats-officedocument.drawing+xml">
        <DigestMethod Algorithm="http://www.w3.org/2001/04/xmlenc#sha256"/>
        <DigestValue>nRZTvDcJ0gylgjBPJaR2fEINme3gX+aUjM+KipycyuI=</DigestValue>
      </Reference>
      <Reference URI="/xl/drawings/drawing3.xml?ContentType=application/vnd.openxmlformats-officedocument.drawing+xml">
        <DigestMethod Algorithm="http://www.w3.org/2001/04/xmlenc#sha256"/>
        <DigestValue>iut4SZAZ1UeQpjEU+gw5Dxnn9yd12R1cCML1wkXgPc4=</DigestValue>
      </Reference>
      <Reference URI="/xl/drawings/drawing4.xml?ContentType=application/vnd.openxmlformats-officedocument.drawing+xml">
        <DigestMethod Algorithm="http://www.w3.org/2001/04/xmlenc#sha256"/>
        <DigestValue>tk+D1YpGvEHSj79igr61TnYcW/ZsjzyxJhpUNQBrG0s=</DigestValue>
      </Reference>
      <Reference URI="/xl/drawings/drawing5.xml?ContentType=application/vnd.openxmlformats-officedocument.drawing+xml">
        <DigestMethod Algorithm="http://www.w3.org/2001/04/xmlenc#sha256"/>
        <DigestValue>VyKcsxdgglPiXO1ztdslvI1cEMhaWrFdeRQGqjQFtP4=</DigestValue>
      </Reference>
      <Reference URI="/xl/drawings/drawing6.xml?ContentType=application/vnd.openxmlformats-officedocument.drawing+xml">
        <DigestMethod Algorithm="http://www.w3.org/2001/04/xmlenc#sha256"/>
        <DigestValue>AuD0/9mLaoHG6QcCDBdmfDI26C91xOgD8AbcUdd2LMk=</DigestValue>
      </Reference>
      <Reference URI="/xl/drawings/vmlDrawing1.vml?ContentType=application/vnd.openxmlformats-officedocument.vmlDrawing">
        <DigestMethod Algorithm="http://www.w3.org/2001/04/xmlenc#sha256"/>
        <DigestValue>ZPSFZG6pJVaesi6KndL6upoJSRXqe2NtA0GUZeKnhqE=</DigestValue>
      </Reference>
      <Reference URI="/xl/drawings/vmlDrawing2.vml?ContentType=application/vnd.openxmlformats-officedocument.vmlDrawing">
        <DigestMethod Algorithm="http://www.w3.org/2001/04/xmlenc#sha256"/>
        <DigestValue>dOkxBe5kWfBPPR6BlpzSyl4JzhbK2zjuZTafB9NiTsM=</DigestValue>
      </Reference>
      <Reference URI="/xl/drawings/vmlDrawing3.vml?ContentType=application/vnd.openxmlformats-officedocument.vmlDrawing">
        <DigestMethod Algorithm="http://www.w3.org/2001/04/xmlenc#sha256"/>
        <DigestValue>L5Cp68t21jOu+padPVAFoQ7iczVAcCmW6G1D4uxl4uQ=</DigestValue>
      </Reference>
      <Reference URI="/xl/drawings/vmlDrawing4.vml?ContentType=application/vnd.openxmlformats-officedocument.vmlDrawing">
        <DigestMethod Algorithm="http://www.w3.org/2001/04/xmlenc#sha256"/>
        <DigestValue>yBnNKEin7lrxmcEYb8CyomkQJZS5Vy6pRPx3ZG9X9uA=</DigestValue>
      </Reference>
      <Reference URI="/xl/drawings/vmlDrawing5.vml?ContentType=application/vnd.openxmlformats-officedocument.vmlDrawing">
        <DigestMethod Algorithm="http://www.w3.org/2001/04/xmlenc#sha256"/>
        <DigestValue>W1DZJe8lob7/yMSg0ggXB0TEt33L+Tsxhm/rsOGQE8g=</DigestValue>
      </Reference>
      <Reference URI="/xl/drawings/vmlDrawing6.vml?ContentType=application/vnd.openxmlformats-officedocument.vmlDrawing">
        <DigestMethod Algorithm="http://www.w3.org/2001/04/xmlenc#sha256"/>
        <DigestValue>JqRwhxDQQqx1NHQgrEY2x6yuY21F3ZrOz3FOh8Z5SKE=</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hZdmdgHyTS/KTRyTa+lfS0Kk7EdC+1F8XTmJFTU1sXU=</DigestValue>
      </Reference>
      <Reference URI="/xl/externalLinks/externalLink1.xml?ContentType=application/vnd.openxmlformats-officedocument.spreadsheetml.externalLink+xml">
        <DigestMethod Algorithm="http://www.w3.org/2001/04/xmlenc#sha256"/>
        <DigestValue>UJ6t/HezMwFxCh5W8NrBrn6GlLeZdlzOu3p2sXzSAiY=</DigestValue>
      </Reference>
      <Reference URI="/xl/media/image1.png?ContentType=image/png">
        <DigestMethod Algorithm="http://www.w3.org/2001/04/xmlenc#sha256"/>
        <DigestValue>QETpk/eixegbAEuOayVHoshex+m3HA9JamopO4Ox6vE=</DigestValue>
      </Reference>
      <Reference URI="/xl/media/image2.emf?ContentType=image/x-emf">
        <DigestMethod Algorithm="http://www.w3.org/2001/04/xmlenc#sha256"/>
        <DigestValue>L4Ih2x4ljceMd9T76fIvmbVbYVQ6l8kXCm4cWEBWccs=</DigestValue>
      </Reference>
      <Reference URI="/xl/media/image3.emf?ContentType=image/x-emf">
        <DigestMethod Algorithm="http://www.w3.org/2001/04/xmlenc#sha256"/>
        <DigestValue>rtxnrRZLoWDczNbhumVKe82O+iDlbHXoCT06wuxOycg=</DigestValue>
      </Reference>
      <Reference URI="/xl/media/image4.emf?ContentType=image/x-emf">
        <DigestMethod Algorithm="http://www.w3.org/2001/04/xmlenc#sha256"/>
        <DigestValue>XxON75HTwr2x3og85J7ZL0H8NU9xQeyVXj9tSXQmwrQ=</DigestValue>
      </Reference>
      <Reference URI="/xl/media/image5.emf?ContentType=image/x-emf">
        <DigestMethod Algorithm="http://www.w3.org/2001/04/xmlenc#sha256"/>
        <DigestValue>2hM80Ffp+lXzXRvGPm0aeaZwqPxvfhDCLCCVBLtvP/0=</DigestValue>
      </Reference>
      <Reference URI="/xl/media/image6.emf?ContentType=image/x-emf">
        <DigestMethod Algorithm="http://www.w3.org/2001/04/xmlenc#sha256"/>
        <DigestValue>rcHlpgUUxMRQMKYRcB1FTg9OyDbzFnacOcGxTH3EvRo=</DigestValue>
      </Reference>
      <Reference URI="/xl/printerSettings/printerSettings1.bin?ContentType=application/vnd.openxmlformats-officedocument.spreadsheetml.printerSettings">
        <DigestMethod Algorithm="http://www.w3.org/2001/04/xmlenc#sha256"/>
        <DigestValue>9s98k3pRJYZbZRI3nRUSbX6O1nlH5VxF/ONUg7whrDo=</DigestValue>
      </Reference>
      <Reference URI="/xl/printerSettings/printerSettings2.bin?ContentType=application/vnd.openxmlformats-officedocument.spreadsheetml.printerSettings">
        <DigestMethod Algorithm="http://www.w3.org/2001/04/xmlenc#sha256"/>
        <DigestValue>7ZL5mJ5NYdzDfvPqqEG+LCYDK0pqzs59+lTTJCGbBXc=</DigestValue>
      </Reference>
      <Reference URI="/xl/printerSettings/printerSettings3.bin?ContentType=application/vnd.openxmlformats-officedocument.spreadsheetml.printerSettings">
        <DigestMethod Algorithm="http://www.w3.org/2001/04/xmlenc#sha256"/>
        <DigestValue>HMdMUL8w+I9ClksnzngAU/DFEw61Q94L2jYOp3byfXQ=</DigestValue>
      </Reference>
      <Reference URI="/xl/printerSettings/printerSettings4.bin?ContentType=application/vnd.openxmlformats-officedocument.spreadsheetml.printerSettings">
        <DigestMethod Algorithm="http://www.w3.org/2001/04/xmlenc#sha256"/>
        <DigestValue>FLifMMW5UlLOUkpcqJGjhMbaevjgUnUQwEEg5oUA/N4=</DigestValue>
      </Reference>
      <Reference URI="/xl/printerSettings/printerSettings5.bin?ContentType=application/vnd.openxmlformats-officedocument.spreadsheetml.printerSettings">
        <DigestMethod Algorithm="http://www.w3.org/2001/04/xmlenc#sha256"/>
        <DigestValue>erdIS1iKfwFCdbi3s0oPTvg5S/K15hG2IyNub5we1Ag=</DigestValue>
      </Reference>
      <Reference URI="/xl/printerSettings/printerSettings6.bin?ContentType=application/vnd.openxmlformats-officedocument.spreadsheetml.printerSettings">
        <DigestMethod Algorithm="http://www.w3.org/2001/04/xmlenc#sha256"/>
        <DigestValue>erdIS1iKfwFCdbi3s0oPTvg5S/K15hG2IyNub5we1Ag=</DigestValue>
      </Reference>
      <Reference URI="/xl/sharedStrings.xml?ContentType=application/vnd.openxmlformats-officedocument.spreadsheetml.sharedStrings+xml">
        <DigestMethod Algorithm="http://www.w3.org/2001/04/xmlenc#sha256"/>
        <DigestValue>RPPnc5lcGs/yPOyli3h2BvAFTwYP175FHHrmaZOyIEM=</DigestValue>
      </Reference>
      <Reference URI="/xl/styles.xml?ContentType=application/vnd.openxmlformats-officedocument.spreadsheetml.styles+xml">
        <DigestMethod Algorithm="http://www.w3.org/2001/04/xmlenc#sha256"/>
        <DigestValue>V4kgIaPdYHHhEOChje8TfX48zFBQjj1JugvmSyhnTes=</DigestValue>
      </Reference>
      <Reference URI="/xl/theme/theme1.xml?ContentType=application/vnd.openxmlformats-officedocument.theme+xml">
        <DigestMethod Algorithm="http://www.w3.org/2001/04/xmlenc#sha256"/>
        <DigestValue>Q1Y4CPpXAEfTWbGgm5zElx8B0pHQK4RzdZXVzDJUMDc=</DigestValue>
      </Reference>
      <Reference URI="/xl/workbook.xml?ContentType=application/vnd.openxmlformats-officedocument.spreadsheetml.sheet.main+xml">
        <DigestMethod Algorithm="http://www.w3.org/2001/04/xmlenc#sha256"/>
        <DigestValue>UOyZu64bED9q1WkpZrRS17Ur7zbtqbc3YlNfxIURLeo=</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Transform>
          <Transform Algorithm="http://www.w3.org/TR/2001/REC-xml-c14n-20010315"/>
        </Transforms>
        <DigestMethod Algorithm="http://www.w3.org/2001/04/xmlenc#sha256"/>
        <DigestValue>oD48ebbWmF/JeQKc+4mwRyt9mc0Q97z+n3PwXpERpqk=</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xTGNXcFxdW97Ugv9DnC0C0GSYso2IhwDUvIcHQA2nC0=</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ng5+l2MU4nkB7pLPNjb72h5DZhBlofEHAumJpmV2vog=</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ZL4O3COuea0DhgUU6BT2xFzURtXhTaRgIKk4i896Y3A=</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CzlDtl22I9Dc3pB9aymM78IJFfoE8WmqBDXuL9cYhtI=</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hrbFOjdPrfydM07ISZLCdeBsg4i6zV1UDHRIiw657nk=</DigestValue>
      </Reference>
      <Reference URI="/xl/worksheets/sheet1.xml?ContentType=application/vnd.openxmlformats-officedocument.spreadsheetml.worksheet+xml">
        <DigestMethod Algorithm="http://www.w3.org/2001/04/xmlenc#sha256"/>
        <DigestValue>UDM/jY1Wq6ETD166PMeHakaUYA3NruoGPt60eg+NGr4=</DigestValue>
      </Reference>
      <Reference URI="/xl/worksheets/sheet2.xml?ContentType=application/vnd.openxmlformats-officedocument.spreadsheetml.worksheet+xml">
        <DigestMethod Algorithm="http://www.w3.org/2001/04/xmlenc#sha256"/>
        <DigestValue>xktHL+Wo5XsnPqwFNShpCGLeDqV1jcPnatp7YUwWiHA=</DigestValue>
      </Reference>
      <Reference URI="/xl/worksheets/sheet3.xml?ContentType=application/vnd.openxmlformats-officedocument.spreadsheetml.worksheet+xml">
        <DigestMethod Algorithm="http://www.w3.org/2001/04/xmlenc#sha256"/>
        <DigestValue>MwfVtw56s8dfvgjxdZp2s7CINywgVn4wk8kJb7nVIAQ=</DigestValue>
      </Reference>
      <Reference URI="/xl/worksheets/sheet4.xml?ContentType=application/vnd.openxmlformats-officedocument.spreadsheetml.worksheet+xml">
        <DigestMethod Algorithm="http://www.w3.org/2001/04/xmlenc#sha256"/>
        <DigestValue>169PO+AIiCtmSUiyEya63EQ8LFa4cjCULE6SBzXNRW0=</DigestValue>
      </Reference>
      <Reference URI="/xl/worksheets/sheet5.xml?ContentType=application/vnd.openxmlformats-officedocument.spreadsheetml.worksheet+xml">
        <DigestMethod Algorithm="http://www.w3.org/2001/04/xmlenc#sha256"/>
        <DigestValue>4adh86+UyL4yZMJlbTJ7EIXa+aDs0VhtPDakkRoOUHE=</DigestValue>
      </Reference>
      <Reference URI="/xl/worksheets/sheet6.xml?ContentType=application/vnd.openxmlformats-officedocument.spreadsheetml.worksheet+xml">
        <DigestMethod Algorithm="http://www.w3.org/2001/04/xmlenc#sha256"/>
        <DigestValue>H25Lz6bqnWYMsLWbbU52BQVE3+W5SCmH7Sixt6Kfc1k=</DigestValue>
      </Reference>
      <Reference URI="/xl/worksheets/sheet7.xml?ContentType=application/vnd.openxmlformats-officedocument.spreadsheetml.worksheet+xml">
        <DigestMethod Algorithm="http://www.w3.org/2001/04/xmlenc#sha256"/>
        <DigestValue>8D4CJ01AmzJSkiqVlVifk2Ln2yQJAyDzzEDdXuOYUTE=</DigestValue>
      </Reference>
    </Manifest>
    <SignatureProperties>
      <SignatureProperty Id="idSignatureTime" Target="#idPackageSignature">
        <mdssi:SignatureTime xmlns:mdssi="http://schemas.openxmlformats.org/package/2006/digital-signature">
          <mdssi:Format>YYYY-MM-DDThh:mm:ssTZD</mdssi:Format>
          <mdssi:Value>2022-05-13T19:40:47Z</mdssi:Value>
        </mdssi:SignatureTime>
      </SignatureProperty>
    </SignatureProperties>
  </Object>
  <Object Id="idOfficeObject">
    <SignatureProperties>
      <SignatureProperty Id="idOfficeV1Details" Target="#idPackageSignature">
        <SignatureInfoV1 xmlns="http://schemas.microsoft.com/office/2006/digsig">
          <SetupID>{144862FF-8F1D-46BA-A388-1609BACDA2DC}</SetupID>
          <SignatureText>Eduardo Apud</SignatureText>
          <SignatureImage/>
          <SignatureComments/>
          <WindowsVersion>10.0</WindowsVersion>
          <OfficeVersion>16.0.10385/14</OfficeVersion>
          <ApplicationVersion>16.0.10385</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2022-05-13T19:40:47Z</xd:SigningTime>
          <xd:SigningCertificate>
            <xd:Cert>
              <xd:CertDigest>
                <DigestMethod Algorithm="http://www.w3.org/2001/04/xmlenc#sha256"/>
                <DigestValue>er8Z3PNIN7+x25y24lEbLfABBwQ7mVj6e21r0LdSyC0=</DigestValue>
              </xd:CertDigest>
              <xd:IssuerSerial>
                <X509IssuerName>C=PY, O=DOCUMENTA S.A., CN=CA-DOCUMENTA S.A., SERIALNUMBER=RUC 80050172-1</X509IssuerName>
                <X509SerialNumber>5540337135801967375</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qTCCBZGgAwIBAgIQWC+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hk+D/VTF+X5H6btEEiBu1KNEf35B5e2pyeOAOBsduFcJAgh3tjNAQGcY057ad1eCdBf6pbXv8Mhio0jlcGSvlmF+OVTTYvTUwF2HbgHDqOiQDJpnDzMhVXmNKfKH7W62QYKp0fKB8F8li1ChNt30za2bqzeTntqq3kCXHlhbjHlLMHqV76MgsEeHuSJMtxOBbQatlxyJRmcEfUyF/hu8A8q3caWLFOzfsJbTfpAxkxo3/ewkRVF/SAj70/3VBrw+IY/9TTTeS2oYrWkurC3tT5KTmwr1mMKIBprkVRVqzWuh+4HyPmgF/u4kqI6A8xiA1mdsk+hCP5zICkEv+qwjP9mK4pq1gTvjvuQ6sbu2+qBaUi5nTr/L81Y5vSvLOR0Hod7GmCx9p7JWMzEVAGmh28F0ZqPt5Ry37w4DLdtrBJPzdyso36OZseNaXM3puukBisbv2vyt2ydUvuLwEbl2oYDKcvfifCLauqlgwCv5BKFuxBDL/KKaxnJZBYKbEtgY9ztwYEY8xyAbyQqH/JAB88VW04vw7GVkdUPu7mw1udKafyJXRrqlsrAbCTWdtwYuXJPj3mi/x3z6+Fg1+kx9izYU/5+DtGLhk3YN0eIObqtjUjBhqT+u1rJ3iZtalwRtDBhEb5ehrQIDAQABo4ICUzCCAk8wEgYDVR0TAQH/BAgwBgEB/wIBADAOBgNVHQ8BAf8EBAMCAQYwHQYDVR0OBBYEFEAmrCZcYo/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wo/po7oT9Qq40OltXGGgBIA3i4NGFQ5UBsWU3tI+O3jNkBi/9k/BkYHVT9UxWNHUxoZw+QJsAKl5f8wQksVH18Scq5Z+RUSBQ7v1hvvH1m2P7FXcB0nf+nwDVoDyGv57EmhKofwQibUzKajDts6JrsXyugQhVbLynSCw4qPMJLpImpL21LxxVMcryQMYymYUAr3DrMLOUuXxKLXCSOf8oP/PSmBvKldr2xeGJ5kowMxq0Af8mn7+pnm3yi0Ons5plFugKv3eSAmBY3zBS5NGPt9FFY/9FeNbCNXLEIRhaCx3T/6lSfIJZU5fCfLUY3y0hkSwuoK1gf/hHFyqyN/PrJ8E9PbyEzpMYwc51K+PhRRMcrJaD9txveHz8XjDrjjoISL+ZV54LMzUi5sF++nG79TLxDaC4vBtg6I8mOooFqzbsYgM3R4SaElTQIv6dSEZX1wKJXh25RbldqePe4Alnwe3vU97ZrTEpKPQkRM4lPJVElOicbYR1Wx5xrvyFucagF6IVeP4IZLJt1L4rbiSzPq027Q8jECgeJeRQWVKS8nQ8KyMfA0tgAuL3Vtub5pSbMI3xqtQwdJtOgwFj2iVp1BQv3XegF6OySbw/sk46AGWOTwb6vwUPq5TfnuNzO92keBxGg+aWylEC25zYFPYpAq384g5lmVaV53zmp1f</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EQBAACfAAAAAAAAAAAAAAC/FgAAOwsAACBFTUYAAAEAeBsAAKoAAAAGAAAAAAAAAAAAAAAAAAAAgAcAADgEAABYAQAAwgAAAAAAAAAAAAAAAAAAAMA/BQDQ9QIACgAAABAAAAAAAAAAAAAAAEsAAAAQAAAAAAAAAAUAAAAeAAAAGAAAAAAAAAAAAAAARQEAAKAAAAAnAAAAGAAAAAEAAAAAAAAAAAAAAAAAAAAlAAAADAAAAAEAAABMAAAAZAAAAAAAAAAAAAAARAEAAJ8AAAAAAAAAAAAAAEU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w8PAAAAAAACUAAAAMAAAAAQAAAEwAAABkAAAAAAAAAAAAAABEAQAAnwAAAAAAAAAAAAAARQEAAKAAAAAhAPAAAAAAAAAAAAAAAIA/AAAAAAAAAAAAAIA/AAAAAAAAAAAAAAAAAAAAAAAAAAAAAAAAAAAAAAAAAAAlAAAADAAAAAAAAIAoAAAADAAAAAEAAAAnAAAAGAAAAAEAAAAAAAAA8PDwAAAAAAAlAAAADAAAAAEAAABMAAAAZAAAAAAAAAAAAAAARAEAAJ8AAAAAAAAAAAAAAEUBAACgAAAAIQDwAAAAAAAAAAAAAACAPwAAAAAAAAAAAACAPwAAAAAAAAAAAAAAAAAAAAAAAAAAAAAAAAAAAAAAAAAAJQAAAAwAAAAAAACAKAAAAAwAAAABAAAAJwAAABgAAAABAAAAAAAAAPDw8AAAAAAAJQAAAAwAAAABAAAATAAAAGQAAAAAAAAAAAAAAEQBAACfAAAAAAAAAAAAAABFAQAAoAAAACEA8AAAAAAAAAAAAAAAgD8AAAAAAAAAAAAAgD8AAAAAAAAAAAAAAAAAAAAAAAAAAAAAAAAAAAAAAAAAACUAAAAMAAAAAAAAgCgAAAAMAAAAAQAAACcAAAAYAAAAAQAAAAAAAADw8PAAAAAAACUAAAAMAAAAAQAAAEwAAABkAAAAAAAAAAAAAABEAQAAnwAAAAAAAAAAAAAARQEAAKAAAAAhAPAAAAAAAAAAAAAAAIA/AAAAAAAAAAAAAIA/AAAAAAAAAAAAAAAAAAAAAAAAAAAAAAAAAAAAAAAAAAAlAAAADAAAAAAAAIAoAAAADAAAAAEAAAAnAAAAGAAAAAEAAAAAAAAA////AAAAAAAlAAAADAAAAAEAAABMAAAAZAAAAAAAAAAAAAAARAEAAJ8AAAAAAAAAAAAAAEUBAACgAAAAIQDwAAAAAAAAAAAAAACAPwAAAAAAAAAAAACAPwAAAAAAAAAAAAAAAAAAAAAAAAAAAAAAAAAAAAAAAAAAJQAAAAwAAAAAAACAKAAAAAwAAAABAAAAJwAAABgAAAABAAAAAAAAAP///wAAAAAAJQAAAAwAAAABAAAATAAAAGQAAAAAAAAAAAAAAEQBAACfAAAAAAAAAAAAAABFAQAAoAAAACEA8AAAAAAAAAAAAAAAgD8AAAAAAAAAAAAAgD8AAAAAAAAAAAAAAAAAAAAAAAAAAAAAAAAAAAAAAAAAACUAAAAMAAAAAAAAgCgAAAAMAAAAAQAAACcAAAAYAAAAAQAAAAAAAAD///8AAAAAACUAAAAMAAAAAQAAAEwAAABkAAAAAAAAAAQAAAA/AQAAFwAAAAAAAAAEAAAAQAEAABQAAAAhAPAAAAAAAAAAAAAAAIA/AAAAAAAAAAAAAIA/AAAAAAAAAAAAAAAAAAAAAAAAAAAAAAAAAAAAAAAAAAAlAAAADAAAAAAAAIAoAAAADAAAAAEAAAAnAAAAGAAAAAEAAAAAAAAA////AAAAAAAlAAAADAAAAAEAAABMAAAAZAAAAPgAAAAFAAAANAEAABUAAAD4AAAABQAAAD0AAAARAAAAIQDwAAAAAAAAAAAAAACAPwAAAAAAAAAAAACAPwAAAAAAAAAAAAAAAAAAAAAAAAAAAAAAAAAAAAAAAAAAJQAAAAwAAAAAAACAKAAAAAwAAAABAAAAUgAAAHABAAABAAAA8////wAAAAAAAAAAAAAAAJABAAAAAAABAAAAAHMAZQBnAG8AZQAgAHUAaQAAAAAAAAAAAAAAAAAAAAAAAAAAAAAAAAAAAAAAAAAAAAAAAAAAAAAAAAAAAAAAAAAAAAAAoJBr7P1/AAAAAAAAAAAAACgSAAAAAAAAQAAAwP1/AAAwFpXq/X8AAB6j84D9fwAABAAAAAAAAAAwFpXq/X8AALm7D4p+AAAAAAAAAAAAAABzC7LSuWcAAM4AAAB+AAAASAAAAAAAAAC4qFOB/X8AACCjXIH9fwAA4OwqgQAAAAABAAAAAAAAAJbEU4H9fwAAAACV6v1/AAAAAAAAAAAAAAAAAAB+AAAA0bdC6v1/AAAAAAAAAAAAABAdAAAAAAAAEJRHDvoBAAAIvg+KfgAAABCURw76AQAAC6dG6v1/AADQvA+KfgAAAGm9D4p+AAAAAAAAAAAAAAAAAAAAZHYACAAAAAAlAAAADAAAAAEAAAAYAAAADAAAAAAAAAASAAAADAAAAAEAAAAeAAAAGAAAAPgAAAAFAAAANQEAABYAAAAlAAAADAAAAAEAAABUAAAAhAAAAPkAAAAFAAAAMwEAABUAAAABAAAAVVWPQSa0j0H5AAAABQAAAAkAAABMAAAAAAAAAAAAAAAAAAAA//////////9gAAAAMQAzAC8ANQAvADIAMAAyADIAdAAHAAAABwAAAAUAAAAHAAAABQAAAAcAAAAHAAAABwAAAAcAAABLAAAAQAAAADAAAAAFAAAAIAAAAAEAAAABAAAAEAAAAAAAAAAAAAAARQEAAKAAAAAAAAAAAAAAAEUBAACgAAAAUgAAAHABAAACAAAAFAAAAAkAAAAAAAAAAAAAALwCAAAAAAAAAQICIlMAeQBzAHQAZQBtAAAAAAAAAAAAAAAAAAAAAAAAAAAAAAAAAAAAAAAAAAAAAAAAAAAAAAAAAAAAAAAAAAAAAAAAAAAACQAAAAEAAAAJAAAAAAAAAP/////6AQAAiP5p6v1/AAAAAAAAAAAAAAAAAAAAAAAAgOUOin4AAABI5Q6KfgAAAAAAAAAAAAAAAAAAAAAAAACjU7PSuWcAALhs+dP9fwAAEQAAAAAAAADwVRIT+gEAABCURw76AQAAoOYOigAAAAAAAAAAAAAAAAcAAAAAAAAAQGd2DvoBAADc5Q6KfgAAABnmDop+AAAA0bdC6v1/AACA5Q6KfgAAANZNR+oAAAAAlWSoXpNpAAARAAAAAAAAABCURw76AQAAC6dG6v1/AACA5Q6KfgAAABnmDop+AAAAAAAAAAAAAAAAAAAAZHYACAAAAAAlAAAADAAAAAIAAAAnAAAAGAAAAAMAAAAAAAAAAAAAAAAAAAAlAAAADAAAAAMAAABMAAAAZAAAAAAAAAAAAAAA//////////8AAAAAHAAAAAAAAAA/AAAAIQDwAAAAAAAAAAAAAACAPwAAAAAAAAAAAACAPwAAAAAAAAAAAAAAAAAAAAAAAAAAAAAAAAAAAAAAAAAAJQAAAAwAAAAAAACAKAAAAAwAAAADAAAAJwAAABgAAAADAAAAAAAAAAAAAAAAAAAAJQAAAAwAAAADAAAATAAAAGQAAAAAAAAAAAAAAP//////////AAAAABwAAABAAQAAAAAAACEA8AAAAAAAAAAAAAAAgD8AAAAAAAAAAAAAgD8AAAAAAAAAAAAAAAAAAAAAAAAAAAAAAAAAAAAAAAAAACUAAAAMAAAAAAAAgCgAAAAMAAAAAwAAACcAAAAYAAAAAwAAAAAAAAAAAAAAAAAAACUAAAAMAAAAAwAAAEwAAABkAAAAAAAAAAAAAAD//////////0ABAAAcAAAAAAAAAD8AAAAhAPAAAAAAAAAAAAAAAIA/AAAAAAAAAAAAAIA/AAAAAAAAAAAAAAAAAAAAAAAAAAAAAAAAAAAAAAAAAAAlAAAADAAAAAAAAIAoAAAADAAAAAMAAAAnAAAAGAAAAAMAAAAAAAAAAAAAAAAAAAAlAAAADAAAAAMAAABMAAAAZAAAAAAAAABbAAAAPwEAAFwAAAAAAAAAWwAAAEABAAACAAAAIQDwAAAAAAAAAAAAAACAPwAAAAAAAAAAAACAPwAAAAAAAAAAAAAAAAAAAAAAAAAAAAAAAAAAAAAAAAAAJQAAAAwAAAAAAACAKAAAAAwAAAADAAAAJwAAABgAAAADAAAAAAAAAP///wAAAAAAJQAAAAwAAAADAAAATAAAAGQAAAAAAAAAHAAAAD8BAABaAAAAAAAAABwAAABAAQAAPwAAACEA8AAAAAAAAAAAAAAAgD8AAAAAAAAAAAAAgD8AAAAAAAAAAAAAAAAAAAAAAAAAAAAAAAAAAAAAAAAAACUAAAAMAAAAAAAAgCgAAAAMAAAAAwAAACcAAAAYAAAAAwAAAAAAAAD///8AAAAAACUAAAAMAAAAAwAAAEwAAABkAAAACwAAADcAAAAhAAAAWgAAAAsAAAA3AAAAFwAAACQAAAAhAPAAAAAAAAAAAAAAAIA/AAAAAAAAAAAAAIA/AAAAAAAAAAAAAAAAAAAAAAAAAAAAAAAAAAAAAAAAAAAlAAAADAAAAAAAAIAoAAAADAAAAAMAAABSAAAAcAEAAAMAAADg////AAAAAAAAAAAAAAAAkAEAAAAAAAEAAAAAYQByAGkAYQBsAAAAAAAAAAAAAAAAAAAAAAAAAAAAAAAAAAAAAAAAAAAAAAAAAAAAAAAAAAAAAAAAAAAAAAAAAAAA//8AAAAAAQAAANDXFxP6AQAAAAAAAAAAAACI/mnq/X8AAAAAAAAAAAAAcCVSIfoBAACWJdaZrmbYAQIAAAAAAAAAAAAAAAAAAAAAAAAAAAAAAIN0s9K5ZwAAqPqEgP1/AABo/4SA/X8AAOD///8AAAAAEJRHDvoBAACYyQ6KAAAAAAAAAAAAAAAABgAAAAAAAAAgAAAAAAAAALzIDop+AAAA+cgOin4AAADRt0Lq/X8AAAAAAAAAAAAAAAAAAAAAAABIwl8h+gEAAAAAAAAAAAAAEJRHDvoBAAALp0bq/X8AAGDIDop+AAAA+cgOin4AAAAAAAAAAAAAAAAAAABkdgAIAAAAACUAAAAMAAAAAwAAABgAAAAMAAAAAAAAABIAAAAMAAAAAQAAABYAAAAMAAAACAAAAFQAAABUAAAADAAAADcAAAAgAAAAWgAAAAEAAABVVY9BJrSPQQwAAABbAAAAAQAAAEwAAAAEAAAACwAAADcAAAAiAAAAWwAAAFAAAABYAAAAFQAAABYAAAAMAAAAAAAAACUAAAAMAAAAAgAAACcAAAAYAAAABAAAAAAAAAD///8AAAAAACUAAAAMAAAABAAAAEwAAABkAAAALQAAACAAAAA0AQAAWgAAAC0AAAAgAAAACAEAADsAAAAhAPAAAAAAAAAAAAAAAIA/AAAAAAAAAAAAAIA/AAAAAAAAAAAAAAAAAAAAAAAAAAAAAAAAAAAAAAAAAAAlAAAADAAAAAAAAIAoAAAADAAAAAQAAAAnAAAAGAAAAAQAAAAAAAAA////AAAAAAAlAAAADAAAAAQAAABMAAAAZAAAAC0AAAAgAAAANAEAAFYAAAAtAAAAIAAAAAgBAAA3AAAAIQDwAAAAAAAAAAAAAACAPwAAAAAAAAAAAACAPwAAAAAAAAAAAAAAAAAAAAAAAAAAAAAAAAAAAAAAAAAAJQAAAAwAAAAAAACAKAAAAAwAAAAEAAAAJwAAABgAAAAEAAAAAAAAAP///wAAAAAAJQAAAAwAAAAEAAAATAAAAGQAAAAtAAAAOwAAAK0AAABWAAAALQAAADsAAACBAAAAHAAAACEA8AAAAAAAAAAAAAAAgD8AAAAAAAAAAAAAgD8AAAAAAAAAAAAAAAAAAAAAAAAAAAAAAAAAAAAAAAAAACUAAAAMAAAAAAAAgCgAAAAMAAAABAAAAFIAAABwAQAABAAAAOz///8AAAAAAAAAAAAAAACQAQAAAAAAAQAAAABzAGUAZwBvAGUAIAB1AGkAAAAAAAAAAAAAAAAAAAAAAAAAAAAAAAAAAAAAAAAAAAAAAAAAAAAAAAAAAAAAAAAAAAAAAAAAAAAAAAAAAAAAAAAAAAAIAAAAAAAAAIj+aer9fwAAAAAAAAAAAAAcPACAAACgPwAAoD8AAKA//v////////8AAAAAAAAAAAAAAAAAAAAAI3ez0rlnAAAAAAAAAAAAAAgAAAAAAAAA7P///wAAAAAQlEcO+gEAADjKDooAAAAAAAAAAAAAAAAJAAAAAAAAACAAAAAAAAAAXMkOin4AAACZyQ6KfgAAANG3Qur9fwAAAAAAAAAAAACJyAuAAAAAAPjBXyH6AQAAAAAAAAAAAAAQlEcO+gEAAAunRur9fwAAAMkOin4AAACZyQ6KfgAAAAAAAAAAAAAAAAAAAGR2AAgAAAAAJQAAAAwAAAAEAAAAGAAAAAwAAAAAAAAAEgAAAAwAAAABAAAAHgAAABgAAAAtAAAAOwAAAK4AAABXAAAAJQAAAAwAAAAEAAAAVAAAAJQAAAAuAAAAOwAAAKwAAABWAAAAAQAAAFVVj0EmtI9BLgAAADsAAAAMAAAATAAAAAAAAAAAAAAAAAAAAP//////////ZAAAAEUAZAB1AGEAcgBkAG8AIABBAHAAdQBkAAoAAAAMAAAACwAAAAoAAAAHAAAADAAAAAwAAAAFAAAADQAAAAwAAAALAAAADAAAAEsAAABAAAAAMAAAAAUAAAAgAAAAAQAAAAEAAAAQAAAAAAAAAAAAAABFAQAAoAAAAAAAAAAAAAAARQEAAKAAAAAlAAAADAAAAAIAAAAnAAAAGAAAAAUAAAAAAAAA////AAAAAAAlAAAADAAAAAUAAABMAAAAZAAAAAAAAABhAAAARAEAAJsAAAAAAAAAYQAAAEUBAAA7AAAAIQDwAAAAAAAAAAAAAACAPwAAAAAAAAAAAACAPwAAAAAAAAAAAAAAAAAAAAAAAAAAAAAAAAAAAAAAAAAAJQAAAAwAAAAAAACAKAAAAAwAAAAFAAAAJwAAABgAAAAFAAAAAAAAAP///wAAAAAAJQAAAAwAAAAFAAAATAAAAGQAAAALAAAAYQAAADkBAABxAAAACwAAAGEAAAAvAQAAEQAAACEA8AAAAAAAAAAAAAAAgD8AAAAAAAAAAAAAgD8AAAAAAAAAAAAAAAAAAAAAAAAAAAAAAAAAAAAAAAAAACUAAAAMAAAAAAAAgCgAAAAMAAAABQAAACUAAAAMAAAAAQAAABgAAAAMAAAAAAAAABIAAAAMAAAAAQAAAB4AAAAYAAAACwAAAGEAAAA6AQAAcgAAACUAAAAMAAAAAQAAAFQAAACUAAAADAAAAGEAAABgAAAAcQAAAAEAAABVVY9BJrSPQQwAAABhAAAADAAAAEwAAAAAAAAAAAAAAAAAAAD//////////2QAAABFAGQAdQBhAHIAZABvACAAQQBwAHUAZAAHAAAACAAAAAcAAAAHAAAABQAAAAgAAAAIAAAABAAAAAgAAAAIAAAABwAAAAgAAABLAAAAQAAAADAAAAAFAAAAIAAAAAEAAAABAAAAEAAAAAAAAAAAAAAARQEAAKAAAAAAAAAAAAAAAEUBAACgAAAAJQAAAAwAAAACAAAAJwAAABgAAAAFAAAAAAAAAP///wAAAAAAJQAAAAwAAAAFAAAATAAAAGQAAAALAAAAdgAAADkBAACGAAAACwAAAHYAAAAvAQAAEQAAACEA8AAAAAAAAAAAAAAAgD8AAAAAAAAAAAAAgD8AAAAAAAAAAAAAAAAAAAAAAAAAAAAAAAAAAAAAAAAAACUAAAAMAAAAAAAAgCgAAAAMAAAABQAAACUAAAAMAAAAAQAAABgAAAAMAAAAAAAAABIAAAAMAAAAAQAAAB4AAAAYAAAACwAAAHYAAAA6AQAAhwAAACUAAAAMAAAAAQAAAFQAAAB4AAAADAAAAHYAAAA1AAAAhgAAAAEAAABVVY9BJrSPQQwAAAB2AAAABwAAAEwAAAAAAAAAAAAAAAAAAAD//////////1wAAABTAO0AbgBkAGkAYwBvAAAABwAAAAMAAAAHAAAACAAAAAMAAAAGAAAACAAAAEsAAABAAAAAMAAAAAUAAAAgAAAAAQAAAAEAAAAQAAAAAAAAAAAAAABFAQAAoAAAAAAAAAAAAAAARQEAAKAAAAAlAAAADAAAAAIAAAAnAAAAGAAAAAUAAAAAAAAA////AAAAAAAlAAAADAAAAAUAAABMAAAAZAAAAAsAAACLAAAAOQEAAJsAAAALAAAAiwAAAC8BAAARAAAAIQDwAAAAAAAAAAAAAACAPwAAAAAAAAAAAACAPwAAAAAAAAAAAAAAAAAAAAAAAAAAAAAAAAAAAAAAAAAAJQAAAAwAAAAAAACAKAAAAAwAAAAFAAAAJQAAAAwAAAABAAAAGAAAAAwAAAAAAAAAEgAAAAwAAAABAAAAFgAAAAwAAAAAAAAAVAAAAEgBAAAMAAAAiwAAADgBAACbAAAAAQAAAFVVj0EmtI9BDAAAAIsAAAAqAAAATAAAAAQAAAALAAAAiwAAADoBAACcAAAAoAAAAEYAaQByAG0AYQBkAG8AIABwAG8AcgA6ACAARQBEAFUAQQBSAEQATwAgAEEATABGAFIARQBEAE8AIABBAFAAVQBEACAATQBBAFIAVABJAE4ARQBaAAYAAAADAAAABQAAAAsAAAAHAAAACAAAAAgAAAAEAAAACAAAAAgAAAAFAAAAAwAAAAQAAAAHAAAACQAAAAkAAAAIAAAACAAAAAkAAAAKAAAABAAAAAgAAAAGAAAABgAAAAgAAAAHAAAACQAAAAoAAAAEAAAACAAAAAcAAAAJAAAACQAAAAQAAAAMAAAACAAAAAgAAAAHAAAAAwAAAAoAAAAHAAAABwAAABYAAAAMAAAAAAAAACUAAAAMAAAAAgAAAA4AAAAUAAAAAAAAABAAAAAUAAAA</Object>
  <Object Id="idInvalidSigLnImg">AQAAAGwAAAAAAAAAAAAAAEQBAACfAAAAAAAAAAAAAAC/FgAAOwsAACBFTUYAAAEAsB8AALAAAAAGAAAAAAAAAAAAAAAAAAAAgAcAADgEAABYAQAAwgAAAAAAAAAAAAAAAAAAAMA/BQDQ9QIACgAAABAAAAAAAAAAAAAAAEsAAAAQAAAAAAAAAAUAAAAeAAAAGAAAAAAAAAAAAAAARQEAAKAAAAAnAAAAGAAAAAEAAAAAAAAAAAAAAAAAAAAlAAAADAAAAAEAAABMAAAAZAAAAAAAAAAAAAAARAEAAJ8AAAAAAAAAAAAAAEU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w8PAAAAAAACUAAAAMAAAAAQAAAEwAAABkAAAAAAAAAAAAAABEAQAAnwAAAAAAAAAAAAAARQEAAKAAAAAhAPAAAAAAAAAAAAAAAIA/AAAAAAAAAAAAAIA/AAAAAAAAAAAAAAAAAAAAAAAAAAAAAAAAAAAAAAAAAAAlAAAADAAAAAAAAIAoAAAADAAAAAEAAAAnAAAAGAAAAAEAAAAAAAAA8PDwAAAAAAAlAAAADAAAAAEAAABMAAAAZAAAAAAAAAAAAAAARAEAAJ8AAAAAAAAAAAAAAEUBAACgAAAAIQDwAAAAAAAAAAAAAACAPwAAAAAAAAAAAACAPwAAAAAAAAAAAAAAAAAAAAAAAAAAAAAAAAAAAAAAAAAAJQAAAAwAAAAAAACAKAAAAAwAAAABAAAAJwAAABgAAAABAAAAAAAAAPDw8AAAAAAAJQAAAAwAAAABAAAATAAAAGQAAAAAAAAAAAAAAEQBAACfAAAAAAAAAAAAAABFAQAAoAAAACEA8AAAAAAAAAAAAAAAgD8AAAAAAAAAAAAAgD8AAAAAAAAAAAAAAAAAAAAAAAAAAAAAAAAAAAAAAAAAACUAAAAMAAAAAAAAgCgAAAAMAAAAAQAAACcAAAAYAAAAAQAAAAAAAADw8PAAAAAAACUAAAAMAAAAAQAAAEwAAABkAAAAAAAAAAAAAABEAQAAnwAAAAAAAAAAAAAARQEAAKAAAAAhAPAAAAAAAAAAAAAAAIA/AAAAAAAAAAAAAIA/AAAAAAAAAAAAAAAAAAAAAAAAAAAAAAAAAAAAAAAAAAAlAAAADAAAAAAAAIAoAAAADAAAAAEAAAAnAAAAGAAAAAEAAAAAAAAA////AAAAAAAlAAAADAAAAAEAAABMAAAAZAAAAAAAAAAAAAAARAEAAJ8AAAAAAAAAAAAAAEUBAACgAAAAIQDwAAAAAAAAAAAAAACAPwAAAAAAAAAAAACAPwAAAAAAAAAAAAAAAAAAAAAAAAAAAAAAAAAAAAAAAAAAJQAAAAwAAAAAAACAKAAAAAwAAAABAAAAJwAAABgAAAABAAAAAAAAAP///wAAAAAAJQAAAAwAAAABAAAATAAAAGQAAAAAAAAAAAAAAEQBAACfAAAAAAAAAAAAAABFAQAAoAAAACEA8AAAAAAAAAAAAAAAgD8AAAAAAAAAAAAAgD8AAAAAAAAAAAAAAAAAAAAAAAAAAAAAAAAAAAAAAAAAACUAAAAMAAAAAAAAgCgAAAAMAAAAAQAAACcAAAAYAAAAAQAAAAAAAAD///8AAAAAACUAAAAMAAAAAQAAAEwAAABkAAAAAAAAAAQAAAA/AQAAFwAAAAAAAAAEAAAAQAEAABQAAAAhAPAAAAAAAAAAAAAAAIA/AAAAAAAAAAAAAIA/AAAAAAAAAAAAAAAAAAAAAAAAAAAAAAAAAAAAAAAAAAAlAAAADAAAAAAAAIAoAAAADAAAAAEAAAAnAAAAGAAAAAEAAAAAAAAA////AAAAAAAlAAAADAAAAAEAAABMAAAAZAAAAAsAAAAEAAAAHgAAABcAAAALAAAABAAAABQAAAAUAAAAIQDwAAAAAAAAAAAAAACAPwAAAAAAAAAAAACAPwAAAAAAAAAAAAAAAAAAAAAAAAAAAAAAAAAAAAAAAAAAJQAAAAwAAAAAAACAKAAAAAwAAAABAAAAUAAAAHQDAAANAAAABQAAABwAAAAUAAAADQAAAAUAAAAAAAAAAAAAABAAAAAQAAAATAAAACgAAAB0AAAAAAMAAAAAAAAAAAAAEAAAACgAAAAQAAAAEAAAAAEAGAAAAAAAAAAAAAAAAAAAAAAAAAAAAAAAAAAAAAAAAAAAAAAAAAAAAAAKFkIcPLYRJW8AAAAAAAAAAAAAAAAAAAAAAAAIETQOHlwAAAAAAAAAAAAAAAAAAAARJW8fQ8kfQ8kLGUsAAAAAAAAAAAAAAAAIETQdQMEJEzt7t91LdKBLdKBLdKA/YocECRgcPbgfQ8keQcQIEjYWIzAdLT4IETQdQMEVLosAAABLdKClzeR7t92+1uV7t91pdn4HEDEdQMEfQ8kdQMEIETQIETQdQMEdP70ECRgAAABLdKB7t93t7e3t7e3t7e3t7e19fX0GDiocPLYfQ8kdQMEdQMEfQ8kJEzslOlAAAABLdKC91eTt7e3t7e3t7e3t7e3t7e1TU1MECBodP70fQ8kfQ8kWMJABAgI3VXYAAABLdKB7t93t7e2+eje+eje1dDRWVlYECBoXMpcfQ8kfQ8kfQ8kfQ8kULIYBAwkAAABLdKC91eTt7e3t7e3t7e09PT0KF0YdP78fQ8kfQ8kQI2oFCyEVLYkfQ8kaOq4HEDFLdKB7t93t7e3Z5Op7t90OFRobO7MfQ8kcPbgKFkQyMjKkpKQ6OjoGDioRJW8ECh5LdKC91eTt7e17t917t90+XG8GDiwQI2oHCRFsbGzn5+ft7e3t7e2Toq0oPlYAAABLdKB7t93t7e17t917t917t91bh6ODg4PLy8vt7e3t7e3t7e3t7e17t91LdKAAAABLdKC91eTt7e3Z5Op7t917t93M3eft7e3t7e3t7e3t7e3t7e3t7e3E2OZLdKAAAABLdKB7t93t7e3t7e3t7e3t7e3t7e3t7e3t7e3t7e3t7e3t7e3t7e17t91LdKAAAABLdKClzeR7t92+1uV7t92+1uV7t92+1uV7t92+1uV7t92+1uV7t92qz+VLdKAAAAB7t91LdKBLdKBLdKBLdKBLdKBLdKBLdKBLdKBLdKBLdKBLdKBLdKBLdKB7t90AAAAAAAAAAAAAAAAAAAAAAAAAAAAAAAAAAAAAAAAAAAAAAAAAAAAAAAAAAAAAAAAAAAAnAAAAGAAAAAEAAAAAAAAA////AAAAAAAlAAAADAAAAAEAAABMAAAAZAAAACoAAAAFAAAAhAAAABUAAAAqAAAABQAAAFsAAAARAAAAIQDwAAAAAAAAAAAAAACAPwAAAAAAAAAAAACAPwAAAAAAAAAAAAAAAAAAAAAAAAAAAAAAAAAAAAAAAAAAJQAAAAwAAAAAAACAKAAAAAwAAAABAAAAUgAAAHABAAABAAAA8////wAAAAAAAAAAAAAAAJABAAAAAAABAAAAAHMAZQBnAG8AZQAgAHUAaQAAAAAAAAAAAAAAAAAAAAAAAAAAAAAAAAAAAAAAAAAAAAAAAAAAAAAAAAAAAAAAAAAAAAAAoJBr7P1/AAAAAAAAAAAAACgSAAAAAAAAQAAAwP1/AAAwFpXq/X8AAB6j84D9fwAABAAAAAAAAAAwFpXq/X8AALm7D4p+AAAAAAAAAAAAAABzC7LSuWcAAM4AAAB+AAAASAAAAAAAAAC4qFOB/X8AACCjXIH9fwAA4OwqgQAAAAABAAAAAAAAAJbEU4H9fwAAAACV6v1/AAAAAAAAAAAAAAAAAAB+AAAA0bdC6v1/AAAAAAAAAAAAABAdAAAAAAAAEJRHDvoBAAAIvg+KfgAAABCURw76AQAAC6dG6v1/AADQvA+KfgAAAGm9D4p+AAAAAAAAAAAAAAAAAAAAZHYACAAAAAAlAAAADAAAAAEAAAAYAAAADAAAAP8AAAASAAAADAAAAAEAAAAeAAAAGAAAACoAAAAFAAAAhQAAABYAAAAlAAAADAAAAAEAAABUAAAAqAAAACsAAAAFAAAAgwAAABUAAAABAAAAVVWPQSa0j0ErAAAABQAAAA8AAABMAAAAAAAAAAAAAAAAAAAA//////////9sAAAARgBpAHIAbQBhACAAbgBvACAAdgDhAGwAaQBkAGEAAAAGAAAAAwAAAAUAAAALAAAABwAAAAQAAAAHAAAACAAAAAQAAAAGAAAABwAAAAMAAAADAAAACAAAAAcAAABLAAAAQAAAADAAAAAFAAAAIAAAAAEAAAABAAAAEAAAAAAAAAAAAAAARQEAAKAAAAAAAAAAAAAAAEUBAACgAAAAUgAAAHABAAACAAAAFAAAAAkAAAAAAAAAAAAAALwCAAAAAAAAAQICIlMAeQBzAHQAZQBtAAAAAAAAAAAAAAAAAAAAAAAAAAAAAAAAAAAAAAAAAAAAAAAAAAAAAAAAAAAAAAAAAAAAAAAAAAAACQAAAAEAAAAJAAAAAAAAAP/////6AQAAiP5p6v1/AAAAAAAAAAAAAAAAAAAAAAAAgOUOin4AAABI5Q6KfgAAAAAAAAAAAAAAAAAAAAAAAACjU7PSuWcAALhs+dP9fwAAEQAAAAAAAADwVRIT+gEAABCURw76AQAAoOYOigAAAAAAAAAAAAAAAAcAAAAAAAAAQGd2DvoBAADc5Q6KfgAAABnmDop+AAAA0bdC6v1/AACA5Q6KfgAAANZNR+oAAAAAlWSoXpNpAAARAAAAAAAAABCURw76AQAAC6dG6v1/AACA5Q6KfgAAABnmDop+AAAAAAAAAAAAAAAAAAAAZHYACAAAAAAlAAAADAAAAAIAAAAnAAAAGAAAAAMAAAAAAAAAAAAAAAAAAAAlAAAADAAAAAMAAABMAAAAZAAAAAAAAAAAAAAA//////////8AAAAAHAAAAAAAAAA/AAAAIQDwAAAAAAAAAAAAAACAPwAAAAAAAAAAAACAPwAAAAAAAAAAAAAAAAAAAAAAAAAAAAAAAAAAAAAAAAAAJQAAAAwAAAAAAACAKAAAAAwAAAADAAAAJwAAABgAAAADAAAAAAAAAAAAAAAAAAAAJQAAAAwAAAADAAAATAAAAGQAAAAAAAAAAAAAAP//////////AAAAABwAAABAAQAAAAAAACEA8AAAAAAAAAAAAAAAgD8AAAAAAAAAAAAAgD8AAAAAAAAAAAAAAAAAAAAAAAAAAAAAAAAAAAAAAAAAACUAAAAMAAAAAAAAgCgAAAAMAAAAAwAAACcAAAAYAAAAAwAAAAAAAAAAAAAAAAAAACUAAAAMAAAAAwAAAEwAAABkAAAAAAAAAAAAAAD//////////0ABAAAcAAAAAAAAAD8AAAAhAPAAAAAAAAAAAAAAAIA/AAAAAAAAAAAAAIA/AAAAAAAAAAAAAAAAAAAAAAAAAAAAAAAAAAAAAAAAAAAlAAAADAAAAAAAAIAoAAAADAAAAAMAAAAnAAAAGAAAAAMAAAAAAAAAAAAAAAAAAAAlAAAADAAAAAMAAABMAAAAZAAAAAAAAABbAAAAPwEAAFwAAAAAAAAAWwAAAEABAAACAAAAIQDwAAAAAAAAAAAAAACAPwAAAAAAAAAAAACAPwAAAAAAAAAAAAAAAAAAAAAAAAAAAAAAAAAAAAAAAAAAJQAAAAwAAAAAAACAKAAAAAwAAAADAAAAJwAAABgAAAADAAAAAAAAAP///wAAAAAAJQAAAAwAAAADAAAATAAAAGQAAAAAAAAAHAAAAD8BAABaAAAAAAAAABwAAABAAQAAPwAAACEA8AAAAAAAAAAAAAAAgD8AAAAAAAAAAAAAgD8AAAAAAAAAAAAAAAAAAAAAAAAAAAAAAAAAAAAAAAAAACUAAAAMAAAAAAAAgCgAAAAMAAAAAwAAACcAAAAYAAAAAwAAAAAAAAD///8AAAAAACUAAAAMAAAAAwAAAEwAAABkAAAACwAAADcAAAAhAAAAWgAAAAsAAAA3AAAAFwAAACQAAAAhAPAAAAAAAAAAAAAAAIA/AAAAAAAAAAAAAIA/AAAAAAAAAAAAAAAAAAAAAAAAAAAAAAAAAAAAAAAAAAAlAAAADAAAAAAAAIAoAAAADAAAAAMAAABSAAAAcAEAAAMAAADg////AAAAAAAAAAAAAAAAkAEAAAAAAAEAAAAAYQByAGkAYQBsAAAAAAAAAAAAAAAAAAAAAAAAAAAAAAAAAAAAAAAAAAAAAAAAAAAAAAAAAAAAAAAAAAAAAAAAAAAA//8AAAAAAQAAANDXFxP6AQAAAAAAAAAAAACI/mnq/X8AAAAAAAAAAAAAcCVSIfoBAACWJdaZrmbYAQIAAAAAAAAAAAAAAAAAAAAAAAAAAAAAAIN0s9K5ZwAAqPqEgP1/AABo/4SA/X8AAOD///8AAAAAEJRHDvoBAACYyQ6KAAAAAAAAAAAAAAAABgAAAAAAAAAgAAAAAAAAALzIDop+AAAA+cgOin4AAADRt0Lq/X8AAAAAAAAAAAAAAAAAAAAAAABIwl8h+gEAAAAAAAAAAAAAEJRHDvoBAAALp0bq/X8AAGDIDop+AAAA+cgOin4AAAAAAAAAAAAAAAAAAABkdgAIAAAAACUAAAAMAAAAAwAAABgAAAAMAAAAAAAAABIAAAAMAAAAAQAAABYAAAAMAAAACAAAAFQAAABUAAAADAAAADcAAAAgAAAAWgAAAAEAAABVVY9BJrSPQQwAAABbAAAAAQAAAEwAAAAEAAAACwAAADcAAAAiAAAAWwAAAFAAAABYAAAAFQAAABYAAAAMAAAAAAAAACUAAAAMAAAAAgAAACcAAAAYAAAABAAAAAAAAAD///8AAAAAACUAAAAMAAAABAAAAEwAAABkAAAALQAAACAAAAA0AQAAWgAAAC0AAAAgAAAACAEAADsAAAAhAPAAAAAAAAAAAAAAAIA/AAAAAAAAAAAAAIA/AAAAAAAAAAAAAAAAAAAAAAAAAAAAAAAAAAAAAAAAAAAlAAAADAAAAAAAAIAoAAAADAAAAAQAAAAnAAAAGAAAAAQAAAAAAAAA////AAAAAAAlAAAADAAAAAQAAABMAAAAZAAAAC0AAAAgAAAANAEAAFYAAAAtAAAAIAAAAAgBAAA3AAAAIQDwAAAAAAAAAAAAAACAPwAAAAAAAAAAAACAPwAAAAAAAAAAAAAAAAAAAAAAAAAAAAAAAAAAAAAAAAAAJQAAAAwAAAAAAACAKAAAAAwAAAAEAAAAJwAAABgAAAAEAAAAAAAAAP///wAAAAAAJQAAAAwAAAAEAAAATAAAAGQAAAAtAAAAOwAAAK0AAABWAAAALQAAADsAAACBAAAAHAAAACEA8AAAAAAAAAAAAAAAgD8AAAAAAAAAAAAAgD8AAAAAAAAAAAAAAAAAAAAAAAAAAAAAAAAAAAAAAAAAACUAAAAMAAAAAAAAgCgAAAAMAAAABAAAAFIAAABwAQAABAAAAOz///8AAAAAAAAAAAAAAACQAQAAAAAAAQAAAABzAGUAZwBvAGUAIAB1AGkAAAAAAAAAAAAAAAAAAAAAAAAAAAAAAAAAAAAAAAAAAAAAAAAAAAAAAAAAAAAAAAAAAAAAAAAAAAAAAAAAAAAAAAAAAAAIAAAAAAAAAIj+aer9fwAAAAAAAAAAAAAcPACAAACgPwAAoD8AAKA//v////////8AAAAAAAAAAAAAAAAAAAAAI3ez0rlnAAAAAAAAAAAAAAgAAAAAAAAA7P///wAAAAAQlEcO+gEAADjKDooAAAAAAAAAAAAAAAAJAAAAAAAAACAAAAAAAAAAXMkOin4AAACZyQ6KfgAAANG3Qur9fwAAAAAAAAAAAACJyAuAAAAAAPjBXyH6AQAAAAAAAAAAAAAQlEcO+gEAAAunRur9fwAAAMkOin4AAACZyQ6KfgAAAAAAAAAAAAAAAAAAAGR2AAgAAAAAJQAAAAwAAAAEAAAAGAAAAAwAAAAAAAAAEgAAAAwAAAABAAAAHgAAABgAAAAtAAAAOwAAAK4AAABXAAAAJQAAAAwAAAAEAAAAVAAAAJQAAAAuAAAAOwAAAKwAAABWAAAAAQAAAFVVj0EmtI9BLgAAADsAAAAMAAAATAAAAAAAAAAAAAAAAAAAAP//////////ZAAAAEUAZAB1AGEAcgBkAG8AIABBAHAAdQBkAAoAAAAMAAAACwAAAAoAAAAHAAAADAAAAAwAAAAFAAAADQAAAAwAAAALAAAADAAAAEsAAABAAAAAMAAAAAUAAAAgAAAAAQAAAAEAAAAQAAAAAAAAAAAAAABFAQAAoAAAAAAAAAAAAAAARQEAAKAAAAAlAAAADAAAAAIAAAAnAAAAGAAAAAUAAAAAAAAA////AAAAAAAlAAAADAAAAAUAAABMAAAAZAAAAAAAAABhAAAARAEAAJsAAAAAAAAAYQAAAEUBAAA7AAAAIQDwAAAAAAAAAAAAAACAPwAAAAAAAAAAAACAPwAAAAAAAAAAAAAAAAAAAAAAAAAAAAAAAAAAAAAAAAAAJQAAAAwAAAAAAACAKAAAAAwAAAAFAAAAJwAAABgAAAAFAAAAAAAAAP///wAAAAAAJQAAAAwAAAAFAAAATAAAAGQAAAALAAAAYQAAADkBAABxAAAACwAAAGEAAAAvAQAAEQAAACEA8AAAAAAAAAAAAAAAgD8AAAAAAAAAAAAAgD8AAAAAAAAAAAAAAAAAAAAAAAAAAAAAAAAAAAAAAAAAACUAAAAMAAAAAAAAgCgAAAAMAAAABQAAACUAAAAMAAAAAQAAABgAAAAMAAAAAAAAABIAAAAMAAAAAQAAAB4AAAAYAAAACwAAAGEAAAA6AQAAcgAAACUAAAAMAAAAAQAAAFQAAACUAAAADAAAAGEAAABgAAAAcQAAAAEAAABVVY9BJrSPQQwAAABhAAAADAAAAEwAAAAAAAAAAAAAAAAAAAD//////////2QAAABFAGQAdQBhAHIAZABvACAAQQBwAHUAZAAHAAAACAAAAAcAAAAHAAAABQAAAAgAAAAIAAAABAAAAAgAAAAIAAAABwAAAAgAAABLAAAAQAAAADAAAAAFAAAAIAAAAAEAAAABAAAAEAAAAAAAAAAAAAAARQEAAKAAAAAAAAAAAAAAAEUBAACgAAAAJQAAAAwAAAACAAAAJwAAABgAAAAFAAAAAAAAAP///wAAAAAAJQAAAAwAAAAFAAAATAAAAGQAAAALAAAAdgAAADkBAACGAAAACwAAAHYAAAAvAQAAEQAAACEA8AAAAAAAAAAAAAAAgD8AAAAAAAAAAAAAgD8AAAAAAAAAAAAAAAAAAAAAAAAAAAAAAAAAAAAAAAAAACUAAAAMAAAAAAAAgCgAAAAMAAAABQAAACUAAAAMAAAAAQAAABgAAAAMAAAAAAAAABIAAAAMAAAAAQAAAB4AAAAYAAAACwAAAHYAAAA6AQAAhwAAACUAAAAMAAAAAQAAAFQAAAB4AAAADAAAAHYAAAA1AAAAhgAAAAEAAABVVY9BJrSPQQwAAAB2AAAABwAAAEwAAAAAAAAAAAAAAAAAAAD//////////1wAAABTAO0AbgBkAGkAYwBvAAAABwAAAAMAAAAHAAAACAAAAAMAAAAGAAAACAAAAEsAAABAAAAAMAAAAAUAAAAgAAAAAQAAAAEAAAAQAAAAAAAAAAAAAABFAQAAoAAAAAAAAAAAAAAARQEAAKAAAAAlAAAADAAAAAIAAAAnAAAAGAAAAAUAAAAAAAAA////AAAAAAAlAAAADAAAAAUAAABMAAAAZAAAAAsAAACLAAAAOQEAAJsAAAALAAAAiwAAAC8BAAARAAAAIQDwAAAAAAAAAAAAAACAPwAAAAAAAAAAAACAPwAAAAAAAAAAAAAAAAAAAAAAAAAAAAAAAAAAAAAAAAAAJQAAAAwAAAAAAACAKAAAAAwAAAAFAAAAJQAAAAwAAAABAAAAGAAAAAwAAAAAAAAAEgAAAAwAAAABAAAAFgAAAAwAAAAAAAAAVAAAAEgBAAAMAAAAiwAAADgBAACbAAAAAQAAAFVVj0EmtI9BDAAAAIsAAAAqAAAATAAAAAQAAAALAAAAiwAAADoBAACcAAAAoAAAAEYAaQByAG0AYQBkAG8AIABwAG8AcgA6ACAARQBEAFUAQQBSAEQATwAgAEEATABGAFIARQBEAE8AIABBAFAAVQBEACAATQBBAFIAVABJAE4ARQBaAAYAAAADAAAABQAAAAsAAAAHAAAACAAAAAgAAAAEAAAACAAAAAgAAAAFAAAAAwAAAAQAAAAHAAAACQAAAAkAAAAIAAAACAAAAAkAAAAKAAAABAAAAAgAAAAGAAAABgAAAAgAAAAHAAAACQAAAAoAAAAEAAAACAAAAAcAAAAJAAAACQAAAAQAAAAMAAAACAAAAAgAAAAHAAAAAwAAAAoAAAAHAAAABwAAABYAAAAMAAAAAAAAACUAAAAMAAAAAgAAAA4AAAAUAAAAAAAAABAAAAAUAAAA</Object>
</Signature>
</file>

<file path=_xmlsignatures/sig17.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SmBlfpjo0cUinht9cmSNtIj+wrm3vbQQPUOQq5VbV3M=</DigestValue>
    </Reference>
    <Reference Type="http://www.w3.org/2000/09/xmldsig#Object" URI="#idOfficeObject">
      <DigestMethod Algorithm="http://www.w3.org/2001/04/xmlenc#sha256"/>
      <DigestValue>ouXXyu4fvjX0qkZmu1tgtILF4hctOtj+ZNF366i89Ss=</DigestValue>
    </Reference>
    <Reference Type="http://uri.etsi.org/01903#SignedProperties" URI="#idSignedProperties">
      <Transforms>
        <Transform Algorithm="http://www.w3.org/TR/2001/REC-xml-c14n-20010315"/>
      </Transforms>
      <DigestMethod Algorithm="http://www.w3.org/2001/04/xmlenc#sha256"/>
      <DigestValue>aO1zPFO2P38w0nIWsBfTOgGpTsjCmpxmmVFDpaz+NB0=</DigestValue>
    </Reference>
    <Reference Type="http://www.w3.org/2000/09/xmldsig#Object" URI="#idValidSigLnImg">
      <DigestMethod Algorithm="http://www.w3.org/2001/04/xmlenc#sha256"/>
      <DigestValue>ZETdXJZyBBS3zLvfkV3E+yXxW3Zh0P4V2gZF3wXh1QM=</DigestValue>
    </Reference>
    <Reference Type="http://www.w3.org/2000/09/xmldsig#Object" URI="#idInvalidSigLnImg">
      <DigestMethod Algorithm="http://www.w3.org/2001/04/xmlenc#sha256"/>
      <DigestValue>aWcdFY4HEbuVQUbYlb1D5zkqxmhIP9JHtu30RM91qOc=</DigestValue>
    </Reference>
  </SignedInfo>
  <SignatureValue>ejd5pHeK/Yi7ZfiyIT3esH6nWCsN4QNuAv478FVDwXfXZ4kWbw2dWNwxbx47BHzvR46iLjQSbOmU
pmYE7rN42bkanCdEbbazTQyzqVa0002acnAaRJIrL87Vyb7Ghcm7Zst2kpHV6beTRs9x33ok/ESV
7UdpJCmIovTPWar5leu+7rvbWUW5yQKiYMng5cw5t5c+Sx+eBVy4KfeLBeZz/3nVj71l6+erdwki
YzCXkStnKKa2zersWqSni5VJ5Ct4Nm4lCF2egQ3rsVwMA121qAuvl2iN0lyzb+8hMzN1Zl0Gpl1w
s5emH426JkbkPfQjxAOG9HRF9ShVd8o2/yfT/w==</SignatureValue>
  <KeyInfo>
    <X509Data>
      <X509Certificate>MIIH/zCCBeegAwIBAgIITOM7RWNhow8wDQYJKoZIhvcNAQELBQAwWzEXMBUGA1UEBRMOUlVDIDgwMDUwMTcyLTExGjAYBgNVBAMTEUNBLURPQ1VNRU5UQSBTLkEuMRcwFQYDVQQKEw5ET0NVTUVOVEEgUy5BLjELMAkGA1UEBhMCUFkwHhcNMjEwODEzMjMyMzI2WhcNMjMwODEzMjMzMzI2WjCBpzELMAkGA1UEBhMCUFkxFjAUBgNVBAQMDUFQVUQgTUFSVElORVoxEjAQBgNVBAUTCUNJMTc2NjIyOTEYMBYGA1UEKgwPRURVQVJETyBBTEZSRURPMRcwFQYDVQQKDA5QRVJTT05BIEZJU0lDQTERMA8GA1UECwwIRklSTUEgRjIxJjAkBgNVBAMMHUVEVUFSRE8gQUxGUkVETyBBUFVEIE1BUlRJTkVaMIIBIjANBgkqhkiG9w0BAQEFAAOCAQ8AMIIBCgKCAQEAq7zDdglVFzJOy6BXCI57lDC+OsdlxtV7OJxIV4lEl/A4WHme/hlDxeIQMq06Etb0e65LzqPnyN+4cnOlVaTwH71b2cwqWPuncAa7sO63iflmb0yxCRR+UhIMrWWr1ZpRtCzhF+2D1d0TUdeK1AxDql9BSdhWLXcXUHWD/QfdDiafB+TGZvxRceVhTujgYkPe4t6nzGPrRfnC1j5SvgRT4VEn8MQ/upkygQzMD5tQbH3a+7PcIPPpFZC7wyHYWkwBI8eFWxMq82xDJc1htjcd89k6GBUpu9GQc08Pv5vXRe/2rwoek4w/9QW3mdKAgfukhrNRJw8Lxorf9gsIh41MiwIDAQABo4IDeDCCA3QwDAYDVR0TAQH/BAIwADAOBgNVHQ8BAf8EBAMCBeAwKgYDVR0lAQH/BCAwHgYIKwYBBQUHAwEGCCsGAQUFBwMCBggrBgEFBQcDBDAdBgNVHQ4EFgQUSpmPBdbUsGvgJ2EiElnJMYpqVp4wgZcGCCsGAQUFBwEBBIGKMIGHMDoGCCsGAQUFBzABhi5odHRwczovL3d3dy5kb2N1bWVudGEuY29tLnB5L2Zpcm1hZGlnaXRhbC9vc2NwMEkGCCsGAQUFBzAChj1odHRwczovL3d3dy5kb2N1bWVudGEuY29tLnB5L2Zpcm1hZGlnaXRhbC9kZXNjYXJnYXMvY2Fkb2MuY3J0MB8GA1UdIwQYMBaAFEAmrCZcYo/G9QJU5I3BGibW7qWyME8GA1UdHwRIMEYwRKBCoECGPmh0dHBzOi8vd3d3LmRvY3VtZW50YS5jb20ucHkvZmlybWFkaWdpdGFsL2Rlc2Nhcmdhcy9jcmxkb2MuY3JsMBwGA1UdEQQVMBOBEWVkdWFwdWRAZ21haWwuY29tMIIB3QYDVR0gBIIB1DCCAdAwggHMBg4rBgEEAYL5OwEBAQYBATCCAbgwPwYIKwYBBQUHAgEWM2h0dHBzOi8vd3d3LmRvY3VtZW50YS5jb20ucHkvZmlybWFkaWdpdGFsL2Rlc2NhcmdhczCBwAYIKwYBBQUHAgIwgbMagbBFc3RlIGVzIHVuIGNlcnRpZmljYWRvIGRlIHBlcnNvbmEgZu1zaWNhIGN1eWEgY2xhdmUgcHJpdmFkYSBlc3ThIGNvbnRlbmlkYSBlbiB1biBt82R1bG8gZGUgaGFyZHdhcmUgc2VndXJvIHkgc3UgZmluYWxpZGFkIGVzIGF1dGVudGljYXIgYSBzdSB0aXR1bGFyIG8gZ2VuZXJhciBmaXJtYXMgZGlnaXRhbGVzLjCBsQYIKwYBBQUHAgIwgaQagaFUaGlzIGlzIGFuIGVuZCB1c2VyIGNlcnRpZmljYXRlIHdob3NlIHByaXZhdGUga2V5IGlzIGVtYmVkZGVkIHdpdGhpbiBhIHNlY3VyZSBoYXJkd2FyZSBtb2R1bGUgdGhhdCBhaW1zIHRvIGF1dGhlbnRpY2F0ZSBpdHMgb3duZXIgb3IgZ2VuZXJhdGUgZGlnaXRhbCBzaWduYXR1cmVzLjANBgkqhkiG9w0BAQsFAAOCAgEAUTV6QEoSiHHKMAD+MWf89EK22G64O2rINOp31Ei4x8botz9i3cVQYLcbjMVaL9SV3A9vo6dPcl7YR6jx5ZsTGE2XSU7sYlQcYAG0XjWBoxyPY79/v3nUUo44CPLQFrQ6GES0HNtR5lTJHsDQJYoKRVcRRIcxu0wHa0xDKSBByqAPVEE61RnCEBQqgNX3WyKHurDdy+iveErlvTkIhaEH0iY03rM3wf1LshrgW6MAJwhwrnJQ9miHj4XW5K+UArAqGPCnhs9v3PSwuOMv/CCVeiCMFDCGGl/yow1MhdZMBwGSMewa0FuwshKV+h6HILwB+3vai6aS8mjSGp0OJFy6pfLqrwvNKZuWVpLBx+7S3/oRJVyH5DnrZO9FdUxYBsetSdmEOMTb44/w9OkjViPl8IHytXtpHQXvfXmmXsTxNGgjI5uAsUOMoms/a4qUVQ8TZdohNHGDtUKwnTMUqcFyrtpgFqIBDwZ3Z06mlJS8pLuLgWTBTOCwUTPId47qcod20N2ehR8YsTVeSLnEk5OuHpKLz9TWTTnDsB/NxdYBRzYMaWOkJB9aFrtjY17GPZ6LgZq2stMQb0WpDeTke22jnXoj76W0Ilnz9H6eN5q1NXXH8qGnI+iytvtJHR7HvWZybD2kAu/Jbcmw8vjbvgms3lcByG64rumBFXTPnkQ9/P4=</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Transform>
          <Transform Algorithm="http://www.w3.org/TR/2001/REC-xml-c14n-20010315"/>
        </Transforms>
        <DigestMethod Algorithm="http://www.w3.org/2001/04/xmlenc#sha256"/>
        <DigestValue>PfNv7LaF+iDR8872n/ZqA1hV9qb2y9qTS0o1vXfObIQ=</DigestValue>
      </Reference>
      <Reference URI="/xl/calcChain.xml?ContentType=application/vnd.openxmlformats-officedocument.spreadsheetml.calcChain+xml">
        <DigestMethod Algorithm="http://www.w3.org/2001/04/xmlenc#sha256"/>
        <DigestValue>NkKCGZ4GTQoEJmG1YQgW2GVEJf3m6FN89jl3wT1B4D8=</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rMLlAni5uA27ai4TDN8G/raWhlfE6WSiTXBHi4C7iUw=</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yovDozUAcWEyytYSLZey5UXV4gyM3KbO3unLZJHwjGU=</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rMLlAni5uA27ai4TDN8G/raWhlfE6WSiTXBHi4C7iUw=</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yovDozUAcWEyytYSLZey5UXV4gyM3KbO3unLZJHwjGU=</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xcdAxtWrapTYP4Do9LmicmN0aqAxXZEVDs2maQSOz+U=</DigestValue>
      </Reference>
      <Reference URI="/xl/drawings/_rels/vmlDrawing6.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rMLlAni5uA27ai4TDN8G/raWhlfE6WSiTXBHi4C7iUw=</DigestValue>
      </Reference>
      <Reference URI="/xl/drawings/drawing1.xml?ContentType=application/vnd.openxmlformats-officedocument.drawing+xml">
        <DigestMethod Algorithm="http://www.w3.org/2001/04/xmlenc#sha256"/>
        <DigestValue>Iz6eA9ejSMVOJTCQhfQE7e1JNIkO5JtCLIUh/1hOetc=</DigestValue>
      </Reference>
      <Reference URI="/xl/drawings/drawing2.xml?ContentType=application/vnd.openxmlformats-officedocument.drawing+xml">
        <DigestMethod Algorithm="http://www.w3.org/2001/04/xmlenc#sha256"/>
        <DigestValue>nRZTvDcJ0gylgjBPJaR2fEINme3gX+aUjM+KipycyuI=</DigestValue>
      </Reference>
      <Reference URI="/xl/drawings/drawing3.xml?ContentType=application/vnd.openxmlformats-officedocument.drawing+xml">
        <DigestMethod Algorithm="http://www.w3.org/2001/04/xmlenc#sha256"/>
        <DigestValue>iut4SZAZ1UeQpjEU+gw5Dxnn9yd12R1cCML1wkXgPc4=</DigestValue>
      </Reference>
      <Reference URI="/xl/drawings/drawing4.xml?ContentType=application/vnd.openxmlformats-officedocument.drawing+xml">
        <DigestMethod Algorithm="http://www.w3.org/2001/04/xmlenc#sha256"/>
        <DigestValue>tk+D1YpGvEHSj79igr61TnYcW/ZsjzyxJhpUNQBrG0s=</DigestValue>
      </Reference>
      <Reference URI="/xl/drawings/drawing5.xml?ContentType=application/vnd.openxmlformats-officedocument.drawing+xml">
        <DigestMethod Algorithm="http://www.w3.org/2001/04/xmlenc#sha256"/>
        <DigestValue>VyKcsxdgglPiXO1ztdslvI1cEMhaWrFdeRQGqjQFtP4=</DigestValue>
      </Reference>
      <Reference URI="/xl/drawings/drawing6.xml?ContentType=application/vnd.openxmlformats-officedocument.drawing+xml">
        <DigestMethod Algorithm="http://www.w3.org/2001/04/xmlenc#sha256"/>
        <DigestValue>AuD0/9mLaoHG6QcCDBdmfDI26C91xOgD8AbcUdd2LMk=</DigestValue>
      </Reference>
      <Reference URI="/xl/drawings/vmlDrawing1.vml?ContentType=application/vnd.openxmlformats-officedocument.vmlDrawing">
        <DigestMethod Algorithm="http://www.w3.org/2001/04/xmlenc#sha256"/>
        <DigestValue>ZPSFZG6pJVaesi6KndL6upoJSRXqe2NtA0GUZeKnhqE=</DigestValue>
      </Reference>
      <Reference URI="/xl/drawings/vmlDrawing2.vml?ContentType=application/vnd.openxmlformats-officedocument.vmlDrawing">
        <DigestMethod Algorithm="http://www.w3.org/2001/04/xmlenc#sha256"/>
        <DigestValue>dOkxBe5kWfBPPR6BlpzSyl4JzhbK2zjuZTafB9NiTsM=</DigestValue>
      </Reference>
      <Reference URI="/xl/drawings/vmlDrawing3.vml?ContentType=application/vnd.openxmlformats-officedocument.vmlDrawing">
        <DigestMethod Algorithm="http://www.w3.org/2001/04/xmlenc#sha256"/>
        <DigestValue>L5Cp68t21jOu+padPVAFoQ7iczVAcCmW6G1D4uxl4uQ=</DigestValue>
      </Reference>
      <Reference URI="/xl/drawings/vmlDrawing4.vml?ContentType=application/vnd.openxmlformats-officedocument.vmlDrawing">
        <DigestMethod Algorithm="http://www.w3.org/2001/04/xmlenc#sha256"/>
        <DigestValue>yBnNKEin7lrxmcEYb8CyomkQJZS5Vy6pRPx3ZG9X9uA=</DigestValue>
      </Reference>
      <Reference URI="/xl/drawings/vmlDrawing5.vml?ContentType=application/vnd.openxmlformats-officedocument.vmlDrawing">
        <DigestMethod Algorithm="http://www.w3.org/2001/04/xmlenc#sha256"/>
        <DigestValue>W1DZJe8lob7/yMSg0ggXB0TEt33L+Tsxhm/rsOGQE8g=</DigestValue>
      </Reference>
      <Reference URI="/xl/drawings/vmlDrawing6.vml?ContentType=application/vnd.openxmlformats-officedocument.vmlDrawing">
        <DigestMethod Algorithm="http://www.w3.org/2001/04/xmlenc#sha256"/>
        <DigestValue>JqRwhxDQQqx1NHQgrEY2x6yuY21F3ZrOz3FOh8Z5SKE=</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hZdmdgHyTS/KTRyTa+lfS0Kk7EdC+1F8XTmJFTU1sXU=</DigestValue>
      </Reference>
      <Reference URI="/xl/externalLinks/externalLink1.xml?ContentType=application/vnd.openxmlformats-officedocument.spreadsheetml.externalLink+xml">
        <DigestMethod Algorithm="http://www.w3.org/2001/04/xmlenc#sha256"/>
        <DigestValue>UJ6t/HezMwFxCh5W8NrBrn6GlLeZdlzOu3p2sXzSAiY=</DigestValue>
      </Reference>
      <Reference URI="/xl/media/image1.png?ContentType=image/png">
        <DigestMethod Algorithm="http://www.w3.org/2001/04/xmlenc#sha256"/>
        <DigestValue>QETpk/eixegbAEuOayVHoshex+m3HA9JamopO4Ox6vE=</DigestValue>
      </Reference>
      <Reference URI="/xl/media/image2.emf?ContentType=image/x-emf">
        <DigestMethod Algorithm="http://www.w3.org/2001/04/xmlenc#sha256"/>
        <DigestValue>L4Ih2x4ljceMd9T76fIvmbVbYVQ6l8kXCm4cWEBWccs=</DigestValue>
      </Reference>
      <Reference URI="/xl/media/image3.emf?ContentType=image/x-emf">
        <DigestMethod Algorithm="http://www.w3.org/2001/04/xmlenc#sha256"/>
        <DigestValue>rtxnrRZLoWDczNbhumVKe82O+iDlbHXoCT06wuxOycg=</DigestValue>
      </Reference>
      <Reference URI="/xl/media/image4.emf?ContentType=image/x-emf">
        <DigestMethod Algorithm="http://www.w3.org/2001/04/xmlenc#sha256"/>
        <DigestValue>XxON75HTwr2x3og85J7ZL0H8NU9xQeyVXj9tSXQmwrQ=</DigestValue>
      </Reference>
      <Reference URI="/xl/media/image5.emf?ContentType=image/x-emf">
        <DigestMethod Algorithm="http://www.w3.org/2001/04/xmlenc#sha256"/>
        <DigestValue>2hM80Ffp+lXzXRvGPm0aeaZwqPxvfhDCLCCVBLtvP/0=</DigestValue>
      </Reference>
      <Reference URI="/xl/media/image6.emf?ContentType=image/x-emf">
        <DigestMethod Algorithm="http://www.w3.org/2001/04/xmlenc#sha256"/>
        <DigestValue>rcHlpgUUxMRQMKYRcB1FTg9OyDbzFnacOcGxTH3EvRo=</DigestValue>
      </Reference>
      <Reference URI="/xl/printerSettings/printerSettings1.bin?ContentType=application/vnd.openxmlformats-officedocument.spreadsheetml.printerSettings">
        <DigestMethod Algorithm="http://www.w3.org/2001/04/xmlenc#sha256"/>
        <DigestValue>9s98k3pRJYZbZRI3nRUSbX6O1nlH5VxF/ONUg7whrDo=</DigestValue>
      </Reference>
      <Reference URI="/xl/printerSettings/printerSettings2.bin?ContentType=application/vnd.openxmlformats-officedocument.spreadsheetml.printerSettings">
        <DigestMethod Algorithm="http://www.w3.org/2001/04/xmlenc#sha256"/>
        <DigestValue>7ZL5mJ5NYdzDfvPqqEG+LCYDK0pqzs59+lTTJCGbBXc=</DigestValue>
      </Reference>
      <Reference URI="/xl/printerSettings/printerSettings3.bin?ContentType=application/vnd.openxmlformats-officedocument.spreadsheetml.printerSettings">
        <DigestMethod Algorithm="http://www.w3.org/2001/04/xmlenc#sha256"/>
        <DigestValue>HMdMUL8w+I9ClksnzngAU/DFEw61Q94L2jYOp3byfXQ=</DigestValue>
      </Reference>
      <Reference URI="/xl/printerSettings/printerSettings4.bin?ContentType=application/vnd.openxmlformats-officedocument.spreadsheetml.printerSettings">
        <DigestMethod Algorithm="http://www.w3.org/2001/04/xmlenc#sha256"/>
        <DigestValue>FLifMMW5UlLOUkpcqJGjhMbaevjgUnUQwEEg5oUA/N4=</DigestValue>
      </Reference>
      <Reference URI="/xl/printerSettings/printerSettings5.bin?ContentType=application/vnd.openxmlformats-officedocument.spreadsheetml.printerSettings">
        <DigestMethod Algorithm="http://www.w3.org/2001/04/xmlenc#sha256"/>
        <DigestValue>erdIS1iKfwFCdbi3s0oPTvg5S/K15hG2IyNub5we1Ag=</DigestValue>
      </Reference>
      <Reference URI="/xl/printerSettings/printerSettings6.bin?ContentType=application/vnd.openxmlformats-officedocument.spreadsheetml.printerSettings">
        <DigestMethod Algorithm="http://www.w3.org/2001/04/xmlenc#sha256"/>
        <DigestValue>erdIS1iKfwFCdbi3s0oPTvg5S/K15hG2IyNub5we1Ag=</DigestValue>
      </Reference>
      <Reference URI="/xl/sharedStrings.xml?ContentType=application/vnd.openxmlformats-officedocument.spreadsheetml.sharedStrings+xml">
        <DigestMethod Algorithm="http://www.w3.org/2001/04/xmlenc#sha256"/>
        <DigestValue>RPPnc5lcGs/yPOyli3h2BvAFTwYP175FHHrmaZOyIEM=</DigestValue>
      </Reference>
      <Reference URI="/xl/styles.xml?ContentType=application/vnd.openxmlformats-officedocument.spreadsheetml.styles+xml">
        <DigestMethod Algorithm="http://www.w3.org/2001/04/xmlenc#sha256"/>
        <DigestValue>V4kgIaPdYHHhEOChje8TfX48zFBQjj1JugvmSyhnTes=</DigestValue>
      </Reference>
      <Reference URI="/xl/theme/theme1.xml?ContentType=application/vnd.openxmlformats-officedocument.theme+xml">
        <DigestMethod Algorithm="http://www.w3.org/2001/04/xmlenc#sha256"/>
        <DigestValue>Q1Y4CPpXAEfTWbGgm5zElx8B0pHQK4RzdZXVzDJUMDc=</DigestValue>
      </Reference>
      <Reference URI="/xl/workbook.xml?ContentType=application/vnd.openxmlformats-officedocument.spreadsheetml.sheet.main+xml">
        <DigestMethod Algorithm="http://www.w3.org/2001/04/xmlenc#sha256"/>
        <DigestValue>UOyZu64bED9q1WkpZrRS17Ur7zbtqbc3YlNfxIURLeo=</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Transform>
          <Transform Algorithm="http://www.w3.org/TR/2001/REC-xml-c14n-20010315"/>
        </Transforms>
        <DigestMethod Algorithm="http://www.w3.org/2001/04/xmlenc#sha256"/>
        <DigestValue>oD48ebbWmF/JeQKc+4mwRyt9mc0Q97z+n3PwXpERpqk=</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xTGNXcFxdW97Ugv9DnC0C0GSYso2IhwDUvIcHQA2nC0=</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ng5+l2MU4nkB7pLPNjb72h5DZhBlofEHAumJpmV2vog=</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ZL4O3COuea0DhgUU6BT2xFzURtXhTaRgIKk4i896Y3A=</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CzlDtl22I9Dc3pB9aymM78IJFfoE8WmqBDXuL9cYhtI=</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hrbFOjdPrfydM07ISZLCdeBsg4i6zV1UDHRIiw657nk=</DigestValue>
      </Reference>
      <Reference URI="/xl/worksheets/sheet1.xml?ContentType=application/vnd.openxmlformats-officedocument.spreadsheetml.worksheet+xml">
        <DigestMethod Algorithm="http://www.w3.org/2001/04/xmlenc#sha256"/>
        <DigestValue>UDM/jY1Wq6ETD166PMeHakaUYA3NruoGPt60eg+NGr4=</DigestValue>
      </Reference>
      <Reference URI="/xl/worksheets/sheet2.xml?ContentType=application/vnd.openxmlformats-officedocument.spreadsheetml.worksheet+xml">
        <DigestMethod Algorithm="http://www.w3.org/2001/04/xmlenc#sha256"/>
        <DigestValue>xktHL+Wo5XsnPqwFNShpCGLeDqV1jcPnatp7YUwWiHA=</DigestValue>
      </Reference>
      <Reference URI="/xl/worksheets/sheet3.xml?ContentType=application/vnd.openxmlformats-officedocument.spreadsheetml.worksheet+xml">
        <DigestMethod Algorithm="http://www.w3.org/2001/04/xmlenc#sha256"/>
        <DigestValue>MwfVtw56s8dfvgjxdZp2s7CINywgVn4wk8kJb7nVIAQ=</DigestValue>
      </Reference>
      <Reference URI="/xl/worksheets/sheet4.xml?ContentType=application/vnd.openxmlformats-officedocument.spreadsheetml.worksheet+xml">
        <DigestMethod Algorithm="http://www.w3.org/2001/04/xmlenc#sha256"/>
        <DigestValue>169PO+AIiCtmSUiyEya63EQ8LFa4cjCULE6SBzXNRW0=</DigestValue>
      </Reference>
      <Reference URI="/xl/worksheets/sheet5.xml?ContentType=application/vnd.openxmlformats-officedocument.spreadsheetml.worksheet+xml">
        <DigestMethod Algorithm="http://www.w3.org/2001/04/xmlenc#sha256"/>
        <DigestValue>4adh86+UyL4yZMJlbTJ7EIXa+aDs0VhtPDakkRoOUHE=</DigestValue>
      </Reference>
      <Reference URI="/xl/worksheets/sheet6.xml?ContentType=application/vnd.openxmlformats-officedocument.spreadsheetml.worksheet+xml">
        <DigestMethod Algorithm="http://www.w3.org/2001/04/xmlenc#sha256"/>
        <DigestValue>H25Lz6bqnWYMsLWbbU52BQVE3+W5SCmH7Sixt6Kfc1k=</DigestValue>
      </Reference>
      <Reference URI="/xl/worksheets/sheet7.xml?ContentType=application/vnd.openxmlformats-officedocument.spreadsheetml.worksheet+xml">
        <DigestMethod Algorithm="http://www.w3.org/2001/04/xmlenc#sha256"/>
        <DigestValue>8D4CJ01AmzJSkiqVlVifk2Ln2yQJAyDzzEDdXuOYUTE=</DigestValue>
      </Reference>
    </Manifest>
    <SignatureProperties>
      <SignatureProperty Id="idSignatureTime" Target="#idPackageSignature">
        <mdssi:SignatureTime xmlns:mdssi="http://schemas.openxmlformats.org/package/2006/digital-signature">
          <mdssi:Format>YYYY-MM-DDThh:mm:ssTZD</mdssi:Format>
          <mdssi:Value>2022-05-13T19:41:10Z</mdssi:Value>
        </mdssi:SignatureTime>
      </SignatureProperty>
    </SignatureProperties>
  </Object>
  <Object Id="idOfficeObject">
    <SignatureProperties>
      <SignatureProperty Id="idOfficeV1Details" Target="#idPackageSignature">
        <SignatureInfoV1 xmlns="http://schemas.microsoft.com/office/2006/digsig">
          <SetupID>{26FCC806-F07E-4107-8DEB-D04A42F44AF1}</SetupID>
          <SignatureText>Eduardo Apud</SignatureText>
          <SignatureImage/>
          <SignatureComments/>
          <WindowsVersion>10.0</WindowsVersion>
          <OfficeVersion>16.0.10385/14</OfficeVersion>
          <ApplicationVersion>16.0.10385</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2022-05-13T19:41:10Z</xd:SigningTime>
          <xd:SigningCertificate>
            <xd:Cert>
              <xd:CertDigest>
                <DigestMethod Algorithm="http://www.w3.org/2001/04/xmlenc#sha256"/>
                <DigestValue>er8Z3PNIN7+x25y24lEbLfABBwQ7mVj6e21r0LdSyC0=</DigestValue>
              </xd:CertDigest>
              <xd:IssuerSerial>
                <X509IssuerName>C=PY, O=DOCUMENTA S.A., CN=CA-DOCUMENTA S.A., SERIALNUMBER=RUC 80050172-1</X509IssuerName>
                <X509SerialNumber>5540337135801967375</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qTCCBZGgAwIBAgIQWC+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hk+D/VTF+X5H6btEEiBu1KNEf35B5e2pyeOAOBsduFcJAgh3tjNAQGcY057ad1eCdBf6pbXv8Mhio0jlcGSvlmF+OVTTYvTUwF2HbgHDqOiQDJpnDzMhVXmNKfKH7W62QYKp0fKB8F8li1ChNt30za2bqzeTntqq3kCXHlhbjHlLMHqV76MgsEeHuSJMtxOBbQatlxyJRmcEfUyF/hu8A8q3caWLFOzfsJbTfpAxkxo3/ewkRVF/SAj70/3VBrw+IY/9TTTeS2oYrWkurC3tT5KTmwr1mMKIBprkVRVqzWuh+4HyPmgF/u4kqI6A8xiA1mdsk+hCP5zICkEv+qwjP9mK4pq1gTvjvuQ6sbu2+qBaUi5nTr/L81Y5vSvLOR0Hod7GmCx9p7JWMzEVAGmh28F0ZqPt5Ry37w4DLdtrBJPzdyso36OZseNaXM3puukBisbv2vyt2ydUvuLwEbl2oYDKcvfifCLauqlgwCv5BKFuxBDL/KKaxnJZBYKbEtgY9ztwYEY8xyAbyQqH/JAB88VW04vw7GVkdUPu7mw1udKafyJXRrqlsrAbCTWdtwYuXJPj3mi/x3z6+Fg1+kx9izYU/5+DtGLhk3YN0eIObqtjUjBhqT+u1rJ3iZtalwRtDBhEb5ehrQIDAQABo4ICUzCCAk8wEgYDVR0TAQH/BAgwBgEB/wIBADAOBgNVHQ8BAf8EBAMCAQYwHQYDVR0OBBYEFEAmrCZcYo/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wo/po7oT9Qq40OltXGGgBIA3i4NGFQ5UBsWU3tI+O3jNkBi/9k/BkYHVT9UxWNHUxoZw+QJsAKl5f8wQksVH18Scq5Z+RUSBQ7v1hvvH1m2P7FXcB0nf+nwDVoDyGv57EmhKofwQibUzKajDts6JrsXyugQhVbLynSCw4qPMJLpImpL21LxxVMcryQMYymYUAr3DrMLOUuXxKLXCSOf8oP/PSmBvKldr2xeGJ5kowMxq0Af8mn7+pnm3yi0Ons5plFugKv3eSAmBY3zBS5NGPt9FFY/9FeNbCNXLEIRhaCx3T/6lSfIJZU5fCfLUY3y0hkSwuoK1gf/hHFyqyN/PrJ8E9PbyEzpMYwc51K+PhRRMcrJaD9txveHz8XjDrjjoISL+ZV54LMzUi5sF++nG79TLxDaC4vBtg6I8mOooFqzbsYgM3R4SaElTQIv6dSEZX1wKJXh25RbldqePe4Alnwe3vU97ZrTEpKPQkRM4lPJVElOicbYR1Wx5xrvyFucagF6IVeP4IZLJt1L4rbiSzPq027Q8jECgeJeRQWVKS8nQ8KyMfA0tgAuL3Vtub5pSbMI3xqtQwdJtOgwFj2iVp1BQv3XegF6OySbw/sk46AGWOTwb6vwUPq5TfnuNzO92keBxGg+aWylEC25zYFPYpAq384g5lmVaV53zmp1f</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EQBAACfAAAAAAAAAAAAAAC/FgAAOwsAACBFTUYAAAEAeBsAAKoAAAAGAAAAAAAAAAAAAAAAAAAAgAcAADgEAABYAQAAwgAAAAAAAAAAAAAAAAAAAMA/BQDQ9QIACgAAABAAAAAAAAAAAAAAAEsAAAAQAAAAAAAAAAUAAAAeAAAAGAAAAAAAAAAAAAAARQEAAKAAAAAnAAAAGAAAAAEAAAAAAAAAAAAAAAAAAAAlAAAADAAAAAEAAABMAAAAZAAAAAAAAAAAAAAARAEAAJ8AAAAAAAAAAAAAAEU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w8PAAAAAAACUAAAAMAAAAAQAAAEwAAABkAAAAAAAAAAAAAABEAQAAnwAAAAAAAAAAAAAARQEAAKAAAAAhAPAAAAAAAAAAAAAAAIA/AAAAAAAAAAAAAIA/AAAAAAAAAAAAAAAAAAAAAAAAAAAAAAAAAAAAAAAAAAAlAAAADAAAAAAAAIAoAAAADAAAAAEAAAAnAAAAGAAAAAEAAAAAAAAA8PDwAAAAAAAlAAAADAAAAAEAAABMAAAAZAAAAAAAAAAAAAAARAEAAJ8AAAAAAAAAAAAAAEUBAACgAAAAIQDwAAAAAAAAAAAAAACAPwAAAAAAAAAAAACAPwAAAAAAAAAAAAAAAAAAAAAAAAAAAAAAAAAAAAAAAAAAJQAAAAwAAAAAAACAKAAAAAwAAAABAAAAJwAAABgAAAABAAAAAAAAAPDw8AAAAAAAJQAAAAwAAAABAAAATAAAAGQAAAAAAAAAAAAAAEQBAACfAAAAAAAAAAAAAABFAQAAoAAAACEA8AAAAAAAAAAAAAAAgD8AAAAAAAAAAAAAgD8AAAAAAAAAAAAAAAAAAAAAAAAAAAAAAAAAAAAAAAAAACUAAAAMAAAAAAAAgCgAAAAMAAAAAQAAACcAAAAYAAAAAQAAAAAAAADw8PAAAAAAACUAAAAMAAAAAQAAAEwAAABkAAAAAAAAAAAAAABEAQAAnwAAAAAAAAAAAAAARQEAAKAAAAAhAPAAAAAAAAAAAAAAAIA/AAAAAAAAAAAAAIA/AAAAAAAAAAAAAAAAAAAAAAAAAAAAAAAAAAAAAAAAAAAlAAAADAAAAAAAAIAoAAAADAAAAAEAAAAnAAAAGAAAAAEAAAAAAAAA////AAAAAAAlAAAADAAAAAEAAABMAAAAZAAAAAAAAAAAAAAARAEAAJ8AAAAAAAAAAAAAAEUBAACgAAAAIQDwAAAAAAAAAAAAAACAPwAAAAAAAAAAAACAPwAAAAAAAAAAAAAAAAAAAAAAAAAAAAAAAAAAAAAAAAAAJQAAAAwAAAAAAACAKAAAAAwAAAABAAAAJwAAABgAAAABAAAAAAAAAP///wAAAAAAJQAAAAwAAAABAAAATAAAAGQAAAAAAAAAAAAAAEQBAACfAAAAAAAAAAAAAABFAQAAoAAAACEA8AAAAAAAAAAAAAAAgD8AAAAAAAAAAAAAgD8AAAAAAAAAAAAAAAAAAAAAAAAAAAAAAAAAAAAAAAAAACUAAAAMAAAAAAAAgCgAAAAMAAAAAQAAACcAAAAYAAAAAQAAAAAAAAD///8AAAAAACUAAAAMAAAAAQAAAEwAAABkAAAAAAAAAAQAAAA/AQAAFwAAAAAAAAAEAAAAQAEAABQAAAAhAPAAAAAAAAAAAAAAAIA/AAAAAAAAAAAAAIA/AAAAAAAAAAAAAAAAAAAAAAAAAAAAAAAAAAAAAAAAAAAlAAAADAAAAAAAAIAoAAAADAAAAAEAAAAnAAAAGAAAAAEAAAAAAAAA////AAAAAAAlAAAADAAAAAEAAABMAAAAZAAAAPgAAAAFAAAANAEAABUAAAD4AAAABQAAAD0AAAARAAAAIQDwAAAAAAAAAAAAAACAPwAAAAAAAAAAAACAPwAAAAAAAAAAAAAAAAAAAAAAAAAAAAAAAAAAAAAAAAAAJQAAAAwAAAAAAACAKAAAAAwAAAABAAAAUgAAAHABAAABAAAA8////wAAAAAAAAAAAAAAAJABAAAAAAABAAAAAHMAZQBnAG8AZQAgAHUAaQAAAAAAAAAAAAAAAAAAAAAAAAAAAAAAAAAAAAAAAAAAAAAAAAAAAAAAAAAAAAAAAAAAAAAAoJBr7P1/AAAAAAAAAAAAACgSAAAAAAAAQAAAwP1/AAAwFpXq/X8AAB6j84D9fwAABAAAAAAAAAAwFpXq/X8AALm7D4p+AAAAAAAAAAAAAABzC7LSuWcAAM4AAAB+AAAASAAAAAAAAAC4qFOB/X8AACCjXIH9fwAA4OwqgQAAAAABAAAAAAAAAJbEU4H9fwAAAACV6v1/AAAAAAAAAAAAAAAAAAB+AAAA0bdC6v1/AAAAAAAAAAAAABAdAAAAAAAAEJRHDvoBAAAIvg+KfgAAABCURw76AQAAC6dG6v1/AADQvA+KfgAAAGm9D4p+AAAAAAAAAAAAAAAAAAAAZHYACAAAAAAlAAAADAAAAAEAAAAYAAAADAAAAAAAAAASAAAADAAAAAEAAAAeAAAAGAAAAPgAAAAFAAAANQEAABYAAAAlAAAADAAAAAEAAABUAAAAhAAAAPkAAAAFAAAAMwEAABUAAAABAAAAVVWPQSa0j0H5AAAABQAAAAkAAABMAAAAAAAAAAAAAAAAAAAA//////////9gAAAAMQAzAC8ANQAvADIAMAAyADIAAAAHAAAABwAAAAUAAAAHAAAABQAAAAcAAAAHAAAABwAAAAcAAABLAAAAQAAAADAAAAAFAAAAIAAAAAEAAAABAAAAEAAAAAAAAAAAAAAARQEAAKAAAAAAAAAAAAAAAEUBAACgAAAAUgAAAHABAAACAAAAFAAAAAkAAAAAAAAAAAAAALwCAAAAAAAAAQICIlMAeQBzAHQAZQBtAAAAAAAAAAAAAAAAAAAAAAAAAAAAAAAAAAAAAAAAAAAAAAAAAAAAAAAAAAAAAAAAAAAAAAAAAAAACQAAAAEAAAAJAAAAAAAAAP/////6AQAAiP5p6v1/AAAAAAAAAAAAAAAAAAAAAAAAgOUOin4AAABI5Q6KfgAAAAAAAAAAAAAAAAAAAAAAAACjU7PSuWcAALhs+dP9fwAAEQAAAAAAAADwVRIT+gEAABCURw76AQAAoOYOigAAAAAAAAAAAAAAAAcAAAAAAAAAQGd2DvoBAADc5Q6KfgAAABnmDop+AAAA0bdC6v1/AACA5Q6KfgAAANZNR+oAAAAAlWSoXpNpAAARAAAAAAAAABCURw76AQAAC6dG6v1/AACA5Q6KfgAAABnmDop+AAAAAAAAAAAAAAAAAAAAZHYACAAAAAAlAAAADAAAAAIAAAAnAAAAGAAAAAMAAAAAAAAAAAAAAAAAAAAlAAAADAAAAAMAAABMAAAAZAAAAAAAAAAAAAAA//////////8AAAAAHAAAAAAAAAA/AAAAIQDwAAAAAAAAAAAAAACAPwAAAAAAAAAAAACAPwAAAAAAAAAAAAAAAAAAAAAAAAAAAAAAAAAAAAAAAAAAJQAAAAwAAAAAAACAKAAAAAwAAAADAAAAJwAAABgAAAADAAAAAAAAAAAAAAAAAAAAJQAAAAwAAAADAAAATAAAAGQAAAAAAAAAAAAAAP//////////AAAAABwAAABAAQAAAAAAACEA8AAAAAAAAAAAAAAAgD8AAAAAAAAAAAAAgD8AAAAAAAAAAAAAAAAAAAAAAAAAAAAAAAAAAAAAAAAAACUAAAAMAAAAAAAAgCgAAAAMAAAAAwAAACcAAAAYAAAAAwAAAAAAAAAAAAAAAAAAACUAAAAMAAAAAwAAAEwAAABkAAAAAAAAAAAAAAD//////////0ABAAAcAAAAAAAAAD8AAAAhAPAAAAAAAAAAAAAAAIA/AAAAAAAAAAAAAIA/AAAAAAAAAAAAAAAAAAAAAAAAAAAAAAAAAAAAAAAAAAAlAAAADAAAAAAAAIAoAAAADAAAAAMAAAAnAAAAGAAAAAMAAAAAAAAAAAAAAAAAAAAlAAAADAAAAAMAAABMAAAAZAAAAAAAAABbAAAAPwEAAFwAAAAAAAAAWwAAAEABAAACAAAAIQDwAAAAAAAAAAAAAACAPwAAAAAAAAAAAACAPwAAAAAAAAAAAAAAAAAAAAAAAAAAAAAAAAAAAAAAAAAAJQAAAAwAAAAAAACAKAAAAAwAAAADAAAAJwAAABgAAAADAAAAAAAAAP///wAAAAAAJQAAAAwAAAADAAAATAAAAGQAAAAAAAAAHAAAAD8BAABaAAAAAAAAABwAAABAAQAAPwAAACEA8AAAAAAAAAAAAAAAgD8AAAAAAAAAAAAAgD8AAAAAAAAAAAAAAAAAAAAAAAAAAAAAAAAAAAAAAAAAACUAAAAMAAAAAAAAgCgAAAAMAAAAAwAAACcAAAAYAAAAAwAAAAAAAAD///8AAAAAACUAAAAMAAAAAwAAAEwAAABkAAAACwAAADcAAAAhAAAAWgAAAAsAAAA3AAAAFwAAACQAAAAhAPAAAAAAAAAAAAAAAIA/AAAAAAAAAAAAAIA/AAAAAAAAAAAAAAAAAAAAAAAAAAAAAAAAAAAAAAAAAAAlAAAADAAAAAAAAIAoAAAADAAAAAMAAABSAAAAcAEAAAMAAADg////AAAAAAAAAAAAAAAAkAEAAAAAAAEAAAAAYQByAGkAYQBsAAAAAAAAAAAAAAAAAAAAAAAAAAAAAAAAAAAAAAAAAAAAAAAAAAAAAAAAAAAAAAAAAAAAAAAAAAAA//8AAAAAAQAAANDXFxP6AQAAAAAAAAAAAACI/mnq/X8AAAAAAAAAAAAAcCVSIfoBAACWJdaZrmbYAQIAAAAAAAAAAAAAAAAAAAAAAAAAAAAAAIN0s9K5ZwAAqPqEgP1/AABo/4SA/X8AAOD///8AAAAAEJRHDvoBAACYyQ6KAAAAAAAAAAAAAAAABgAAAAAAAAAgAAAAAAAAALzIDop+AAAA+cgOin4AAADRt0Lq/X8AAAAAAAAAAAAAAAAAAAAAAABIwl8h+gEAAAAAAAAAAAAAEJRHDvoBAAALp0bq/X8AAGDIDop+AAAA+cgOin4AAAAAAAAAAAAAAAAAAABkdgAIAAAAACUAAAAMAAAAAwAAABgAAAAMAAAAAAAAABIAAAAMAAAAAQAAABYAAAAMAAAACAAAAFQAAABUAAAADAAAADcAAAAgAAAAWgAAAAEAAABVVY9BJrSPQQwAAABbAAAAAQAAAEwAAAAEAAAACwAAADcAAAAiAAAAWwAAAFAAAABYAAAAFQAAABYAAAAMAAAAAAAAACUAAAAMAAAAAgAAACcAAAAYAAAABAAAAAAAAAD///8AAAAAACUAAAAMAAAABAAAAEwAAABkAAAALQAAACAAAAA0AQAAWgAAAC0AAAAgAAAACAEAADsAAAAhAPAAAAAAAAAAAAAAAIA/AAAAAAAAAAAAAIA/AAAAAAAAAAAAAAAAAAAAAAAAAAAAAAAAAAAAAAAAAAAlAAAADAAAAAAAAIAoAAAADAAAAAQAAAAnAAAAGAAAAAQAAAAAAAAA////AAAAAAAlAAAADAAAAAQAAABMAAAAZAAAAC0AAAAgAAAANAEAAFYAAAAtAAAAIAAAAAgBAAA3AAAAIQDwAAAAAAAAAAAAAACAPwAAAAAAAAAAAACAPwAAAAAAAAAAAAAAAAAAAAAAAAAAAAAAAAAAAAAAAAAAJQAAAAwAAAAAAACAKAAAAAwAAAAEAAAAJwAAABgAAAAEAAAAAAAAAP///wAAAAAAJQAAAAwAAAAEAAAATAAAAGQAAAAtAAAAOwAAAK0AAABWAAAALQAAADsAAACBAAAAHAAAACEA8AAAAAAAAAAAAAAAgD8AAAAAAAAAAAAAgD8AAAAAAAAAAAAAAAAAAAAAAAAAAAAAAAAAAAAAAAAAACUAAAAMAAAAAAAAgCgAAAAMAAAABAAAAFIAAABwAQAABAAAAOz///8AAAAAAAAAAAAAAACQAQAAAAAAAQAAAABzAGUAZwBvAGUAIAB1AGkAAAAAAAAAAAAAAAAAAAAAAAAAAAAAAAAAAAAAAAAAAAAAAAAAAAAAAAAAAAAAAAAAAAAAAAAAAAAAAAAAAAAAAAAAAAAIAAAAAAAAAIj+aer9fwAAAAAAAAAAAAAcPACAAACgPwAAoD8AAKA//v////////8AAAAAAAAAAAAAAAAAAAAAI3ez0rlnAAAAAAAAAAAAAAgAAAAAAAAA7P///wAAAAAQlEcO+gEAADjKDooAAAAAAAAAAAAAAAAJAAAAAAAAACAAAAAAAAAAXMkOin4AAACZyQ6KfgAAANG3Qur9fwAAAAAAAAAAAACJyAuAAAAAAPjBXyH6AQAAAAAAAAAAAAAQlEcO+gEAAAunRur9fwAAAMkOin4AAACZyQ6KfgAAAAAAAAAAAAAAAAAAAGR2AAgAAAAAJQAAAAwAAAAEAAAAGAAAAAwAAAAAAAAAEgAAAAwAAAABAAAAHgAAABgAAAAtAAAAOwAAAK4AAABXAAAAJQAAAAwAAAAEAAAAVAAAAJQAAAAuAAAAOwAAAKwAAABWAAAAAQAAAFVVj0EmtI9BLgAAADsAAAAMAAAATAAAAAAAAAAAAAAAAAAAAP//////////ZAAAAEUAZAB1AGEAcgBkAG8AIABBAHAAdQBkAAoAAAAMAAAACwAAAAoAAAAHAAAADAAAAAwAAAAFAAAADQAAAAwAAAALAAAADAAAAEsAAABAAAAAMAAAAAUAAAAgAAAAAQAAAAEAAAAQAAAAAAAAAAAAAABFAQAAoAAAAAAAAAAAAAAARQEAAKAAAAAlAAAADAAAAAIAAAAnAAAAGAAAAAUAAAAAAAAA////AAAAAAAlAAAADAAAAAUAAABMAAAAZAAAAAAAAABhAAAARAEAAJsAAAAAAAAAYQAAAEUBAAA7AAAAIQDwAAAAAAAAAAAAAACAPwAAAAAAAAAAAACAPwAAAAAAAAAAAAAAAAAAAAAAAAAAAAAAAAAAAAAAAAAAJQAAAAwAAAAAAACAKAAAAAwAAAAFAAAAJwAAABgAAAAFAAAAAAAAAP///wAAAAAAJQAAAAwAAAAFAAAATAAAAGQAAAALAAAAYQAAADkBAABxAAAACwAAAGEAAAAvAQAAEQAAACEA8AAAAAAAAAAAAAAAgD8AAAAAAAAAAAAAgD8AAAAAAAAAAAAAAAAAAAAAAAAAAAAAAAAAAAAAAAAAACUAAAAMAAAAAAAAgCgAAAAMAAAABQAAACUAAAAMAAAAAQAAABgAAAAMAAAAAAAAABIAAAAMAAAAAQAAAB4AAAAYAAAACwAAAGEAAAA6AQAAcgAAACUAAAAMAAAAAQAAAFQAAACUAAAADAAAAGEAAABgAAAAcQAAAAEAAABVVY9BJrSPQQwAAABhAAAADAAAAEwAAAAAAAAAAAAAAAAAAAD//////////2QAAABFAGQAdQBhAHIAZABvACAAQQBwAHUAZAAHAAAACAAAAAcAAAAHAAAABQAAAAgAAAAIAAAABAAAAAgAAAAIAAAABwAAAAgAAABLAAAAQAAAADAAAAAFAAAAIAAAAAEAAAABAAAAEAAAAAAAAAAAAAAARQEAAKAAAAAAAAAAAAAAAEUBAACgAAAAJQAAAAwAAAACAAAAJwAAABgAAAAFAAAAAAAAAP///wAAAAAAJQAAAAwAAAAFAAAATAAAAGQAAAALAAAAdgAAADkBAACGAAAACwAAAHYAAAAvAQAAEQAAACEA8AAAAAAAAAAAAAAAgD8AAAAAAAAAAAAAgD8AAAAAAAAAAAAAAAAAAAAAAAAAAAAAAAAAAAAAAAAAACUAAAAMAAAAAAAAgCgAAAAMAAAABQAAACUAAAAMAAAAAQAAABgAAAAMAAAAAAAAABIAAAAMAAAAAQAAAB4AAAAYAAAACwAAAHYAAAA6AQAAhwAAACUAAAAMAAAAAQAAAFQAAAB4AAAADAAAAHYAAAA1AAAAhgAAAAEAAABVVY9BJrSPQQwAAAB2AAAABwAAAEwAAAAAAAAAAAAAAAAAAAD//////////1wAAABTAO0AbgBkAGkAYwBvAAAABwAAAAMAAAAHAAAACAAAAAMAAAAGAAAACAAAAEsAAABAAAAAMAAAAAUAAAAgAAAAAQAAAAEAAAAQAAAAAAAAAAAAAABFAQAAoAAAAAAAAAAAAAAARQEAAKAAAAAlAAAADAAAAAIAAAAnAAAAGAAAAAUAAAAAAAAA////AAAAAAAlAAAADAAAAAUAAABMAAAAZAAAAAsAAACLAAAAOQEAAJsAAAALAAAAiwAAAC8BAAARAAAAIQDwAAAAAAAAAAAAAACAPwAAAAAAAAAAAACAPwAAAAAAAAAAAAAAAAAAAAAAAAAAAAAAAAAAAAAAAAAAJQAAAAwAAAAAAACAKAAAAAwAAAAFAAAAJQAAAAwAAAABAAAAGAAAAAwAAAAAAAAAEgAAAAwAAAABAAAAFgAAAAwAAAAAAAAAVAAAAEgBAAAMAAAAiwAAADgBAACbAAAAAQAAAFVVj0EmtI9BDAAAAIsAAAAqAAAATAAAAAQAAAALAAAAiwAAADoBAACcAAAAoAAAAEYAaQByAG0AYQBkAG8AIABwAG8AcgA6ACAARQBEAFUAQQBSAEQATwAgAEEATABGAFIARQBEAE8AIABBAFAAVQBEACAATQBBAFIAVABJAE4ARQBaAAYAAAADAAAABQAAAAsAAAAHAAAACAAAAAgAAAAEAAAACAAAAAgAAAAFAAAAAwAAAAQAAAAHAAAACQAAAAkAAAAIAAAACAAAAAkAAAAKAAAABAAAAAgAAAAGAAAABgAAAAgAAAAHAAAACQAAAAoAAAAEAAAACAAAAAcAAAAJAAAACQAAAAQAAAAMAAAACAAAAAgAAAAHAAAAAwAAAAoAAAAHAAAABwAAABYAAAAMAAAAAAAAACUAAAAMAAAAAgAAAA4AAAAUAAAAAAAAABAAAAAUAAAA</Object>
  <Object Id="idInvalidSigLnImg">AQAAAGwAAAAAAAAAAAAAAEQBAACfAAAAAAAAAAAAAAC/FgAAOwsAACBFTUYAAAEAsB8AALAAAAAGAAAAAAAAAAAAAAAAAAAAgAcAADgEAABYAQAAwgAAAAAAAAAAAAAAAAAAAMA/BQDQ9QIACgAAABAAAAAAAAAAAAAAAEsAAAAQAAAAAAAAAAUAAAAeAAAAGAAAAAAAAAAAAAAARQEAAKAAAAAnAAAAGAAAAAEAAAAAAAAAAAAAAAAAAAAlAAAADAAAAAEAAABMAAAAZAAAAAAAAAAAAAAARAEAAJ8AAAAAAAAAAAAAAEU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w8PAAAAAAACUAAAAMAAAAAQAAAEwAAABkAAAAAAAAAAAAAABEAQAAnwAAAAAAAAAAAAAARQEAAKAAAAAhAPAAAAAAAAAAAAAAAIA/AAAAAAAAAAAAAIA/AAAAAAAAAAAAAAAAAAAAAAAAAAAAAAAAAAAAAAAAAAAlAAAADAAAAAAAAIAoAAAADAAAAAEAAAAnAAAAGAAAAAEAAAAAAAAA8PDwAAAAAAAlAAAADAAAAAEAAABMAAAAZAAAAAAAAAAAAAAARAEAAJ8AAAAAAAAAAAAAAEUBAACgAAAAIQDwAAAAAAAAAAAAAACAPwAAAAAAAAAAAACAPwAAAAAAAAAAAAAAAAAAAAAAAAAAAAAAAAAAAAAAAAAAJQAAAAwAAAAAAACAKAAAAAwAAAABAAAAJwAAABgAAAABAAAAAAAAAPDw8AAAAAAAJQAAAAwAAAABAAAATAAAAGQAAAAAAAAAAAAAAEQBAACfAAAAAAAAAAAAAABFAQAAoAAAACEA8AAAAAAAAAAAAAAAgD8AAAAAAAAAAAAAgD8AAAAAAAAAAAAAAAAAAAAAAAAAAAAAAAAAAAAAAAAAACUAAAAMAAAAAAAAgCgAAAAMAAAAAQAAACcAAAAYAAAAAQAAAAAAAADw8PAAAAAAACUAAAAMAAAAAQAAAEwAAABkAAAAAAAAAAAAAABEAQAAnwAAAAAAAAAAAAAARQEAAKAAAAAhAPAAAAAAAAAAAAAAAIA/AAAAAAAAAAAAAIA/AAAAAAAAAAAAAAAAAAAAAAAAAAAAAAAAAAAAAAAAAAAlAAAADAAAAAAAAIAoAAAADAAAAAEAAAAnAAAAGAAAAAEAAAAAAAAA////AAAAAAAlAAAADAAAAAEAAABMAAAAZAAAAAAAAAAAAAAARAEAAJ8AAAAAAAAAAAAAAEUBAACgAAAAIQDwAAAAAAAAAAAAAACAPwAAAAAAAAAAAACAPwAAAAAAAAAAAAAAAAAAAAAAAAAAAAAAAAAAAAAAAAAAJQAAAAwAAAAAAACAKAAAAAwAAAABAAAAJwAAABgAAAABAAAAAAAAAP///wAAAAAAJQAAAAwAAAABAAAATAAAAGQAAAAAAAAAAAAAAEQBAACfAAAAAAAAAAAAAABFAQAAoAAAACEA8AAAAAAAAAAAAAAAgD8AAAAAAAAAAAAAgD8AAAAAAAAAAAAAAAAAAAAAAAAAAAAAAAAAAAAAAAAAACUAAAAMAAAAAAAAgCgAAAAMAAAAAQAAACcAAAAYAAAAAQAAAAAAAAD///8AAAAAACUAAAAMAAAAAQAAAEwAAABkAAAAAAAAAAQAAAA/AQAAFwAAAAAAAAAEAAAAQAEAABQAAAAhAPAAAAAAAAAAAAAAAIA/AAAAAAAAAAAAAIA/AAAAAAAAAAAAAAAAAAAAAAAAAAAAAAAAAAAAAAAAAAAlAAAADAAAAAAAAIAoAAAADAAAAAEAAAAnAAAAGAAAAAEAAAAAAAAA////AAAAAAAlAAAADAAAAAEAAABMAAAAZAAAAAsAAAAEAAAAHgAAABcAAAALAAAABAAAABQAAAAUAAAAIQDwAAAAAAAAAAAAAACAPwAAAAAAAAAAAACAPwAAAAAAAAAAAAAAAAAAAAAAAAAAAAAAAAAAAAAAAAAAJQAAAAwAAAAAAACAKAAAAAwAAAABAAAAUAAAAHQDAAANAAAABQAAABwAAAAUAAAADQAAAAUAAAAAAAAAAAAAABAAAAAQAAAATAAAACgAAAB0AAAAAAMAAAAAAAAAAAAAEAAAACgAAAAQAAAAEAAAAAEAGAAAAAAAAAAAAAAAAAAAAAAAAAAAAAAAAAAAAAAAAAAAAAAAAAAAAAAKFkIcPLYRJW8AAAAAAAAAAAAAAAAAAAAAAAAIETQOHlwAAAAAAAAAAAAAAAAAAAARJW8fQ8kfQ8kLGUsAAAAAAAAAAAAAAAAIETQdQMEJEzt7t91LdKBLdKBLdKA/YocECRgcPbgfQ8keQcQIEjYWIzAdLT4IETQdQMEVLosAAABLdKClzeR7t92+1uV7t91pdn4HEDEdQMEfQ8kdQMEIETQIETQdQMEdP70ECRgAAABLdKB7t93t7e3t7e3t7e3t7e19fX0GDiocPLYfQ8kdQMEdQMEfQ8kJEzslOlAAAABLdKC91eTt7e3t7e3t7e3t7e3t7e1TU1MECBodP70fQ8kfQ8kWMJABAgI3VXYAAABLdKB7t93t7e2+eje+eje1dDRWVlYECBoXMpcfQ8kfQ8kfQ8kfQ8kULIYBAwkAAABLdKC91eTt7e3t7e3t7e09PT0KF0YdP78fQ8kfQ8kQI2oFCyEVLYkfQ8kaOq4HEDFLdKB7t93t7e3Z5Op7t90OFRobO7MfQ8kcPbgKFkQyMjKkpKQ6OjoGDioRJW8ECh5LdKC91eTt7e17t917t90+XG8GDiwQI2oHCRFsbGzn5+ft7e3t7e2Toq0oPlYAAABLdKB7t93t7e17t917t917t91bh6ODg4PLy8vt7e3t7e3t7e3t7e17t91LdKAAAABLdKC91eTt7e3Z5Op7t917t93M3eft7e3t7e3t7e3t7e3t7e3t7e3E2OZLdKAAAABLdKB7t93t7e3t7e3t7e3t7e3t7e3t7e3t7e3t7e3t7e3t7e3t7e17t91LdKAAAABLdKClzeR7t92+1uV7t92+1uV7t92+1uV7t92+1uV7t92+1uV7t92qz+VLdKAAAAB7t91LdKBLdKBLdKBLdKBLdKBLdKBLdKBLdKBLdKBLdKBLdKBLdKBLdKB7t90AAAAAAAAAAAAAAAAAAAAAAAAAAAAAAAAAAAAAAAAAAAAAAAAAAAAAAAAAAAAAAAAAAAAnAAAAGAAAAAEAAAAAAAAA////AAAAAAAlAAAADAAAAAEAAABMAAAAZAAAACoAAAAFAAAAhAAAABUAAAAqAAAABQAAAFsAAAARAAAAIQDwAAAAAAAAAAAAAACAPwAAAAAAAAAAAACAPwAAAAAAAAAAAAAAAAAAAAAAAAAAAAAAAAAAAAAAAAAAJQAAAAwAAAAAAACAKAAAAAwAAAABAAAAUgAAAHABAAABAAAA8////wAAAAAAAAAAAAAAAJABAAAAAAABAAAAAHMAZQBnAG8AZQAgAHUAaQAAAAAAAAAAAAAAAAAAAAAAAAAAAAAAAAAAAAAAAAAAAAAAAAAAAAAAAAAAAAAAAAAAAAAAoJBr7P1/AAAAAAAAAAAAACgSAAAAAAAAQAAAwP1/AAAwFpXq/X8AAB6j84D9fwAABAAAAAAAAAAwFpXq/X8AALm7D4p+AAAAAAAAAAAAAABzC7LSuWcAAM4AAAB+AAAASAAAAAAAAAC4qFOB/X8AACCjXIH9fwAA4OwqgQAAAAABAAAAAAAAAJbEU4H9fwAAAACV6v1/AAAAAAAAAAAAAAAAAAB+AAAA0bdC6v1/AAAAAAAAAAAAABAdAAAAAAAAEJRHDvoBAAAIvg+KfgAAABCURw76AQAAC6dG6v1/AADQvA+KfgAAAGm9D4p+AAAAAAAAAAAAAAAAAAAAZHYACAAAAAAlAAAADAAAAAEAAAAYAAAADAAAAP8AAAASAAAADAAAAAEAAAAeAAAAGAAAACoAAAAFAAAAhQAAABYAAAAlAAAADAAAAAEAAABUAAAAqAAAACsAAAAFAAAAgwAAABUAAAABAAAAVVWPQSa0j0ErAAAABQAAAA8AAABMAAAAAAAAAAAAAAAAAAAA//////////9sAAAARgBpAHIAbQBhACAAbgBvACAAdgDhAGwAaQBkAGEAAAAGAAAAAwAAAAUAAAALAAAABwAAAAQAAAAHAAAACAAAAAQAAAAGAAAABwAAAAMAAAADAAAACAAAAAcAAABLAAAAQAAAADAAAAAFAAAAIAAAAAEAAAABAAAAEAAAAAAAAAAAAAAARQEAAKAAAAAAAAAAAAAAAEUBAACgAAAAUgAAAHABAAACAAAAFAAAAAkAAAAAAAAAAAAAALwCAAAAAAAAAQICIlMAeQBzAHQAZQBtAAAAAAAAAAAAAAAAAAAAAAAAAAAAAAAAAAAAAAAAAAAAAAAAAAAAAAAAAAAAAAAAAAAAAAAAAAAACQAAAAEAAAAJAAAAAAAAAP/////6AQAAiP5p6v1/AAAAAAAAAAAAAAAAAAAAAAAAgOUOin4AAABI5Q6KfgAAAAAAAAAAAAAAAAAAAAAAAACjU7PSuWcAALhs+dP9fwAAEQAAAAAAAADwVRIT+gEAABCURw76AQAAoOYOigAAAAAAAAAAAAAAAAcAAAAAAAAAQGd2DvoBAADc5Q6KfgAAABnmDop+AAAA0bdC6v1/AACA5Q6KfgAAANZNR+oAAAAAlWSoXpNpAAARAAAAAAAAABCURw76AQAAC6dG6v1/AACA5Q6KfgAAABnmDop+AAAAAAAAAAAAAAAAAAAAZHYACAAAAAAlAAAADAAAAAIAAAAnAAAAGAAAAAMAAAAAAAAAAAAAAAAAAAAlAAAADAAAAAMAAABMAAAAZAAAAAAAAAAAAAAA//////////8AAAAAHAAAAAAAAAA/AAAAIQDwAAAAAAAAAAAAAACAPwAAAAAAAAAAAACAPwAAAAAAAAAAAAAAAAAAAAAAAAAAAAAAAAAAAAAAAAAAJQAAAAwAAAAAAACAKAAAAAwAAAADAAAAJwAAABgAAAADAAAAAAAAAAAAAAAAAAAAJQAAAAwAAAADAAAATAAAAGQAAAAAAAAAAAAAAP//////////AAAAABwAAABAAQAAAAAAACEA8AAAAAAAAAAAAAAAgD8AAAAAAAAAAAAAgD8AAAAAAAAAAAAAAAAAAAAAAAAAAAAAAAAAAAAAAAAAACUAAAAMAAAAAAAAgCgAAAAMAAAAAwAAACcAAAAYAAAAAwAAAAAAAAAAAAAAAAAAACUAAAAMAAAAAwAAAEwAAABkAAAAAAAAAAAAAAD//////////0ABAAAcAAAAAAAAAD8AAAAhAPAAAAAAAAAAAAAAAIA/AAAAAAAAAAAAAIA/AAAAAAAAAAAAAAAAAAAAAAAAAAAAAAAAAAAAAAAAAAAlAAAADAAAAAAAAIAoAAAADAAAAAMAAAAnAAAAGAAAAAMAAAAAAAAAAAAAAAAAAAAlAAAADAAAAAMAAABMAAAAZAAAAAAAAABbAAAAPwEAAFwAAAAAAAAAWwAAAEABAAACAAAAIQDwAAAAAAAAAAAAAACAPwAAAAAAAAAAAACAPwAAAAAAAAAAAAAAAAAAAAAAAAAAAAAAAAAAAAAAAAAAJQAAAAwAAAAAAACAKAAAAAwAAAADAAAAJwAAABgAAAADAAAAAAAAAP///wAAAAAAJQAAAAwAAAADAAAATAAAAGQAAAAAAAAAHAAAAD8BAABaAAAAAAAAABwAAABAAQAAPwAAACEA8AAAAAAAAAAAAAAAgD8AAAAAAAAAAAAAgD8AAAAAAAAAAAAAAAAAAAAAAAAAAAAAAAAAAAAAAAAAACUAAAAMAAAAAAAAgCgAAAAMAAAAAwAAACcAAAAYAAAAAwAAAAAAAAD///8AAAAAACUAAAAMAAAAAwAAAEwAAABkAAAACwAAADcAAAAhAAAAWgAAAAsAAAA3AAAAFwAAACQAAAAhAPAAAAAAAAAAAAAAAIA/AAAAAAAAAAAAAIA/AAAAAAAAAAAAAAAAAAAAAAAAAAAAAAAAAAAAAAAAAAAlAAAADAAAAAAAAIAoAAAADAAAAAMAAABSAAAAcAEAAAMAAADg////AAAAAAAAAAAAAAAAkAEAAAAAAAEAAAAAYQByAGkAYQBsAAAAAAAAAAAAAAAAAAAAAAAAAAAAAAAAAAAAAAAAAAAAAAAAAAAAAAAAAAAAAAAAAAAAAAAAAAAA//8AAAAAAQAAANDXFxP6AQAAAAAAAAAAAACI/mnq/X8AAAAAAAAAAAAAcCVSIfoBAACWJdaZrmbYAQIAAAAAAAAAAAAAAAAAAAAAAAAAAAAAAIN0s9K5ZwAAqPqEgP1/AABo/4SA/X8AAOD///8AAAAAEJRHDvoBAACYyQ6KAAAAAAAAAAAAAAAABgAAAAAAAAAgAAAAAAAAALzIDop+AAAA+cgOin4AAADRt0Lq/X8AAAAAAAAAAAAAAAAAAAAAAABIwl8h+gEAAAAAAAAAAAAAEJRHDvoBAAALp0bq/X8AAGDIDop+AAAA+cgOin4AAAAAAAAAAAAAAAAAAABkdgAIAAAAACUAAAAMAAAAAwAAABgAAAAMAAAAAAAAABIAAAAMAAAAAQAAABYAAAAMAAAACAAAAFQAAABUAAAADAAAADcAAAAgAAAAWgAAAAEAAABVVY9BJrSPQQwAAABbAAAAAQAAAEwAAAAEAAAACwAAADcAAAAiAAAAWwAAAFAAAABYAAAAFQAAABYAAAAMAAAAAAAAACUAAAAMAAAAAgAAACcAAAAYAAAABAAAAAAAAAD///8AAAAAACUAAAAMAAAABAAAAEwAAABkAAAALQAAACAAAAA0AQAAWgAAAC0AAAAgAAAACAEAADsAAAAhAPAAAAAAAAAAAAAAAIA/AAAAAAAAAAAAAIA/AAAAAAAAAAAAAAAAAAAAAAAAAAAAAAAAAAAAAAAAAAAlAAAADAAAAAAAAIAoAAAADAAAAAQAAAAnAAAAGAAAAAQAAAAAAAAA////AAAAAAAlAAAADAAAAAQAAABMAAAAZAAAAC0AAAAgAAAANAEAAFYAAAAtAAAAIAAAAAgBAAA3AAAAIQDwAAAAAAAAAAAAAACAPwAAAAAAAAAAAACAPwAAAAAAAAAAAAAAAAAAAAAAAAAAAAAAAAAAAAAAAAAAJQAAAAwAAAAAAACAKAAAAAwAAAAEAAAAJwAAABgAAAAEAAAAAAAAAP///wAAAAAAJQAAAAwAAAAEAAAATAAAAGQAAAAtAAAAOwAAAK0AAABWAAAALQAAADsAAACBAAAAHAAAACEA8AAAAAAAAAAAAAAAgD8AAAAAAAAAAAAAgD8AAAAAAAAAAAAAAAAAAAAAAAAAAAAAAAAAAAAAAAAAACUAAAAMAAAAAAAAgCgAAAAMAAAABAAAAFIAAABwAQAABAAAAOz///8AAAAAAAAAAAAAAACQAQAAAAAAAQAAAABzAGUAZwBvAGUAIAB1AGkAAAAAAAAAAAAAAAAAAAAAAAAAAAAAAAAAAAAAAAAAAAAAAAAAAAAAAAAAAAAAAAAAAAAAAAAAAAAAAAAAAAAAAAAAAAAIAAAAAAAAAIj+aer9fwAAAAAAAAAAAAAcPACAAACgPwAAoD8AAKA//v////////8AAAAAAAAAAAAAAAAAAAAAI3ez0rlnAAAAAAAAAAAAAAgAAAAAAAAA7P///wAAAAAQlEcO+gEAADjKDooAAAAAAAAAAAAAAAAJAAAAAAAAACAAAAAAAAAAXMkOin4AAACZyQ6KfgAAANG3Qur9fwAAAAAAAAAAAACJyAuAAAAAAPjBXyH6AQAAAAAAAAAAAAAQlEcO+gEAAAunRur9fwAAAMkOin4AAACZyQ6KfgAAAAAAAAAAAAAAAAAAAGR2AAgAAAAAJQAAAAwAAAAEAAAAGAAAAAwAAAAAAAAAEgAAAAwAAAABAAAAHgAAABgAAAAtAAAAOwAAAK4AAABXAAAAJQAAAAwAAAAEAAAAVAAAAJQAAAAuAAAAOwAAAKwAAABWAAAAAQAAAFVVj0EmtI9BLgAAADsAAAAMAAAATAAAAAAAAAAAAAAAAAAAAP//////////ZAAAAEUAZAB1AGEAcgBkAG8AIABBAHAAdQBkAAoAAAAMAAAACwAAAAoAAAAHAAAADAAAAAwAAAAFAAAADQAAAAwAAAALAAAADAAAAEsAAABAAAAAMAAAAAUAAAAgAAAAAQAAAAEAAAAQAAAAAAAAAAAAAABFAQAAoAAAAAAAAAAAAAAARQEAAKAAAAAlAAAADAAAAAIAAAAnAAAAGAAAAAUAAAAAAAAA////AAAAAAAlAAAADAAAAAUAAABMAAAAZAAAAAAAAABhAAAARAEAAJsAAAAAAAAAYQAAAEUBAAA7AAAAIQDwAAAAAAAAAAAAAACAPwAAAAAAAAAAAACAPwAAAAAAAAAAAAAAAAAAAAAAAAAAAAAAAAAAAAAAAAAAJQAAAAwAAAAAAACAKAAAAAwAAAAFAAAAJwAAABgAAAAFAAAAAAAAAP///wAAAAAAJQAAAAwAAAAFAAAATAAAAGQAAAALAAAAYQAAADkBAABxAAAACwAAAGEAAAAvAQAAEQAAACEA8AAAAAAAAAAAAAAAgD8AAAAAAAAAAAAAgD8AAAAAAAAAAAAAAAAAAAAAAAAAAAAAAAAAAAAAAAAAACUAAAAMAAAAAAAAgCgAAAAMAAAABQAAACUAAAAMAAAAAQAAABgAAAAMAAAAAAAAABIAAAAMAAAAAQAAAB4AAAAYAAAACwAAAGEAAAA6AQAAcgAAACUAAAAMAAAAAQAAAFQAAACUAAAADAAAAGEAAABgAAAAcQAAAAEAAABVVY9BJrSPQQwAAABhAAAADAAAAEwAAAAAAAAAAAAAAAAAAAD//////////2QAAABFAGQAdQBhAHIAZABvACAAQQBwAHUAZAAHAAAACAAAAAcAAAAHAAAABQAAAAgAAAAIAAAABAAAAAgAAAAIAAAABwAAAAgAAABLAAAAQAAAADAAAAAFAAAAIAAAAAEAAAABAAAAEAAAAAAAAAAAAAAARQEAAKAAAAAAAAAAAAAAAEUBAACgAAAAJQAAAAwAAAACAAAAJwAAABgAAAAFAAAAAAAAAP///wAAAAAAJQAAAAwAAAAFAAAATAAAAGQAAAALAAAAdgAAADkBAACGAAAACwAAAHYAAAAvAQAAEQAAACEA8AAAAAAAAAAAAAAAgD8AAAAAAAAAAAAAgD8AAAAAAAAAAAAAAAAAAAAAAAAAAAAAAAAAAAAAAAAAACUAAAAMAAAAAAAAgCgAAAAMAAAABQAAACUAAAAMAAAAAQAAABgAAAAMAAAAAAAAABIAAAAMAAAAAQAAAB4AAAAYAAAACwAAAHYAAAA6AQAAhwAAACUAAAAMAAAAAQAAAFQAAAB4AAAADAAAAHYAAAA1AAAAhgAAAAEAAABVVY9BJrSPQQwAAAB2AAAABwAAAEwAAAAAAAAAAAAAAAAAAAD//////////1wAAABTAO0AbgBkAGkAYwBvAAAABwAAAAMAAAAHAAAACAAAAAMAAAAGAAAACAAAAEsAAABAAAAAMAAAAAUAAAAgAAAAAQAAAAEAAAAQAAAAAAAAAAAAAABFAQAAoAAAAAAAAAAAAAAARQEAAKAAAAAlAAAADAAAAAIAAAAnAAAAGAAAAAUAAAAAAAAA////AAAAAAAlAAAADAAAAAUAAABMAAAAZAAAAAsAAACLAAAAOQEAAJsAAAALAAAAiwAAAC8BAAARAAAAIQDwAAAAAAAAAAAAAACAPwAAAAAAAAAAAACAPwAAAAAAAAAAAAAAAAAAAAAAAAAAAAAAAAAAAAAAAAAAJQAAAAwAAAAAAACAKAAAAAwAAAAFAAAAJQAAAAwAAAABAAAAGAAAAAwAAAAAAAAAEgAAAAwAAAABAAAAFgAAAAwAAAAAAAAAVAAAAEgBAAAMAAAAiwAAADgBAACbAAAAAQAAAFVVj0EmtI9BDAAAAIsAAAAqAAAATAAAAAQAAAALAAAAiwAAADoBAACcAAAAoAAAAEYAaQByAG0AYQBkAG8AIABwAG8AcgA6ACAARQBEAFUAQQBSAEQATwAgAEEATABGAFIARQBEAE8AIABBAFAAVQBEACAATQBBAFIAVABJAE4ARQBaAAYAAAADAAAABQAAAAsAAAAHAAAACAAAAAgAAAAEAAAACAAAAAgAAAAFAAAAAwAAAAQAAAAHAAAACQAAAAkAAAAIAAAACAAAAAkAAAAKAAAABAAAAAgAAAAGAAAABgAAAAgAAAAHAAAACQAAAAoAAAAEAAAACAAAAAcAAAAJAAAACQAAAAQAAAAMAAAACAAAAAgAAAAHAAAAAwAAAAoAAAAHAAAABwAAABYAAAAMAAAAAAAAACUAAAAMAAAAAgAAAA4AAAAUAAAAAAAAABAAAAAUAAAA</Object>
</Signature>
</file>

<file path=_xmlsignatures/sig18.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Xlkc/ZCtzCBByfC1csRuMx1a5o+bmDFvbMZ5D5pUXAc=</DigestValue>
    </Reference>
    <Reference Type="http://www.w3.org/2000/09/xmldsig#Object" URI="#idOfficeObject">
      <DigestMethod Algorithm="http://www.w3.org/2001/04/xmlenc#sha256"/>
      <DigestValue>1+e6jedojjl3ksK7VqEqQTfP303FZXdP6ysq86HqsZM=</DigestValue>
    </Reference>
    <Reference Type="http://uri.etsi.org/01903#SignedProperties" URI="#idSignedProperties">
      <Transforms>
        <Transform Algorithm="http://www.w3.org/TR/2001/REC-xml-c14n-20010315"/>
      </Transforms>
      <DigestMethod Algorithm="http://www.w3.org/2001/04/xmlenc#sha256"/>
      <DigestValue>//t6Ho7UdjHky39JUCCXzKFYkCX/qRZd8gDmxp5JMIA=</DigestValue>
    </Reference>
    <Reference Type="http://www.w3.org/2000/09/xmldsig#Object" URI="#idValidSigLnImg">
      <DigestMethod Algorithm="http://www.w3.org/2001/04/xmlenc#sha256"/>
      <DigestValue>ZETdXJZyBBS3zLvfkV3E+yXxW3Zh0P4V2gZF3wXh1QM=</DigestValue>
    </Reference>
    <Reference Type="http://www.w3.org/2000/09/xmldsig#Object" URI="#idInvalidSigLnImg">
      <DigestMethod Algorithm="http://www.w3.org/2001/04/xmlenc#sha256"/>
      <DigestValue>aWcdFY4HEbuVQUbYlb1D5zkqxmhIP9JHtu30RM91qOc=</DigestValue>
    </Reference>
  </SignedInfo>
  <SignatureValue>YgpXSORkWdfke20xo5SZeAOosTxmjunEopOdPknCcems6GqiGUMFDvE2BkBIu2mDfNR4i+TkftCL
KzsxDTNDIitPrOQk4vfQnNqlJORqeqXaTuKCC2cyrq2R6njDkrLX0O0SIuJ6wq6g7IqnPz0PZYUZ
+dxsOApkoB7Dyb+5quoz9kO75LGXdFx7N8XTy/8EGSUFwzbO1sgm9iQoJeE7P0LKOi/2nD0TMhC0
VeKZJ0mdOMZ/7WIxsCNjaQrexdCbpaCPF3fhmK/zJRuNTNqTl97QsJ1DOZ9CmvHNbeVEzaB7ySuA
DArqK4K0N28gtCPAHCsIpgq+ZNehLZTQgw5HSg==</SignatureValue>
  <KeyInfo>
    <X509Data>
      <X509Certificate>MIIH/zCCBeegAwIBAgIITOM7RWNhow8wDQYJKoZIhvcNAQELBQAwWzEXMBUGA1UEBRMOUlVDIDgwMDUwMTcyLTExGjAYBgNVBAMTEUNBLURPQ1VNRU5UQSBTLkEuMRcwFQYDVQQKEw5ET0NVTUVOVEEgUy5BLjELMAkGA1UEBhMCUFkwHhcNMjEwODEzMjMyMzI2WhcNMjMwODEzMjMzMzI2WjCBpzELMAkGA1UEBhMCUFkxFjAUBgNVBAQMDUFQVUQgTUFSVElORVoxEjAQBgNVBAUTCUNJMTc2NjIyOTEYMBYGA1UEKgwPRURVQVJETyBBTEZSRURPMRcwFQYDVQQKDA5QRVJTT05BIEZJU0lDQTERMA8GA1UECwwIRklSTUEgRjIxJjAkBgNVBAMMHUVEVUFSRE8gQUxGUkVETyBBUFVEIE1BUlRJTkVaMIIBIjANBgkqhkiG9w0BAQEFAAOCAQ8AMIIBCgKCAQEAq7zDdglVFzJOy6BXCI57lDC+OsdlxtV7OJxIV4lEl/A4WHme/hlDxeIQMq06Etb0e65LzqPnyN+4cnOlVaTwH71b2cwqWPuncAa7sO63iflmb0yxCRR+UhIMrWWr1ZpRtCzhF+2D1d0TUdeK1AxDql9BSdhWLXcXUHWD/QfdDiafB+TGZvxRceVhTujgYkPe4t6nzGPrRfnC1j5SvgRT4VEn8MQ/upkygQzMD5tQbH3a+7PcIPPpFZC7wyHYWkwBI8eFWxMq82xDJc1htjcd89k6GBUpu9GQc08Pv5vXRe/2rwoek4w/9QW3mdKAgfukhrNRJw8Lxorf9gsIh41MiwIDAQABo4IDeDCCA3QwDAYDVR0TAQH/BAIwADAOBgNVHQ8BAf8EBAMCBeAwKgYDVR0lAQH/BCAwHgYIKwYBBQUHAwEGCCsGAQUFBwMCBggrBgEFBQcDBDAdBgNVHQ4EFgQUSpmPBdbUsGvgJ2EiElnJMYpqVp4wgZcGCCsGAQUFBwEBBIGKMIGHMDoGCCsGAQUFBzABhi5odHRwczovL3d3dy5kb2N1bWVudGEuY29tLnB5L2Zpcm1hZGlnaXRhbC9vc2NwMEkGCCsGAQUFBzAChj1odHRwczovL3d3dy5kb2N1bWVudGEuY29tLnB5L2Zpcm1hZGlnaXRhbC9kZXNjYXJnYXMvY2Fkb2MuY3J0MB8GA1UdIwQYMBaAFEAmrCZcYo/G9QJU5I3BGibW7qWyME8GA1UdHwRIMEYwRKBCoECGPmh0dHBzOi8vd3d3LmRvY3VtZW50YS5jb20ucHkvZmlybWFkaWdpdGFsL2Rlc2Nhcmdhcy9jcmxkb2MuY3JsMBwGA1UdEQQVMBOBEWVkdWFwdWRAZ21haWwuY29tMIIB3QYDVR0gBIIB1DCCAdAwggHMBg4rBgEEAYL5OwEBAQYBATCCAbgwPwYIKwYBBQUHAgEWM2h0dHBzOi8vd3d3LmRvY3VtZW50YS5jb20ucHkvZmlybWFkaWdpdGFsL2Rlc2NhcmdhczCBwAYIKwYBBQUHAgIwgbMagbBFc3RlIGVzIHVuIGNlcnRpZmljYWRvIGRlIHBlcnNvbmEgZu1zaWNhIGN1eWEgY2xhdmUgcHJpdmFkYSBlc3ThIGNvbnRlbmlkYSBlbiB1biBt82R1bG8gZGUgaGFyZHdhcmUgc2VndXJvIHkgc3UgZmluYWxpZGFkIGVzIGF1dGVudGljYXIgYSBzdSB0aXR1bGFyIG8gZ2VuZXJhciBmaXJtYXMgZGlnaXRhbGVzLjCBsQYIKwYBBQUHAgIwgaQagaFUaGlzIGlzIGFuIGVuZCB1c2VyIGNlcnRpZmljYXRlIHdob3NlIHByaXZhdGUga2V5IGlzIGVtYmVkZGVkIHdpdGhpbiBhIHNlY3VyZSBoYXJkd2FyZSBtb2R1bGUgdGhhdCBhaW1zIHRvIGF1dGhlbnRpY2F0ZSBpdHMgb3duZXIgb3IgZ2VuZXJhdGUgZGlnaXRhbCBzaWduYXR1cmVzLjANBgkqhkiG9w0BAQsFAAOCAgEAUTV6QEoSiHHKMAD+MWf89EK22G64O2rINOp31Ei4x8botz9i3cVQYLcbjMVaL9SV3A9vo6dPcl7YR6jx5ZsTGE2XSU7sYlQcYAG0XjWBoxyPY79/v3nUUo44CPLQFrQ6GES0HNtR5lTJHsDQJYoKRVcRRIcxu0wHa0xDKSBByqAPVEE61RnCEBQqgNX3WyKHurDdy+iveErlvTkIhaEH0iY03rM3wf1LshrgW6MAJwhwrnJQ9miHj4XW5K+UArAqGPCnhs9v3PSwuOMv/CCVeiCMFDCGGl/yow1MhdZMBwGSMewa0FuwshKV+h6HILwB+3vai6aS8mjSGp0OJFy6pfLqrwvNKZuWVpLBx+7S3/oRJVyH5DnrZO9FdUxYBsetSdmEOMTb44/w9OkjViPl8IHytXtpHQXvfXmmXsTxNGgjI5uAsUOMoms/a4qUVQ8TZdohNHGDtUKwnTMUqcFyrtpgFqIBDwZ3Z06mlJS8pLuLgWTBTOCwUTPId47qcod20N2ehR8YsTVeSLnEk5OuHpKLz9TWTTnDsB/NxdYBRzYMaWOkJB9aFrtjY17GPZ6LgZq2stMQb0WpDeTke22jnXoj76W0Ilnz9H6eN5q1NXXH8qGnI+iytvtJHR7HvWZybD2kAu/Jbcmw8vjbvgms3lcByG64rumBFXTPnkQ9/P4=</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Transform>
          <Transform Algorithm="http://www.w3.org/TR/2001/REC-xml-c14n-20010315"/>
        </Transforms>
        <DigestMethod Algorithm="http://www.w3.org/2001/04/xmlenc#sha256"/>
        <DigestValue>PfNv7LaF+iDR8872n/ZqA1hV9qb2y9qTS0o1vXfObIQ=</DigestValue>
      </Reference>
      <Reference URI="/xl/calcChain.xml?ContentType=application/vnd.openxmlformats-officedocument.spreadsheetml.calcChain+xml">
        <DigestMethod Algorithm="http://www.w3.org/2001/04/xmlenc#sha256"/>
        <DigestValue>NkKCGZ4GTQoEJmG1YQgW2GVEJf3m6FN89jl3wT1B4D8=</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rMLlAni5uA27ai4TDN8G/raWhlfE6WSiTXBHi4C7iUw=</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yovDozUAcWEyytYSLZey5UXV4gyM3KbO3unLZJHwjGU=</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rMLlAni5uA27ai4TDN8G/raWhlfE6WSiTXBHi4C7iUw=</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yovDozUAcWEyytYSLZey5UXV4gyM3KbO3unLZJHwjGU=</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xcdAxtWrapTYP4Do9LmicmN0aqAxXZEVDs2maQSOz+U=</DigestValue>
      </Reference>
      <Reference URI="/xl/drawings/_rels/vmlDrawing6.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rMLlAni5uA27ai4TDN8G/raWhlfE6WSiTXBHi4C7iUw=</DigestValue>
      </Reference>
      <Reference URI="/xl/drawings/drawing1.xml?ContentType=application/vnd.openxmlformats-officedocument.drawing+xml">
        <DigestMethod Algorithm="http://www.w3.org/2001/04/xmlenc#sha256"/>
        <DigestValue>Iz6eA9ejSMVOJTCQhfQE7e1JNIkO5JtCLIUh/1hOetc=</DigestValue>
      </Reference>
      <Reference URI="/xl/drawings/drawing2.xml?ContentType=application/vnd.openxmlformats-officedocument.drawing+xml">
        <DigestMethod Algorithm="http://www.w3.org/2001/04/xmlenc#sha256"/>
        <DigestValue>nRZTvDcJ0gylgjBPJaR2fEINme3gX+aUjM+KipycyuI=</DigestValue>
      </Reference>
      <Reference URI="/xl/drawings/drawing3.xml?ContentType=application/vnd.openxmlformats-officedocument.drawing+xml">
        <DigestMethod Algorithm="http://www.w3.org/2001/04/xmlenc#sha256"/>
        <DigestValue>iut4SZAZ1UeQpjEU+gw5Dxnn9yd12R1cCML1wkXgPc4=</DigestValue>
      </Reference>
      <Reference URI="/xl/drawings/drawing4.xml?ContentType=application/vnd.openxmlformats-officedocument.drawing+xml">
        <DigestMethod Algorithm="http://www.w3.org/2001/04/xmlenc#sha256"/>
        <DigestValue>tk+D1YpGvEHSj79igr61TnYcW/ZsjzyxJhpUNQBrG0s=</DigestValue>
      </Reference>
      <Reference URI="/xl/drawings/drawing5.xml?ContentType=application/vnd.openxmlformats-officedocument.drawing+xml">
        <DigestMethod Algorithm="http://www.w3.org/2001/04/xmlenc#sha256"/>
        <DigestValue>VyKcsxdgglPiXO1ztdslvI1cEMhaWrFdeRQGqjQFtP4=</DigestValue>
      </Reference>
      <Reference URI="/xl/drawings/drawing6.xml?ContentType=application/vnd.openxmlformats-officedocument.drawing+xml">
        <DigestMethod Algorithm="http://www.w3.org/2001/04/xmlenc#sha256"/>
        <DigestValue>AuD0/9mLaoHG6QcCDBdmfDI26C91xOgD8AbcUdd2LMk=</DigestValue>
      </Reference>
      <Reference URI="/xl/drawings/vmlDrawing1.vml?ContentType=application/vnd.openxmlformats-officedocument.vmlDrawing">
        <DigestMethod Algorithm="http://www.w3.org/2001/04/xmlenc#sha256"/>
        <DigestValue>ZPSFZG6pJVaesi6KndL6upoJSRXqe2NtA0GUZeKnhqE=</DigestValue>
      </Reference>
      <Reference URI="/xl/drawings/vmlDrawing2.vml?ContentType=application/vnd.openxmlformats-officedocument.vmlDrawing">
        <DigestMethod Algorithm="http://www.w3.org/2001/04/xmlenc#sha256"/>
        <DigestValue>dOkxBe5kWfBPPR6BlpzSyl4JzhbK2zjuZTafB9NiTsM=</DigestValue>
      </Reference>
      <Reference URI="/xl/drawings/vmlDrawing3.vml?ContentType=application/vnd.openxmlformats-officedocument.vmlDrawing">
        <DigestMethod Algorithm="http://www.w3.org/2001/04/xmlenc#sha256"/>
        <DigestValue>L5Cp68t21jOu+padPVAFoQ7iczVAcCmW6G1D4uxl4uQ=</DigestValue>
      </Reference>
      <Reference URI="/xl/drawings/vmlDrawing4.vml?ContentType=application/vnd.openxmlformats-officedocument.vmlDrawing">
        <DigestMethod Algorithm="http://www.w3.org/2001/04/xmlenc#sha256"/>
        <DigestValue>yBnNKEin7lrxmcEYb8CyomkQJZS5Vy6pRPx3ZG9X9uA=</DigestValue>
      </Reference>
      <Reference URI="/xl/drawings/vmlDrawing5.vml?ContentType=application/vnd.openxmlformats-officedocument.vmlDrawing">
        <DigestMethod Algorithm="http://www.w3.org/2001/04/xmlenc#sha256"/>
        <DigestValue>W1DZJe8lob7/yMSg0ggXB0TEt33L+Tsxhm/rsOGQE8g=</DigestValue>
      </Reference>
      <Reference URI="/xl/drawings/vmlDrawing6.vml?ContentType=application/vnd.openxmlformats-officedocument.vmlDrawing">
        <DigestMethod Algorithm="http://www.w3.org/2001/04/xmlenc#sha256"/>
        <DigestValue>JqRwhxDQQqx1NHQgrEY2x6yuY21F3ZrOz3FOh8Z5SKE=</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hZdmdgHyTS/KTRyTa+lfS0Kk7EdC+1F8XTmJFTU1sXU=</DigestValue>
      </Reference>
      <Reference URI="/xl/externalLinks/externalLink1.xml?ContentType=application/vnd.openxmlformats-officedocument.spreadsheetml.externalLink+xml">
        <DigestMethod Algorithm="http://www.w3.org/2001/04/xmlenc#sha256"/>
        <DigestValue>UJ6t/HezMwFxCh5W8NrBrn6GlLeZdlzOu3p2sXzSAiY=</DigestValue>
      </Reference>
      <Reference URI="/xl/media/image1.png?ContentType=image/png">
        <DigestMethod Algorithm="http://www.w3.org/2001/04/xmlenc#sha256"/>
        <DigestValue>QETpk/eixegbAEuOayVHoshex+m3HA9JamopO4Ox6vE=</DigestValue>
      </Reference>
      <Reference URI="/xl/media/image2.emf?ContentType=image/x-emf">
        <DigestMethod Algorithm="http://www.w3.org/2001/04/xmlenc#sha256"/>
        <DigestValue>L4Ih2x4ljceMd9T76fIvmbVbYVQ6l8kXCm4cWEBWccs=</DigestValue>
      </Reference>
      <Reference URI="/xl/media/image3.emf?ContentType=image/x-emf">
        <DigestMethod Algorithm="http://www.w3.org/2001/04/xmlenc#sha256"/>
        <DigestValue>rtxnrRZLoWDczNbhumVKe82O+iDlbHXoCT06wuxOycg=</DigestValue>
      </Reference>
      <Reference URI="/xl/media/image4.emf?ContentType=image/x-emf">
        <DigestMethod Algorithm="http://www.w3.org/2001/04/xmlenc#sha256"/>
        <DigestValue>XxON75HTwr2x3og85J7ZL0H8NU9xQeyVXj9tSXQmwrQ=</DigestValue>
      </Reference>
      <Reference URI="/xl/media/image5.emf?ContentType=image/x-emf">
        <DigestMethod Algorithm="http://www.w3.org/2001/04/xmlenc#sha256"/>
        <DigestValue>2hM80Ffp+lXzXRvGPm0aeaZwqPxvfhDCLCCVBLtvP/0=</DigestValue>
      </Reference>
      <Reference URI="/xl/media/image6.emf?ContentType=image/x-emf">
        <DigestMethod Algorithm="http://www.w3.org/2001/04/xmlenc#sha256"/>
        <DigestValue>rcHlpgUUxMRQMKYRcB1FTg9OyDbzFnacOcGxTH3EvRo=</DigestValue>
      </Reference>
      <Reference URI="/xl/printerSettings/printerSettings1.bin?ContentType=application/vnd.openxmlformats-officedocument.spreadsheetml.printerSettings">
        <DigestMethod Algorithm="http://www.w3.org/2001/04/xmlenc#sha256"/>
        <DigestValue>9s98k3pRJYZbZRI3nRUSbX6O1nlH5VxF/ONUg7whrDo=</DigestValue>
      </Reference>
      <Reference URI="/xl/printerSettings/printerSettings2.bin?ContentType=application/vnd.openxmlformats-officedocument.spreadsheetml.printerSettings">
        <DigestMethod Algorithm="http://www.w3.org/2001/04/xmlenc#sha256"/>
        <DigestValue>7ZL5mJ5NYdzDfvPqqEG+LCYDK0pqzs59+lTTJCGbBXc=</DigestValue>
      </Reference>
      <Reference URI="/xl/printerSettings/printerSettings3.bin?ContentType=application/vnd.openxmlformats-officedocument.spreadsheetml.printerSettings">
        <DigestMethod Algorithm="http://www.w3.org/2001/04/xmlenc#sha256"/>
        <DigestValue>HMdMUL8w+I9ClksnzngAU/DFEw61Q94L2jYOp3byfXQ=</DigestValue>
      </Reference>
      <Reference URI="/xl/printerSettings/printerSettings4.bin?ContentType=application/vnd.openxmlformats-officedocument.spreadsheetml.printerSettings">
        <DigestMethod Algorithm="http://www.w3.org/2001/04/xmlenc#sha256"/>
        <DigestValue>FLifMMW5UlLOUkpcqJGjhMbaevjgUnUQwEEg5oUA/N4=</DigestValue>
      </Reference>
      <Reference URI="/xl/printerSettings/printerSettings5.bin?ContentType=application/vnd.openxmlformats-officedocument.spreadsheetml.printerSettings">
        <DigestMethod Algorithm="http://www.w3.org/2001/04/xmlenc#sha256"/>
        <DigestValue>erdIS1iKfwFCdbi3s0oPTvg5S/K15hG2IyNub5we1Ag=</DigestValue>
      </Reference>
      <Reference URI="/xl/printerSettings/printerSettings6.bin?ContentType=application/vnd.openxmlformats-officedocument.spreadsheetml.printerSettings">
        <DigestMethod Algorithm="http://www.w3.org/2001/04/xmlenc#sha256"/>
        <DigestValue>erdIS1iKfwFCdbi3s0oPTvg5S/K15hG2IyNub5we1Ag=</DigestValue>
      </Reference>
      <Reference URI="/xl/sharedStrings.xml?ContentType=application/vnd.openxmlformats-officedocument.spreadsheetml.sharedStrings+xml">
        <DigestMethod Algorithm="http://www.w3.org/2001/04/xmlenc#sha256"/>
        <DigestValue>RPPnc5lcGs/yPOyli3h2BvAFTwYP175FHHrmaZOyIEM=</DigestValue>
      </Reference>
      <Reference URI="/xl/styles.xml?ContentType=application/vnd.openxmlformats-officedocument.spreadsheetml.styles+xml">
        <DigestMethod Algorithm="http://www.w3.org/2001/04/xmlenc#sha256"/>
        <DigestValue>V4kgIaPdYHHhEOChje8TfX48zFBQjj1JugvmSyhnTes=</DigestValue>
      </Reference>
      <Reference URI="/xl/theme/theme1.xml?ContentType=application/vnd.openxmlformats-officedocument.theme+xml">
        <DigestMethod Algorithm="http://www.w3.org/2001/04/xmlenc#sha256"/>
        <DigestValue>Q1Y4CPpXAEfTWbGgm5zElx8B0pHQK4RzdZXVzDJUMDc=</DigestValue>
      </Reference>
      <Reference URI="/xl/workbook.xml?ContentType=application/vnd.openxmlformats-officedocument.spreadsheetml.sheet.main+xml">
        <DigestMethod Algorithm="http://www.w3.org/2001/04/xmlenc#sha256"/>
        <DigestValue>UOyZu64bED9q1WkpZrRS17Ur7zbtqbc3YlNfxIURLeo=</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oD48ebbWmF/JeQKc+4mwRyt9mc0Q97z+n3PwXpERpqk=</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xTGNXcFxdW97Ugv9DnC0C0GSYso2IhwDUvIcHQA2nC0=</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ng5+l2MU4nkB7pLPNjb72h5DZhBlofEHAumJpmV2vog=</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ZL4O3COuea0DhgUU6BT2xFzURtXhTaRgIKk4i896Y3A=</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CzlDtl22I9Dc3pB9aymM78IJFfoE8WmqBDXuL9cYhtI=</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hrbFOjdPrfydM07ISZLCdeBsg4i6zV1UDHRIiw657nk=</DigestValue>
      </Reference>
      <Reference URI="/xl/worksheets/sheet1.xml?ContentType=application/vnd.openxmlformats-officedocument.spreadsheetml.worksheet+xml">
        <DigestMethod Algorithm="http://www.w3.org/2001/04/xmlenc#sha256"/>
        <DigestValue>UDM/jY1Wq6ETD166PMeHakaUYA3NruoGPt60eg+NGr4=</DigestValue>
      </Reference>
      <Reference URI="/xl/worksheets/sheet2.xml?ContentType=application/vnd.openxmlformats-officedocument.spreadsheetml.worksheet+xml">
        <DigestMethod Algorithm="http://www.w3.org/2001/04/xmlenc#sha256"/>
        <DigestValue>xktHL+Wo5XsnPqwFNShpCGLeDqV1jcPnatp7YUwWiHA=</DigestValue>
      </Reference>
      <Reference URI="/xl/worksheets/sheet3.xml?ContentType=application/vnd.openxmlformats-officedocument.spreadsheetml.worksheet+xml">
        <DigestMethod Algorithm="http://www.w3.org/2001/04/xmlenc#sha256"/>
        <DigestValue>MwfVtw56s8dfvgjxdZp2s7CINywgVn4wk8kJb7nVIAQ=</DigestValue>
      </Reference>
      <Reference URI="/xl/worksheets/sheet4.xml?ContentType=application/vnd.openxmlformats-officedocument.spreadsheetml.worksheet+xml">
        <DigestMethod Algorithm="http://www.w3.org/2001/04/xmlenc#sha256"/>
        <DigestValue>169PO+AIiCtmSUiyEya63EQ8LFa4cjCULE6SBzXNRW0=</DigestValue>
      </Reference>
      <Reference URI="/xl/worksheets/sheet5.xml?ContentType=application/vnd.openxmlformats-officedocument.spreadsheetml.worksheet+xml">
        <DigestMethod Algorithm="http://www.w3.org/2001/04/xmlenc#sha256"/>
        <DigestValue>4adh86+UyL4yZMJlbTJ7EIXa+aDs0VhtPDakkRoOUHE=</DigestValue>
      </Reference>
      <Reference URI="/xl/worksheets/sheet6.xml?ContentType=application/vnd.openxmlformats-officedocument.spreadsheetml.worksheet+xml">
        <DigestMethod Algorithm="http://www.w3.org/2001/04/xmlenc#sha256"/>
        <DigestValue>H25Lz6bqnWYMsLWbbU52BQVE3+W5SCmH7Sixt6Kfc1k=</DigestValue>
      </Reference>
      <Reference URI="/xl/worksheets/sheet7.xml?ContentType=application/vnd.openxmlformats-officedocument.spreadsheetml.worksheet+xml">
        <DigestMethod Algorithm="http://www.w3.org/2001/04/xmlenc#sha256"/>
        <DigestValue>8D4CJ01AmzJSkiqVlVifk2Ln2yQJAyDzzEDdXuOYUTE=</DigestValue>
      </Reference>
    </Manifest>
    <SignatureProperties>
      <SignatureProperty Id="idSignatureTime" Target="#idPackageSignature">
        <mdssi:SignatureTime xmlns:mdssi="http://schemas.openxmlformats.org/package/2006/digital-signature">
          <mdssi:Format>YYYY-MM-DDThh:mm:ssTZD</mdssi:Format>
          <mdssi:Value>2022-05-13T19:41:40Z</mdssi:Value>
        </mdssi:SignatureTime>
      </SignatureProperty>
    </SignatureProperties>
  </Object>
  <Object Id="idOfficeObject">
    <SignatureProperties>
      <SignatureProperty Id="idOfficeV1Details" Target="#idPackageSignature">
        <SignatureInfoV1 xmlns="http://schemas.microsoft.com/office/2006/digsig">
          <SetupID>{FC0D5E2C-79FB-49E8-B6F3-9F05C62AA491}</SetupID>
          <SignatureText>Eduardo Apud</SignatureText>
          <SignatureImage/>
          <SignatureComments/>
          <WindowsVersion>10.0</WindowsVersion>
          <OfficeVersion>16.0.10385/14</OfficeVersion>
          <ApplicationVersion>16.0.10385</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2022-05-13T19:41:40Z</xd:SigningTime>
          <xd:SigningCertificate>
            <xd:Cert>
              <xd:CertDigest>
                <DigestMethod Algorithm="http://www.w3.org/2001/04/xmlenc#sha256"/>
                <DigestValue>er8Z3PNIN7+x25y24lEbLfABBwQ7mVj6e21r0LdSyC0=</DigestValue>
              </xd:CertDigest>
              <xd:IssuerSerial>
                <X509IssuerName>C=PY, O=DOCUMENTA S.A., CN=CA-DOCUMENTA S.A., SERIALNUMBER=RUC 80050172-1</X509IssuerName>
                <X509SerialNumber>5540337135801967375</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qTCCBZGgAwIBAgIQWC+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hk+D/VTF+X5H6btEEiBu1KNEf35B5e2pyeOAOBsduFcJAgh3tjNAQGcY057ad1eCdBf6pbXv8Mhio0jlcGSvlmF+OVTTYvTUwF2HbgHDqOiQDJpnDzMhVXmNKfKH7W62QYKp0fKB8F8li1ChNt30za2bqzeTntqq3kCXHlhbjHlLMHqV76MgsEeHuSJMtxOBbQatlxyJRmcEfUyF/hu8A8q3caWLFOzfsJbTfpAxkxo3/ewkRVF/SAj70/3VBrw+IY/9TTTeS2oYrWkurC3tT5KTmwr1mMKIBprkVRVqzWuh+4HyPmgF/u4kqI6A8xiA1mdsk+hCP5zICkEv+qwjP9mK4pq1gTvjvuQ6sbu2+qBaUi5nTr/L81Y5vSvLOR0Hod7GmCx9p7JWMzEVAGmh28F0ZqPt5Ry37w4DLdtrBJPzdyso36OZseNaXM3puukBisbv2vyt2ydUvuLwEbl2oYDKcvfifCLauqlgwCv5BKFuxBDL/KKaxnJZBYKbEtgY9ztwYEY8xyAbyQqH/JAB88VW04vw7GVkdUPu7mw1udKafyJXRrqlsrAbCTWdtwYuXJPj3mi/x3z6+Fg1+kx9izYU/5+DtGLhk3YN0eIObqtjUjBhqT+u1rJ3iZtalwRtDBhEb5ehrQIDAQABo4ICUzCCAk8wEgYDVR0TAQH/BAgwBgEB/wIBADAOBgNVHQ8BAf8EBAMCAQYwHQYDVR0OBBYEFEAmrCZcYo/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wo/po7oT9Qq40OltXGGgBIA3i4NGFQ5UBsWU3tI+O3jNkBi/9k/BkYHVT9UxWNHUxoZw+QJsAKl5f8wQksVH18Scq5Z+RUSBQ7v1hvvH1m2P7FXcB0nf+nwDVoDyGv57EmhKofwQibUzKajDts6JrsXyugQhVbLynSCw4qPMJLpImpL21LxxVMcryQMYymYUAr3DrMLOUuXxKLXCSOf8oP/PSmBvKldr2xeGJ5kowMxq0Af8mn7+pnm3yi0Ons5plFugKv3eSAmBY3zBS5NGPt9FFY/9FeNbCNXLEIRhaCx3T/6lSfIJZU5fCfLUY3y0hkSwuoK1gf/hHFyqyN/PrJ8E9PbyEzpMYwc51K+PhRRMcrJaD9txveHz8XjDrjjoISL+ZV54LMzUi5sF++nG79TLxDaC4vBtg6I8mOooFqzbsYgM3R4SaElTQIv6dSEZX1wKJXh25RbldqePe4Alnwe3vU97ZrTEpKPQkRM4lPJVElOicbYR1Wx5xrvyFucagF6IVeP4IZLJt1L4rbiSzPq027Q8jECgeJeRQWVKS8nQ8KyMfA0tgAuL3Vtub5pSbMI3xqtQwdJtOgwFj2iVp1BQv3XegF6OySbw/sk46AGWOTwb6vwUPq5TfnuNzO92keBxGg+aWylEC25zYFPYpAq384g5lmVaV53zmp1f</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EQBAACfAAAAAAAAAAAAAAC/FgAAOwsAACBFTUYAAAEAeBsAAKoAAAAGAAAAAAAAAAAAAAAAAAAAgAcAADgEAABYAQAAwgAAAAAAAAAAAAAAAAAAAMA/BQDQ9QIACgAAABAAAAAAAAAAAAAAAEsAAAAQAAAAAAAAAAUAAAAeAAAAGAAAAAAAAAAAAAAARQEAAKAAAAAnAAAAGAAAAAEAAAAAAAAAAAAAAAAAAAAlAAAADAAAAAEAAABMAAAAZAAAAAAAAAAAAAAARAEAAJ8AAAAAAAAAAAAAAEU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w8PAAAAAAACUAAAAMAAAAAQAAAEwAAABkAAAAAAAAAAAAAABEAQAAnwAAAAAAAAAAAAAARQEAAKAAAAAhAPAAAAAAAAAAAAAAAIA/AAAAAAAAAAAAAIA/AAAAAAAAAAAAAAAAAAAAAAAAAAAAAAAAAAAAAAAAAAAlAAAADAAAAAAAAIAoAAAADAAAAAEAAAAnAAAAGAAAAAEAAAAAAAAA8PDwAAAAAAAlAAAADAAAAAEAAABMAAAAZAAAAAAAAAAAAAAARAEAAJ8AAAAAAAAAAAAAAEUBAACgAAAAIQDwAAAAAAAAAAAAAACAPwAAAAAAAAAAAACAPwAAAAAAAAAAAAAAAAAAAAAAAAAAAAAAAAAAAAAAAAAAJQAAAAwAAAAAAACAKAAAAAwAAAABAAAAJwAAABgAAAABAAAAAAAAAPDw8AAAAAAAJQAAAAwAAAABAAAATAAAAGQAAAAAAAAAAAAAAEQBAACfAAAAAAAAAAAAAABFAQAAoAAAACEA8AAAAAAAAAAAAAAAgD8AAAAAAAAAAAAAgD8AAAAAAAAAAAAAAAAAAAAAAAAAAAAAAAAAAAAAAAAAACUAAAAMAAAAAAAAgCgAAAAMAAAAAQAAACcAAAAYAAAAAQAAAAAAAADw8PAAAAAAACUAAAAMAAAAAQAAAEwAAABkAAAAAAAAAAAAAABEAQAAnwAAAAAAAAAAAAAARQEAAKAAAAAhAPAAAAAAAAAAAAAAAIA/AAAAAAAAAAAAAIA/AAAAAAAAAAAAAAAAAAAAAAAAAAAAAAAAAAAAAAAAAAAlAAAADAAAAAAAAIAoAAAADAAAAAEAAAAnAAAAGAAAAAEAAAAAAAAA////AAAAAAAlAAAADAAAAAEAAABMAAAAZAAAAAAAAAAAAAAARAEAAJ8AAAAAAAAAAAAAAEUBAACgAAAAIQDwAAAAAAAAAAAAAACAPwAAAAAAAAAAAACAPwAAAAAAAAAAAAAAAAAAAAAAAAAAAAAAAAAAAAAAAAAAJQAAAAwAAAAAAACAKAAAAAwAAAABAAAAJwAAABgAAAABAAAAAAAAAP///wAAAAAAJQAAAAwAAAABAAAATAAAAGQAAAAAAAAAAAAAAEQBAACfAAAAAAAAAAAAAABFAQAAoAAAACEA8AAAAAAAAAAAAAAAgD8AAAAAAAAAAAAAgD8AAAAAAAAAAAAAAAAAAAAAAAAAAAAAAAAAAAAAAAAAACUAAAAMAAAAAAAAgCgAAAAMAAAAAQAAACcAAAAYAAAAAQAAAAAAAAD///8AAAAAACUAAAAMAAAAAQAAAEwAAABkAAAAAAAAAAQAAAA/AQAAFwAAAAAAAAAEAAAAQAEAABQAAAAhAPAAAAAAAAAAAAAAAIA/AAAAAAAAAAAAAIA/AAAAAAAAAAAAAAAAAAAAAAAAAAAAAAAAAAAAAAAAAAAlAAAADAAAAAAAAIAoAAAADAAAAAEAAAAnAAAAGAAAAAEAAAAAAAAA////AAAAAAAlAAAADAAAAAEAAABMAAAAZAAAAPgAAAAFAAAANAEAABUAAAD4AAAABQAAAD0AAAARAAAAIQDwAAAAAAAAAAAAAACAPwAAAAAAAAAAAACAPwAAAAAAAAAAAAAAAAAAAAAAAAAAAAAAAAAAAAAAAAAAJQAAAAwAAAAAAACAKAAAAAwAAAABAAAAUgAAAHABAAABAAAA8////wAAAAAAAAAAAAAAAJABAAAAAAABAAAAAHMAZQBnAG8AZQAgAHUAaQAAAAAAAAAAAAAAAAAAAAAAAAAAAAAAAAAAAAAAAAAAAAAAAAAAAAAAAAAAAAAAAAAAAAAAoJBr7P1/AAAAAAAAAAAAACgSAAAAAAAAQAAAwP1/AAAwFpXq/X8AAB6j84D9fwAABAAAAAAAAAAwFpXq/X8AALm7D4p+AAAAAAAAAAAAAABzC7LSuWcAAM4AAAB+AAAASAAAAAAAAAC4qFOB/X8AACCjXIH9fwAA4OwqgQAAAAABAAAAAAAAAJbEU4H9fwAAAACV6v1/AAAAAAAAAAAAAAAAAAB+AAAA0bdC6v1/AAAAAAAAAAAAABAdAAAAAAAAEJRHDvoBAAAIvg+KfgAAABCURw76AQAAC6dG6v1/AADQvA+KfgAAAGm9D4p+AAAAAAAAAAAAAAAAAAAAZHYACAAAAAAlAAAADAAAAAEAAAAYAAAADAAAAAAAAAASAAAADAAAAAEAAAAeAAAAGAAAAPgAAAAFAAAANQEAABYAAAAlAAAADAAAAAEAAABUAAAAhAAAAPkAAAAFAAAAMwEAABUAAAABAAAAVVWPQSa0j0H5AAAABQAAAAkAAABMAAAAAAAAAAAAAAAAAAAA//////////9gAAAAMQAzAC8ANQAvADIAMAAyADIAAAAHAAAABwAAAAUAAAAHAAAABQAAAAcAAAAHAAAABwAAAAcAAABLAAAAQAAAADAAAAAFAAAAIAAAAAEAAAABAAAAEAAAAAAAAAAAAAAARQEAAKAAAAAAAAAAAAAAAEUBAACgAAAAUgAAAHABAAACAAAAFAAAAAkAAAAAAAAAAAAAALwCAAAAAAAAAQICIlMAeQBzAHQAZQBtAAAAAAAAAAAAAAAAAAAAAAAAAAAAAAAAAAAAAAAAAAAAAAAAAAAAAAAAAAAAAAAAAAAAAAAAAAAACQAAAAEAAAAJAAAAAAAAAP/////6AQAAiP5p6v1/AAAAAAAAAAAAAAAAAAAAAAAAgOUOin4AAABI5Q6KfgAAAAAAAAAAAAAAAAAAAAAAAACjU7PSuWcAALhs+dP9fwAAEQAAAAAAAADwVRIT+gEAABCURw76AQAAoOYOigAAAAAAAAAAAAAAAAcAAAAAAAAAQGd2DvoBAADc5Q6KfgAAABnmDop+AAAA0bdC6v1/AACA5Q6KfgAAANZNR+oAAAAAlWSoXpNpAAARAAAAAAAAABCURw76AQAAC6dG6v1/AACA5Q6KfgAAABnmDop+AAAAAAAAAAAAAAAAAAAAZHYACAAAAAAlAAAADAAAAAIAAAAnAAAAGAAAAAMAAAAAAAAAAAAAAAAAAAAlAAAADAAAAAMAAABMAAAAZAAAAAAAAAAAAAAA//////////8AAAAAHAAAAAAAAAA/AAAAIQDwAAAAAAAAAAAAAACAPwAAAAAAAAAAAACAPwAAAAAAAAAAAAAAAAAAAAAAAAAAAAAAAAAAAAAAAAAAJQAAAAwAAAAAAACAKAAAAAwAAAADAAAAJwAAABgAAAADAAAAAAAAAAAAAAAAAAAAJQAAAAwAAAADAAAATAAAAGQAAAAAAAAAAAAAAP//////////AAAAABwAAABAAQAAAAAAACEA8AAAAAAAAAAAAAAAgD8AAAAAAAAAAAAAgD8AAAAAAAAAAAAAAAAAAAAAAAAAAAAAAAAAAAAAAAAAACUAAAAMAAAAAAAAgCgAAAAMAAAAAwAAACcAAAAYAAAAAwAAAAAAAAAAAAAAAAAAACUAAAAMAAAAAwAAAEwAAABkAAAAAAAAAAAAAAD//////////0ABAAAcAAAAAAAAAD8AAAAhAPAAAAAAAAAAAAAAAIA/AAAAAAAAAAAAAIA/AAAAAAAAAAAAAAAAAAAAAAAAAAAAAAAAAAAAAAAAAAAlAAAADAAAAAAAAIAoAAAADAAAAAMAAAAnAAAAGAAAAAMAAAAAAAAAAAAAAAAAAAAlAAAADAAAAAMAAABMAAAAZAAAAAAAAABbAAAAPwEAAFwAAAAAAAAAWwAAAEABAAACAAAAIQDwAAAAAAAAAAAAAACAPwAAAAAAAAAAAACAPwAAAAAAAAAAAAAAAAAAAAAAAAAAAAAAAAAAAAAAAAAAJQAAAAwAAAAAAACAKAAAAAwAAAADAAAAJwAAABgAAAADAAAAAAAAAP///wAAAAAAJQAAAAwAAAADAAAATAAAAGQAAAAAAAAAHAAAAD8BAABaAAAAAAAAABwAAABAAQAAPwAAACEA8AAAAAAAAAAAAAAAgD8AAAAAAAAAAAAAgD8AAAAAAAAAAAAAAAAAAAAAAAAAAAAAAAAAAAAAAAAAACUAAAAMAAAAAAAAgCgAAAAMAAAAAwAAACcAAAAYAAAAAwAAAAAAAAD///8AAAAAACUAAAAMAAAAAwAAAEwAAABkAAAACwAAADcAAAAhAAAAWgAAAAsAAAA3AAAAFwAAACQAAAAhAPAAAAAAAAAAAAAAAIA/AAAAAAAAAAAAAIA/AAAAAAAAAAAAAAAAAAAAAAAAAAAAAAAAAAAAAAAAAAAlAAAADAAAAAAAAIAoAAAADAAAAAMAAABSAAAAcAEAAAMAAADg////AAAAAAAAAAAAAAAAkAEAAAAAAAEAAAAAYQByAGkAYQBsAAAAAAAAAAAAAAAAAAAAAAAAAAAAAAAAAAAAAAAAAAAAAAAAAAAAAAAAAAAAAAAAAAAAAAAAAAAA//8AAAAAAQAAANDXFxP6AQAAAAAAAAAAAACI/mnq/X8AAAAAAAAAAAAAcCVSIfoBAACWJdaZrmbYAQIAAAAAAAAAAAAAAAAAAAAAAAAAAAAAAIN0s9K5ZwAAqPqEgP1/AABo/4SA/X8AAOD///8AAAAAEJRHDvoBAACYyQ6KAAAAAAAAAAAAAAAABgAAAAAAAAAgAAAAAAAAALzIDop+AAAA+cgOin4AAADRt0Lq/X8AAAAAAAAAAAAAAAAAAAAAAABIwl8h+gEAAAAAAAAAAAAAEJRHDvoBAAALp0bq/X8AAGDIDop+AAAA+cgOin4AAAAAAAAAAAAAAAAAAABkdgAIAAAAACUAAAAMAAAAAwAAABgAAAAMAAAAAAAAABIAAAAMAAAAAQAAABYAAAAMAAAACAAAAFQAAABUAAAADAAAADcAAAAgAAAAWgAAAAEAAABVVY9BJrSPQQwAAABbAAAAAQAAAEwAAAAEAAAACwAAADcAAAAiAAAAWwAAAFAAAABYAAAAFQAAABYAAAAMAAAAAAAAACUAAAAMAAAAAgAAACcAAAAYAAAABAAAAAAAAAD///8AAAAAACUAAAAMAAAABAAAAEwAAABkAAAALQAAACAAAAA0AQAAWgAAAC0AAAAgAAAACAEAADsAAAAhAPAAAAAAAAAAAAAAAIA/AAAAAAAAAAAAAIA/AAAAAAAAAAAAAAAAAAAAAAAAAAAAAAAAAAAAAAAAAAAlAAAADAAAAAAAAIAoAAAADAAAAAQAAAAnAAAAGAAAAAQAAAAAAAAA////AAAAAAAlAAAADAAAAAQAAABMAAAAZAAAAC0AAAAgAAAANAEAAFYAAAAtAAAAIAAAAAgBAAA3AAAAIQDwAAAAAAAAAAAAAACAPwAAAAAAAAAAAACAPwAAAAAAAAAAAAAAAAAAAAAAAAAAAAAAAAAAAAAAAAAAJQAAAAwAAAAAAACAKAAAAAwAAAAEAAAAJwAAABgAAAAEAAAAAAAAAP///wAAAAAAJQAAAAwAAAAEAAAATAAAAGQAAAAtAAAAOwAAAK0AAABWAAAALQAAADsAAACBAAAAHAAAACEA8AAAAAAAAAAAAAAAgD8AAAAAAAAAAAAAgD8AAAAAAAAAAAAAAAAAAAAAAAAAAAAAAAAAAAAAAAAAACUAAAAMAAAAAAAAgCgAAAAMAAAABAAAAFIAAABwAQAABAAAAOz///8AAAAAAAAAAAAAAACQAQAAAAAAAQAAAABzAGUAZwBvAGUAIAB1AGkAAAAAAAAAAAAAAAAAAAAAAAAAAAAAAAAAAAAAAAAAAAAAAAAAAAAAAAAAAAAAAAAAAAAAAAAAAAAAAAAAAAAAAAAAAAAIAAAAAAAAAIj+aer9fwAAAAAAAAAAAAAcPACAAACgPwAAoD8AAKA//v////////8AAAAAAAAAAAAAAAAAAAAAI3ez0rlnAAAAAAAAAAAAAAgAAAAAAAAA7P///wAAAAAQlEcO+gEAADjKDooAAAAAAAAAAAAAAAAJAAAAAAAAACAAAAAAAAAAXMkOin4AAACZyQ6KfgAAANG3Qur9fwAAAAAAAAAAAACJyAuAAAAAAPjBXyH6AQAAAAAAAAAAAAAQlEcO+gEAAAunRur9fwAAAMkOin4AAACZyQ6KfgAAAAAAAAAAAAAAAAAAAGR2AAgAAAAAJQAAAAwAAAAEAAAAGAAAAAwAAAAAAAAAEgAAAAwAAAABAAAAHgAAABgAAAAtAAAAOwAAAK4AAABXAAAAJQAAAAwAAAAEAAAAVAAAAJQAAAAuAAAAOwAAAKwAAABWAAAAAQAAAFVVj0EmtI9BLgAAADsAAAAMAAAATAAAAAAAAAAAAAAAAAAAAP//////////ZAAAAEUAZAB1AGEAcgBkAG8AIABBAHAAdQBkAAoAAAAMAAAACwAAAAoAAAAHAAAADAAAAAwAAAAFAAAADQAAAAwAAAALAAAADAAAAEsAAABAAAAAMAAAAAUAAAAgAAAAAQAAAAEAAAAQAAAAAAAAAAAAAABFAQAAoAAAAAAAAAAAAAAARQEAAKAAAAAlAAAADAAAAAIAAAAnAAAAGAAAAAUAAAAAAAAA////AAAAAAAlAAAADAAAAAUAAABMAAAAZAAAAAAAAABhAAAARAEAAJsAAAAAAAAAYQAAAEUBAAA7AAAAIQDwAAAAAAAAAAAAAACAPwAAAAAAAAAAAACAPwAAAAAAAAAAAAAAAAAAAAAAAAAAAAAAAAAAAAAAAAAAJQAAAAwAAAAAAACAKAAAAAwAAAAFAAAAJwAAABgAAAAFAAAAAAAAAP///wAAAAAAJQAAAAwAAAAFAAAATAAAAGQAAAALAAAAYQAAADkBAABxAAAACwAAAGEAAAAvAQAAEQAAACEA8AAAAAAAAAAAAAAAgD8AAAAAAAAAAAAAgD8AAAAAAAAAAAAAAAAAAAAAAAAAAAAAAAAAAAAAAAAAACUAAAAMAAAAAAAAgCgAAAAMAAAABQAAACUAAAAMAAAAAQAAABgAAAAMAAAAAAAAABIAAAAMAAAAAQAAAB4AAAAYAAAACwAAAGEAAAA6AQAAcgAAACUAAAAMAAAAAQAAAFQAAACUAAAADAAAAGEAAABgAAAAcQAAAAEAAABVVY9BJrSPQQwAAABhAAAADAAAAEwAAAAAAAAAAAAAAAAAAAD//////////2QAAABFAGQAdQBhAHIAZABvACAAQQBwAHUAZAAHAAAACAAAAAcAAAAHAAAABQAAAAgAAAAIAAAABAAAAAgAAAAIAAAABwAAAAgAAABLAAAAQAAAADAAAAAFAAAAIAAAAAEAAAABAAAAEAAAAAAAAAAAAAAARQEAAKAAAAAAAAAAAAAAAEUBAACgAAAAJQAAAAwAAAACAAAAJwAAABgAAAAFAAAAAAAAAP///wAAAAAAJQAAAAwAAAAFAAAATAAAAGQAAAALAAAAdgAAADkBAACGAAAACwAAAHYAAAAvAQAAEQAAACEA8AAAAAAAAAAAAAAAgD8AAAAAAAAAAAAAgD8AAAAAAAAAAAAAAAAAAAAAAAAAAAAAAAAAAAAAAAAAACUAAAAMAAAAAAAAgCgAAAAMAAAABQAAACUAAAAMAAAAAQAAABgAAAAMAAAAAAAAABIAAAAMAAAAAQAAAB4AAAAYAAAACwAAAHYAAAA6AQAAhwAAACUAAAAMAAAAAQAAAFQAAAB4AAAADAAAAHYAAAA1AAAAhgAAAAEAAABVVY9BJrSPQQwAAAB2AAAABwAAAEwAAAAAAAAAAAAAAAAAAAD//////////1wAAABTAO0AbgBkAGkAYwBvAAAABwAAAAMAAAAHAAAACAAAAAMAAAAGAAAACAAAAEsAAABAAAAAMAAAAAUAAAAgAAAAAQAAAAEAAAAQAAAAAAAAAAAAAABFAQAAoAAAAAAAAAAAAAAARQEAAKAAAAAlAAAADAAAAAIAAAAnAAAAGAAAAAUAAAAAAAAA////AAAAAAAlAAAADAAAAAUAAABMAAAAZAAAAAsAAACLAAAAOQEAAJsAAAALAAAAiwAAAC8BAAARAAAAIQDwAAAAAAAAAAAAAACAPwAAAAAAAAAAAACAPwAAAAAAAAAAAAAAAAAAAAAAAAAAAAAAAAAAAAAAAAAAJQAAAAwAAAAAAACAKAAAAAwAAAAFAAAAJQAAAAwAAAABAAAAGAAAAAwAAAAAAAAAEgAAAAwAAAABAAAAFgAAAAwAAAAAAAAAVAAAAEgBAAAMAAAAiwAAADgBAACbAAAAAQAAAFVVj0EmtI9BDAAAAIsAAAAqAAAATAAAAAQAAAALAAAAiwAAADoBAACcAAAAoAAAAEYAaQByAG0AYQBkAG8AIABwAG8AcgA6ACAARQBEAFUAQQBSAEQATwAgAEEATABGAFIARQBEAE8AIABBAFAAVQBEACAATQBBAFIAVABJAE4ARQBaAAYAAAADAAAABQAAAAsAAAAHAAAACAAAAAgAAAAEAAAACAAAAAgAAAAFAAAAAwAAAAQAAAAHAAAACQAAAAkAAAAIAAAACAAAAAkAAAAKAAAABAAAAAgAAAAGAAAABgAAAAgAAAAHAAAACQAAAAoAAAAEAAAACAAAAAcAAAAJAAAACQAAAAQAAAAMAAAACAAAAAgAAAAHAAAAAwAAAAoAAAAHAAAABwAAABYAAAAMAAAAAAAAACUAAAAMAAAAAgAAAA4AAAAUAAAAAAAAABAAAAAUAAAA</Object>
  <Object Id="idInvalidSigLnImg">AQAAAGwAAAAAAAAAAAAAAEQBAACfAAAAAAAAAAAAAAC/FgAAOwsAACBFTUYAAAEAsB8AALAAAAAGAAAAAAAAAAAAAAAAAAAAgAcAADgEAABYAQAAwgAAAAAAAAAAAAAAAAAAAMA/BQDQ9QIACgAAABAAAAAAAAAAAAAAAEsAAAAQAAAAAAAAAAUAAAAeAAAAGAAAAAAAAAAAAAAARQEAAKAAAAAnAAAAGAAAAAEAAAAAAAAAAAAAAAAAAAAlAAAADAAAAAEAAABMAAAAZAAAAAAAAAAAAAAARAEAAJ8AAAAAAAAAAAAAAEU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w8PAAAAAAACUAAAAMAAAAAQAAAEwAAABkAAAAAAAAAAAAAABEAQAAnwAAAAAAAAAAAAAARQEAAKAAAAAhAPAAAAAAAAAAAAAAAIA/AAAAAAAAAAAAAIA/AAAAAAAAAAAAAAAAAAAAAAAAAAAAAAAAAAAAAAAAAAAlAAAADAAAAAAAAIAoAAAADAAAAAEAAAAnAAAAGAAAAAEAAAAAAAAA8PDwAAAAAAAlAAAADAAAAAEAAABMAAAAZAAAAAAAAAAAAAAARAEAAJ8AAAAAAAAAAAAAAEUBAACgAAAAIQDwAAAAAAAAAAAAAACAPwAAAAAAAAAAAACAPwAAAAAAAAAAAAAAAAAAAAAAAAAAAAAAAAAAAAAAAAAAJQAAAAwAAAAAAACAKAAAAAwAAAABAAAAJwAAABgAAAABAAAAAAAAAPDw8AAAAAAAJQAAAAwAAAABAAAATAAAAGQAAAAAAAAAAAAAAEQBAACfAAAAAAAAAAAAAABFAQAAoAAAACEA8AAAAAAAAAAAAAAAgD8AAAAAAAAAAAAAgD8AAAAAAAAAAAAAAAAAAAAAAAAAAAAAAAAAAAAAAAAAACUAAAAMAAAAAAAAgCgAAAAMAAAAAQAAACcAAAAYAAAAAQAAAAAAAADw8PAAAAAAACUAAAAMAAAAAQAAAEwAAABkAAAAAAAAAAAAAABEAQAAnwAAAAAAAAAAAAAARQEAAKAAAAAhAPAAAAAAAAAAAAAAAIA/AAAAAAAAAAAAAIA/AAAAAAAAAAAAAAAAAAAAAAAAAAAAAAAAAAAAAAAAAAAlAAAADAAAAAAAAIAoAAAADAAAAAEAAAAnAAAAGAAAAAEAAAAAAAAA////AAAAAAAlAAAADAAAAAEAAABMAAAAZAAAAAAAAAAAAAAARAEAAJ8AAAAAAAAAAAAAAEUBAACgAAAAIQDwAAAAAAAAAAAAAACAPwAAAAAAAAAAAACAPwAAAAAAAAAAAAAAAAAAAAAAAAAAAAAAAAAAAAAAAAAAJQAAAAwAAAAAAACAKAAAAAwAAAABAAAAJwAAABgAAAABAAAAAAAAAP///wAAAAAAJQAAAAwAAAABAAAATAAAAGQAAAAAAAAAAAAAAEQBAACfAAAAAAAAAAAAAABFAQAAoAAAACEA8AAAAAAAAAAAAAAAgD8AAAAAAAAAAAAAgD8AAAAAAAAAAAAAAAAAAAAAAAAAAAAAAAAAAAAAAAAAACUAAAAMAAAAAAAAgCgAAAAMAAAAAQAAACcAAAAYAAAAAQAAAAAAAAD///8AAAAAACUAAAAMAAAAAQAAAEwAAABkAAAAAAAAAAQAAAA/AQAAFwAAAAAAAAAEAAAAQAEAABQAAAAhAPAAAAAAAAAAAAAAAIA/AAAAAAAAAAAAAIA/AAAAAAAAAAAAAAAAAAAAAAAAAAAAAAAAAAAAAAAAAAAlAAAADAAAAAAAAIAoAAAADAAAAAEAAAAnAAAAGAAAAAEAAAAAAAAA////AAAAAAAlAAAADAAAAAEAAABMAAAAZAAAAAsAAAAEAAAAHgAAABcAAAALAAAABAAAABQAAAAUAAAAIQDwAAAAAAAAAAAAAACAPwAAAAAAAAAAAACAPwAAAAAAAAAAAAAAAAAAAAAAAAAAAAAAAAAAAAAAAAAAJQAAAAwAAAAAAACAKAAAAAwAAAABAAAAUAAAAHQDAAANAAAABQAAABwAAAAUAAAADQAAAAUAAAAAAAAAAAAAABAAAAAQAAAATAAAACgAAAB0AAAAAAMAAAAAAAAAAAAAEAAAACgAAAAQAAAAEAAAAAEAGAAAAAAAAAAAAAAAAAAAAAAAAAAAAAAAAAAAAAAAAAAAAAAAAAAAAAAKFkIcPLYRJW8AAAAAAAAAAAAAAAAAAAAAAAAIETQOHlwAAAAAAAAAAAAAAAAAAAARJW8fQ8kfQ8kLGUsAAAAAAAAAAAAAAAAIETQdQMEJEzt7t91LdKBLdKBLdKA/YocECRgcPbgfQ8keQcQIEjYWIzAdLT4IETQdQMEVLosAAABLdKClzeR7t92+1uV7t91pdn4HEDEdQMEfQ8kdQMEIETQIETQdQMEdP70ECRgAAABLdKB7t93t7e3t7e3t7e3t7e19fX0GDiocPLYfQ8kdQMEdQMEfQ8kJEzslOlAAAABLdKC91eTt7e3t7e3t7e3t7e3t7e1TU1MECBodP70fQ8kfQ8kWMJABAgI3VXYAAABLdKB7t93t7e2+eje+eje1dDRWVlYECBoXMpcfQ8kfQ8kfQ8kfQ8kULIYBAwkAAABLdKC91eTt7e3t7e3t7e09PT0KF0YdP78fQ8kfQ8kQI2oFCyEVLYkfQ8kaOq4HEDFLdKB7t93t7e3Z5Op7t90OFRobO7MfQ8kcPbgKFkQyMjKkpKQ6OjoGDioRJW8ECh5LdKC91eTt7e17t917t90+XG8GDiwQI2oHCRFsbGzn5+ft7e3t7e2Toq0oPlYAAABLdKB7t93t7e17t917t917t91bh6ODg4PLy8vt7e3t7e3t7e3t7e17t91LdKAAAABLdKC91eTt7e3Z5Op7t917t93M3eft7e3t7e3t7e3t7e3t7e3t7e3E2OZLdKAAAABLdKB7t93t7e3t7e3t7e3t7e3t7e3t7e3t7e3t7e3t7e3t7e3t7e17t91LdKAAAABLdKClzeR7t92+1uV7t92+1uV7t92+1uV7t92+1uV7t92+1uV7t92qz+VLdKAAAAB7t91LdKBLdKBLdKBLdKBLdKBLdKBLdKBLdKBLdKBLdKBLdKBLdKBLdKB7t90AAAAAAAAAAAAAAAAAAAAAAAAAAAAAAAAAAAAAAAAAAAAAAAAAAAAAAAAAAAAAAAAAAAAnAAAAGAAAAAEAAAAAAAAA////AAAAAAAlAAAADAAAAAEAAABMAAAAZAAAACoAAAAFAAAAhAAAABUAAAAqAAAABQAAAFsAAAARAAAAIQDwAAAAAAAAAAAAAACAPwAAAAAAAAAAAACAPwAAAAAAAAAAAAAAAAAAAAAAAAAAAAAAAAAAAAAAAAAAJQAAAAwAAAAAAACAKAAAAAwAAAABAAAAUgAAAHABAAABAAAA8////wAAAAAAAAAAAAAAAJABAAAAAAABAAAAAHMAZQBnAG8AZQAgAHUAaQAAAAAAAAAAAAAAAAAAAAAAAAAAAAAAAAAAAAAAAAAAAAAAAAAAAAAAAAAAAAAAAAAAAAAAoJBr7P1/AAAAAAAAAAAAACgSAAAAAAAAQAAAwP1/AAAwFpXq/X8AAB6j84D9fwAABAAAAAAAAAAwFpXq/X8AALm7D4p+AAAAAAAAAAAAAABzC7LSuWcAAM4AAAB+AAAASAAAAAAAAAC4qFOB/X8AACCjXIH9fwAA4OwqgQAAAAABAAAAAAAAAJbEU4H9fwAAAACV6v1/AAAAAAAAAAAAAAAAAAB+AAAA0bdC6v1/AAAAAAAAAAAAABAdAAAAAAAAEJRHDvoBAAAIvg+KfgAAABCURw76AQAAC6dG6v1/AADQvA+KfgAAAGm9D4p+AAAAAAAAAAAAAAAAAAAAZHYACAAAAAAlAAAADAAAAAEAAAAYAAAADAAAAP8AAAASAAAADAAAAAEAAAAeAAAAGAAAACoAAAAFAAAAhQAAABYAAAAlAAAADAAAAAEAAABUAAAAqAAAACsAAAAFAAAAgwAAABUAAAABAAAAVVWPQSa0j0ErAAAABQAAAA8AAABMAAAAAAAAAAAAAAAAAAAA//////////9sAAAARgBpAHIAbQBhACAAbgBvACAAdgDhAGwAaQBkAGEAAAAGAAAAAwAAAAUAAAALAAAABwAAAAQAAAAHAAAACAAAAAQAAAAGAAAABwAAAAMAAAADAAAACAAAAAcAAABLAAAAQAAAADAAAAAFAAAAIAAAAAEAAAABAAAAEAAAAAAAAAAAAAAARQEAAKAAAAAAAAAAAAAAAEUBAACgAAAAUgAAAHABAAACAAAAFAAAAAkAAAAAAAAAAAAAALwCAAAAAAAAAQICIlMAeQBzAHQAZQBtAAAAAAAAAAAAAAAAAAAAAAAAAAAAAAAAAAAAAAAAAAAAAAAAAAAAAAAAAAAAAAAAAAAAAAAAAAAACQAAAAEAAAAJAAAAAAAAAP/////6AQAAiP5p6v1/AAAAAAAAAAAAAAAAAAAAAAAAgOUOin4AAABI5Q6KfgAAAAAAAAAAAAAAAAAAAAAAAACjU7PSuWcAALhs+dP9fwAAEQAAAAAAAADwVRIT+gEAABCURw76AQAAoOYOigAAAAAAAAAAAAAAAAcAAAAAAAAAQGd2DvoBAADc5Q6KfgAAABnmDop+AAAA0bdC6v1/AACA5Q6KfgAAANZNR+oAAAAAlWSoXpNpAAARAAAAAAAAABCURw76AQAAC6dG6v1/AACA5Q6KfgAAABnmDop+AAAAAAAAAAAAAAAAAAAAZHYACAAAAAAlAAAADAAAAAIAAAAnAAAAGAAAAAMAAAAAAAAAAAAAAAAAAAAlAAAADAAAAAMAAABMAAAAZAAAAAAAAAAAAAAA//////////8AAAAAHAAAAAAAAAA/AAAAIQDwAAAAAAAAAAAAAACAPwAAAAAAAAAAAACAPwAAAAAAAAAAAAAAAAAAAAAAAAAAAAAAAAAAAAAAAAAAJQAAAAwAAAAAAACAKAAAAAwAAAADAAAAJwAAABgAAAADAAAAAAAAAAAAAAAAAAAAJQAAAAwAAAADAAAATAAAAGQAAAAAAAAAAAAAAP//////////AAAAABwAAABAAQAAAAAAACEA8AAAAAAAAAAAAAAAgD8AAAAAAAAAAAAAgD8AAAAAAAAAAAAAAAAAAAAAAAAAAAAAAAAAAAAAAAAAACUAAAAMAAAAAAAAgCgAAAAMAAAAAwAAACcAAAAYAAAAAwAAAAAAAAAAAAAAAAAAACUAAAAMAAAAAwAAAEwAAABkAAAAAAAAAAAAAAD//////////0ABAAAcAAAAAAAAAD8AAAAhAPAAAAAAAAAAAAAAAIA/AAAAAAAAAAAAAIA/AAAAAAAAAAAAAAAAAAAAAAAAAAAAAAAAAAAAAAAAAAAlAAAADAAAAAAAAIAoAAAADAAAAAMAAAAnAAAAGAAAAAMAAAAAAAAAAAAAAAAAAAAlAAAADAAAAAMAAABMAAAAZAAAAAAAAABbAAAAPwEAAFwAAAAAAAAAWwAAAEABAAACAAAAIQDwAAAAAAAAAAAAAACAPwAAAAAAAAAAAACAPwAAAAAAAAAAAAAAAAAAAAAAAAAAAAAAAAAAAAAAAAAAJQAAAAwAAAAAAACAKAAAAAwAAAADAAAAJwAAABgAAAADAAAAAAAAAP///wAAAAAAJQAAAAwAAAADAAAATAAAAGQAAAAAAAAAHAAAAD8BAABaAAAAAAAAABwAAABAAQAAPwAAACEA8AAAAAAAAAAAAAAAgD8AAAAAAAAAAAAAgD8AAAAAAAAAAAAAAAAAAAAAAAAAAAAAAAAAAAAAAAAAACUAAAAMAAAAAAAAgCgAAAAMAAAAAwAAACcAAAAYAAAAAwAAAAAAAAD///8AAAAAACUAAAAMAAAAAwAAAEwAAABkAAAACwAAADcAAAAhAAAAWgAAAAsAAAA3AAAAFwAAACQAAAAhAPAAAAAAAAAAAAAAAIA/AAAAAAAAAAAAAIA/AAAAAAAAAAAAAAAAAAAAAAAAAAAAAAAAAAAAAAAAAAAlAAAADAAAAAAAAIAoAAAADAAAAAMAAABSAAAAcAEAAAMAAADg////AAAAAAAAAAAAAAAAkAEAAAAAAAEAAAAAYQByAGkAYQBsAAAAAAAAAAAAAAAAAAAAAAAAAAAAAAAAAAAAAAAAAAAAAAAAAAAAAAAAAAAAAAAAAAAAAAAAAAAA//8AAAAAAQAAANDXFxP6AQAAAAAAAAAAAACI/mnq/X8AAAAAAAAAAAAAcCVSIfoBAACWJdaZrmbYAQIAAAAAAAAAAAAAAAAAAAAAAAAAAAAAAIN0s9K5ZwAAqPqEgP1/AABo/4SA/X8AAOD///8AAAAAEJRHDvoBAACYyQ6KAAAAAAAAAAAAAAAABgAAAAAAAAAgAAAAAAAAALzIDop+AAAA+cgOin4AAADRt0Lq/X8AAAAAAAAAAAAAAAAAAAAAAABIwl8h+gEAAAAAAAAAAAAAEJRHDvoBAAALp0bq/X8AAGDIDop+AAAA+cgOin4AAAAAAAAAAAAAAAAAAABkdgAIAAAAACUAAAAMAAAAAwAAABgAAAAMAAAAAAAAABIAAAAMAAAAAQAAABYAAAAMAAAACAAAAFQAAABUAAAADAAAADcAAAAgAAAAWgAAAAEAAABVVY9BJrSPQQwAAABbAAAAAQAAAEwAAAAEAAAACwAAADcAAAAiAAAAWwAAAFAAAABYAAAAFQAAABYAAAAMAAAAAAAAACUAAAAMAAAAAgAAACcAAAAYAAAABAAAAAAAAAD///8AAAAAACUAAAAMAAAABAAAAEwAAABkAAAALQAAACAAAAA0AQAAWgAAAC0AAAAgAAAACAEAADsAAAAhAPAAAAAAAAAAAAAAAIA/AAAAAAAAAAAAAIA/AAAAAAAAAAAAAAAAAAAAAAAAAAAAAAAAAAAAAAAAAAAlAAAADAAAAAAAAIAoAAAADAAAAAQAAAAnAAAAGAAAAAQAAAAAAAAA////AAAAAAAlAAAADAAAAAQAAABMAAAAZAAAAC0AAAAgAAAANAEAAFYAAAAtAAAAIAAAAAgBAAA3AAAAIQDwAAAAAAAAAAAAAACAPwAAAAAAAAAAAACAPwAAAAAAAAAAAAAAAAAAAAAAAAAAAAAAAAAAAAAAAAAAJQAAAAwAAAAAAACAKAAAAAwAAAAEAAAAJwAAABgAAAAEAAAAAAAAAP///wAAAAAAJQAAAAwAAAAEAAAATAAAAGQAAAAtAAAAOwAAAK0AAABWAAAALQAAADsAAACBAAAAHAAAACEA8AAAAAAAAAAAAAAAgD8AAAAAAAAAAAAAgD8AAAAAAAAAAAAAAAAAAAAAAAAAAAAAAAAAAAAAAAAAACUAAAAMAAAAAAAAgCgAAAAMAAAABAAAAFIAAABwAQAABAAAAOz///8AAAAAAAAAAAAAAACQAQAAAAAAAQAAAABzAGUAZwBvAGUAIAB1AGkAAAAAAAAAAAAAAAAAAAAAAAAAAAAAAAAAAAAAAAAAAAAAAAAAAAAAAAAAAAAAAAAAAAAAAAAAAAAAAAAAAAAAAAAAAAAIAAAAAAAAAIj+aer9fwAAAAAAAAAAAAAcPACAAACgPwAAoD8AAKA//v////////8AAAAAAAAAAAAAAAAAAAAAI3ez0rlnAAAAAAAAAAAAAAgAAAAAAAAA7P///wAAAAAQlEcO+gEAADjKDooAAAAAAAAAAAAAAAAJAAAAAAAAACAAAAAAAAAAXMkOin4AAACZyQ6KfgAAANG3Qur9fwAAAAAAAAAAAACJyAuAAAAAAPjBXyH6AQAAAAAAAAAAAAAQlEcO+gEAAAunRur9fwAAAMkOin4AAACZyQ6KfgAAAAAAAAAAAAAAAAAAAGR2AAgAAAAAJQAAAAwAAAAEAAAAGAAAAAwAAAAAAAAAEgAAAAwAAAABAAAAHgAAABgAAAAtAAAAOwAAAK4AAABXAAAAJQAAAAwAAAAEAAAAVAAAAJQAAAAuAAAAOwAAAKwAAABWAAAAAQAAAFVVj0EmtI9BLgAAADsAAAAMAAAATAAAAAAAAAAAAAAAAAAAAP//////////ZAAAAEUAZAB1AGEAcgBkAG8AIABBAHAAdQBkAAoAAAAMAAAACwAAAAoAAAAHAAAADAAAAAwAAAAFAAAADQAAAAwAAAALAAAADAAAAEsAAABAAAAAMAAAAAUAAAAgAAAAAQAAAAEAAAAQAAAAAAAAAAAAAABFAQAAoAAAAAAAAAAAAAAARQEAAKAAAAAlAAAADAAAAAIAAAAnAAAAGAAAAAUAAAAAAAAA////AAAAAAAlAAAADAAAAAUAAABMAAAAZAAAAAAAAABhAAAARAEAAJsAAAAAAAAAYQAAAEUBAAA7AAAAIQDwAAAAAAAAAAAAAACAPwAAAAAAAAAAAACAPwAAAAAAAAAAAAAAAAAAAAAAAAAAAAAAAAAAAAAAAAAAJQAAAAwAAAAAAACAKAAAAAwAAAAFAAAAJwAAABgAAAAFAAAAAAAAAP///wAAAAAAJQAAAAwAAAAFAAAATAAAAGQAAAALAAAAYQAAADkBAABxAAAACwAAAGEAAAAvAQAAEQAAACEA8AAAAAAAAAAAAAAAgD8AAAAAAAAAAAAAgD8AAAAAAAAAAAAAAAAAAAAAAAAAAAAAAAAAAAAAAAAAACUAAAAMAAAAAAAAgCgAAAAMAAAABQAAACUAAAAMAAAAAQAAABgAAAAMAAAAAAAAABIAAAAMAAAAAQAAAB4AAAAYAAAACwAAAGEAAAA6AQAAcgAAACUAAAAMAAAAAQAAAFQAAACUAAAADAAAAGEAAABgAAAAcQAAAAEAAABVVY9BJrSPQQwAAABhAAAADAAAAEwAAAAAAAAAAAAAAAAAAAD//////////2QAAABFAGQAdQBhAHIAZABvACAAQQBwAHUAZAAHAAAACAAAAAcAAAAHAAAABQAAAAgAAAAIAAAABAAAAAgAAAAIAAAABwAAAAgAAABLAAAAQAAAADAAAAAFAAAAIAAAAAEAAAABAAAAEAAAAAAAAAAAAAAARQEAAKAAAAAAAAAAAAAAAEUBAACgAAAAJQAAAAwAAAACAAAAJwAAABgAAAAFAAAAAAAAAP///wAAAAAAJQAAAAwAAAAFAAAATAAAAGQAAAALAAAAdgAAADkBAACGAAAACwAAAHYAAAAvAQAAEQAAACEA8AAAAAAAAAAAAAAAgD8AAAAAAAAAAAAAgD8AAAAAAAAAAAAAAAAAAAAAAAAAAAAAAAAAAAAAAAAAACUAAAAMAAAAAAAAgCgAAAAMAAAABQAAACUAAAAMAAAAAQAAABgAAAAMAAAAAAAAABIAAAAMAAAAAQAAAB4AAAAYAAAACwAAAHYAAAA6AQAAhwAAACUAAAAMAAAAAQAAAFQAAAB4AAAADAAAAHYAAAA1AAAAhgAAAAEAAABVVY9BJrSPQQwAAAB2AAAABwAAAEwAAAAAAAAAAAAAAAAAAAD//////////1wAAABTAO0AbgBkAGkAYwBvAAAABwAAAAMAAAAHAAAACAAAAAMAAAAGAAAACAAAAEsAAABAAAAAMAAAAAUAAAAgAAAAAQAAAAEAAAAQAAAAAAAAAAAAAABFAQAAoAAAAAAAAAAAAAAARQEAAKAAAAAlAAAADAAAAAIAAAAnAAAAGAAAAAUAAAAAAAAA////AAAAAAAlAAAADAAAAAUAAABMAAAAZAAAAAsAAACLAAAAOQEAAJsAAAALAAAAiwAAAC8BAAARAAAAIQDwAAAAAAAAAAAAAACAPwAAAAAAAAAAAACAPwAAAAAAAAAAAAAAAAAAAAAAAAAAAAAAAAAAAAAAAAAAJQAAAAwAAAAAAACAKAAAAAwAAAAFAAAAJQAAAAwAAAABAAAAGAAAAAwAAAAAAAAAEgAAAAwAAAABAAAAFgAAAAwAAAAAAAAAVAAAAEgBAAAMAAAAiwAAADgBAACbAAAAAQAAAFVVj0EmtI9BDAAAAIsAAAAqAAAATAAAAAQAAAALAAAAiwAAADoBAACcAAAAoAAAAEYAaQByAG0AYQBkAG8AIABwAG8AcgA6ACAARQBEAFUAQQBSAEQATwAgAEEATABGAFIARQBEAE8AIABBAFAAVQBEACAATQBBAFIAVABJAE4ARQBaAAYAAAADAAAABQAAAAsAAAAHAAAACAAAAAgAAAAEAAAACAAAAAgAAAAFAAAAAwAAAAQAAAAHAAAACQAAAAkAAAAIAAAACAAAAAkAAAAKAAAABAAAAAgAAAAGAAAABgAAAAgAAAAHAAAACQAAAAoAAAAEAAAACAAAAAcAAAAJAAAACQAAAAQAAAAMAAAACAAAAAgAAAAHAAAAAwAAAAoAAAAHAAAABwAAABYAAAAMAAAAAAAAACUAAAAMAAAAAgAAAA4AAAAUAAAAAAAAABAAAAAUAAAA</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e1JridifrCPgT877kwgO/74s4sOT0rnwDAft9YRypUU=</DigestValue>
    </Reference>
    <Reference Type="http://www.w3.org/2000/09/xmldsig#Object" URI="#idOfficeObject">
      <DigestMethod Algorithm="http://www.w3.org/2001/04/xmlenc#sha256"/>
      <DigestValue>5KVE4nXg+Fsd0kmnzceUIzVgkfmIJAn6gegEyQyoXk4=</DigestValue>
    </Reference>
    <Reference Type="http://uri.etsi.org/01903#SignedProperties" URI="#idSignedProperties">
      <Transforms>
        <Transform Algorithm="http://www.w3.org/TR/2001/REC-xml-c14n-20010315"/>
      </Transforms>
      <DigestMethod Algorithm="http://www.w3.org/2001/04/xmlenc#sha256"/>
      <DigestValue>RxfnpJZONTa7nOB6CrdVnhj8+3cvBtCjFmOhwbEphGk=</DigestValue>
    </Reference>
    <Reference Type="http://www.w3.org/2000/09/xmldsig#Object" URI="#idValidSigLnImg">
      <DigestMethod Algorithm="http://www.w3.org/2001/04/xmlenc#sha256"/>
      <DigestValue>Nssl59Gf6bExNGgmP13kh9Kk5jA41axa4Dcz6tZ3Fbc=</DigestValue>
    </Reference>
    <Reference Type="http://www.w3.org/2000/09/xmldsig#Object" URI="#idInvalidSigLnImg">
      <DigestMethod Algorithm="http://www.w3.org/2001/04/xmlenc#sha256"/>
      <DigestValue>enOHTCBCsHSAihDMhKi47jcQcvNwTwo97PgtOwisT6g=</DigestValue>
    </Reference>
  </SignedInfo>
  <SignatureValue>hCe5g6HRvkcwkfFcSke2sbU6/gvn2+FpVSCXU19FN7m/k94j+gnnVAW0WTGwqbEzCOiET9Afj8U9
EUzX9I0OYmD8qsDmYirBg0rvWi+ZGRqDjF+kE1p1LjWFmChd9ttKz/ObHyyJDWz6grntYUDXsdvu
vnmur6JMfhiaEYeFRs1a/by+CEGmcl0Hc4eEr98G/cwFfhjawmc5bcksQiBiK6FeGV6p7JD089eW
4JUetbTHoIGuw94oVLjFf5aOoeSshQ+fsjG+4eSoFbVkcppOcrb/tiGnrJisJhCTxMJeOfAHrgo/
y22ZF0hhaTyG3KlP7Vn+49+tVwIMWqwMsGhOgg==</SignatureValue>
  <KeyInfo>
    <X509Data>
      <X509Certificate>MIIIETCCBfmgAwIBAgIIN7SVXOToZZowDQYJKoZIhvcNAQELBQAwWzEXMBUGA1UEBRMOUlVDIDgwMDUwMTcyLTExGjAYBgNVBAMTEUNBLURPQ1VNRU5UQSBTLkEuMRcwFQYDVQQKEw5ET0NVTUVOVEEgUy5BLjELMAkGA1UEBhMCUFkwHhcNMjEwODA1MTM1NDQzWhcNMjMwODA1MTQwNDQzWjCBrTELMAkGA1UEBhMCUFkxHDAaBgNVBAQME0ZFUk5BTkRFWiBTQ0hORUlERVIxEjAQBgNVBAUTCUNJMjUyODg2OTEVMBMGA1UEKgwMQ0VTQVIgREFOSUVMMRcwFQYDVQQKDA5QRVJTT05BIEZJU0lDQTERMA8GA1UECwwIRklSTUEgRjIxKTAnBgNVBAMMIENFU0FSIERBTklFTCBGRVJOQU5ERVogU0NITkVJREVSMIIBIjANBgkqhkiG9w0BAQEFAAOCAQ8AMIIBCgKCAQEA5Keh6JUaGx0DtTTQM+nIuIllbbTR9Ywg9WYPoenbFH3Tlaqyw7FKvzgA9zfYkIPVsPBOkcIEdL9Uxx6PmcjPXqK5mGc7PEtvyQz2/LUuzycnSv53gyPRswQ6vOiMzCQTnQgUu7j0L9PwpF8UmxRcf7oPoUYTgkT/PcGi2u9EeT/JU55/KoOj/k66iFK7rnEFnT2xT2JFqqqP6L6obnEVDTaRg9qskMZC0BhrmeNTgu7t1BpIyMzA8ONVYhKceYYaL4G0CbcCnx3J9j7TG9Ij2Twvc0lXSCKaTgTiyr6sauR9N742r3KoTtB4LqbIU0nL6OEhs5LvNrlV9QnK4Cz3hQIDAQABo4IDhDCCA4AwDAYDVR0TAQH/BAIwADAOBgNVHQ8BAf8EBAMCBeAwKgYDVR0lAQH/BCAwHgYIKwYBBQUHAwEGCCsGAQUFBwMCBggrBgEFBQcDBDAdBgNVHQ4EFgQUOnaIVTEoDvgIe6mo5XmmHkN+RgEwgZcGCCsGAQUFBwEBBIGKMIGHMDoGCCsGAQUFBzABhi5odHRwczovL3d3dy5kb2N1bWVudGEuY29tLnB5L2Zpcm1hZGlnaXRhbC9vc2NwMEkGCCsGAQUFBzAChj1odHRwczovL3d3dy5kb2N1bWVudGEuY29tLnB5L2Zpcm1hZGlnaXRhbC9kZXNjYXJnYXMvY2Fkb2MuY3J0MB8GA1UdIwQYMBaAFEAmrCZcYo/G9QJU5I3BGibW7qWyME8GA1UdHwRIMEYwRKBCoECGPmh0dHBzOi8vd3d3LmRvY3VtZW50YS5jb20ucHkvZmlybWFkaWdpdGFsL2Rlc2Nhcmdhcy9jcmxkb2MuY3JsMCgGA1UdEQQhMB+BHWNlc2FyLmZlcm5hbmRlekBhdmFsb24uY29tLnB5MIIB3QYDVR0gBIIB1DCCAdAwggHMBg4rBgEEAYL5OwEBAQYBATCCAbgwPwYIKwYBBQUHAgEWM2h0dHBzOi8vd3d3LmRvY3VtZW50YS5jb20ucHkvZmlybWFkaWdpdGFsL2Rlc2NhcmdhczCBwAYIKwYBBQUHAgIwgbMagbBFc3RlIGVzIHVuIGNlcnRpZmljYWRvIGRlIHBlcnNvbmEgZu1zaWNhIGN1eWEgY2xhdmUgcHJpdmFkYSBlc3ThIGNvbnRlbmlkYSBlbiB1biBt82R1bG8gZGUgaGFyZHdhcmUgc2VndXJvIHkgc3UgZmluYWxpZGFkIGVzIGF1dGVudGljYXIgYSBzdSB0aXR1bGFyIG8gZ2VuZXJhciBmaXJtYXMgZGlnaXRhbGVzLjCBsQYIKwYBBQUHAgIwgaQagaFUaGlzIGlzIGFuIGVuZCB1c2VyIGNlcnRpZmljYXRlIHdob3NlIHByaXZhdGUga2V5IGlzIGVtYmVkZGVkIHdpdGhpbiBhIHNlY3VyZSBoYXJkd2FyZSBtb2R1bGUgdGhhdCBhaW1zIHRvIGF1dGhlbnRpY2F0ZSBpdHMgb3duZXIgb3IgZ2VuZXJhdGUgZGlnaXRhbCBzaWduYXR1cmVzLjANBgkqhkiG9w0BAQsFAAOCAgEAGS2ZrQPZ+iQBP9REX899QVMU5A71m56D+N+Bph8Nfu45zvdWl6Z+wRcn5+wseJ+4d+sFh2xuHXo5nW9oh17abg3L5IHv0+wE5YqERH2cZmx2qnFd2unoWaqSze/yEhcsVAtLpj/Y2gB4mkeA8wrTdiTWH70X85wuGqc3VPkEzXjiEJd62zzmcOtgdZWBH+CLD9wbHXv9ZpEU6gisuHgCP0ErzNnl6E5UQbPKTzQ+Dgk783/jKH8VqYWNwpLV4ISMf5xXvjtpe1jvY4Q5It9eXoxeUSbEzDvNR7h5cD8luHup4bZlhZr1EsuFYTLF6iqEqf+fcXOdO3rzslvKd35P1/wG4+B/HAgcjSYSahVB16+AXBnfEic7MLTll4T4yrS3gV+G5NAFFB/t62d2jWcKF1h54FNPjEC6ul33LHoq+jOhO1IFyELmY4/wwFmXhMkKkCFapQLFbtCDGGXGh0rSm3axFCkPI8+8X33y6rfSqhBNfKliuhZ0EtV8+HpMIjQAlTqcw1OYZPAKsYgl9Wm0fMBVeIzf+kuSnWgEcLosj15YefzkZ8i7GtJK635bqrmJyEDZ4874SPHHbKtFwz4DJb0JYxUe9XZinJPMVJoXwfq5+nCSn2ZdAI7lBW07fJt9OrnDHDnb2KVbJ5RbPJWYGtu76zpLOUlipPaXJHdPxfU=</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Transform>
          <Transform Algorithm="http://www.w3.org/TR/2001/REC-xml-c14n-20010315"/>
        </Transforms>
        <DigestMethod Algorithm="http://www.w3.org/2001/04/xmlenc#sha256"/>
        <DigestValue>PfNv7LaF+iDR8872n/ZqA1hV9qb2y9qTS0o1vXfObIQ=</DigestValue>
      </Reference>
      <Reference URI="/xl/calcChain.xml?ContentType=application/vnd.openxmlformats-officedocument.spreadsheetml.calcChain+xml">
        <DigestMethod Algorithm="http://www.w3.org/2001/04/xmlenc#sha256"/>
        <DigestValue>NkKCGZ4GTQoEJmG1YQgW2GVEJf3m6FN89jl3wT1B4D8=</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rMLlAni5uA27ai4TDN8G/raWhlfE6WSiTXBHi4C7iUw=</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yovDozUAcWEyytYSLZey5UXV4gyM3KbO3unLZJHwjGU=</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rMLlAni5uA27ai4TDN8G/raWhlfE6WSiTXBHi4C7iUw=</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yovDozUAcWEyytYSLZey5UXV4gyM3KbO3unLZJHwjGU=</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xcdAxtWrapTYP4Do9LmicmN0aqAxXZEVDs2maQSOz+U=</DigestValue>
      </Reference>
      <Reference URI="/xl/drawings/_rels/vmlDrawing6.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rMLlAni5uA27ai4TDN8G/raWhlfE6WSiTXBHi4C7iUw=</DigestValue>
      </Reference>
      <Reference URI="/xl/drawings/drawing1.xml?ContentType=application/vnd.openxmlformats-officedocument.drawing+xml">
        <DigestMethod Algorithm="http://www.w3.org/2001/04/xmlenc#sha256"/>
        <DigestValue>Iz6eA9ejSMVOJTCQhfQE7e1JNIkO5JtCLIUh/1hOetc=</DigestValue>
      </Reference>
      <Reference URI="/xl/drawings/drawing2.xml?ContentType=application/vnd.openxmlformats-officedocument.drawing+xml">
        <DigestMethod Algorithm="http://www.w3.org/2001/04/xmlenc#sha256"/>
        <DigestValue>nRZTvDcJ0gylgjBPJaR2fEINme3gX+aUjM+KipycyuI=</DigestValue>
      </Reference>
      <Reference URI="/xl/drawings/drawing3.xml?ContentType=application/vnd.openxmlformats-officedocument.drawing+xml">
        <DigestMethod Algorithm="http://www.w3.org/2001/04/xmlenc#sha256"/>
        <DigestValue>iut4SZAZ1UeQpjEU+gw5Dxnn9yd12R1cCML1wkXgPc4=</DigestValue>
      </Reference>
      <Reference URI="/xl/drawings/drawing4.xml?ContentType=application/vnd.openxmlformats-officedocument.drawing+xml">
        <DigestMethod Algorithm="http://www.w3.org/2001/04/xmlenc#sha256"/>
        <DigestValue>tk+D1YpGvEHSj79igr61TnYcW/ZsjzyxJhpUNQBrG0s=</DigestValue>
      </Reference>
      <Reference URI="/xl/drawings/drawing5.xml?ContentType=application/vnd.openxmlformats-officedocument.drawing+xml">
        <DigestMethod Algorithm="http://www.w3.org/2001/04/xmlenc#sha256"/>
        <DigestValue>VyKcsxdgglPiXO1ztdslvI1cEMhaWrFdeRQGqjQFtP4=</DigestValue>
      </Reference>
      <Reference URI="/xl/drawings/drawing6.xml?ContentType=application/vnd.openxmlformats-officedocument.drawing+xml">
        <DigestMethod Algorithm="http://www.w3.org/2001/04/xmlenc#sha256"/>
        <DigestValue>AuD0/9mLaoHG6QcCDBdmfDI26C91xOgD8AbcUdd2LMk=</DigestValue>
      </Reference>
      <Reference URI="/xl/drawings/vmlDrawing1.vml?ContentType=application/vnd.openxmlformats-officedocument.vmlDrawing">
        <DigestMethod Algorithm="http://www.w3.org/2001/04/xmlenc#sha256"/>
        <DigestValue>ZPSFZG6pJVaesi6KndL6upoJSRXqe2NtA0GUZeKnhqE=</DigestValue>
      </Reference>
      <Reference URI="/xl/drawings/vmlDrawing2.vml?ContentType=application/vnd.openxmlformats-officedocument.vmlDrawing">
        <DigestMethod Algorithm="http://www.w3.org/2001/04/xmlenc#sha256"/>
        <DigestValue>dOkxBe5kWfBPPR6BlpzSyl4JzhbK2zjuZTafB9NiTsM=</DigestValue>
      </Reference>
      <Reference URI="/xl/drawings/vmlDrawing3.vml?ContentType=application/vnd.openxmlformats-officedocument.vmlDrawing">
        <DigestMethod Algorithm="http://www.w3.org/2001/04/xmlenc#sha256"/>
        <DigestValue>L5Cp68t21jOu+padPVAFoQ7iczVAcCmW6G1D4uxl4uQ=</DigestValue>
      </Reference>
      <Reference URI="/xl/drawings/vmlDrawing4.vml?ContentType=application/vnd.openxmlformats-officedocument.vmlDrawing">
        <DigestMethod Algorithm="http://www.w3.org/2001/04/xmlenc#sha256"/>
        <DigestValue>yBnNKEin7lrxmcEYb8CyomkQJZS5Vy6pRPx3ZG9X9uA=</DigestValue>
      </Reference>
      <Reference URI="/xl/drawings/vmlDrawing5.vml?ContentType=application/vnd.openxmlformats-officedocument.vmlDrawing">
        <DigestMethod Algorithm="http://www.w3.org/2001/04/xmlenc#sha256"/>
        <DigestValue>W1DZJe8lob7/yMSg0ggXB0TEt33L+Tsxhm/rsOGQE8g=</DigestValue>
      </Reference>
      <Reference URI="/xl/drawings/vmlDrawing6.vml?ContentType=application/vnd.openxmlformats-officedocument.vmlDrawing">
        <DigestMethod Algorithm="http://www.w3.org/2001/04/xmlenc#sha256"/>
        <DigestValue>JqRwhxDQQqx1NHQgrEY2x6yuY21F3ZrOz3FOh8Z5SKE=</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hZdmdgHyTS/KTRyTa+lfS0Kk7EdC+1F8XTmJFTU1sXU=</DigestValue>
      </Reference>
      <Reference URI="/xl/externalLinks/externalLink1.xml?ContentType=application/vnd.openxmlformats-officedocument.spreadsheetml.externalLink+xml">
        <DigestMethod Algorithm="http://www.w3.org/2001/04/xmlenc#sha256"/>
        <DigestValue>UJ6t/HezMwFxCh5W8NrBrn6GlLeZdlzOu3p2sXzSAiY=</DigestValue>
      </Reference>
      <Reference URI="/xl/media/image1.png?ContentType=image/png">
        <DigestMethod Algorithm="http://www.w3.org/2001/04/xmlenc#sha256"/>
        <DigestValue>QETpk/eixegbAEuOayVHoshex+m3HA9JamopO4Ox6vE=</DigestValue>
      </Reference>
      <Reference URI="/xl/media/image2.emf?ContentType=image/x-emf">
        <DigestMethod Algorithm="http://www.w3.org/2001/04/xmlenc#sha256"/>
        <DigestValue>L4Ih2x4ljceMd9T76fIvmbVbYVQ6l8kXCm4cWEBWccs=</DigestValue>
      </Reference>
      <Reference URI="/xl/media/image3.emf?ContentType=image/x-emf">
        <DigestMethod Algorithm="http://www.w3.org/2001/04/xmlenc#sha256"/>
        <DigestValue>rtxnrRZLoWDczNbhumVKe82O+iDlbHXoCT06wuxOycg=</DigestValue>
      </Reference>
      <Reference URI="/xl/media/image4.emf?ContentType=image/x-emf">
        <DigestMethod Algorithm="http://www.w3.org/2001/04/xmlenc#sha256"/>
        <DigestValue>XxON75HTwr2x3og85J7ZL0H8NU9xQeyVXj9tSXQmwrQ=</DigestValue>
      </Reference>
      <Reference URI="/xl/media/image5.emf?ContentType=image/x-emf">
        <DigestMethod Algorithm="http://www.w3.org/2001/04/xmlenc#sha256"/>
        <DigestValue>2hM80Ffp+lXzXRvGPm0aeaZwqPxvfhDCLCCVBLtvP/0=</DigestValue>
      </Reference>
      <Reference URI="/xl/media/image6.emf?ContentType=image/x-emf">
        <DigestMethod Algorithm="http://www.w3.org/2001/04/xmlenc#sha256"/>
        <DigestValue>rcHlpgUUxMRQMKYRcB1FTg9OyDbzFnacOcGxTH3EvRo=</DigestValue>
      </Reference>
      <Reference URI="/xl/printerSettings/printerSettings1.bin?ContentType=application/vnd.openxmlformats-officedocument.spreadsheetml.printerSettings">
        <DigestMethod Algorithm="http://www.w3.org/2001/04/xmlenc#sha256"/>
        <DigestValue>9s98k3pRJYZbZRI3nRUSbX6O1nlH5VxF/ONUg7whrDo=</DigestValue>
      </Reference>
      <Reference URI="/xl/printerSettings/printerSettings2.bin?ContentType=application/vnd.openxmlformats-officedocument.spreadsheetml.printerSettings">
        <DigestMethod Algorithm="http://www.w3.org/2001/04/xmlenc#sha256"/>
        <DigestValue>7ZL5mJ5NYdzDfvPqqEG+LCYDK0pqzs59+lTTJCGbBXc=</DigestValue>
      </Reference>
      <Reference URI="/xl/printerSettings/printerSettings3.bin?ContentType=application/vnd.openxmlformats-officedocument.spreadsheetml.printerSettings">
        <DigestMethod Algorithm="http://www.w3.org/2001/04/xmlenc#sha256"/>
        <DigestValue>HMdMUL8w+I9ClksnzngAU/DFEw61Q94L2jYOp3byfXQ=</DigestValue>
      </Reference>
      <Reference URI="/xl/printerSettings/printerSettings4.bin?ContentType=application/vnd.openxmlformats-officedocument.spreadsheetml.printerSettings">
        <DigestMethod Algorithm="http://www.w3.org/2001/04/xmlenc#sha256"/>
        <DigestValue>FLifMMW5UlLOUkpcqJGjhMbaevjgUnUQwEEg5oUA/N4=</DigestValue>
      </Reference>
      <Reference URI="/xl/printerSettings/printerSettings5.bin?ContentType=application/vnd.openxmlformats-officedocument.spreadsheetml.printerSettings">
        <DigestMethod Algorithm="http://www.w3.org/2001/04/xmlenc#sha256"/>
        <DigestValue>erdIS1iKfwFCdbi3s0oPTvg5S/K15hG2IyNub5we1Ag=</DigestValue>
      </Reference>
      <Reference URI="/xl/printerSettings/printerSettings6.bin?ContentType=application/vnd.openxmlformats-officedocument.spreadsheetml.printerSettings">
        <DigestMethod Algorithm="http://www.w3.org/2001/04/xmlenc#sha256"/>
        <DigestValue>erdIS1iKfwFCdbi3s0oPTvg5S/K15hG2IyNub5we1Ag=</DigestValue>
      </Reference>
      <Reference URI="/xl/sharedStrings.xml?ContentType=application/vnd.openxmlformats-officedocument.spreadsheetml.sharedStrings+xml">
        <DigestMethod Algorithm="http://www.w3.org/2001/04/xmlenc#sha256"/>
        <DigestValue>RPPnc5lcGs/yPOyli3h2BvAFTwYP175FHHrmaZOyIEM=</DigestValue>
      </Reference>
      <Reference URI="/xl/styles.xml?ContentType=application/vnd.openxmlformats-officedocument.spreadsheetml.styles+xml">
        <DigestMethod Algorithm="http://www.w3.org/2001/04/xmlenc#sha256"/>
        <DigestValue>V4kgIaPdYHHhEOChje8TfX48zFBQjj1JugvmSyhnTes=</DigestValue>
      </Reference>
      <Reference URI="/xl/theme/theme1.xml?ContentType=application/vnd.openxmlformats-officedocument.theme+xml">
        <DigestMethod Algorithm="http://www.w3.org/2001/04/xmlenc#sha256"/>
        <DigestValue>Q1Y4CPpXAEfTWbGgm5zElx8B0pHQK4RzdZXVzDJUMDc=</DigestValue>
      </Reference>
      <Reference URI="/xl/workbook.xml?ContentType=application/vnd.openxmlformats-officedocument.spreadsheetml.sheet.main+xml">
        <DigestMethod Algorithm="http://www.w3.org/2001/04/xmlenc#sha256"/>
        <DigestValue>UOyZu64bED9q1WkpZrRS17Ur7zbtqbc3YlNfxIURLeo=</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Transform>
          <Transform Algorithm="http://www.w3.org/TR/2001/REC-xml-c14n-20010315"/>
        </Transforms>
        <DigestMethod Algorithm="http://www.w3.org/2001/04/xmlenc#sha256"/>
        <DigestValue>oD48ebbWmF/JeQKc+4mwRyt9mc0Q97z+n3PwXpERpqk=</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xTGNXcFxdW97Ugv9DnC0C0GSYso2IhwDUvIcHQA2nC0=</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ng5+l2MU4nkB7pLPNjb72h5DZhBlofEHAumJpmV2vog=</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ZL4O3COuea0DhgUU6BT2xFzURtXhTaRgIKk4i896Y3A=</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CzlDtl22I9Dc3pB9aymM78IJFfoE8WmqBDXuL9cYhtI=</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hrbFOjdPrfydM07ISZLCdeBsg4i6zV1UDHRIiw657nk=</DigestValue>
      </Reference>
      <Reference URI="/xl/worksheets/sheet1.xml?ContentType=application/vnd.openxmlformats-officedocument.spreadsheetml.worksheet+xml">
        <DigestMethod Algorithm="http://www.w3.org/2001/04/xmlenc#sha256"/>
        <DigestValue>UDM/jY1Wq6ETD166PMeHakaUYA3NruoGPt60eg+NGr4=</DigestValue>
      </Reference>
      <Reference URI="/xl/worksheets/sheet2.xml?ContentType=application/vnd.openxmlformats-officedocument.spreadsheetml.worksheet+xml">
        <DigestMethod Algorithm="http://www.w3.org/2001/04/xmlenc#sha256"/>
        <DigestValue>xktHL+Wo5XsnPqwFNShpCGLeDqV1jcPnatp7YUwWiHA=</DigestValue>
      </Reference>
      <Reference URI="/xl/worksheets/sheet3.xml?ContentType=application/vnd.openxmlformats-officedocument.spreadsheetml.worksheet+xml">
        <DigestMethod Algorithm="http://www.w3.org/2001/04/xmlenc#sha256"/>
        <DigestValue>MwfVtw56s8dfvgjxdZp2s7CINywgVn4wk8kJb7nVIAQ=</DigestValue>
      </Reference>
      <Reference URI="/xl/worksheets/sheet4.xml?ContentType=application/vnd.openxmlformats-officedocument.spreadsheetml.worksheet+xml">
        <DigestMethod Algorithm="http://www.w3.org/2001/04/xmlenc#sha256"/>
        <DigestValue>169PO+AIiCtmSUiyEya63EQ8LFa4cjCULE6SBzXNRW0=</DigestValue>
      </Reference>
      <Reference URI="/xl/worksheets/sheet5.xml?ContentType=application/vnd.openxmlformats-officedocument.spreadsheetml.worksheet+xml">
        <DigestMethod Algorithm="http://www.w3.org/2001/04/xmlenc#sha256"/>
        <DigestValue>4adh86+UyL4yZMJlbTJ7EIXa+aDs0VhtPDakkRoOUHE=</DigestValue>
      </Reference>
      <Reference URI="/xl/worksheets/sheet6.xml?ContentType=application/vnd.openxmlformats-officedocument.spreadsheetml.worksheet+xml">
        <DigestMethod Algorithm="http://www.w3.org/2001/04/xmlenc#sha256"/>
        <DigestValue>H25Lz6bqnWYMsLWbbU52BQVE3+W5SCmH7Sixt6Kfc1k=</DigestValue>
      </Reference>
      <Reference URI="/xl/worksheets/sheet7.xml?ContentType=application/vnd.openxmlformats-officedocument.spreadsheetml.worksheet+xml">
        <DigestMethod Algorithm="http://www.w3.org/2001/04/xmlenc#sha256"/>
        <DigestValue>8D4CJ01AmzJSkiqVlVifk2Ln2yQJAyDzzEDdXuOYUTE=</DigestValue>
      </Reference>
    </Manifest>
    <SignatureProperties>
      <SignatureProperty Id="idSignatureTime" Target="#idPackageSignature">
        <mdssi:SignatureTime xmlns:mdssi="http://schemas.openxmlformats.org/package/2006/digital-signature">
          <mdssi:Format>YYYY-MM-DDThh:mm:ssTZD</mdssi:Format>
          <mdssi:Value>2022-05-13T16:17:15Z</mdssi:Value>
        </mdssi:SignatureTime>
      </SignatureProperty>
    </SignatureProperties>
  </Object>
  <Object Id="idOfficeObject">
    <SignatureProperties>
      <SignatureProperty Id="idOfficeV1Details" Target="#idPackageSignature">
        <SignatureInfoV1 xmlns="http://schemas.microsoft.com/office/2006/digsig">
          <SetupID>{349D7406-25F1-48B2-B9F6-A8C5E93266A0}</SetupID>
          <SignatureText>César Fernández</SignatureText>
          <SignatureImage/>
          <SignatureComments/>
          <WindowsVersion>10.0</WindowsVersion>
          <OfficeVersion>16.0.10385/14</OfficeVersion>
          <ApplicationVersion>16.0.10385</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2022-05-13T16:17:15Z</xd:SigningTime>
          <xd:SigningCertificate>
            <xd:Cert>
              <xd:CertDigest>
                <DigestMethod Algorithm="http://www.w3.org/2001/04/xmlenc#sha256"/>
                <DigestValue>A3dBXqMGKYqbFdw+up6HwfbOYrPhnwPQSFTDKMfHDsE=</DigestValue>
              </xd:CertDigest>
              <xd:IssuerSerial>
                <X509IssuerName>C=PY, O=DOCUMENTA S.A., CN=CA-DOCUMENTA S.A., SERIALNUMBER=RUC 80050172-1</X509IssuerName>
                <X509SerialNumber>4013997394103920026</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qTCCBZGgAwIBAgIQWC+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hk+D/VTF+X5H6btEEiBu1KNEf35B5e2pyeOAOBsduFcJAgh3tjNAQGcY057ad1eCdBf6pbXv8Mhio0jlcGSvlmF+OVTTYvTUwF2HbgHDqOiQDJpnDzMhVXmNKfKH7W62QYKp0fKB8F8li1ChNt30za2bqzeTntqq3kCXHlhbjHlLMHqV76MgsEeHuSJMtxOBbQatlxyJRmcEfUyF/hu8A8q3caWLFOzfsJbTfpAxkxo3/ewkRVF/SAj70/3VBrw+IY/9TTTeS2oYrWkurC3tT5KTmwr1mMKIBprkVRVqzWuh+4HyPmgF/u4kqI6A8xiA1mdsk+hCP5zICkEv+qwjP9mK4pq1gTvjvuQ6sbu2+qBaUi5nTr/L81Y5vSvLOR0Hod7GmCx9p7JWMzEVAGmh28F0ZqPt5Ry37w4DLdtrBJPzdyso36OZseNaXM3puukBisbv2vyt2ydUvuLwEbl2oYDKcvfifCLauqlgwCv5BKFuxBDL/KKaxnJZBYKbEtgY9ztwYEY8xyAbyQqH/JAB88VW04vw7GVkdUPu7mw1udKafyJXRrqlsrAbCTWdtwYuXJPj3mi/x3z6+Fg1+kx9izYU/5+DtGLhk3YN0eIObqtjUjBhqT+u1rJ3iZtalwRtDBhEb5ehrQIDAQABo4ICUzCCAk8wEgYDVR0TAQH/BAgwBgEB/wIBADAOBgNVHQ8BAf8EBAMCAQYwHQYDVR0OBBYEFEAmrCZcYo/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wo/po7oT9Qq40OltXGGgBIA3i4NGFQ5UBsWU3tI+O3jNkBi/9k/BkYHVT9UxWNHUxoZw+QJsAKl5f8wQksVH18Scq5Z+RUSBQ7v1hvvH1m2P7FXcB0nf+nwDVoDyGv57EmhKofwQibUzKajDts6JrsXyugQhVbLynSCw4qPMJLpImpL21LxxVMcryQMYymYUAr3DrMLOUuXxKLXCSOf8oP/PSmBvKldr2xeGJ5kowMxq0Af8mn7+pnm3yi0Ons5plFugKv3eSAmBY3zBS5NGPt9FFY/9FeNbCNXLEIRhaCx3T/6lSfIJZU5fCfLUY3y0hkSwuoK1gf/hHFyqyN/PrJ8E9PbyEzpMYwc51K+PhRRMcrJaD9txveHz8XjDrjjoISL+ZV54LMzUi5sF++nG79TLxDaC4vBtg6I8mOooFqzbsYgM3R4SaElTQIv6dSEZX1wKJXh25RbldqePe4Alnwe3vU97ZrTEpKPQkRM4lPJVElOicbYR1Wx5xrvyFucagF6IVeP4IZLJt1L4rbiSzPq027Q8jECgeJeRQWVKS8nQ8KyMfA0tgAuL3Vtub5pSbMI3xqtQwdJtOgwFj2iVp1BQv3XegF6OySbw/sk46AGWOTwb6vwUPq5TfnuNzO92keBxGg+aWylEC25zYFPYpAq384g5lmVaV53zmp1f</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FABAACfAAAAAAAAAAAAAACWFwAAOwsAACBFTUYAAAEAuBsAAKoAAAAGAAAAAAAAAAAAAAAAAAAAgAcAADgEAABYAQAAwgAAAAAAAAAAAAAAAAAAAMA/BQDQ9QIACgAAABAAAAAAAAAAAAAAAEsAAAAQAAAAAAAAAAUAAAAeAAAAGAAAAAAAAAAAAAAAUQEAAKAAAAAnAAAAGAAAAAEAAAAAAAAAAAAAAAAAAAAlAAAADAAAAAEAAABMAAAAZAAAAAAAAAAAAAAAUAEAAJ8AAAAAAAAAAAAAAFE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w8PAAAAAAACUAAAAMAAAAAQAAAEwAAABkAAAAAAAAAAAAAABQAQAAnwAAAAAAAAAAAAAAUQEAAKAAAAAhAPAAAAAAAAAAAAAAAIA/AAAAAAAAAAAAAIA/AAAAAAAAAAAAAAAAAAAAAAAAAAAAAAAAAAAAAAAAAAAlAAAADAAAAAAAAIAoAAAADAAAAAEAAAAnAAAAGAAAAAEAAAAAAAAA8PDwAAAAAAAlAAAADAAAAAEAAABMAAAAZAAAAAAAAAAAAAAAUAEAAJ8AAAAAAAAAAAAAAFEBAACgAAAAIQDwAAAAAAAAAAAAAACAPwAAAAAAAAAAAACAPwAAAAAAAAAAAAAAAAAAAAAAAAAAAAAAAAAAAAAAAAAAJQAAAAwAAAAAAACAKAAAAAwAAAABAAAAJwAAABgAAAABAAAAAAAAAPDw8AAAAAAAJQAAAAwAAAABAAAATAAAAGQAAAAAAAAAAAAAAFABAACfAAAAAAAAAAAAAABRAQAAoAAAACEA8AAAAAAAAAAAAAAAgD8AAAAAAAAAAAAAgD8AAAAAAAAAAAAAAAAAAAAAAAAAAAAAAAAAAAAAAAAAACUAAAAMAAAAAAAAgCgAAAAMAAAAAQAAACcAAAAYAAAAAQAAAAAAAADw8PAAAAAAACUAAAAMAAAAAQAAAEwAAABkAAAAAAAAAAAAAABQAQAAnwAAAAAAAAAAAAAAUQEAAKAAAAAhAPAAAAAAAAAAAAAAAIA/AAAAAAAAAAAAAIA/AAAAAAAAAAAAAAAAAAAAAAAAAAAAAAAAAAAAAAAAAAAlAAAADAAAAAAAAIAoAAAADAAAAAEAAAAnAAAAGAAAAAEAAAAAAAAA////AAAAAAAlAAAADAAAAAEAAABMAAAAZAAAAAAAAAAAAAAAUAEAAJ8AAAAAAAAAAAAAAFEBAACgAAAAIQDwAAAAAAAAAAAAAACAPwAAAAAAAAAAAACAPwAAAAAAAAAAAAAAAAAAAAAAAAAAAAAAAAAAAAAAAAAAJQAAAAwAAAAAAACAKAAAAAwAAAABAAAAJwAAABgAAAABAAAAAAAAAP///wAAAAAAJQAAAAwAAAABAAAATAAAAGQAAAAAAAAAAAAAAFABAACfAAAAAAAAAAAAAABRAQAAoAAAACEA8AAAAAAAAAAAAAAAgD8AAAAAAAAAAAAAgD8AAAAAAAAAAAAAAAAAAAAAAAAAAAAAAAAAAAAAAAAAACUAAAAMAAAAAAAAgCgAAAAMAAAAAQAAACcAAAAYAAAAAQAAAAAAAAD///8AAAAAACUAAAAMAAAAAQAAAEwAAABkAAAAAAAAAAQAAAA/AQAAFwAAAAAAAAAEAAAAQAEAABQAAAAhAPAAAAAAAAAAAAAAAIA/AAAAAAAAAAAAAIA/AAAAAAAAAAAAAAAAAAAAAAAAAAAAAAAAAAAAAAAAAAAlAAAADAAAAAAAAIAoAAAADAAAAAEAAAAnAAAAGAAAAAEAAAAAAAAA////AAAAAAAlAAAADAAAAAEAAABMAAAAZAAAAPgAAAAFAAAANAEAABUAAAD4AAAABQAAAD0AAAARAAAAIQDwAAAAAAAAAAAAAACAPwAAAAAAAAAAAACAPwAAAAAAAAAAAAAAAAAAAAAAAAAAAAAAAAAAAAAAAAAAJQAAAAwAAAAAAACAKAAAAAwAAAABAAAAUgAAAHABAAABAAAA8////wAAAAAAAAAAAAAAAJABAAAAAAABAAAAAHMAZQBnAG8AZQAgAHUAaQAAAAAAAAAAAAAAAAAAAAAAAAAAAAAAAAAAAAAAAAAAAAAAAAAAAAAAAAAAAAAAAAAAAAAAoJBr7P1/AAAAAAAAAAAAACgSAAAAAAAAQAAAwP1/AAAwFpXq/X8AAB6j84D9fwAABAAAAAAAAAAwFpXq/X8AAPm4EVvpAAAAAAAAAAAAAADjJr3rkusAAHEAAADpAAAASAAAAAAAAAC4qFOB/X8AACCjXIH9fwAA4OwqgQAAAAABAAAAAAAAAJbEU4H9fwAAAACV6v1/AAAAAAAAAAAAAAAAAADpAAAA0bdC6v1/AAAAAAAAAAAAABAdAAAAAAAAwCHUhy4CAABIuxFb6QAAAMAh1IcuAgAAC6dG6v1/AAAQuhFb6QAAAKm6EVvpAAAAAAAAAAAAAAAAAAAAZHYACAAAAAAlAAAADAAAAAEAAAAYAAAADAAAAAAAAAASAAAADAAAAAEAAAAeAAAAGAAAAPgAAAAFAAAANQEAABYAAAAlAAAADAAAAAEAAABUAAAAhAAAAPkAAAAFAAAAMwEAABUAAAABAAAAVVWPQSa0j0H5AAAABQAAAAkAAABMAAAAAAAAAAAAAAAAAAAA//////////9gAAAAMQAzAC8ANQAvADIAMAAyADIAAAAHAAAABwAAAAUAAAAHAAAABQAAAAcAAAAHAAAABwAAAAcAAABLAAAAQAAAADAAAAAFAAAAIAAAAAEAAAABAAAAEAAAAAAAAAAAAAAAUQEAAKAAAAAAAAAAAAAAAFEBAACgAAAAUgAAAHABAAACAAAAFAAAAAkAAAAAAAAAAAAAALwCAAAAAAAAAQICIlMAeQBzAHQAZQBtAAAAAAAAAAAAAAAAAAAAAAAAAAAAAAAAAAAAAAAAAAAAAAAAAAAAAAAAAAAAAAAAAAAAAAAAAAAACQAAAAEAAAAJAAAAAAAAAP////8uAgAAiP5p6v1/AAAAAAAAAAAAAAAAAAAAAAAAwOIQW+kAAACI4hBb6QAAAAAAAAAAAAAAAAAAAAAAAACzcbzrkusAALhs+dP9fwAAEQAAAAAAAABwtWmMLgIAAMAh1IcuAgAA4OMQWwAAAAAAAAAAAAAAAAcAAAAAAAAAILJ5jC4CAAAc4xBb6QAAAFnjEFvpAAAA0bdC6v1/AADA4hBb6QAAANZNR+oAAAAA40/Ck9tlAAARAAAAAAAAAMAh1IcuAgAAC6dG6v1/AADA4hBb6QAAAFnjEFvpAAAAAAAAAAAAAAAAAAAAZHYACAAAAAAlAAAADAAAAAIAAAAnAAAAGAAAAAMAAAAAAAAAAAAAAAAAAAAlAAAADAAAAAMAAABMAAAAZAAAAAAAAAAAAAAA//////////8AAAAAHAAAAAAAAAA/AAAAIQDwAAAAAAAAAAAAAACAPwAAAAAAAAAAAACAPwAAAAAAAAAAAAAAAAAAAAAAAAAAAAAAAAAAAAAAAAAAJQAAAAwAAAAAAACAKAAAAAwAAAADAAAAJwAAABgAAAADAAAAAAAAAAAAAAAAAAAAJQAAAAwAAAADAAAATAAAAGQAAAAAAAAAAAAAAP//////////AAAAABwAAABAAQAAAAAAACEA8AAAAAAAAAAAAAAAgD8AAAAAAAAAAAAAgD8AAAAAAAAAAAAAAAAAAAAAAAAAAAAAAAAAAAAAAAAAACUAAAAMAAAAAAAAgCgAAAAMAAAAAwAAACcAAAAYAAAAAwAAAAAAAAAAAAAAAAAAACUAAAAMAAAAAwAAAEwAAABkAAAAAAAAAAAAAAD//////////0ABAAAcAAAAAAAAAD8AAAAhAPAAAAAAAAAAAAAAAIA/AAAAAAAAAAAAAIA/AAAAAAAAAAAAAAAAAAAAAAAAAAAAAAAAAAAAAAAAAAAlAAAADAAAAAAAAIAoAAAADAAAAAMAAAAnAAAAGAAAAAMAAAAAAAAAAAAAAAAAAAAlAAAADAAAAAMAAABMAAAAZAAAAAAAAABbAAAAPwEAAFwAAAAAAAAAWwAAAEABAAACAAAAIQDwAAAAAAAAAAAAAACAPwAAAAAAAAAAAACAPwAAAAAAAAAAAAAAAAAAAAAAAAAAAAAAAAAAAAAAAAAAJQAAAAwAAAAAAACAKAAAAAwAAAADAAAAJwAAABgAAAADAAAAAAAAAP///wAAAAAAJQAAAAwAAAADAAAATAAAAGQAAAAAAAAAHAAAAD8BAABaAAAAAAAAABwAAABAAQAAPwAAACEA8AAAAAAAAAAAAAAAgD8AAAAAAAAAAAAAgD8AAAAAAAAAAAAAAAAAAAAAAAAAAAAAAAAAAAAAAAAAACUAAAAMAAAAAAAAgCgAAAAMAAAAAwAAACcAAAAYAAAAAwAAAAAAAAD///8AAAAAACUAAAAMAAAAAwAAAEwAAABkAAAACwAAADcAAAAhAAAAWgAAAAsAAAA3AAAAFwAAACQAAAAhAPAAAAAAAAAAAAAAAIA/AAAAAAAAAAAAAIA/AAAAAAAAAAAAAAAAAAAAAAAAAAAAAAAAAAAAAAAAAAAlAAAADAAAAAAAAIAoAAAADAAAAAMAAABSAAAAcAEAAAMAAADg////AAAAAAAAAAAAAAAAkAEAAAAAAAEAAAAAYQByAGkAYQBsAAAAAAAAAAAAAAAAAAAAAAAAAAAAAAAAAAAAAAAAAAAAAAAAAAAAAAAAAAAAAAAAAAAAAAAAAAAA//8AAAAAAQAAADCBMZ4uAgAAAAAAAAAAAACI/mnq/X8AAAAAAAAAAAAAIGQBiC4CAADym+FIuWfYAQIAAAAAAAAAAAAAAAAAAAAAAAAAAAAAAJNSvOuS6wAAqPqEgP1/AABo/4SA/X8AAOD///8AAAAAwCHUhy4CAADYxhBbAAAAAAAAAAAAAAAABgAAAAAAAAAgAAAAAAAAAPzFEFvpAAAAOcYQW+kAAADRt0Lq/X8AAAAAAAAAAAAAAAAAAAAAAACArj+eLgIAAAAAAAAAAAAAwCHUhy4CAAALp0bq/X8AAKDFEFvpAAAAOcYQW+kAAAAAAAAAAAAAAAAAAABkdgAIAAAAACUAAAAMAAAAAwAAABgAAAAMAAAAAAAAABIAAAAMAAAAAQAAABYAAAAMAAAACAAAAFQAAABUAAAADAAAADcAAAAgAAAAWgAAAAEAAABVVY9BJrSPQQwAAABbAAAAAQAAAEwAAAAEAAAACwAAADcAAAAiAAAAWwAAAFAAAABYAAAAFQAAABYAAAAMAAAAAAAAACUAAAAMAAAAAgAAACcAAAAYAAAABAAAAAAAAAD///8AAAAAACUAAAAMAAAABAAAAEwAAABkAAAALQAAACAAAAA0AQAAWgAAAC0AAAAgAAAACAEAADsAAAAhAPAAAAAAAAAAAAAAAIA/AAAAAAAAAAAAAIA/AAAAAAAAAAAAAAAAAAAAAAAAAAAAAAAAAAAAAAAAAAAlAAAADAAAAAAAAIAoAAAADAAAAAQAAAAnAAAAGAAAAAQAAAAAAAAA////AAAAAAAlAAAADAAAAAQAAABMAAAAZAAAAC0AAAAgAAAANAEAAFYAAAAtAAAAIAAAAAgBAAA3AAAAIQDwAAAAAAAAAAAAAACAPwAAAAAAAAAAAACAPwAAAAAAAAAAAAAAAAAAAAAAAAAAAAAAAAAAAAAAAAAAJQAAAAwAAAAAAACAKAAAAAwAAAAEAAAAJwAAABgAAAAEAAAAAAAAAP///wAAAAAAJQAAAAwAAAAEAAAATAAAAGQAAAAtAAAAOwAAALwAAABWAAAALQAAADsAAACQAAAAHAAAACEA8AAAAAAAAAAAAAAAgD8AAAAAAAAAAAAAgD8AAAAAAAAAAAAAAAAAAAAAAAAAAAAAAAAAAAAAAAAAACUAAAAMAAAAAAAAgCgAAAAMAAAABAAAAFIAAABwAQAABAAAAOz///8AAAAAAAAAAAAAAACQAQAAAAAAAQAAAABzAGUAZwBvAGUAIAB1AGkAAAAAAAAAAAAAAAAAAAAAAAAAAAAAAAAAAAAAAAAAAAAAAAAAAAAAAAAAAAAAAAAAAAAAAAAAAAAAAAAAAAAAAAAAAAAIAAAAAAAAAIj+aer9fwAAAAAAAAAAAAAcPACAAACgPwAAoD8AAKA//v////////8AAAAAAAAAAAAAAAAAAAAAM1K865LrAAAAAAAAAAAAAAgAAAAAAAAA7P///wAAAADAIdSHLgIAAHjHEFsAAAAAAAAAAAAAAAAJAAAAAAAAACAAAAAAAAAAnMYQW+kAAADZxhBb6QAAANG3Qur9fwAAAAAAAAAAAACJyAuAAAAAADCuP54uAgAAAAAAAAAAAADAIdSHLgIAAAunRur9fwAAQMYQW+kAAADZxhBb6QAAAAAAAAAAAAAAAAAAAGR2AAgAAAAAJQAAAAwAAAAEAAAAGAAAAAwAAAAAAAAAEgAAAAwAAAABAAAAHgAAABgAAAAtAAAAOwAAAL0AAABXAAAAJQAAAAwAAAAEAAAAVAAAAKgAAAAuAAAAOwAAALsAAABWAAAAAQAAAFVVj0EmtI9BLgAAADsAAAAPAAAATAAAAAAAAAAAAAAAAAAAAP//////////bAAAAEMA6QBzAGEAcgAgAEYAZQByAG4A4QBuAGQAZQB6AAAADAAAAAoAAAAIAAAACgAAAAcAAAAFAAAACgAAAAoAAAAHAAAACwAAAAoAAAALAAAADAAAAAoAAAAJAAAASwAAAEAAAAAwAAAABQAAACAAAAABAAAAAQAAABAAAAAAAAAAAAAAAFEBAACgAAAAAAAAAAAAAABRAQAAoAAAACUAAAAMAAAAAgAAACcAAAAYAAAABQAAAAAAAAD///8AAAAAACUAAAAMAAAABQAAAEwAAABkAAAAAAAAAGEAAABQAQAAmwAAAAAAAABhAAAAUQEAADsAAAAhAPAAAAAAAAAAAAAAAIA/AAAAAAAAAAAAAIA/AAAAAAAAAAAAAAAAAAAAAAAAAAAAAAAAAAAAAAAAAAAlAAAADAAAAAAAAIAoAAAADAAAAAUAAAAnAAAAGAAAAAUAAAAAAAAA////AAAAAAAlAAAADAAAAAUAAABMAAAAZAAAAAsAAABhAAAAPwEAAHEAAAALAAAAYQAAADUBAAARAAAAIQDwAAAAAAAAAAAAAACAPwAAAAAAAAAAAACAPwAAAAAAAAAAAAAAAAAAAAAAAAAAAAAAAAAAAAAAAAAAJQAAAAwAAAAAAACAKAAAAAwAAAAFAAAAJQAAAAwAAAABAAAAGAAAAAwAAAAAAAAAEgAAAAwAAAABAAAAHgAAABgAAAALAAAAYQAAAEABAAByAAAAJQAAAAwAAAABAAAAVAAAAKgAAAAMAAAAYQAAAGwAAABxAAAAAQAAAFVVj0EmtI9BDAAAAGEAAAAPAAAATAAAAAAAAAAAAAAAAAAAAP//////////bAAAAEMA6QBzAGEAcgAgAEYAZQByAG4A4QBuAGQAZQB6AAAACAAAAAcAAAAGAAAABwAAAAUAAAAEAAAABgAAAAcAAAAFAAAABwAAAAcAAAAHAAAACAAAAAcAAAAGAAAASwAAAEAAAAAwAAAABQAAACAAAAABAAAAAQAAABAAAAAAAAAAAAAAAFEBAACgAAAAAAAAAAAAAABRAQAAoAAAACUAAAAMAAAAAgAAACcAAAAYAAAABQAAAAAAAAD///8AAAAAACUAAAAMAAAABQAAAEwAAABkAAAACwAAAHYAAAA/AQAAhgAAAAsAAAB2AAAANQEAABEAAAAhAPAAAAAAAAAAAAAAAIA/AAAAAAAAAAAAAIA/AAAAAAAAAAAAAAAAAAAAAAAAAAAAAAAAAAAAAAAAAAAlAAAADAAAAAAAAIAoAAAADAAAAAUAAAAlAAAADAAAAAEAAAAYAAAADAAAAAAAAAASAAAADAAAAAEAAAAeAAAAGAAAAAsAAAB2AAAAQAEAAIcAAAAlAAAADAAAAAEAAABUAAAAfAAAAAwAAAB2AAAAQgAAAIYAAAABAAAAVVWPQSa0j0EMAAAAdgAAAAgAAABMAAAAAAAAAAAAAAAAAAAA//////////9cAAAAQwBvAG4AdABhAGQAbwByAAgAAAAIAAAABwAAAAQAAAAHAAAACAAAAAgAAAAFAAAASwAAAEAAAAAwAAAABQAAACAAAAABAAAAAQAAABAAAAAAAAAAAAAAAFEBAACgAAAAAAAAAAAAAABRAQAAoAAAACUAAAAMAAAAAgAAACcAAAAYAAAABQAAAAAAAAD///8AAAAAACUAAAAMAAAABQAAAEwAAABkAAAACwAAAIsAAABFAQAAmwAAAAsAAACLAAAAOwEAABEAAAAhAPAAAAAAAAAAAAAAAIA/AAAAAAAAAAAAAIA/AAAAAAAAAAAAAAAAAAAAAAAAAAAAAAAAAAAAAAAAAAAlAAAADAAAAAAAAIAoAAAADAAAAAUAAAAlAAAADAAAAAEAAAAYAAAADAAAAAAAAAASAAAADAAAAAEAAAAWAAAADAAAAAAAAABUAAAAXAEAAAwAAACLAAAARAEAAJsAAAABAAAAVVWPQSa0j0EMAAAAiwAAAC0AAABMAAAABAAAAAsAAACLAAAARgEAAJwAAACoAAAARgBpAHIAbQBhAGQAbwAgAHAAbwByADoAIABDAEUAUwBBAFIAIABEAEEATgBJAEUATAAgAEYARQBSAE4AQQBOAEQARQBaACAAUwBDAEgATgBFAEkARABFAFIAAAAGAAAAAwAAAAUAAAALAAAABwAAAAgAAAAIAAAABAAAAAgAAAAIAAAABQAAAAMAAAAEAAAACAAAAAcAAAAHAAAACAAAAAgAAAAEAAAACQAAAAgAAAAKAAAAAwAAAAcAAAAGAAAABAAAAAYAAAAHAAAACAAAAAoAAAAIAAAACgAAAAkAAAAHAAAABwAAAAQAAAAHAAAACAAAAAkAAAAKAAAABwAAAAMAAAAJAAAABwAAAAgAAAAWAAAADAAAAAAAAAAlAAAADAAAAAIAAAAOAAAAFAAAAAAAAAAQAAAAFAAAAA==</Object>
  <Object Id="idInvalidSigLnImg">AQAAAGwAAAAAAAAAAAAAAFABAACfAAAAAAAAAAAAAACWFwAAOwsAACBFTUYAAAEA8B8AALAAAAAGAAAAAAAAAAAAAAAAAAAAgAcAADgEAABYAQAAwgAAAAAAAAAAAAAAAAAAAMA/BQDQ9QIACgAAABAAAAAAAAAAAAAAAEsAAAAQAAAAAAAAAAUAAAAeAAAAGAAAAAAAAAAAAAAAUQEAAKAAAAAnAAAAGAAAAAEAAAAAAAAAAAAAAAAAAAAlAAAADAAAAAEAAABMAAAAZAAAAAAAAAAAAAAAUAEAAJ8AAAAAAAAAAAAAAFE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w8PAAAAAAACUAAAAMAAAAAQAAAEwAAABkAAAAAAAAAAAAAABQAQAAnwAAAAAAAAAAAAAAUQEAAKAAAAAhAPAAAAAAAAAAAAAAAIA/AAAAAAAAAAAAAIA/AAAAAAAAAAAAAAAAAAAAAAAAAAAAAAAAAAAAAAAAAAAlAAAADAAAAAAAAIAoAAAADAAAAAEAAAAnAAAAGAAAAAEAAAAAAAAA8PDwAAAAAAAlAAAADAAAAAEAAABMAAAAZAAAAAAAAAAAAAAAUAEAAJ8AAAAAAAAAAAAAAFEBAACgAAAAIQDwAAAAAAAAAAAAAACAPwAAAAAAAAAAAACAPwAAAAAAAAAAAAAAAAAAAAAAAAAAAAAAAAAAAAAAAAAAJQAAAAwAAAAAAACAKAAAAAwAAAABAAAAJwAAABgAAAABAAAAAAAAAPDw8AAAAAAAJQAAAAwAAAABAAAATAAAAGQAAAAAAAAAAAAAAFABAACfAAAAAAAAAAAAAABRAQAAoAAAACEA8AAAAAAAAAAAAAAAgD8AAAAAAAAAAAAAgD8AAAAAAAAAAAAAAAAAAAAAAAAAAAAAAAAAAAAAAAAAACUAAAAMAAAAAAAAgCgAAAAMAAAAAQAAACcAAAAYAAAAAQAAAAAAAADw8PAAAAAAACUAAAAMAAAAAQAAAEwAAABkAAAAAAAAAAAAAABQAQAAnwAAAAAAAAAAAAAAUQEAAKAAAAAhAPAAAAAAAAAAAAAAAIA/AAAAAAAAAAAAAIA/AAAAAAAAAAAAAAAAAAAAAAAAAAAAAAAAAAAAAAAAAAAlAAAADAAAAAAAAIAoAAAADAAAAAEAAAAnAAAAGAAAAAEAAAAAAAAA////AAAAAAAlAAAADAAAAAEAAABMAAAAZAAAAAAAAAAAAAAAUAEAAJ8AAAAAAAAAAAAAAFEBAACgAAAAIQDwAAAAAAAAAAAAAACAPwAAAAAAAAAAAACAPwAAAAAAAAAAAAAAAAAAAAAAAAAAAAAAAAAAAAAAAAAAJQAAAAwAAAAAAACAKAAAAAwAAAABAAAAJwAAABgAAAABAAAAAAAAAP///wAAAAAAJQAAAAwAAAABAAAATAAAAGQAAAAAAAAAAAAAAFABAACfAAAAAAAAAAAAAABRAQAAoAAAACEA8AAAAAAAAAAAAAAAgD8AAAAAAAAAAAAAgD8AAAAAAAAAAAAAAAAAAAAAAAAAAAAAAAAAAAAAAAAAACUAAAAMAAAAAAAAgCgAAAAMAAAAAQAAACcAAAAYAAAAAQAAAAAAAAD///8AAAAAACUAAAAMAAAAAQAAAEwAAABkAAAAAAAAAAQAAAA/AQAAFwAAAAAAAAAEAAAAQAEAABQAAAAhAPAAAAAAAAAAAAAAAIA/AAAAAAAAAAAAAIA/AAAAAAAAAAAAAAAAAAAAAAAAAAAAAAAAAAAAAAAAAAAlAAAADAAAAAAAAIAoAAAADAAAAAEAAAAnAAAAGAAAAAEAAAAAAAAA////AAAAAAAlAAAADAAAAAEAAABMAAAAZAAAAAsAAAAEAAAAHgAAABcAAAALAAAABAAAABQAAAAUAAAAIQDwAAAAAAAAAAAAAACAPwAAAAAAAAAAAACAPwAAAAAAAAAAAAAAAAAAAAAAAAAAAAAAAAAAAAAAAAAAJQAAAAwAAAAAAACAKAAAAAwAAAABAAAAUAAAAHQDAAANAAAABQAAABwAAAAUAAAADQAAAAUAAAAAAAAAAAAAABAAAAAQAAAATAAAACgAAAB0AAAAAAMAAAAAAAAAAAAAEAAAACgAAAAQAAAAEAAAAAEAGAAAAAAAAAAAAAAAAAAAAAAAAAAAAAAAAAAAAAAAAAAAAAAAAAAAAAAKFkIcPLYRJW8AAAAAAAAAAAAAAAAAAAAAAAAIETQOHlwAAAAAAAAAAAAAAAAAAAARJW8fQ8kfQ8kLGUsAAAAAAAAAAAAAAAAIETQdQMEJEzt7t91LdKBLdKBLdKA/YocECRgcPbgfQ8keQcQIEjYWIzAdLT4IETQdQMEVLosAAABLdKClzeR7t92+1uV7t91pdn4HEDEdQMEfQ8kdQMEIETQIETQdQMEdP70ECRgAAABLdKB7t93t7e3t7e3t7e3t7e19fX0GDiocPLYfQ8kdQMEdQMEfQ8kJEzslOlAAAABLdKC91eTt7e3t7e3t7e3t7e3t7e1TU1MECBodP70fQ8kfQ8kWMJABAgI3VXYAAABLdKB7t93t7e2+eje+eje1dDRWVlYECBoXMpcfQ8kfQ8kfQ8kfQ8kULIYBAwkAAABLdKC91eTt7e3t7e3t7e09PT0KF0YdP78fQ8kfQ8kQI2oFCyEVLYkfQ8kaOq4HEDFLdKB7t93t7e3Z5Op7t90OFRobO7MfQ8kcPbgKFkQyMjKkpKQ6OjoGDioRJW8ECh5LdKC91eTt7e17t917t90+XG8GDiwQI2oHCRFsbGzn5+ft7e3t7e2Toq0oPlYAAABLdKB7t93t7e17t917t917t91bh6ODg4PLy8vt7e3t7e3t7e3t7e17t91LdKAAAABLdKC91eTt7e3Z5Op7t917t93M3eft7e3t7e3t7e3t7e3t7e3t7e3E2OZLdKAAAABLdKB7t93t7e3t7e3t7e3t7e3t7e3t7e3t7e3t7e3t7e3t7e3t7e17t91LdKAAAABLdKClzeR7t92+1uV7t92+1uV7t92+1uV7t92+1uV7t92+1uV7t92qz+VLdKAAAAB7t91LdKBLdKBLdKBLdKBLdKBLdKBLdKBLdKBLdKBLdKBLdKBLdKBLdKB7t90AAAAAAAAAAAAAAAAAAAAAAAAAAAAAAAAAAAAAAAAAAAAAAAAAAAAAAAAAAAAAAAAAAAAnAAAAGAAAAAEAAAAAAAAA////AAAAAAAlAAAADAAAAAEAAABMAAAAZAAAACoAAAAFAAAAhAAAABUAAAAqAAAABQAAAFsAAAARAAAAIQDwAAAAAAAAAAAAAACAPwAAAAAAAAAAAACAPwAAAAAAAAAAAAAAAAAAAAAAAAAAAAAAAAAAAAAAAAAAJQAAAAwAAAAAAACAKAAAAAwAAAABAAAAUgAAAHABAAABAAAA8////wAAAAAAAAAAAAAAAJABAAAAAAABAAAAAHMAZQBnAG8AZQAgAHUAaQAAAAAAAAAAAAAAAAAAAAAAAAAAAAAAAAAAAAAAAAAAAAAAAAAAAAAAAAAAAAAAAAAAAAAAoJBr7P1/AAAAAAAAAAAAACgSAAAAAAAAQAAAwP1/AAAwFpXq/X8AAB6j84D9fwAABAAAAAAAAAAwFpXq/X8AAPm4EVvpAAAAAAAAAAAAAADjJr3rkusAAHEAAADpAAAASAAAAAAAAAC4qFOB/X8AACCjXIH9fwAA4OwqgQAAAAABAAAAAAAAAJbEU4H9fwAAAACV6v1/AAAAAAAAAAAAAAAAAADpAAAA0bdC6v1/AAAAAAAAAAAAABAdAAAAAAAAwCHUhy4CAABIuxFb6QAAAMAh1IcuAgAAC6dG6v1/AAAQuhFb6QAAAKm6EVvpAAAAAAAAAAAAAAAAAAAAZHYACAAAAAAlAAAADAAAAAEAAAAYAAAADAAAAP8AAAASAAAADAAAAAEAAAAeAAAAGAAAACoAAAAFAAAAhQAAABYAAAAlAAAADAAAAAEAAABUAAAAqAAAACsAAAAFAAAAgwAAABUAAAABAAAAVVWPQSa0j0ErAAAABQAAAA8AAABMAAAAAAAAAAAAAAAAAAAA//////////9sAAAARgBpAHIAbQBhACAAbgBvACAAdgDhAGwAaQBkAGEAAAAGAAAAAwAAAAUAAAALAAAABwAAAAQAAAAHAAAACAAAAAQAAAAGAAAABwAAAAMAAAADAAAACAAAAAcAAABLAAAAQAAAADAAAAAFAAAAIAAAAAEAAAABAAAAEAAAAAAAAAAAAAAAUQEAAKAAAAAAAAAAAAAAAFEBAACgAAAAUgAAAHABAAACAAAAFAAAAAkAAAAAAAAAAAAAALwCAAAAAAAAAQICIlMAeQBzAHQAZQBtAAAAAAAAAAAAAAAAAAAAAAAAAAAAAAAAAAAAAAAAAAAAAAAAAAAAAAAAAAAAAAAAAAAAAAAAAAAACQAAAAEAAAAJAAAAAAAAAP////8uAgAAiP5p6v1/AAAAAAAAAAAAAAAAAAAAAAAAwOIQW+kAAACI4hBb6QAAAAAAAAAAAAAAAAAAAAAAAACzcbzrkusAALhs+dP9fwAAEQAAAAAAAABwtWmMLgIAAMAh1IcuAgAA4OMQWwAAAAAAAAAAAAAAAAcAAAAAAAAAILJ5jC4CAAAc4xBb6QAAAFnjEFvpAAAA0bdC6v1/AADA4hBb6QAAANZNR+oAAAAA40/Ck9tlAAARAAAAAAAAAMAh1IcuAgAAC6dG6v1/AADA4hBb6QAAAFnjEFvpAAAAAAAAAAAAAAAAAAAAZHYACAAAAAAlAAAADAAAAAIAAAAnAAAAGAAAAAMAAAAAAAAAAAAAAAAAAAAlAAAADAAAAAMAAABMAAAAZAAAAAAAAAAAAAAA//////////8AAAAAHAAAAAAAAAA/AAAAIQDwAAAAAAAAAAAAAACAPwAAAAAAAAAAAACAPwAAAAAAAAAAAAAAAAAAAAAAAAAAAAAAAAAAAAAAAAAAJQAAAAwAAAAAAACAKAAAAAwAAAADAAAAJwAAABgAAAADAAAAAAAAAAAAAAAAAAAAJQAAAAwAAAADAAAATAAAAGQAAAAAAAAAAAAAAP//////////AAAAABwAAABAAQAAAAAAACEA8AAAAAAAAAAAAAAAgD8AAAAAAAAAAAAAgD8AAAAAAAAAAAAAAAAAAAAAAAAAAAAAAAAAAAAAAAAAACUAAAAMAAAAAAAAgCgAAAAMAAAAAwAAACcAAAAYAAAAAwAAAAAAAAAAAAAAAAAAACUAAAAMAAAAAwAAAEwAAABkAAAAAAAAAAAAAAD//////////0ABAAAcAAAAAAAAAD8AAAAhAPAAAAAAAAAAAAAAAIA/AAAAAAAAAAAAAIA/AAAAAAAAAAAAAAAAAAAAAAAAAAAAAAAAAAAAAAAAAAAlAAAADAAAAAAAAIAoAAAADAAAAAMAAAAnAAAAGAAAAAMAAAAAAAAAAAAAAAAAAAAlAAAADAAAAAMAAABMAAAAZAAAAAAAAABbAAAAPwEAAFwAAAAAAAAAWwAAAEABAAACAAAAIQDwAAAAAAAAAAAAAACAPwAAAAAAAAAAAACAPwAAAAAAAAAAAAAAAAAAAAAAAAAAAAAAAAAAAAAAAAAAJQAAAAwAAAAAAACAKAAAAAwAAAADAAAAJwAAABgAAAADAAAAAAAAAP///wAAAAAAJQAAAAwAAAADAAAATAAAAGQAAAAAAAAAHAAAAD8BAABaAAAAAAAAABwAAABAAQAAPwAAACEA8AAAAAAAAAAAAAAAgD8AAAAAAAAAAAAAgD8AAAAAAAAAAAAAAAAAAAAAAAAAAAAAAAAAAAAAAAAAACUAAAAMAAAAAAAAgCgAAAAMAAAAAwAAACcAAAAYAAAAAwAAAAAAAAD///8AAAAAACUAAAAMAAAAAwAAAEwAAABkAAAACwAAADcAAAAhAAAAWgAAAAsAAAA3AAAAFwAAACQAAAAhAPAAAAAAAAAAAAAAAIA/AAAAAAAAAAAAAIA/AAAAAAAAAAAAAAAAAAAAAAAAAAAAAAAAAAAAAAAAAAAlAAAADAAAAAAAAIAoAAAADAAAAAMAAABSAAAAcAEAAAMAAADg////AAAAAAAAAAAAAAAAkAEAAAAAAAEAAAAAYQByAGkAYQBsAAAAAAAAAAAAAAAAAAAAAAAAAAAAAAAAAAAAAAAAAAAAAAAAAAAAAAAAAAAAAAAAAAAAAAAAAAAA//8AAAAAAQAAADCBMZ4uAgAAAAAAAAAAAACI/mnq/X8AAAAAAAAAAAAAIGQBiC4CAADym+FIuWfYAQIAAAAAAAAAAAAAAAAAAAAAAAAAAAAAAJNSvOuS6wAAqPqEgP1/AABo/4SA/X8AAOD///8AAAAAwCHUhy4CAADYxhBbAAAAAAAAAAAAAAAABgAAAAAAAAAgAAAAAAAAAPzFEFvpAAAAOcYQW+kAAADRt0Lq/X8AAAAAAAAAAAAAAAAAAAAAAACArj+eLgIAAAAAAAAAAAAAwCHUhy4CAAALp0bq/X8AAKDFEFvpAAAAOcYQW+kAAAAAAAAAAAAAAAAAAABkdgAIAAAAACUAAAAMAAAAAwAAABgAAAAMAAAAAAAAABIAAAAMAAAAAQAAABYAAAAMAAAACAAAAFQAAABUAAAADAAAADcAAAAgAAAAWgAAAAEAAABVVY9BJrSPQQwAAABbAAAAAQAAAEwAAAAEAAAACwAAADcAAAAiAAAAWwAAAFAAAABYAAAAFQAAABYAAAAMAAAAAAAAACUAAAAMAAAAAgAAACcAAAAYAAAABAAAAAAAAAD///8AAAAAACUAAAAMAAAABAAAAEwAAABkAAAALQAAACAAAAA0AQAAWgAAAC0AAAAgAAAACAEAADsAAAAhAPAAAAAAAAAAAAAAAIA/AAAAAAAAAAAAAIA/AAAAAAAAAAAAAAAAAAAAAAAAAAAAAAAAAAAAAAAAAAAlAAAADAAAAAAAAIAoAAAADAAAAAQAAAAnAAAAGAAAAAQAAAAAAAAA////AAAAAAAlAAAADAAAAAQAAABMAAAAZAAAAC0AAAAgAAAANAEAAFYAAAAtAAAAIAAAAAgBAAA3AAAAIQDwAAAAAAAAAAAAAACAPwAAAAAAAAAAAACAPwAAAAAAAAAAAAAAAAAAAAAAAAAAAAAAAAAAAAAAAAAAJQAAAAwAAAAAAACAKAAAAAwAAAAEAAAAJwAAABgAAAAEAAAAAAAAAP///wAAAAAAJQAAAAwAAAAEAAAATAAAAGQAAAAtAAAAOwAAALwAAABWAAAALQAAADsAAACQAAAAHAAAACEA8AAAAAAAAAAAAAAAgD8AAAAAAAAAAAAAgD8AAAAAAAAAAAAAAAAAAAAAAAAAAAAAAAAAAAAAAAAAACUAAAAMAAAAAAAAgCgAAAAMAAAABAAAAFIAAABwAQAABAAAAOz///8AAAAAAAAAAAAAAACQAQAAAAAAAQAAAABzAGUAZwBvAGUAIAB1AGkAAAAAAAAAAAAAAAAAAAAAAAAAAAAAAAAAAAAAAAAAAAAAAAAAAAAAAAAAAAAAAAAAAAAAAAAAAAAAAAAAAAAAAAAAAAAIAAAAAAAAAIj+aer9fwAAAAAAAAAAAAAcPACAAACgPwAAoD8AAKA//v////////8AAAAAAAAAAAAAAAAAAAAAM1K865LrAAAAAAAAAAAAAAgAAAAAAAAA7P///wAAAADAIdSHLgIAAHjHEFsAAAAAAAAAAAAAAAAJAAAAAAAAACAAAAAAAAAAnMYQW+kAAADZxhBb6QAAANG3Qur9fwAAAAAAAAAAAACJyAuAAAAAADCuP54uAgAAAAAAAAAAAADAIdSHLgIAAAunRur9fwAAQMYQW+kAAADZxhBb6QAAAAAAAAAAAAAAAAAAAGR2AAgAAAAAJQAAAAwAAAAEAAAAGAAAAAwAAAAAAAAAEgAAAAwAAAABAAAAHgAAABgAAAAtAAAAOwAAAL0AAABXAAAAJQAAAAwAAAAEAAAAVAAAAKgAAAAuAAAAOwAAALsAAABWAAAAAQAAAFVVj0EmtI9BLgAAADsAAAAPAAAATAAAAAAAAAAAAAAAAAAAAP//////////bAAAAEMA6QBzAGEAcgAgAEYAZQByAG4A4QBuAGQAZQB6AAAADAAAAAoAAAAIAAAACgAAAAcAAAAFAAAACgAAAAoAAAAHAAAACwAAAAoAAAALAAAADAAAAAoAAAAJAAAASwAAAEAAAAAwAAAABQAAACAAAAABAAAAAQAAABAAAAAAAAAAAAAAAFEBAACgAAAAAAAAAAAAAABRAQAAoAAAACUAAAAMAAAAAgAAACcAAAAYAAAABQAAAAAAAAD///8AAAAAACUAAAAMAAAABQAAAEwAAABkAAAAAAAAAGEAAABQAQAAmwAAAAAAAABhAAAAUQEAADsAAAAhAPAAAAAAAAAAAAAAAIA/AAAAAAAAAAAAAIA/AAAAAAAAAAAAAAAAAAAAAAAAAAAAAAAAAAAAAAAAAAAlAAAADAAAAAAAAIAoAAAADAAAAAUAAAAnAAAAGAAAAAUAAAAAAAAA////AAAAAAAlAAAADAAAAAUAAABMAAAAZAAAAAsAAABhAAAAPwEAAHEAAAALAAAAYQAAADUBAAARAAAAIQDwAAAAAAAAAAAAAACAPwAAAAAAAAAAAACAPwAAAAAAAAAAAAAAAAAAAAAAAAAAAAAAAAAAAAAAAAAAJQAAAAwAAAAAAACAKAAAAAwAAAAFAAAAJQAAAAwAAAABAAAAGAAAAAwAAAAAAAAAEgAAAAwAAAABAAAAHgAAABgAAAALAAAAYQAAAEABAAByAAAAJQAAAAwAAAABAAAAVAAAAKgAAAAMAAAAYQAAAGwAAABxAAAAAQAAAFVVj0EmtI9BDAAAAGEAAAAPAAAATAAAAAAAAAAAAAAAAAAAAP//////////bAAAAEMA6QBzAGEAcgAgAEYAZQByAG4A4QBuAGQAZQB6AAAACAAAAAcAAAAGAAAABwAAAAUAAAAEAAAABgAAAAcAAAAFAAAABwAAAAcAAAAHAAAACAAAAAcAAAAGAAAASwAAAEAAAAAwAAAABQAAACAAAAABAAAAAQAAABAAAAAAAAAAAAAAAFEBAACgAAAAAAAAAAAAAABRAQAAoAAAACUAAAAMAAAAAgAAACcAAAAYAAAABQAAAAAAAAD///8AAAAAACUAAAAMAAAABQAAAEwAAABkAAAACwAAAHYAAAA/AQAAhgAAAAsAAAB2AAAANQEAABEAAAAhAPAAAAAAAAAAAAAAAIA/AAAAAAAAAAAAAIA/AAAAAAAAAAAAAAAAAAAAAAAAAAAAAAAAAAAAAAAAAAAlAAAADAAAAAAAAIAoAAAADAAAAAUAAAAlAAAADAAAAAEAAAAYAAAADAAAAAAAAAASAAAADAAAAAEAAAAeAAAAGAAAAAsAAAB2AAAAQAEAAIcAAAAlAAAADAAAAAEAAABUAAAAfAAAAAwAAAB2AAAAQgAAAIYAAAABAAAAVVWPQSa0j0EMAAAAdgAAAAgAAABMAAAAAAAAAAAAAAAAAAAA//////////9cAAAAQwBvAG4AdABhAGQAbwByAAgAAAAIAAAABwAAAAQAAAAHAAAACAAAAAgAAAAFAAAASwAAAEAAAAAwAAAABQAAACAAAAABAAAAAQAAABAAAAAAAAAAAAAAAFEBAACgAAAAAAAAAAAAAABRAQAAoAAAACUAAAAMAAAAAgAAACcAAAAYAAAABQAAAAAAAAD///8AAAAAACUAAAAMAAAABQAAAEwAAABkAAAACwAAAIsAAABFAQAAmwAAAAsAAACLAAAAOwEAABEAAAAhAPAAAAAAAAAAAAAAAIA/AAAAAAAAAAAAAIA/AAAAAAAAAAAAAAAAAAAAAAAAAAAAAAAAAAAAAAAAAAAlAAAADAAAAAAAAIAoAAAADAAAAAUAAAAlAAAADAAAAAEAAAAYAAAADAAAAAAAAAASAAAADAAAAAEAAAAWAAAADAAAAAAAAABUAAAAXAEAAAwAAACLAAAARAEAAJsAAAABAAAAVVWPQSa0j0EMAAAAiwAAAC0AAABMAAAABAAAAAsAAACLAAAARgEAAJwAAACoAAAARgBpAHIAbQBhAGQAbwAgAHAAbwByADoAIABDAEUAUwBBAFIAIABEAEEATgBJAEUATAAgAEYARQBSAE4AQQBOAEQARQBaACAAUwBDAEgATgBFAEkARABFAFIAAAAGAAAAAwAAAAUAAAALAAAABwAAAAgAAAAIAAAABAAAAAgAAAAIAAAABQAAAAMAAAAEAAAACAAAAAcAAAAHAAAACAAAAAgAAAAEAAAACQAAAAgAAAAKAAAAAwAAAAcAAAAGAAAABAAAAAYAAAAHAAAACAAAAAoAAAAIAAAACgAAAAkAAAAHAAAABwAAAAQAAAAHAAAACAAAAAkAAAAKAAAABwAAAAMAAAAJAAAABwAAAAgAAAAWAAAADAAAAAAAAAAlAAAADAAAAAIAAAAOAAAAFAAAAAAAAAAQAAAAFAAAAA==</Object>
</Signature>
</file>

<file path=_xmlsignatures/sig3.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j7+YRDiO0ZJVI/LX7aF65Dv6pFRcSh7BsxFBHKeOO/8=</DigestValue>
    </Reference>
    <Reference Type="http://www.w3.org/2000/09/xmldsig#Object" URI="#idOfficeObject">
      <DigestMethod Algorithm="http://www.w3.org/2001/04/xmlenc#sha256"/>
      <DigestValue>7xkd/g8Jqty2wtnHsBGJytqeTZZjhYC42dz85gxRS5g=</DigestValue>
    </Reference>
    <Reference Type="http://uri.etsi.org/01903#SignedProperties" URI="#idSignedProperties">
      <Transforms>
        <Transform Algorithm="http://www.w3.org/TR/2001/REC-xml-c14n-20010315"/>
      </Transforms>
      <DigestMethod Algorithm="http://www.w3.org/2001/04/xmlenc#sha256"/>
      <DigestValue>t7Bhaw6XuAoNUMIIvtxDM/sL8V/B9ZmNrJfNO1aJ/mA=</DigestValue>
    </Reference>
    <Reference Type="http://www.w3.org/2000/09/xmldsig#Object" URI="#idValidSigLnImg">
      <DigestMethod Algorithm="http://www.w3.org/2001/04/xmlenc#sha256"/>
      <DigestValue>Nssl59Gf6bExNGgmP13kh9Kk5jA41axa4Dcz6tZ3Fbc=</DigestValue>
    </Reference>
    <Reference Type="http://www.w3.org/2000/09/xmldsig#Object" URI="#idInvalidSigLnImg">
      <DigestMethod Algorithm="http://www.w3.org/2001/04/xmlenc#sha256"/>
      <DigestValue>3SeMCMEmlSRMHJT8sZ0psdzkaKm8Y940K9kPa1wiQR0=</DigestValue>
    </Reference>
  </SignedInfo>
  <SignatureValue>HUEDaKSkx8wKdBwK8cCInDn1pTl491qLaP+xdVb6y65wcxmjk4gVKaz/2XkzUGQUmvXwIH5jWvmx
NvY4JW73doXOM7DaSZcNrj/T9b/qvCe9v4vmRK6tctRsz+WVXTbu0AoyiN5Bg7jBOFL/nanm65Xv
HaIo/VOQ0wpD67oUCnWeKQbJ6c1UhH4v9uQNCdR2r8j34bDSG3CmEEYxDu5ZFAnG4dD+q5XyuYhw
6QKfunvT1JBFjrJEzIidMmUo1w30cawVQ65hCKn5IQJcUSycIOY/WO071/TeAfEDuI1ruuPZPzBn
4W86H3w1auez64Wvn4a6rnHSIYuzoLp1Te4Igg==</SignatureValue>
  <KeyInfo>
    <X509Data>
      <X509Certificate>MIIIETCCBfmgAwIBAgIIN7SVXOToZZowDQYJKoZIhvcNAQELBQAwWzEXMBUGA1UEBRMOUlVDIDgwMDUwMTcyLTExGjAYBgNVBAMTEUNBLURPQ1VNRU5UQSBTLkEuMRcwFQYDVQQKEw5ET0NVTUVOVEEgUy5BLjELMAkGA1UEBhMCUFkwHhcNMjEwODA1MTM1NDQzWhcNMjMwODA1MTQwNDQzWjCBrTELMAkGA1UEBhMCUFkxHDAaBgNVBAQME0ZFUk5BTkRFWiBTQ0hORUlERVIxEjAQBgNVBAUTCUNJMjUyODg2OTEVMBMGA1UEKgwMQ0VTQVIgREFOSUVMMRcwFQYDVQQKDA5QRVJTT05BIEZJU0lDQTERMA8GA1UECwwIRklSTUEgRjIxKTAnBgNVBAMMIENFU0FSIERBTklFTCBGRVJOQU5ERVogU0NITkVJREVSMIIBIjANBgkqhkiG9w0BAQEFAAOCAQ8AMIIBCgKCAQEA5Keh6JUaGx0DtTTQM+nIuIllbbTR9Ywg9WYPoenbFH3Tlaqyw7FKvzgA9zfYkIPVsPBOkcIEdL9Uxx6PmcjPXqK5mGc7PEtvyQz2/LUuzycnSv53gyPRswQ6vOiMzCQTnQgUu7j0L9PwpF8UmxRcf7oPoUYTgkT/PcGi2u9EeT/JU55/KoOj/k66iFK7rnEFnT2xT2JFqqqP6L6obnEVDTaRg9qskMZC0BhrmeNTgu7t1BpIyMzA8ONVYhKceYYaL4G0CbcCnx3J9j7TG9Ij2Twvc0lXSCKaTgTiyr6sauR9N742r3KoTtB4LqbIU0nL6OEhs5LvNrlV9QnK4Cz3hQIDAQABo4IDhDCCA4AwDAYDVR0TAQH/BAIwADAOBgNVHQ8BAf8EBAMCBeAwKgYDVR0lAQH/BCAwHgYIKwYBBQUHAwEGCCsGAQUFBwMCBggrBgEFBQcDBDAdBgNVHQ4EFgQUOnaIVTEoDvgIe6mo5XmmHkN+RgEwgZcGCCsGAQUFBwEBBIGKMIGHMDoGCCsGAQUFBzABhi5odHRwczovL3d3dy5kb2N1bWVudGEuY29tLnB5L2Zpcm1hZGlnaXRhbC9vc2NwMEkGCCsGAQUFBzAChj1odHRwczovL3d3dy5kb2N1bWVudGEuY29tLnB5L2Zpcm1hZGlnaXRhbC9kZXNjYXJnYXMvY2Fkb2MuY3J0MB8GA1UdIwQYMBaAFEAmrCZcYo/G9QJU5I3BGibW7qWyME8GA1UdHwRIMEYwRKBCoECGPmh0dHBzOi8vd3d3LmRvY3VtZW50YS5jb20ucHkvZmlybWFkaWdpdGFsL2Rlc2Nhcmdhcy9jcmxkb2MuY3JsMCgGA1UdEQQhMB+BHWNlc2FyLmZlcm5hbmRlekBhdmFsb24uY29tLnB5MIIB3QYDVR0gBIIB1DCCAdAwggHMBg4rBgEEAYL5OwEBAQYBATCCAbgwPwYIKwYBBQUHAgEWM2h0dHBzOi8vd3d3LmRvY3VtZW50YS5jb20ucHkvZmlybWFkaWdpdGFsL2Rlc2NhcmdhczCBwAYIKwYBBQUHAgIwgbMagbBFc3RlIGVzIHVuIGNlcnRpZmljYWRvIGRlIHBlcnNvbmEgZu1zaWNhIGN1eWEgY2xhdmUgcHJpdmFkYSBlc3ThIGNvbnRlbmlkYSBlbiB1biBt82R1bG8gZGUgaGFyZHdhcmUgc2VndXJvIHkgc3UgZmluYWxpZGFkIGVzIGF1dGVudGljYXIgYSBzdSB0aXR1bGFyIG8gZ2VuZXJhciBmaXJtYXMgZGlnaXRhbGVzLjCBsQYIKwYBBQUHAgIwgaQagaFUaGlzIGlzIGFuIGVuZCB1c2VyIGNlcnRpZmljYXRlIHdob3NlIHByaXZhdGUga2V5IGlzIGVtYmVkZGVkIHdpdGhpbiBhIHNlY3VyZSBoYXJkd2FyZSBtb2R1bGUgdGhhdCBhaW1zIHRvIGF1dGhlbnRpY2F0ZSBpdHMgb3duZXIgb3IgZ2VuZXJhdGUgZGlnaXRhbCBzaWduYXR1cmVzLjANBgkqhkiG9w0BAQsFAAOCAgEAGS2ZrQPZ+iQBP9REX899QVMU5A71m56D+N+Bph8Nfu45zvdWl6Z+wRcn5+wseJ+4d+sFh2xuHXo5nW9oh17abg3L5IHv0+wE5YqERH2cZmx2qnFd2unoWaqSze/yEhcsVAtLpj/Y2gB4mkeA8wrTdiTWH70X85wuGqc3VPkEzXjiEJd62zzmcOtgdZWBH+CLD9wbHXv9ZpEU6gisuHgCP0ErzNnl6E5UQbPKTzQ+Dgk783/jKH8VqYWNwpLV4ISMf5xXvjtpe1jvY4Q5It9eXoxeUSbEzDvNR7h5cD8luHup4bZlhZr1EsuFYTLF6iqEqf+fcXOdO3rzslvKd35P1/wG4+B/HAgcjSYSahVB16+AXBnfEic7MLTll4T4yrS3gV+G5NAFFB/t62d2jWcKF1h54FNPjEC6ul33LHoq+jOhO1IFyELmY4/wwFmXhMkKkCFapQLFbtCDGGXGh0rSm3axFCkPI8+8X33y6rfSqhBNfKliuhZ0EtV8+HpMIjQAlTqcw1OYZPAKsYgl9Wm0fMBVeIzf+kuSnWgEcLosj15YefzkZ8i7GtJK635bqrmJyEDZ4874SPHHbKtFwz4DJb0JYxUe9XZinJPMVJoXwfq5+nCSn2ZdAI7lBW07fJt9OrnDHDnb2KVbJ5RbPJWYGtu76zpLOUlipPaXJHdPxfU=</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Transform>
          <Transform Algorithm="http://www.w3.org/TR/2001/REC-xml-c14n-20010315"/>
        </Transforms>
        <DigestMethod Algorithm="http://www.w3.org/2001/04/xmlenc#sha256"/>
        <DigestValue>PfNv7LaF+iDR8872n/ZqA1hV9qb2y9qTS0o1vXfObIQ=</DigestValue>
      </Reference>
      <Reference URI="/xl/calcChain.xml?ContentType=application/vnd.openxmlformats-officedocument.spreadsheetml.calcChain+xml">
        <DigestMethod Algorithm="http://www.w3.org/2001/04/xmlenc#sha256"/>
        <DigestValue>NkKCGZ4GTQoEJmG1YQgW2GVEJf3m6FN89jl3wT1B4D8=</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rMLlAni5uA27ai4TDN8G/raWhlfE6WSiTXBHi4C7iUw=</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yovDozUAcWEyytYSLZey5UXV4gyM3KbO3unLZJHwjGU=</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rMLlAni5uA27ai4TDN8G/raWhlfE6WSiTXBHi4C7iUw=</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yovDozUAcWEyytYSLZey5UXV4gyM3KbO3unLZJHwjGU=</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xcdAxtWrapTYP4Do9LmicmN0aqAxXZEVDs2maQSOz+U=</DigestValue>
      </Reference>
      <Reference URI="/xl/drawings/_rels/vmlDrawing6.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rMLlAni5uA27ai4TDN8G/raWhlfE6WSiTXBHi4C7iUw=</DigestValue>
      </Reference>
      <Reference URI="/xl/drawings/drawing1.xml?ContentType=application/vnd.openxmlformats-officedocument.drawing+xml">
        <DigestMethod Algorithm="http://www.w3.org/2001/04/xmlenc#sha256"/>
        <DigestValue>Iz6eA9ejSMVOJTCQhfQE7e1JNIkO5JtCLIUh/1hOetc=</DigestValue>
      </Reference>
      <Reference URI="/xl/drawings/drawing2.xml?ContentType=application/vnd.openxmlformats-officedocument.drawing+xml">
        <DigestMethod Algorithm="http://www.w3.org/2001/04/xmlenc#sha256"/>
        <DigestValue>nRZTvDcJ0gylgjBPJaR2fEINme3gX+aUjM+KipycyuI=</DigestValue>
      </Reference>
      <Reference URI="/xl/drawings/drawing3.xml?ContentType=application/vnd.openxmlformats-officedocument.drawing+xml">
        <DigestMethod Algorithm="http://www.w3.org/2001/04/xmlenc#sha256"/>
        <DigestValue>iut4SZAZ1UeQpjEU+gw5Dxnn9yd12R1cCML1wkXgPc4=</DigestValue>
      </Reference>
      <Reference URI="/xl/drawings/drawing4.xml?ContentType=application/vnd.openxmlformats-officedocument.drawing+xml">
        <DigestMethod Algorithm="http://www.w3.org/2001/04/xmlenc#sha256"/>
        <DigestValue>tk+D1YpGvEHSj79igr61TnYcW/ZsjzyxJhpUNQBrG0s=</DigestValue>
      </Reference>
      <Reference URI="/xl/drawings/drawing5.xml?ContentType=application/vnd.openxmlformats-officedocument.drawing+xml">
        <DigestMethod Algorithm="http://www.w3.org/2001/04/xmlenc#sha256"/>
        <DigestValue>VyKcsxdgglPiXO1ztdslvI1cEMhaWrFdeRQGqjQFtP4=</DigestValue>
      </Reference>
      <Reference URI="/xl/drawings/drawing6.xml?ContentType=application/vnd.openxmlformats-officedocument.drawing+xml">
        <DigestMethod Algorithm="http://www.w3.org/2001/04/xmlenc#sha256"/>
        <DigestValue>AuD0/9mLaoHG6QcCDBdmfDI26C91xOgD8AbcUdd2LMk=</DigestValue>
      </Reference>
      <Reference URI="/xl/drawings/vmlDrawing1.vml?ContentType=application/vnd.openxmlformats-officedocument.vmlDrawing">
        <DigestMethod Algorithm="http://www.w3.org/2001/04/xmlenc#sha256"/>
        <DigestValue>ZPSFZG6pJVaesi6KndL6upoJSRXqe2NtA0GUZeKnhqE=</DigestValue>
      </Reference>
      <Reference URI="/xl/drawings/vmlDrawing2.vml?ContentType=application/vnd.openxmlformats-officedocument.vmlDrawing">
        <DigestMethod Algorithm="http://www.w3.org/2001/04/xmlenc#sha256"/>
        <DigestValue>dOkxBe5kWfBPPR6BlpzSyl4JzhbK2zjuZTafB9NiTsM=</DigestValue>
      </Reference>
      <Reference URI="/xl/drawings/vmlDrawing3.vml?ContentType=application/vnd.openxmlformats-officedocument.vmlDrawing">
        <DigestMethod Algorithm="http://www.w3.org/2001/04/xmlenc#sha256"/>
        <DigestValue>L5Cp68t21jOu+padPVAFoQ7iczVAcCmW6G1D4uxl4uQ=</DigestValue>
      </Reference>
      <Reference URI="/xl/drawings/vmlDrawing4.vml?ContentType=application/vnd.openxmlformats-officedocument.vmlDrawing">
        <DigestMethod Algorithm="http://www.w3.org/2001/04/xmlenc#sha256"/>
        <DigestValue>yBnNKEin7lrxmcEYb8CyomkQJZS5Vy6pRPx3ZG9X9uA=</DigestValue>
      </Reference>
      <Reference URI="/xl/drawings/vmlDrawing5.vml?ContentType=application/vnd.openxmlformats-officedocument.vmlDrawing">
        <DigestMethod Algorithm="http://www.w3.org/2001/04/xmlenc#sha256"/>
        <DigestValue>W1DZJe8lob7/yMSg0ggXB0TEt33L+Tsxhm/rsOGQE8g=</DigestValue>
      </Reference>
      <Reference URI="/xl/drawings/vmlDrawing6.vml?ContentType=application/vnd.openxmlformats-officedocument.vmlDrawing">
        <DigestMethod Algorithm="http://www.w3.org/2001/04/xmlenc#sha256"/>
        <DigestValue>JqRwhxDQQqx1NHQgrEY2x6yuY21F3ZrOz3FOh8Z5SKE=</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hZdmdgHyTS/KTRyTa+lfS0Kk7EdC+1F8XTmJFTU1sXU=</DigestValue>
      </Reference>
      <Reference URI="/xl/externalLinks/externalLink1.xml?ContentType=application/vnd.openxmlformats-officedocument.spreadsheetml.externalLink+xml">
        <DigestMethod Algorithm="http://www.w3.org/2001/04/xmlenc#sha256"/>
        <DigestValue>UJ6t/HezMwFxCh5W8NrBrn6GlLeZdlzOu3p2sXzSAiY=</DigestValue>
      </Reference>
      <Reference URI="/xl/media/image1.png?ContentType=image/png">
        <DigestMethod Algorithm="http://www.w3.org/2001/04/xmlenc#sha256"/>
        <DigestValue>QETpk/eixegbAEuOayVHoshex+m3HA9JamopO4Ox6vE=</DigestValue>
      </Reference>
      <Reference URI="/xl/media/image2.emf?ContentType=image/x-emf">
        <DigestMethod Algorithm="http://www.w3.org/2001/04/xmlenc#sha256"/>
        <DigestValue>L4Ih2x4ljceMd9T76fIvmbVbYVQ6l8kXCm4cWEBWccs=</DigestValue>
      </Reference>
      <Reference URI="/xl/media/image3.emf?ContentType=image/x-emf">
        <DigestMethod Algorithm="http://www.w3.org/2001/04/xmlenc#sha256"/>
        <DigestValue>rtxnrRZLoWDczNbhumVKe82O+iDlbHXoCT06wuxOycg=</DigestValue>
      </Reference>
      <Reference URI="/xl/media/image4.emf?ContentType=image/x-emf">
        <DigestMethod Algorithm="http://www.w3.org/2001/04/xmlenc#sha256"/>
        <DigestValue>XxON75HTwr2x3og85J7ZL0H8NU9xQeyVXj9tSXQmwrQ=</DigestValue>
      </Reference>
      <Reference URI="/xl/media/image5.emf?ContentType=image/x-emf">
        <DigestMethod Algorithm="http://www.w3.org/2001/04/xmlenc#sha256"/>
        <DigestValue>2hM80Ffp+lXzXRvGPm0aeaZwqPxvfhDCLCCVBLtvP/0=</DigestValue>
      </Reference>
      <Reference URI="/xl/media/image6.emf?ContentType=image/x-emf">
        <DigestMethod Algorithm="http://www.w3.org/2001/04/xmlenc#sha256"/>
        <DigestValue>rcHlpgUUxMRQMKYRcB1FTg9OyDbzFnacOcGxTH3EvRo=</DigestValue>
      </Reference>
      <Reference URI="/xl/printerSettings/printerSettings1.bin?ContentType=application/vnd.openxmlformats-officedocument.spreadsheetml.printerSettings">
        <DigestMethod Algorithm="http://www.w3.org/2001/04/xmlenc#sha256"/>
        <DigestValue>9s98k3pRJYZbZRI3nRUSbX6O1nlH5VxF/ONUg7whrDo=</DigestValue>
      </Reference>
      <Reference URI="/xl/printerSettings/printerSettings2.bin?ContentType=application/vnd.openxmlformats-officedocument.spreadsheetml.printerSettings">
        <DigestMethod Algorithm="http://www.w3.org/2001/04/xmlenc#sha256"/>
        <DigestValue>7ZL5mJ5NYdzDfvPqqEG+LCYDK0pqzs59+lTTJCGbBXc=</DigestValue>
      </Reference>
      <Reference URI="/xl/printerSettings/printerSettings3.bin?ContentType=application/vnd.openxmlformats-officedocument.spreadsheetml.printerSettings">
        <DigestMethod Algorithm="http://www.w3.org/2001/04/xmlenc#sha256"/>
        <DigestValue>HMdMUL8w+I9ClksnzngAU/DFEw61Q94L2jYOp3byfXQ=</DigestValue>
      </Reference>
      <Reference URI="/xl/printerSettings/printerSettings4.bin?ContentType=application/vnd.openxmlformats-officedocument.spreadsheetml.printerSettings">
        <DigestMethod Algorithm="http://www.w3.org/2001/04/xmlenc#sha256"/>
        <DigestValue>FLifMMW5UlLOUkpcqJGjhMbaevjgUnUQwEEg5oUA/N4=</DigestValue>
      </Reference>
      <Reference URI="/xl/printerSettings/printerSettings5.bin?ContentType=application/vnd.openxmlformats-officedocument.spreadsheetml.printerSettings">
        <DigestMethod Algorithm="http://www.w3.org/2001/04/xmlenc#sha256"/>
        <DigestValue>erdIS1iKfwFCdbi3s0oPTvg5S/K15hG2IyNub5we1Ag=</DigestValue>
      </Reference>
      <Reference URI="/xl/printerSettings/printerSettings6.bin?ContentType=application/vnd.openxmlformats-officedocument.spreadsheetml.printerSettings">
        <DigestMethod Algorithm="http://www.w3.org/2001/04/xmlenc#sha256"/>
        <DigestValue>erdIS1iKfwFCdbi3s0oPTvg5S/K15hG2IyNub5we1Ag=</DigestValue>
      </Reference>
      <Reference URI="/xl/sharedStrings.xml?ContentType=application/vnd.openxmlformats-officedocument.spreadsheetml.sharedStrings+xml">
        <DigestMethod Algorithm="http://www.w3.org/2001/04/xmlenc#sha256"/>
        <DigestValue>RPPnc5lcGs/yPOyli3h2BvAFTwYP175FHHrmaZOyIEM=</DigestValue>
      </Reference>
      <Reference URI="/xl/styles.xml?ContentType=application/vnd.openxmlformats-officedocument.spreadsheetml.styles+xml">
        <DigestMethod Algorithm="http://www.w3.org/2001/04/xmlenc#sha256"/>
        <DigestValue>V4kgIaPdYHHhEOChje8TfX48zFBQjj1JugvmSyhnTes=</DigestValue>
      </Reference>
      <Reference URI="/xl/theme/theme1.xml?ContentType=application/vnd.openxmlformats-officedocument.theme+xml">
        <DigestMethod Algorithm="http://www.w3.org/2001/04/xmlenc#sha256"/>
        <DigestValue>Q1Y4CPpXAEfTWbGgm5zElx8B0pHQK4RzdZXVzDJUMDc=</DigestValue>
      </Reference>
      <Reference URI="/xl/workbook.xml?ContentType=application/vnd.openxmlformats-officedocument.spreadsheetml.sheet.main+xml">
        <DigestMethod Algorithm="http://www.w3.org/2001/04/xmlenc#sha256"/>
        <DigestValue>UOyZu64bED9q1WkpZrRS17Ur7zbtqbc3YlNfxIURLeo=</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Transform>
          <Transform Algorithm="http://www.w3.org/TR/2001/REC-xml-c14n-20010315"/>
        </Transforms>
        <DigestMethod Algorithm="http://www.w3.org/2001/04/xmlenc#sha256"/>
        <DigestValue>oD48ebbWmF/JeQKc+4mwRyt9mc0Q97z+n3PwXpERpqk=</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xTGNXcFxdW97Ugv9DnC0C0GSYso2IhwDUvIcHQA2nC0=</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ng5+l2MU4nkB7pLPNjb72h5DZhBlofEHAumJpmV2vog=</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ZL4O3COuea0DhgUU6BT2xFzURtXhTaRgIKk4i896Y3A=</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CzlDtl22I9Dc3pB9aymM78IJFfoE8WmqBDXuL9cYhtI=</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hrbFOjdPrfydM07ISZLCdeBsg4i6zV1UDHRIiw657nk=</DigestValue>
      </Reference>
      <Reference URI="/xl/worksheets/sheet1.xml?ContentType=application/vnd.openxmlformats-officedocument.spreadsheetml.worksheet+xml">
        <DigestMethod Algorithm="http://www.w3.org/2001/04/xmlenc#sha256"/>
        <DigestValue>UDM/jY1Wq6ETD166PMeHakaUYA3NruoGPt60eg+NGr4=</DigestValue>
      </Reference>
      <Reference URI="/xl/worksheets/sheet2.xml?ContentType=application/vnd.openxmlformats-officedocument.spreadsheetml.worksheet+xml">
        <DigestMethod Algorithm="http://www.w3.org/2001/04/xmlenc#sha256"/>
        <DigestValue>xktHL+Wo5XsnPqwFNShpCGLeDqV1jcPnatp7YUwWiHA=</DigestValue>
      </Reference>
      <Reference URI="/xl/worksheets/sheet3.xml?ContentType=application/vnd.openxmlformats-officedocument.spreadsheetml.worksheet+xml">
        <DigestMethod Algorithm="http://www.w3.org/2001/04/xmlenc#sha256"/>
        <DigestValue>MwfVtw56s8dfvgjxdZp2s7CINywgVn4wk8kJb7nVIAQ=</DigestValue>
      </Reference>
      <Reference URI="/xl/worksheets/sheet4.xml?ContentType=application/vnd.openxmlformats-officedocument.spreadsheetml.worksheet+xml">
        <DigestMethod Algorithm="http://www.w3.org/2001/04/xmlenc#sha256"/>
        <DigestValue>169PO+AIiCtmSUiyEya63EQ8LFa4cjCULE6SBzXNRW0=</DigestValue>
      </Reference>
      <Reference URI="/xl/worksheets/sheet5.xml?ContentType=application/vnd.openxmlformats-officedocument.spreadsheetml.worksheet+xml">
        <DigestMethod Algorithm="http://www.w3.org/2001/04/xmlenc#sha256"/>
        <DigestValue>4adh86+UyL4yZMJlbTJ7EIXa+aDs0VhtPDakkRoOUHE=</DigestValue>
      </Reference>
      <Reference URI="/xl/worksheets/sheet6.xml?ContentType=application/vnd.openxmlformats-officedocument.spreadsheetml.worksheet+xml">
        <DigestMethod Algorithm="http://www.w3.org/2001/04/xmlenc#sha256"/>
        <DigestValue>H25Lz6bqnWYMsLWbbU52BQVE3+W5SCmH7Sixt6Kfc1k=</DigestValue>
      </Reference>
      <Reference URI="/xl/worksheets/sheet7.xml?ContentType=application/vnd.openxmlformats-officedocument.spreadsheetml.worksheet+xml">
        <DigestMethod Algorithm="http://www.w3.org/2001/04/xmlenc#sha256"/>
        <DigestValue>8D4CJ01AmzJSkiqVlVifk2Ln2yQJAyDzzEDdXuOYUTE=</DigestValue>
      </Reference>
    </Manifest>
    <SignatureProperties>
      <SignatureProperty Id="idSignatureTime" Target="#idPackageSignature">
        <mdssi:SignatureTime xmlns:mdssi="http://schemas.openxmlformats.org/package/2006/digital-signature">
          <mdssi:Format>YYYY-MM-DDThh:mm:ssTZD</mdssi:Format>
          <mdssi:Value>2022-05-13T16:17:24Z</mdssi:Value>
        </mdssi:SignatureTime>
      </SignatureProperty>
    </SignatureProperties>
  </Object>
  <Object Id="idOfficeObject">
    <SignatureProperties>
      <SignatureProperty Id="idOfficeV1Details" Target="#idPackageSignature">
        <SignatureInfoV1 xmlns="http://schemas.microsoft.com/office/2006/digsig">
          <SetupID>{6C4895F9-AEA4-40DD-9380-8F8383050ACA}</SetupID>
          <SignatureText>César Fernández</SignatureText>
          <SignatureImage/>
          <SignatureComments/>
          <WindowsVersion>10.0</WindowsVersion>
          <OfficeVersion>16.0.10385/14</OfficeVersion>
          <ApplicationVersion>16.0.10385</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2022-05-13T16:17:24Z</xd:SigningTime>
          <xd:SigningCertificate>
            <xd:Cert>
              <xd:CertDigest>
                <DigestMethod Algorithm="http://www.w3.org/2001/04/xmlenc#sha256"/>
                <DigestValue>A3dBXqMGKYqbFdw+up6HwfbOYrPhnwPQSFTDKMfHDsE=</DigestValue>
              </xd:CertDigest>
              <xd:IssuerSerial>
                <X509IssuerName>C=PY, O=DOCUMENTA S.A., CN=CA-DOCUMENTA S.A., SERIALNUMBER=RUC 80050172-1</X509IssuerName>
                <X509SerialNumber>4013997394103920026</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qTCCBZGgAwIBAgIQWC+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hk+D/VTF+X5H6btEEiBu1KNEf35B5e2pyeOAOBsduFcJAgh3tjNAQGcY057ad1eCdBf6pbXv8Mhio0jlcGSvlmF+OVTTYvTUwF2HbgHDqOiQDJpnDzMhVXmNKfKH7W62QYKp0fKB8F8li1ChNt30za2bqzeTntqq3kCXHlhbjHlLMHqV76MgsEeHuSJMtxOBbQatlxyJRmcEfUyF/hu8A8q3caWLFOzfsJbTfpAxkxo3/ewkRVF/SAj70/3VBrw+IY/9TTTeS2oYrWkurC3tT5KTmwr1mMKIBprkVRVqzWuh+4HyPmgF/u4kqI6A8xiA1mdsk+hCP5zICkEv+qwjP9mK4pq1gTvjvuQ6sbu2+qBaUi5nTr/L81Y5vSvLOR0Hod7GmCx9p7JWMzEVAGmh28F0ZqPt5Ry37w4DLdtrBJPzdyso36OZseNaXM3puukBisbv2vyt2ydUvuLwEbl2oYDKcvfifCLauqlgwCv5BKFuxBDL/KKaxnJZBYKbEtgY9ztwYEY8xyAbyQqH/JAB88VW04vw7GVkdUPu7mw1udKafyJXRrqlsrAbCTWdtwYuXJPj3mi/x3z6+Fg1+kx9izYU/5+DtGLhk3YN0eIObqtjUjBhqT+u1rJ3iZtalwRtDBhEb5ehrQIDAQABo4ICUzCCAk8wEgYDVR0TAQH/BAgwBgEB/wIBADAOBgNVHQ8BAf8EBAMCAQYwHQYDVR0OBBYEFEAmrCZcYo/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wo/po7oT9Qq40OltXGGgBIA3i4NGFQ5UBsWU3tI+O3jNkBi/9k/BkYHVT9UxWNHUxoZw+QJsAKl5f8wQksVH18Scq5Z+RUSBQ7v1hvvH1m2P7FXcB0nf+nwDVoDyGv57EmhKofwQibUzKajDts6JrsXyugQhVbLynSCw4qPMJLpImpL21LxxVMcryQMYymYUAr3DrMLOUuXxKLXCSOf8oP/PSmBvKldr2xeGJ5kowMxq0Af8mn7+pnm3yi0Ons5plFugKv3eSAmBY3zBS5NGPt9FFY/9FeNbCNXLEIRhaCx3T/6lSfIJZU5fCfLUY3y0hkSwuoK1gf/hHFyqyN/PrJ8E9PbyEzpMYwc51K+PhRRMcrJaD9txveHz8XjDrjjoISL+ZV54LMzUi5sF++nG79TLxDaC4vBtg6I8mOooFqzbsYgM3R4SaElTQIv6dSEZX1wKJXh25RbldqePe4Alnwe3vU97ZrTEpKPQkRM4lPJVElOicbYR1Wx5xrvyFucagF6IVeP4IZLJt1L4rbiSzPq027Q8jECgeJeRQWVKS8nQ8KyMfA0tgAuL3Vtub5pSbMI3xqtQwdJtOgwFj2iVp1BQv3XegF6OySbw/sk46AGWOTwb6vwUPq5TfnuNzO92keBxGg+aWylEC25zYFPYpAq384g5lmVaV53zmp1f</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FABAACfAAAAAAAAAAAAAACWFwAAOwsAACBFTUYAAAEAuBsAAKoAAAAGAAAAAAAAAAAAAAAAAAAAgAcAADgEAABYAQAAwgAAAAAAAAAAAAAAAAAAAMA/BQDQ9QIACgAAABAAAAAAAAAAAAAAAEsAAAAQAAAAAAAAAAUAAAAeAAAAGAAAAAAAAAAAAAAAUQEAAKAAAAAnAAAAGAAAAAEAAAAAAAAAAAAAAAAAAAAlAAAADAAAAAEAAABMAAAAZAAAAAAAAAAAAAAAUAEAAJ8AAAAAAAAAAAAAAFE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w8PAAAAAAACUAAAAMAAAAAQAAAEwAAABkAAAAAAAAAAAAAABQAQAAnwAAAAAAAAAAAAAAUQEAAKAAAAAhAPAAAAAAAAAAAAAAAIA/AAAAAAAAAAAAAIA/AAAAAAAAAAAAAAAAAAAAAAAAAAAAAAAAAAAAAAAAAAAlAAAADAAAAAAAAIAoAAAADAAAAAEAAAAnAAAAGAAAAAEAAAAAAAAA8PDwAAAAAAAlAAAADAAAAAEAAABMAAAAZAAAAAAAAAAAAAAAUAEAAJ8AAAAAAAAAAAAAAFEBAACgAAAAIQDwAAAAAAAAAAAAAACAPwAAAAAAAAAAAACAPwAAAAAAAAAAAAAAAAAAAAAAAAAAAAAAAAAAAAAAAAAAJQAAAAwAAAAAAACAKAAAAAwAAAABAAAAJwAAABgAAAABAAAAAAAAAPDw8AAAAAAAJQAAAAwAAAABAAAATAAAAGQAAAAAAAAAAAAAAFABAACfAAAAAAAAAAAAAABRAQAAoAAAACEA8AAAAAAAAAAAAAAAgD8AAAAAAAAAAAAAgD8AAAAAAAAAAAAAAAAAAAAAAAAAAAAAAAAAAAAAAAAAACUAAAAMAAAAAAAAgCgAAAAMAAAAAQAAACcAAAAYAAAAAQAAAAAAAADw8PAAAAAAACUAAAAMAAAAAQAAAEwAAABkAAAAAAAAAAAAAABQAQAAnwAAAAAAAAAAAAAAUQEAAKAAAAAhAPAAAAAAAAAAAAAAAIA/AAAAAAAAAAAAAIA/AAAAAAAAAAAAAAAAAAAAAAAAAAAAAAAAAAAAAAAAAAAlAAAADAAAAAAAAIAoAAAADAAAAAEAAAAnAAAAGAAAAAEAAAAAAAAA////AAAAAAAlAAAADAAAAAEAAABMAAAAZAAAAAAAAAAAAAAAUAEAAJ8AAAAAAAAAAAAAAFEBAACgAAAAIQDwAAAAAAAAAAAAAACAPwAAAAAAAAAAAACAPwAAAAAAAAAAAAAAAAAAAAAAAAAAAAAAAAAAAAAAAAAAJQAAAAwAAAAAAACAKAAAAAwAAAABAAAAJwAAABgAAAABAAAAAAAAAP///wAAAAAAJQAAAAwAAAABAAAATAAAAGQAAAAAAAAAAAAAAFABAACfAAAAAAAAAAAAAABRAQAAoAAAACEA8AAAAAAAAAAAAAAAgD8AAAAAAAAAAAAAgD8AAAAAAAAAAAAAAAAAAAAAAAAAAAAAAAAAAAAAAAAAACUAAAAMAAAAAAAAgCgAAAAMAAAAAQAAACcAAAAYAAAAAQAAAAAAAAD///8AAAAAACUAAAAMAAAAAQAAAEwAAABkAAAAAAAAAAQAAAA/AQAAFwAAAAAAAAAEAAAAQAEAABQAAAAhAPAAAAAAAAAAAAAAAIA/AAAAAAAAAAAAAIA/AAAAAAAAAAAAAAAAAAAAAAAAAAAAAAAAAAAAAAAAAAAlAAAADAAAAAAAAIAoAAAADAAAAAEAAAAnAAAAGAAAAAEAAAAAAAAA////AAAAAAAlAAAADAAAAAEAAABMAAAAZAAAAPgAAAAFAAAANAEAABUAAAD4AAAABQAAAD0AAAARAAAAIQDwAAAAAAAAAAAAAACAPwAAAAAAAAAAAACAPwAAAAAAAAAAAAAAAAAAAAAAAAAAAAAAAAAAAAAAAAAAJQAAAAwAAAAAAACAKAAAAAwAAAABAAAAUgAAAHABAAABAAAA8////wAAAAAAAAAAAAAAAJABAAAAAAABAAAAAHMAZQBnAG8AZQAgAHUAaQAAAAAAAAAAAAAAAAAAAAAAAAAAAAAAAAAAAAAAAAAAAAAAAAAAAAAAAAAAAAAAAAAAAAAAoJBr7P1/AAAAAAAAAAAAACgSAAAAAAAAQAAAwP1/AAAwFpXq/X8AAB6j84D9fwAABAAAAAAAAAAwFpXq/X8AAPm4EVvpAAAAAAAAAAAAAADjJr3rkusAAHEAAADpAAAASAAAAAAAAAC4qFOB/X8AACCjXIH9fwAA4OwqgQAAAAABAAAAAAAAAJbEU4H9fwAAAACV6v1/AAAAAAAAAAAAAAAAAADpAAAA0bdC6v1/AAAAAAAAAAAAABAdAAAAAAAAwCHUhy4CAABIuxFb6QAAAMAh1IcuAgAAC6dG6v1/AAAQuhFb6QAAAKm6EVvpAAAAAAAAAAAAAAAAAAAAZHYACAAAAAAlAAAADAAAAAEAAAAYAAAADAAAAAAAAAASAAAADAAAAAEAAAAeAAAAGAAAAPgAAAAFAAAANQEAABYAAAAlAAAADAAAAAEAAABUAAAAhAAAAPkAAAAFAAAAMwEAABUAAAABAAAAVVWPQSa0j0H5AAAABQAAAAkAAABMAAAAAAAAAAAAAAAAAAAA//////////9gAAAAMQAzAC8ANQAvADIAMAAyADIAAAAHAAAABwAAAAUAAAAHAAAABQAAAAcAAAAHAAAABwAAAAcAAABLAAAAQAAAADAAAAAFAAAAIAAAAAEAAAABAAAAEAAAAAAAAAAAAAAAUQEAAKAAAAAAAAAAAAAAAFEBAACgAAAAUgAAAHABAAACAAAAFAAAAAkAAAAAAAAAAAAAALwCAAAAAAAAAQICIlMAeQBzAHQAZQBtAAAAAAAAAAAAAAAAAAAAAAAAAAAAAAAAAAAAAAAAAAAAAAAAAAAAAAAAAAAAAAAAAAAAAAAAAAAACQAAAAEAAAAJAAAAAAAAAP////8uAgAAiP5p6v1/AAAAAAAAAAAAAAAAAAAAAAAAwOIQW+kAAACI4hBb6QAAAAAAAAAAAAAAAAAAAAAAAACzcbzrkusAALhs+dP9fwAAEQAAAAAAAABwtWmMLgIAAMAh1IcuAgAA4OMQWwAAAAAAAAAAAAAAAAcAAAAAAAAAILJ5jC4CAAAc4xBb6QAAAFnjEFvpAAAA0bdC6v1/AADA4hBb6QAAANZNR+oAAAAA40/Ck9tlAAARAAAAAAAAAMAh1IcuAgAAC6dG6v1/AADA4hBb6QAAAFnjEFvpAAAAAAAAAAAAAAAAAAAAZHYACAAAAAAlAAAADAAAAAIAAAAnAAAAGAAAAAMAAAAAAAAAAAAAAAAAAAAlAAAADAAAAAMAAABMAAAAZAAAAAAAAAAAAAAA//////////8AAAAAHAAAAAAAAAA/AAAAIQDwAAAAAAAAAAAAAACAPwAAAAAAAAAAAACAPwAAAAAAAAAAAAAAAAAAAAAAAAAAAAAAAAAAAAAAAAAAJQAAAAwAAAAAAACAKAAAAAwAAAADAAAAJwAAABgAAAADAAAAAAAAAAAAAAAAAAAAJQAAAAwAAAADAAAATAAAAGQAAAAAAAAAAAAAAP//////////AAAAABwAAABAAQAAAAAAACEA8AAAAAAAAAAAAAAAgD8AAAAAAAAAAAAAgD8AAAAAAAAAAAAAAAAAAAAAAAAAAAAAAAAAAAAAAAAAACUAAAAMAAAAAAAAgCgAAAAMAAAAAwAAACcAAAAYAAAAAwAAAAAAAAAAAAAAAAAAACUAAAAMAAAAAwAAAEwAAABkAAAAAAAAAAAAAAD//////////0ABAAAcAAAAAAAAAD8AAAAhAPAAAAAAAAAAAAAAAIA/AAAAAAAAAAAAAIA/AAAAAAAAAAAAAAAAAAAAAAAAAAAAAAAAAAAAAAAAAAAlAAAADAAAAAAAAIAoAAAADAAAAAMAAAAnAAAAGAAAAAMAAAAAAAAAAAAAAAAAAAAlAAAADAAAAAMAAABMAAAAZAAAAAAAAABbAAAAPwEAAFwAAAAAAAAAWwAAAEABAAACAAAAIQDwAAAAAAAAAAAAAACAPwAAAAAAAAAAAACAPwAAAAAAAAAAAAAAAAAAAAAAAAAAAAAAAAAAAAAAAAAAJQAAAAwAAAAAAACAKAAAAAwAAAADAAAAJwAAABgAAAADAAAAAAAAAP///wAAAAAAJQAAAAwAAAADAAAATAAAAGQAAAAAAAAAHAAAAD8BAABaAAAAAAAAABwAAABAAQAAPwAAACEA8AAAAAAAAAAAAAAAgD8AAAAAAAAAAAAAgD8AAAAAAAAAAAAAAAAAAAAAAAAAAAAAAAAAAAAAAAAAACUAAAAMAAAAAAAAgCgAAAAMAAAAAwAAACcAAAAYAAAAAwAAAAAAAAD///8AAAAAACUAAAAMAAAAAwAAAEwAAABkAAAACwAAADcAAAAhAAAAWgAAAAsAAAA3AAAAFwAAACQAAAAhAPAAAAAAAAAAAAAAAIA/AAAAAAAAAAAAAIA/AAAAAAAAAAAAAAAAAAAAAAAAAAAAAAAAAAAAAAAAAAAlAAAADAAAAAAAAIAoAAAADAAAAAMAAABSAAAAcAEAAAMAAADg////AAAAAAAAAAAAAAAAkAEAAAAAAAEAAAAAYQByAGkAYQBsAAAAAAAAAAAAAAAAAAAAAAAAAAAAAAAAAAAAAAAAAAAAAAAAAAAAAAAAAAAAAAAAAAAAAAAAAAAA//8AAAAAAQAAADCBMZ4uAgAAAAAAAAAAAACI/mnq/X8AAAAAAAAAAAAAIGQBiC4CAADym+FIuWfYAQIAAAAAAAAAAAAAAAAAAAAAAAAAAAAAAJNSvOuS6wAAqPqEgP1/AABo/4SA/X8AAOD///8AAAAAwCHUhy4CAADYxhBbAAAAAAAAAAAAAAAABgAAAAAAAAAgAAAAAAAAAPzFEFvpAAAAOcYQW+kAAADRt0Lq/X8AAAAAAAAAAAAAAAAAAAAAAACArj+eLgIAAAAAAAAAAAAAwCHUhy4CAAALp0bq/X8AAKDFEFvpAAAAOcYQW+kAAAAAAAAAAAAAAAAAAABkdgAIAAAAACUAAAAMAAAAAwAAABgAAAAMAAAAAAAAABIAAAAMAAAAAQAAABYAAAAMAAAACAAAAFQAAABUAAAADAAAADcAAAAgAAAAWgAAAAEAAABVVY9BJrSPQQwAAABbAAAAAQAAAEwAAAAEAAAACwAAADcAAAAiAAAAWwAAAFAAAABYAAAAFQAAABYAAAAMAAAAAAAAACUAAAAMAAAAAgAAACcAAAAYAAAABAAAAAAAAAD///8AAAAAACUAAAAMAAAABAAAAEwAAABkAAAALQAAACAAAAA0AQAAWgAAAC0AAAAgAAAACAEAADsAAAAhAPAAAAAAAAAAAAAAAIA/AAAAAAAAAAAAAIA/AAAAAAAAAAAAAAAAAAAAAAAAAAAAAAAAAAAAAAAAAAAlAAAADAAAAAAAAIAoAAAADAAAAAQAAAAnAAAAGAAAAAQAAAAAAAAA////AAAAAAAlAAAADAAAAAQAAABMAAAAZAAAAC0AAAAgAAAANAEAAFYAAAAtAAAAIAAAAAgBAAA3AAAAIQDwAAAAAAAAAAAAAACAPwAAAAAAAAAAAACAPwAAAAAAAAAAAAAAAAAAAAAAAAAAAAAAAAAAAAAAAAAAJQAAAAwAAAAAAACAKAAAAAwAAAAEAAAAJwAAABgAAAAEAAAAAAAAAP///wAAAAAAJQAAAAwAAAAEAAAATAAAAGQAAAAtAAAAOwAAALwAAABWAAAALQAAADsAAACQAAAAHAAAACEA8AAAAAAAAAAAAAAAgD8AAAAAAAAAAAAAgD8AAAAAAAAAAAAAAAAAAAAAAAAAAAAAAAAAAAAAAAAAACUAAAAMAAAAAAAAgCgAAAAMAAAABAAAAFIAAABwAQAABAAAAOz///8AAAAAAAAAAAAAAACQAQAAAAAAAQAAAABzAGUAZwBvAGUAIAB1AGkAAAAAAAAAAAAAAAAAAAAAAAAAAAAAAAAAAAAAAAAAAAAAAAAAAAAAAAAAAAAAAAAAAAAAAAAAAAAAAAAAAAAAAAAAAAAIAAAAAAAAAIj+aer9fwAAAAAAAAAAAAAcPACAAACgPwAAoD8AAKA//v////////8AAAAAAAAAAAAAAAAAAAAAM1K865LrAAAAAAAAAAAAAAgAAAAAAAAA7P///wAAAADAIdSHLgIAAHjHEFsAAAAAAAAAAAAAAAAJAAAAAAAAACAAAAAAAAAAnMYQW+kAAADZxhBb6QAAANG3Qur9fwAAAAAAAAAAAACJyAuAAAAAADCuP54uAgAAAAAAAAAAAADAIdSHLgIAAAunRur9fwAAQMYQW+kAAADZxhBb6QAAAAAAAAAAAAAAAAAAAGR2AAgAAAAAJQAAAAwAAAAEAAAAGAAAAAwAAAAAAAAAEgAAAAwAAAABAAAAHgAAABgAAAAtAAAAOwAAAL0AAABXAAAAJQAAAAwAAAAEAAAAVAAAAKgAAAAuAAAAOwAAALsAAABWAAAAAQAAAFVVj0EmtI9BLgAAADsAAAAPAAAATAAAAAAAAAAAAAAAAAAAAP//////////bAAAAEMA6QBzAGEAcgAgAEYAZQByAG4A4QBuAGQAZQB6AAAADAAAAAoAAAAIAAAACgAAAAcAAAAFAAAACgAAAAoAAAAHAAAACwAAAAoAAAALAAAADAAAAAoAAAAJAAAASwAAAEAAAAAwAAAABQAAACAAAAABAAAAAQAAABAAAAAAAAAAAAAAAFEBAACgAAAAAAAAAAAAAABRAQAAoAAAACUAAAAMAAAAAgAAACcAAAAYAAAABQAAAAAAAAD///8AAAAAACUAAAAMAAAABQAAAEwAAABkAAAAAAAAAGEAAABQAQAAmwAAAAAAAABhAAAAUQEAADsAAAAhAPAAAAAAAAAAAAAAAIA/AAAAAAAAAAAAAIA/AAAAAAAAAAAAAAAAAAAAAAAAAAAAAAAAAAAAAAAAAAAlAAAADAAAAAAAAIAoAAAADAAAAAUAAAAnAAAAGAAAAAUAAAAAAAAA////AAAAAAAlAAAADAAAAAUAAABMAAAAZAAAAAsAAABhAAAAPwEAAHEAAAALAAAAYQAAADUBAAARAAAAIQDwAAAAAAAAAAAAAACAPwAAAAAAAAAAAACAPwAAAAAAAAAAAAAAAAAAAAAAAAAAAAAAAAAAAAAAAAAAJQAAAAwAAAAAAACAKAAAAAwAAAAFAAAAJQAAAAwAAAABAAAAGAAAAAwAAAAAAAAAEgAAAAwAAAABAAAAHgAAABgAAAALAAAAYQAAAEABAAByAAAAJQAAAAwAAAABAAAAVAAAAKgAAAAMAAAAYQAAAGwAAABxAAAAAQAAAFVVj0EmtI9BDAAAAGEAAAAPAAAATAAAAAAAAAAAAAAAAAAAAP//////////bAAAAEMA6QBzAGEAcgAgAEYAZQByAG4A4QBuAGQAZQB6AAAACAAAAAcAAAAGAAAABwAAAAUAAAAEAAAABgAAAAcAAAAFAAAABwAAAAcAAAAHAAAACAAAAAcAAAAGAAAASwAAAEAAAAAwAAAABQAAACAAAAABAAAAAQAAABAAAAAAAAAAAAAAAFEBAACgAAAAAAAAAAAAAABRAQAAoAAAACUAAAAMAAAAAgAAACcAAAAYAAAABQAAAAAAAAD///8AAAAAACUAAAAMAAAABQAAAEwAAABkAAAACwAAAHYAAAA/AQAAhgAAAAsAAAB2AAAANQEAABEAAAAhAPAAAAAAAAAAAAAAAIA/AAAAAAAAAAAAAIA/AAAAAAAAAAAAAAAAAAAAAAAAAAAAAAAAAAAAAAAAAAAlAAAADAAAAAAAAIAoAAAADAAAAAUAAAAlAAAADAAAAAEAAAAYAAAADAAAAAAAAAASAAAADAAAAAEAAAAeAAAAGAAAAAsAAAB2AAAAQAEAAIcAAAAlAAAADAAAAAEAAABUAAAAfAAAAAwAAAB2AAAAQgAAAIYAAAABAAAAVVWPQSa0j0EMAAAAdgAAAAgAAABMAAAAAAAAAAAAAAAAAAAA//////////9cAAAAQwBvAG4AdABhAGQAbwByAAgAAAAIAAAABwAAAAQAAAAHAAAACAAAAAgAAAAFAAAASwAAAEAAAAAwAAAABQAAACAAAAABAAAAAQAAABAAAAAAAAAAAAAAAFEBAACgAAAAAAAAAAAAAABRAQAAoAAAACUAAAAMAAAAAgAAACcAAAAYAAAABQAAAAAAAAD///8AAAAAACUAAAAMAAAABQAAAEwAAABkAAAACwAAAIsAAABFAQAAmwAAAAsAAACLAAAAOwEAABEAAAAhAPAAAAAAAAAAAAAAAIA/AAAAAAAAAAAAAIA/AAAAAAAAAAAAAAAAAAAAAAAAAAAAAAAAAAAAAAAAAAAlAAAADAAAAAAAAIAoAAAADAAAAAUAAAAlAAAADAAAAAEAAAAYAAAADAAAAAAAAAASAAAADAAAAAEAAAAWAAAADAAAAAAAAABUAAAAXAEAAAwAAACLAAAARAEAAJsAAAABAAAAVVWPQSa0j0EMAAAAiwAAAC0AAABMAAAABAAAAAsAAACLAAAARgEAAJwAAACoAAAARgBpAHIAbQBhAGQAbwAgAHAAbwByADoAIABDAEUAUwBBAFIAIABEAEEATgBJAEUATAAgAEYARQBSAE4AQQBOAEQARQBaACAAUwBDAEgATgBFAEkARABFAFIAAAAGAAAAAwAAAAUAAAALAAAABwAAAAgAAAAIAAAABAAAAAgAAAAIAAAABQAAAAMAAAAEAAAACAAAAAcAAAAHAAAACAAAAAgAAAAEAAAACQAAAAgAAAAKAAAAAwAAAAcAAAAGAAAABAAAAAYAAAAHAAAACAAAAAoAAAAIAAAACgAAAAkAAAAHAAAABwAAAAQAAAAHAAAACAAAAAkAAAAKAAAABwAAAAMAAAAJAAAABwAAAAgAAAAWAAAADAAAAAAAAAAlAAAADAAAAAIAAAAOAAAAFAAAAAAAAAAQAAAAFAAAAA==</Object>
  <Object Id="idInvalidSigLnImg">AQAAAGwAAAAAAAAAAAAAAFABAACfAAAAAAAAAAAAAACWFwAAOwsAACBFTUYAAAEA8B8AALAAAAAGAAAAAAAAAAAAAAAAAAAAgAcAADgEAABYAQAAwgAAAAAAAAAAAAAAAAAAAMA/BQDQ9QIACgAAABAAAAAAAAAAAAAAAEsAAAAQAAAAAAAAAAUAAAAeAAAAGAAAAAAAAAAAAAAAUQEAAKAAAAAnAAAAGAAAAAEAAAAAAAAAAAAAAAAAAAAlAAAADAAAAAEAAABMAAAAZAAAAAAAAAAAAAAAUAEAAJ8AAAAAAAAAAAAAAFE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w8PAAAAAAACUAAAAMAAAAAQAAAEwAAABkAAAAAAAAAAAAAABQAQAAnwAAAAAAAAAAAAAAUQEAAKAAAAAhAPAAAAAAAAAAAAAAAIA/AAAAAAAAAAAAAIA/AAAAAAAAAAAAAAAAAAAAAAAAAAAAAAAAAAAAAAAAAAAlAAAADAAAAAAAAIAoAAAADAAAAAEAAAAnAAAAGAAAAAEAAAAAAAAA8PDwAAAAAAAlAAAADAAAAAEAAABMAAAAZAAAAAAAAAAAAAAAUAEAAJ8AAAAAAAAAAAAAAFEBAACgAAAAIQDwAAAAAAAAAAAAAACAPwAAAAAAAAAAAACAPwAAAAAAAAAAAAAAAAAAAAAAAAAAAAAAAAAAAAAAAAAAJQAAAAwAAAAAAACAKAAAAAwAAAABAAAAJwAAABgAAAABAAAAAAAAAPDw8AAAAAAAJQAAAAwAAAABAAAATAAAAGQAAAAAAAAAAAAAAFABAACfAAAAAAAAAAAAAABRAQAAoAAAACEA8AAAAAAAAAAAAAAAgD8AAAAAAAAAAAAAgD8AAAAAAAAAAAAAAAAAAAAAAAAAAAAAAAAAAAAAAAAAACUAAAAMAAAAAAAAgCgAAAAMAAAAAQAAACcAAAAYAAAAAQAAAAAAAADw8PAAAAAAACUAAAAMAAAAAQAAAEwAAABkAAAAAAAAAAAAAABQAQAAnwAAAAAAAAAAAAAAUQEAAKAAAAAhAPAAAAAAAAAAAAAAAIA/AAAAAAAAAAAAAIA/AAAAAAAAAAAAAAAAAAAAAAAAAAAAAAAAAAAAAAAAAAAlAAAADAAAAAAAAIAoAAAADAAAAAEAAAAnAAAAGAAAAAEAAAAAAAAA////AAAAAAAlAAAADAAAAAEAAABMAAAAZAAAAAAAAAAAAAAAUAEAAJ8AAAAAAAAAAAAAAFEBAACgAAAAIQDwAAAAAAAAAAAAAACAPwAAAAAAAAAAAACAPwAAAAAAAAAAAAAAAAAAAAAAAAAAAAAAAAAAAAAAAAAAJQAAAAwAAAAAAACAKAAAAAwAAAABAAAAJwAAABgAAAABAAAAAAAAAP///wAAAAAAJQAAAAwAAAABAAAATAAAAGQAAAAAAAAAAAAAAFABAACfAAAAAAAAAAAAAABRAQAAoAAAACEA8AAAAAAAAAAAAAAAgD8AAAAAAAAAAAAAgD8AAAAAAAAAAAAAAAAAAAAAAAAAAAAAAAAAAAAAAAAAACUAAAAMAAAAAAAAgCgAAAAMAAAAAQAAACcAAAAYAAAAAQAAAAAAAAD///8AAAAAACUAAAAMAAAAAQAAAEwAAABkAAAAAAAAAAQAAAA/AQAAFwAAAAAAAAAEAAAAQAEAABQAAAAhAPAAAAAAAAAAAAAAAIA/AAAAAAAAAAAAAIA/AAAAAAAAAAAAAAAAAAAAAAAAAAAAAAAAAAAAAAAAAAAlAAAADAAAAAAAAIAoAAAADAAAAAEAAAAnAAAAGAAAAAEAAAAAAAAA////AAAAAAAlAAAADAAAAAEAAABMAAAAZAAAAAsAAAAEAAAAHgAAABcAAAALAAAABAAAABQAAAAUAAAAIQDwAAAAAAAAAAAAAACAPwAAAAAAAAAAAACAPwAAAAAAAAAAAAAAAAAAAAAAAAAAAAAAAAAAAAAAAAAAJQAAAAwAAAAAAACAKAAAAAwAAAABAAAAUAAAAHQDAAANAAAABQAAABwAAAAUAAAADQAAAAUAAAAAAAAAAAAAABAAAAAQAAAATAAAACgAAAB0AAAAAAMAAAAAAAAAAAAAEAAAACgAAAAQAAAAEAAAAAEAGAAAAAAAAAAAAAAAAAAAAAAAAAAAAAAAAAAAAAAAAAAAAAAAAAAAAAAKFkIcPLYRJW8AAAAAAAAAAAAAAAAAAAAAAAAIETQOHlwAAAAAAAAAAAAAAAAAAAARJW8fQ8kfQ8kLGUsAAAAAAAAAAAAAAAAIETQdQMEJEzt7t91LdKBLdKBLdKA/YocECRgcPbgfQ8keQcQIEjYWIzAdLT4IETQdQMEVLosAAABLdKClzeR7t92+1uV7t91pdn4HEDEdQMEfQ8kdQMEIETQIETQdQMEdP70ECRgAAABLdKB7t93t7e3t7e3t7e3t7e19fX0GDiocPLYfQ8kdQMEdQMEfQ8kJEzslOlAAAABLdKC91eTt7e3t7e3t7e3t7e3t7e1TU1MECBodP70fQ8kfQ8kWMJABAgI3VXYAAABLdKB7t93t7e2+eje+eje1dDRWVlYECBoXMpcfQ8kfQ8kfQ8kfQ8kULIYBAwkAAABLdKC91eTt7e3t7e3t7e09PT0KF0YdP78fQ8kfQ8kQI2oFCyEVLYkfQ8kaOq4HEDFLdKB7t93t7e3Z5Op7t90OFRobO7MfQ8kcPbgKFkQyMjKkpKQ6OjoGDioRJW8ECh5LdKC91eTt7e17t917t90+XG8GDiwQI2oHCRFsbGzn5+ft7e3t7e2Toq0oPlYAAABLdKB7t93t7e17t917t917t91bh6ODg4PLy8vt7e3t7e3t7e3t7e17t91LdKAAAABLdKC91eTt7e3Z5Op7t917t93M3eft7e3t7e3t7e3t7e3t7e3t7e3E2OZLdKAAAABLdKB7t93t7e3t7e3t7e3t7e3t7e3t7e3t7e3t7e3t7e3t7e3t7e17t91LdKAAAABLdKClzeR7t92+1uV7t92+1uV7t92+1uV7t92+1uV7t92+1uV7t92qz+VLdKAAAAB7t91LdKBLdKBLdKBLdKBLdKBLdKBLdKBLdKBLdKBLdKBLdKBLdKBLdKB7t90AAAAAAAAAAAAAAAAAAAAAAAAAAAAAAAAAAAAAAAAAAAAAAAAAAAAAAAAAAAAAAAAAAAAnAAAAGAAAAAEAAAAAAAAA////AAAAAAAlAAAADAAAAAEAAABMAAAAZAAAACoAAAAFAAAAhAAAABUAAAAqAAAABQAAAFsAAAARAAAAIQDwAAAAAAAAAAAAAACAPwAAAAAAAAAAAACAPwAAAAAAAAAAAAAAAAAAAAAAAAAAAAAAAAAAAAAAAAAAJQAAAAwAAAAAAACAKAAAAAwAAAABAAAAUgAAAHABAAABAAAA8////wAAAAAAAAAAAAAAAJABAAAAAAABAAAAAHMAZQBnAG8AZQAgAHUAaQAAAAAAAAAAAAAAAAAAAAAAAAAAAAAAAAAAAAAAAAAAAAAAAAAAAAAAAAAAAAAAAAAAAAAAoJBr7P1/AAAAAAAAAAAAACgSAAAAAAAAQAAAwP1/AAAwFpXq/X8AAB6j84D9fwAABAAAAAAAAAAwFpXq/X8AAPm4EVvpAAAAAAAAAAAAAADjJr3rkusAAHEAAADpAAAASAAAAAAAAAC4qFOB/X8AACCjXIH9fwAA4OwqgQAAAAABAAAAAAAAAJbEU4H9fwAAAACV6v1/AAAAAAAAAAAAAAAAAADpAAAA0bdC6v1/AAAAAAAAAAAAABAdAAAAAAAAwCHUhy4CAABIuxFb6QAAAMAh1IcuAgAAC6dG6v1/AAAQuhFb6QAAAKm6EVvpAAAAAAAAAAAAAAAAAAAAZHYACAAAAAAlAAAADAAAAAEAAAAYAAAADAAAAP8AAAASAAAADAAAAAEAAAAeAAAAGAAAACoAAAAFAAAAhQAAABYAAAAlAAAADAAAAAEAAABUAAAAqAAAACsAAAAFAAAAgwAAABUAAAABAAAAVVWPQSa0j0ErAAAABQAAAA8AAABMAAAAAAAAAAAAAAAAAAAA//////////9sAAAARgBpAHIAbQBhACAAbgBvACAAdgDhAGwAaQBkAGEAAAAGAAAAAwAAAAUAAAALAAAABwAAAAQAAAAHAAAACAAAAAQAAAAGAAAABwAAAAMAAAADAAAACAAAAAcAAABLAAAAQAAAADAAAAAFAAAAIAAAAAEAAAABAAAAEAAAAAAAAAAAAAAAUQEAAKAAAAAAAAAAAAAAAFEBAACgAAAAUgAAAHABAAACAAAAFAAAAAkAAAAAAAAAAAAAALwCAAAAAAAAAQICIlMAeQBzAHQAZQBtAAAAAAAAAAAAAAAAAAAAAAAAAAAAAAAAAAAAAAAAAAAAAAAAAAAAAAAAAAAAAAAAAAAAAAAAAAAACQAAAAEAAAAJAAAAAAAAAP////8uAgAAiP5p6v1/AAAAAAAAAAAAAAAAAAAAAAAAwOIQW+kAAACI4hBb6QAAAAAAAAAAAAAAAAAAAAAAAACzcbzrkusAALhs+dP9fwAAEQAAAAAAAABwtWmMLgIAAMAh1IcuAgAA4OMQWwAAAAAAAAAAAAAAAAcAAAAAAAAAILJ5jC4CAAAc4xBb6QAAAFnjEFvpAAAA0bdC6v1/AADA4hBb6QAAANZNR+oAAAAA40/Ck9tlAAARAAAAAAAAAMAh1IcuAgAAC6dG6v1/AADA4hBb6QAAAFnjEFvpAAAAAAAAAAAAAAAAAAAAZHYACAAAAAAlAAAADAAAAAIAAAAnAAAAGAAAAAMAAAAAAAAAAAAAAAAAAAAlAAAADAAAAAMAAABMAAAAZAAAAAAAAAAAAAAA//////////8AAAAAHAAAAAAAAAA/AAAAIQDwAAAAAAAAAAAAAACAPwAAAAAAAAAAAACAPwAAAAAAAAAAAAAAAAAAAAAAAAAAAAAAAAAAAAAAAAAAJQAAAAwAAAAAAACAKAAAAAwAAAADAAAAJwAAABgAAAADAAAAAAAAAAAAAAAAAAAAJQAAAAwAAAADAAAATAAAAGQAAAAAAAAAAAAAAP//////////AAAAABwAAABAAQAAAAAAACEA8AAAAAAAAAAAAAAAgD8AAAAAAAAAAAAAgD8AAAAAAAAAAAAAAAAAAAAAAAAAAAAAAAAAAAAAAAAAACUAAAAMAAAAAAAAgCgAAAAMAAAAAwAAACcAAAAYAAAAAwAAAAAAAAAAAAAAAAAAACUAAAAMAAAAAwAAAEwAAABkAAAAAAAAAAAAAAD//////////0ABAAAcAAAAAAAAAD8AAAAhAPAAAAAAAAAAAAAAAIA/AAAAAAAAAAAAAIA/AAAAAAAAAAAAAAAAAAAAAAAAAAAAAAAAAAAAAAAAAAAlAAAADAAAAAAAAIAoAAAADAAAAAMAAAAnAAAAGAAAAAMAAAAAAAAAAAAAAAAAAAAlAAAADAAAAAMAAABMAAAAZAAAAAAAAABbAAAAPwEAAFwAAAAAAAAAWwAAAEABAAACAAAAIQDwAAAAAAAAAAAAAACAPwAAAAAAAAAAAACAPwAAAAAAAAAAAAAAAAAAAAAAAAAAAAAAAAAAAAAAAAAAJQAAAAwAAAAAAACAKAAAAAwAAAADAAAAJwAAABgAAAADAAAAAAAAAP///wAAAAAAJQAAAAwAAAADAAAATAAAAGQAAAAAAAAAHAAAAD8BAABaAAAAAAAAABwAAABAAQAAPwAAACEA8AAAAAAAAAAAAAAAgD8AAAAAAAAAAAAAgD8AAAAAAAAAAAAAAAAAAAAAAAAAAAAAAAAAAAAAAAAAACUAAAAMAAAAAAAAgCgAAAAMAAAAAwAAACcAAAAYAAAAAwAAAAAAAAD///8AAAAAACUAAAAMAAAAAwAAAEwAAABkAAAACwAAADcAAAAhAAAAWgAAAAsAAAA3AAAAFwAAACQAAAAhAPAAAAAAAAAAAAAAAIA/AAAAAAAAAAAAAIA/AAAAAAAAAAAAAAAAAAAAAAAAAAAAAAAAAAAAAAAAAAAlAAAADAAAAAAAAIAoAAAADAAAAAMAAABSAAAAcAEAAAMAAADg////AAAAAAAAAAAAAAAAkAEAAAAAAAEAAAAAYQByAGkAYQBsAAAAAAAAAAAAAAAAAAAAAAAAAAAAAAAAAAAAAAAAAAAAAAAAAAAAAAAAAAAAAAAAAAAAAAAAAAAA//8AAAAAAQAAADCBMZ4uAgAAAAAAAAAAAACI/mnq/X8AAAAAAAAAAAAAIGQBiC4CAADym+FIuWfYAQIAAAAAAAAAAAAAAAAAAAAAAAAAAAAAAJNSvOuS6wAAqPqEgP1/AABo/4SA/X8AAOD///8AAAAAwCHUhy4CAADYxhBbAAAAAAAAAAAAAAAABgAAAAAAAAAgAAAAAAAAAPzFEFvpAAAAOcYQW+kAAADRt0Lq/X8AAAAAAAAAAAAAAAAAAAAAAACArj+eLgIAAAAAAAAAAAAAwCHUhy4CAAALp0bq/X8AAKDFEFvpAAAAOcYQW+kAAAAAAAAAAAAAAAAAAABkdgAIAAAAACUAAAAMAAAAAwAAABgAAAAMAAAAAAAAABIAAAAMAAAAAQAAABYAAAAMAAAACAAAAFQAAABUAAAADAAAADcAAAAgAAAAWgAAAAEAAABVVY9BJrSPQQwAAABbAAAAAQAAAEwAAAAEAAAACwAAADcAAAAiAAAAWwAAAFAAAABYAAAAFQAAABYAAAAMAAAAAAAAACUAAAAMAAAAAgAAACcAAAAYAAAABAAAAAAAAAD///8AAAAAACUAAAAMAAAABAAAAEwAAABkAAAALQAAACAAAAA0AQAAWgAAAC0AAAAgAAAACAEAADsAAAAhAPAAAAAAAAAAAAAAAIA/AAAAAAAAAAAAAIA/AAAAAAAAAAAAAAAAAAAAAAAAAAAAAAAAAAAAAAAAAAAlAAAADAAAAAAAAIAoAAAADAAAAAQAAAAnAAAAGAAAAAQAAAAAAAAA////AAAAAAAlAAAADAAAAAQAAABMAAAAZAAAAC0AAAAgAAAANAEAAFYAAAAtAAAAIAAAAAgBAAA3AAAAIQDwAAAAAAAAAAAAAACAPwAAAAAAAAAAAACAPwAAAAAAAAAAAAAAAAAAAAAAAAAAAAAAAAAAAAAAAAAAJQAAAAwAAAAAAACAKAAAAAwAAAAEAAAAJwAAABgAAAAEAAAAAAAAAP///wAAAAAAJQAAAAwAAAAEAAAATAAAAGQAAAAtAAAAOwAAALwAAABWAAAALQAAADsAAACQAAAAHAAAACEA8AAAAAAAAAAAAAAAgD8AAAAAAAAAAAAAgD8AAAAAAAAAAAAAAAAAAAAAAAAAAAAAAAAAAAAAAAAAACUAAAAMAAAAAAAAgCgAAAAMAAAABAAAAFIAAABwAQAABAAAAOz///8AAAAAAAAAAAAAAACQAQAAAAAAAQAAAABzAGUAZwBvAGUAIAB1AGkAAAAAAAAAAAAAAAAAAAAAAAAAAAAAAAAAAAAAAAAAAAAAAAAAAAAAAAAAAAAAAAAAAAAAAAAAAAAAAAAAAAAAAAAAAAAIAAAAAAAAAIj+aer9fwAAAAAAAAAAAAAcPACAAACgPwAAoD8AAKA//v////////8AAAAAAAAAAAAAAAAAAAAAM1K865LrAAAAAAAAAAAAAAgAAAAAAAAA7P///wAAAADAIdSHLgIAAHjHEFsAAAAAAAAAAAAAAAAJAAAAAAAAACAAAAAAAAAAnMYQW+kAAADZxhBb6QAAANG3Qur9fwAAAAAAAAAAAACJyAuAAAAAADCuP54uAgAAAAAAAAAAAADAIdSHLgIAAAunRur9fwAAQMYQW+kAAADZxhBb6QAAAAAAAAAAAAAAAAAAAGR2AAgAAAAAJQAAAAwAAAAEAAAAGAAAAAwAAAAAAAAAEgAAAAwAAAABAAAAHgAAABgAAAAtAAAAOwAAAL0AAABXAAAAJQAAAAwAAAAEAAAAVAAAAKgAAAAuAAAAOwAAALsAAABWAAAAAQAAAFVVj0EmtI9BLgAAADsAAAAPAAAATAAAAAAAAAAAAAAAAAAAAP//////////bAAAAEMA6QBzAGEAcgAgAEYAZQByAG4A4QBuAGQAZQB6AAAADAAAAAoAAAAIAAAACgAAAAcAAAAFAAAACgAAAAoAAAAHAAAACwAAAAoAAAALAAAADAAAAAoAAAAJAAAASwAAAEAAAAAwAAAABQAAACAAAAABAAAAAQAAABAAAAAAAAAAAAAAAFEBAACgAAAAAAAAAAAAAABRAQAAoAAAACUAAAAMAAAAAgAAACcAAAAYAAAABQAAAAAAAAD///8AAAAAACUAAAAMAAAABQAAAEwAAABkAAAAAAAAAGEAAABQAQAAmwAAAAAAAABhAAAAUQEAADsAAAAhAPAAAAAAAAAAAAAAAIA/AAAAAAAAAAAAAIA/AAAAAAAAAAAAAAAAAAAAAAAAAAAAAAAAAAAAAAAAAAAlAAAADAAAAAAAAIAoAAAADAAAAAUAAAAnAAAAGAAAAAUAAAAAAAAA////AAAAAAAlAAAADAAAAAUAAABMAAAAZAAAAAsAAABhAAAAPwEAAHEAAAALAAAAYQAAADUBAAARAAAAIQDwAAAAAAAAAAAAAACAPwAAAAAAAAAAAACAPwAAAAAAAAAAAAAAAAAAAAAAAAAAAAAAAAAAAAAAAAAAJQAAAAwAAAAAAACAKAAAAAwAAAAFAAAAJQAAAAwAAAABAAAAGAAAAAwAAAAAAAAAEgAAAAwAAAABAAAAHgAAABgAAAALAAAAYQAAAEABAAByAAAAJQAAAAwAAAABAAAAVAAAAKgAAAAMAAAAYQAAAGwAAABxAAAAAQAAAFVVj0EmtI9BDAAAAGEAAAAPAAAATAAAAAAAAAAAAAAAAAAAAP//////////bAAAAEMA6QBzAGEAcgAgAEYAZQByAG4A4QBuAGQAZQB6AGV0CAAAAAcAAAAGAAAABwAAAAUAAAAEAAAABgAAAAcAAAAFAAAABwAAAAcAAAAHAAAACAAAAAcAAAAGAAAASwAAAEAAAAAwAAAABQAAACAAAAABAAAAAQAAABAAAAAAAAAAAAAAAFEBAACgAAAAAAAAAAAAAABRAQAAoAAAACUAAAAMAAAAAgAAACcAAAAYAAAABQAAAAAAAAD///8AAAAAACUAAAAMAAAABQAAAEwAAABkAAAACwAAAHYAAAA/AQAAhgAAAAsAAAB2AAAANQEAABEAAAAhAPAAAAAAAAAAAAAAAIA/AAAAAAAAAAAAAIA/AAAAAAAAAAAAAAAAAAAAAAAAAAAAAAAAAAAAAAAAAAAlAAAADAAAAAAAAIAoAAAADAAAAAUAAAAlAAAADAAAAAEAAAAYAAAADAAAAAAAAAASAAAADAAAAAEAAAAeAAAAGAAAAAsAAAB2AAAAQAEAAIcAAAAlAAAADAAAAAEAAABUAAAAfAAAAAwAAAB2AAAAQgAAAIYAAAABAAAAVVWPQSa0j0EMAAAAdgAAAAgAAABMAAAAAAAAAAAAAAAAAAAA//////////9cAAAAQwBvAG4AdABhAGQAbwByAAgAAAAIAAAABwAAAAQAAAAHAAAACAAAAAgAAAAFAAAASwAAAEAAAAAwAAAABQAAACAAAAABAAAAAQAAABAAAAAAAAAAAAAAAFEBAACgAAAAAAAAAAAAAABRAQAAoAAAACUAAAAMAAAAAgAAACcAAAAYAAAABQAAAAAAAAD///8AAAAAACUAAAAMAAAABQAAAEwAAABkAAAACwAAAIsAAABFAQAAmwAAAAsAAACLAAAAOwEAABEAAAAhAPAAAAAAAAAAAAAAAIA/AAAAAAAAAAAAAIA/AAAAAAAAAAAAAAAAAAAAAAAAAAAAAAAAAAAAAAAAAAAlAAAADAAAAAAAAIAoAAAADAAAAAUAAAAlAAAADAAAAAEAAAAYAAAADAAAAAAAAAASAAAADAAAAAEAAAAWAAAADAAAAAAAAABUAAAAXAEAAAwAAACLAAAARAEAAJsAAAABAAAAVVWPQSa0j0EMAAAAiwAAAC0AAABMAAAABAAAAAsAAACLAAAARgEAAJwAAACoAAAARgBpAHIAbQBhAGQAbwAgAHAAbwByADoAIABDAEUAUwBBAFIAIABEAEEATgBJAEUATAAgAEYARQBSAE4AQQBOAEQARQBaACAAUwBDAEgATgBFAEkARABFAFIAbD0GAAAAAwAAAAUAAAALAAAABwAAAAgAAAAIAAAABAAAAAgAAAAIAAAABQAAAAMAAAAEAAAACAAAAAcAAAAHAAAACAAAAAgAAAAEAAAACQAAAAgAAAAKAAAAAwAAAAcAAAAGAAAABAAAAAYAAAAHAAAACAAAAAoAAAAIAAAACgAAAAkAAAAHAAAABwAAAAQAAAAHAAAACAAAAAkAAAAKAAAABwAAAAMAAAAJAAAABwAAAAgAAAAWAAAADAAAAAAAAAAlAAAADAAAAAIAAAAOAAAAFAAAAAAAAAAQAAAAFAAAAA==</Object>
</Signature>
</file>

<file path=_xmlsignatures/sig4.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fzxanjdlCf6zVjSXd0C/KROgwYm89GskZ96tpsS8ftw=</DigestValue>
    </Reference>
    <Reference Type="http://www.w3.org/2000/09/xmldsig#Object" URI="#idOfficeObject">
      <DigestMethod Algorithm="http://www.w3.org/2001/04/xmlenc#sha256"/>
      <DigestValue>Q8+9ST/wD40tDuBdtCbwk/fivsRscVZK8+mHZ0LtD5I=</DigestValue>
    </Reference>
    <Reference Type="http://uri.etsi.org/01903#SignedProperties" URI="#idSignedProperties">
      <Transforms>
        <Transform Algorithm="http://www.w3.org/TR/2001/REC-xml-c14n-20010315"/>
      </Transforms>
      <DigestMethod Algorithm="http://www.w3.org/2001/04/xmlenc#sha256"/>
      <DigestValue>rDS+/TiPBE8yjd8bZk7RRpHc5IJWuWZ91lxBACIaqbI=</DigestValue>
    </Reference>
    <Reference Type="http://www.w3.org/2000/09/xmldsig#Object" URI="#idValidSigLnImg">
      <DigestMethod Algorithm="http://www.w3.org/2001/04/xmlenc#sha256"/>
      <DigestValue>Nssl59Gf6bExNGgmP13kh9Kk5jA41axa4Dcz6tZ3Fbc=</DigestValue>
    </Reference>
    <Reference Type="http://www.w3.org/2000/09/xmldsig#Object" URI="#idInvalidSigLnImg">
      <DigestMethod Algorithm="http://www.w3.org/2001/04/xmlenc#sha256"/>
      <DigestValue>enOHTCBCsHSAihDMhKi47jcQcvNwTwo97PgtOwisT6g=</DigestValue>
    </Reference>
  </SignedInfo>
  <SignatureValue>Wu0/dajwNRe+V6Kfmc8+doSIn8btcOK9GP8+09NxZ6jUNhGZ+2jVeMDEYq9tLKZbFHgB4Bl1rIuy
dRCOXSEwx5iTjKJf1GW+ZxDCd/Byt04dLOmn2C3wEkErg4z61mtnHTvBmppRGV/E/PMxpi1HS8u5
GyOF5dnEXCG0gZYr8zKbER5wAHGrdOOu853d6VkzPNO6LWDX4Smch/2H9IS7H/20BLuR8EeScDGy
2aWfPJbIHe3TdChv0q6rRT2d9O975RcZm6DyKH9ZOBOdkLLv1qC/S3wC+YTphc0yum63tqeS6dwh
D6JxP0wlTfL1aJUkBKrJTvTr6fe+poKC3uCbYQ==</SignatureValue>
  <KeyInfo>
    <X509Data>
      <X509Certificate>MIIIETCCBfmgAwIBAgIIN7SVXOToZZowDQYJKoZIhvcNAQELBQAwWzEXMBUGA1UEBRMOUlVDIDgwMDUwMTcyLTExGjAYBgNVBAMTEUNBLURPQ1VNRU5UQSBTLkEuMRcwFQYDVQQKEw5ET0NVTUVOVEEgUy5BLjELMAkGA1UEBhMCUFkwHhcNMjEwODA1MTM1NDQzWhcNMjMwODA1MTQwNDQzWjCBrTELMAkGA1UEBhMCUFkxHDAaBgNVBAQME0ZFUk5BTkRFWiBTQ0hORUlERVIxEjAQBgNVBAUTCUNJMjUyODg2OTEVMBMGA1UEKgwMQ0VTQVIgREFOSUVMMRcwFQYDVQQKDA5QRVJTT05BIEZJU0lDQTERMA8GA1UECwwIRklSTUEgRjIxKTAnBgNVBAMMIENFU0FSIERBTklFTCBGRVJOQU5ERVogU0NITkVJREVSMIIBIjANBgkqhkiG9w0BAQEFAAOCAQ8AMIIBCgKCAQEA5Keh6JUaGx0DtTTQM+nIuIllbbTR9Ywg9WYPoenbFH3Tlaqyw7FKvzgA9zfYkIPVsPBOkcIEdL9Uxx6PmcjPXqK5mGc7PEtvyQz2/LUuzycnSv53gyPRswQ6vOiMzCQTnQgUu7j0L9PwpF8UmxRcf7oPoUYTgkT/PcGi2u9EeT/JU55/KoOj/k66iFK7rnEFnT2xT2JFqqqP6L6obnEVDTaRg9qskMZC0BhrmeNTgu7t1BpIyMzA8ONVYhKceYYaL4G0CbcCnx3J9j7TG9Ij2Twvc0lXSCKaTgTiyr6sauR9N742r3KoTtB4LqbIU0nL6OEhs5LvNrlV9QnK4Cz3hQIDAQABo4IDhDCCA4AwDAYDVR0TAQH/BAIwADAOBgNVHQ8BAf8EBAMCBeAwKgYDVR0lAQH/BCAwHgYIKwYBBQUHAwEGCCsGAQUFBwMCBggrBgEFBQcDBDAdBgNVHQ4EFgQUOnaIVTEoDvgIe6mo5XmmHkN+RgEwgZcGCCsGAQUFBwEBBIGKMIGHMDoGCCsGAQUFBzABhi5odHRwczovL3d3dy5kb2N1bWVudGEuY29tLnB5L2Zpcm1hZGlnaXRhbC9vc2NwMEkGCCsGAQUFBzAChj1odHRwczovL3d3dy5kb2N1bWVudGEuY29tLnB5L2Zpcm1hZGlnaXRhbC9kZXNjYXJnYXMvY2Fkb2MuY3J0MB8GA1UdIwQYMBaAFEAmrCZcYo/G9QJU5I3BGibW7qWyME8GA1UdHwRIMEYwRKBCoECGPmh0dHBzOi8vd3d3LmRvY3VtZW50YS5jb20ucHkvZmlybWFkaWdpdGFsL2Rlc2Nhcmdhcy9jcmxkb2MuY3JsMCgGA1UdEQQhMB+BHWNlc2FyLmZlcm5hbmRlekBhdmFsb24uY29tLnB5MIIB3QYDVR0gBIIB1DCCAdAwggHMBg4rBgEEAYL5OwEBAQYBATCCAbgwPwYIKwYBBQUHAgEWM2h0dHBzOi8vd3d3LmRvY3VtZW50YS5jb20ucHkvZmlybWFkaWdpdGFsL2Rlc2NhcmdhczCBwAYIKwYBBQUHAgIwgbMagbBFc3RlIGVzIHVuIGNlcnRpZmljYWRvIGRlIHBlcnNvbmEgZu1zaWNhIGN1eWEgY2xhdmUgcHJpdmFkYSBlc3ThIGNvbnRlbmlkYSBlbiB1biBt82R1bG8gZGUgaGFyZHdhcmUgc2VndXJvIHkgc3UgZmluYWxpZGFkIGVzIGF1dGVudGljYXIgYSBzdSB0aXR1bGFyIG8gZ2VuZXJhciBmaXJtYXMgZGlnaXRhbGVzLjCBsQYIKwYBBQUHAgIwgaQagaFUaGlzIGlzIGFuIGVuZCB1c2VyIGNlcnRpZmljYXRlIHdob3NlIHByaXZhdGUga2V5IGlzIGVtYmVkZGVkIHdpdGhpbiBhIHNlY3VyZSBoYXJkd2FyZSBtb2R1bGUgdGhhdCBhaW1zIHRvIGF1dGhlbnRpY2F0ZSBpdHMgb3duZXIgb3IgZ2VuZXJhdGUgZGlnaXRhbCBzaWduYXR1cmVzLjANBgkqhkiG9w0BAQsFAAOCAgEAGS2ZrQPZ+iQBP9REX899QVMU5A71m56D+N+Bph8Nfu45zvdWl6Z+wRcn5+wseJ+4d+sFh2xuHXo5nW9oh17abg3L5IHv0+wE5YqERH2cZmx2qnFd2unoWaqSze/yEhcsVAtLpj/Y2gB4mkeA8wrTdiTWH70X85wuGqc3VPkEzXjiEJd62zzmcOtgdZWBH+CLD9wbHXv9ZpEU6gisuHgCP0ErzNnl6E5UQbPKTzQ+Dgk783/jKH8VqYWNwpLV4ISMf5xXvjtpe1jvY4Q5It9eXoxeUSbEzDvNR7h5cD8luHup4bZlhZr1EsuFYTLF6iqEqf+fcXOdO3rzslvKd35P1/wG4+B/HAgcjSYSahVB16+AXBnfEic7MLTll4T4yrS3gV+G5NAFFB/t62d2jWcKF1h54FNPjEC6ul33LHoq+jOhO1IFyELmY4/wwFmXhMkKkCFapQLFbtCDGGXGh0rSm3axFCkPI8+8X33y6rfSqhBNfKliuhZ0EtV8+HpMIjQAlTqcw1OYZPAKsYgl9Wm0fMBVeIzf+kuSnWgEcLosj15YefzkZ8i7GtJK635bqrmJyEDZ4874SPHHbKtFwz4DJb0JYxUe9XZinJPMVJoXwfq5+nCSn2ZdAI7lBW07fJt9OrnDHDnb2KVbJ5RbPJWYGtu76zpLOUlipPaXJHdPxfU=</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Transform>
          <Transform Algorithm="http://www.w3.org/TR/2001/REC-xml-c14n-20010315"/>
        </Transforms>
        <DigestMethod Algorithm="http://www.w3.org/2001/04/xmlenc#sha256"/>
        <DigestValue>PfNv7LaF+iDR8872n/ZqA1hV9qb2y9qTS0o1vXfObIQ=</DigestValue>
      </Reference>
      <Reference URI="/xl/calcChain.xml?ContentType=application/vnd.openxmlformats-officedocument.spreadsheetml.calcChain+xml">
        <DigestMethod Algorithm="http://www.w3.org/2001/04/xmlenc#sha256"/>
        <DigestValue>NkKCGZ4GTQoEJmG1YQgW2GVEJf3m6FN89jl3wT1B4D8=</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rMLlAni5uA27ai4TDN8G/raWhlfE6WSiTXBHi4C7iUw=</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yovDozUAcWEyytYSLZey5UXV4gyM3KbO3unLZJHwjGU=</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rMLlAni5uA27ai4TDN8G/raWhlfE6WSiTXBHi4C7iUw=</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yovDozUAcWEyytYSLZey5UXV4gyM3KbO3unLZJHwjGU=</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xcdAxtWrapTYP4Do9LmicmN0aqAxXZEVDs2maQSOz+U=</DigestValue>
      </Reference>
      <Reference URI="/xl/drawings/_rels/vmlDrawing6.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rMLlAni5uA27ai4TDN8G/raWhlfE6WSiTXBHi4C7iUw=</DigestValue>
      </Reference>
      <Reference URI="/xl/drawings/drawing1.xml?ContentType=application/vnd.openxmlformats-officedocument.drawing+xml">
        <DigestMethod Algorithm="http://www.w3.org/2001/04/xmlenc#sha256"/>
        <DigestValue>Iz6eA9ejSMVOJTCQhfQE7e1JNIkO5JtCLIUh/1hOetc=</DigestValue>
      </Reference>
      <Reference URI="/xl/drawings/drawing2.xml?ContentType=application/vnd.openxmlformats-officedocument.drawing+xml">
        <DigestMethod Algorithm="http://www.w3.org/2001/04/xmlenc#sha256"/>
        <DigestValue>nRZTvDcJ0gylgjBPJaR2fEINme3gX+aUjM+KipycyuI=</DigestValue>
      </Reference>
      <Reference URI="/xl/drawings/drawing3.xml?ContentType=application/vnd.openxmlformats-officedocument.drawing+xml">
        <DigestMethod Algorithm="http://www.w3.org/2001/04/xmlenc#sha256"/>
        <DigestValue>iut4SZAZ1UeQpjEU+gw5Dxnn9yd12R1cCML1wkXgPc4=</DigestValue>
      </Reference>
      <Reference URI="/xl/drawings/drawing4.xml?ContentType=application/vnd.openxmlformats-officedocument.drawing+xml">
        <DigestMethod Algorithm="http://www.w3.org/2001/04/xmlenc#sha256"/>
        <DigestValue>tk+D1YpGvEHSj79igr61TnYcW/ZsjzyxJhpUNQBrG0s=</DigestValue>
      </Reference>
      <Reference URI="/xl/drawings/drawing5.xml?ContentType=application/vnd.openxmlformats-officedocument.drawing+xml">
        <DigestMethod Algorithm="http://www.w3.org/2001/04/xmlenc#sha256"/>
        <DigestValue>VyKcsxdgglPiXO1ztdslvI1cEMhaWrFdeRQGqjQFtP4=</DigestValue>
      </Reference>
      <Reference URI="/xl/drawings/drawing6.xml?ContentType=application/vnd.openxmlformats-officedocument.drawing+xml">
        <DigestMethod Algorithm="http://www.w3.org/2001/04/xmlenc#sha256"/>
        <DigestValue>AuD0/9mLaoHG6QcCDBdmfDI26C91xOgD8AbcUdd2LMk=</DigestValue>
      </Reference>
      <Reference URI="/xl/drawings/vmlDrawing1.vml?ContentType=application/vnd.openxmlformats-officedocument.vmlDrawing">
        <DigestMethod Algorithm="http://www.w3.org/2001/04/xmlenc#sha256"/>
        <DigestValue>ZPSFZG6pJVaesi6KndL6upoJSRXqe2NtA0GUZeKnhqE=</DigestValue>
      </Reference>
      <Reference URI="/xl/drawings/vmlDrawing2.vml?ContentType=application/vnd.openxmlformats-officedocument.vmlDrawing">
        <DigestMethod Algorithm="http://www.w3.org/2001/04/xmlenc#sha256"/>
        <DigestValue>dOkxBe5kWfBPPR6BlpzSyl4JzhbK2zjuZTafB9NiTsM=</DigestValue>
      </Reference>
      <Reference URI="/xl/drawings/vmlDrawing3.vml?ContentType=application/vnd.openxmlformats-officedocument.vmlDrawing">
        <DigestMethod Algorithm="http://www.w3.org/2001/04/xmlenc#sha256"/>
        <DigestValue>L5Cp68t21jOu+padPVAFoQ7iczVAcCmW6G1D4uxl4uQ=</DigestValue>
      </Reference>
      <Reference URI="/xl/drawings/vmlDrawing4.vml?ContentType=application/vnd.openxmlformats-officedocument.vmlDrawing">
        <DigestMethod Algorithm="http://www.w3.org/2001/04/xmlenc#sha256"/>
        <DigestValue>yBnNKEin7lrxmcEYb8CyomkQJZS5Vy6pRPx3ZG9X9uA=</DigestValue>
      </Reference>
      <Reference URI="/xl/drawings/vmlDrawing5.vml?ContentType=application/vnd.openxmlformats-officedocument.vmlDrawing">
        <DigestMethod Algorithm="http://www.w3.org/2001/04/xmlenc#sha256"/>
        <DigestValue>W1DZJe8lob7/yMSg0ggXB0TEt33L+Tsxhm/rsOGQE8g=</DigestValue>
      </Reference>
      <Reference URI="/xl/drawings/vmlDrawing6.vml?ContentType=application/vnd.openxmlformats-officedocument.vmlDrawing">
        <DigestMethod Algorithm="http://www.w3.org/2001/04/xmlenc#sha256"/>
        <DigestValue>JqRwhxDQQqx1NHQgrEY2x6yuY21F3ZrOz3FOh8Z5SKE=</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hZdmdgHyTS/KTRyTa+lfS0Kk7EdC+1F8XTmJFTU1sXU=</DigestValue>
      </Reference>
      <Reference URI="/xl/externalLinks/externalLink1.xml?ContentType=application/vnd.openxmlformats-officedocument.spreadsheetml.externalLink+xml">
        <DigestMethod Algorithm="http://www.w3.org/2001/04/xmlenc#sha256"/>
        <DigestValue>UJ6t/HezMwFxCh5W8NrBrn6GlLeZdlzOu3p2sXzSAiY=</DigestValue>
      </Reference>
      <Reference URI="/xl/media/image1.png?ContentType=image/png">
        <DigestMethod Algorithm="http://www.w3.org/2001/04/xmlenc#sha256"/>
        <DigestValue>QETpk/eixegbAEuOayVHoshex+m3HA9JamopO4Ox6vE=</DigestValue>
      </Reference>
      <Reference URI="/xl/media/image2.emf?ContentType=image/x-emf">
        <DigestMethod Algorithm="http://www.w3.org/2001/04/xmlenc#sha256"/>
        <DigestValue>L4Ih2x4ljceMd9T76fIvmbVbYVQ6l8kXCm4cWEBWccs=</DigestValue>
      </Reference>
      <Reference URI="/xl/media/image3.emf?ContentType=image/x-emf">
        <DigestMethod Algorithm="http://www.w3.org/2001/04/xmlenc#sha256"/>
        <DigestValue>rtxnrRZLoWDczNbhumVKe82O+iDlbHXoCT06wuxOycg=</DigestValue>
      </Reference>
      <Reference URI="/xl/media/image4.emf?ContentType=image/x-emf">
        <DigestMethod Algorithm="http://www.w3.org/2001/04/xmlenc#sha256"/>
        <DigestValue>XxON75HTwr2x3og85J7ZL0H8NU9xQeyVXj9tSXQmwrQ=</DigestValue>
      </Reference>
      <Reference URI="/xl/media/image5.emf?ContentType=image/x-emf">
        <DigestMethod Algorithm="http://www.w3.org/2001/04/xmlenc#sha256"/>
        <DigestValue>2hM80Ffp+lXzXRvGPm0aeaZwqPxvfhDCLCCVBLtvP/0=</DigestValue>
      </Reference>
      <Reference URI="/xl/media/image6.emf?ContentType=image/x-emf">
        <DigestMethod Algorithm="http://www.w3.org/2001/04/xmlenc#sha256"/>
        <DigestValue>rcHlpgUUxMRQMKYRcB1FTg9OyDbzFnacOcGxTH3EvRo=</DigestValue>
      </Reference>
      <Reference URI="/xl/printerSettings/printerSettings1.bin?ContentType=application/vnd.openxmlformats-officedocument.spreadsheetml.printerSettings">
        <DigestMethod Algorithm="http://www.w3.org/2001/04/xmlenc#sha256"/>
        <DigestValue>9s98k3pRJYZbZRI3nRUSbX6O1nlH5VxF/ONUg7whrDo=</DigestValue>
      </Reference>
      <Reference URI="/xl/printerSettings/printerSettings2.bin?ContentType=application/vnd.openxmlformats-officedocument.spreadsheetml.printerSettings">
        <DigestMethod Algorithm="http://www.w3.org/2001/04/xmlenc#sha256"/>
        <DigestValue>7ZL5mJ5NYdzDfvPqqEG+LCYDK0pqzs59+lTTJCGbBXc=</DigestValue>
      </Reference>
      <Reference URI="/xl/printerSettings/printerSettings3.bin?ContentType=application/vnd.openxmlformats-officedocument.spreadsheetml.printerSettings">
        <DigestMethod Algorithm="http://www.w3.org/2001/04/xmlenc#sha256"/>
        <DigestValue>HMdMUL8w+I9ClksnzngAU/DFEw61Q94L2jYOp3byfXQ=</DigestValue>
      </Reference>
      <Reference URI="/xl/printerSettings/printerSettings4.bin?ContentType=application/vnd.openxmlformats-officedocument.spreadsheetml.printerSettings">
        <DigestMethod Algorithm="http://www.w3.org/2001/04/xmlenc#sha256"/>
        <DigestValue>FLifMMW5UlLOUkpcqJGjhMbaevjgUnUQwEEg5oUA/N4=</DigestValue>
      </Reference>
      <Reference URI="/xl/printerSettings/printerSettings5.bin?ContentType=application/vnd.openxmlformats-officedocument.spreadsheetml.printerSettings">
        <DigestMethod Algorithm="http://www.w3.org/2001/04/xmlenc#sha256"/>
        <DigestValue>erdIS1iKfwFCdbi3s0oPTvg5S/K15hG2IyNub5we1Ag=</DigestValue>
      </Reference>
      <Reference URI="/xl/printerSettings/printerSettings6.bin?ContentType=application/vnd.openxmlformats-officedocument.spreadsheetml.printerSettings">
        <DigestMethod Algorithm="http://www.w3.org/2001/04/xmlenc#sha256"/>
        <DigestValue>erdIS1iKfwFCdbi3s0oPTvg5S/K15hG2IyNub5we1Ag=</DigestValue>
      </Reference>
      <Reference URI="/xl/sharedStrings.xml?ContentType=application/vnd.openxmlformats-officedocument.spreadsheetml.sharedStrings+xml">
        <DigestMethod Algorithm="http://www.w3.org/2001/04/xmlenc#sha256"/>
        <DigestValue>RPPnc5lcGs/yPOyli3h2BvAFTwYP175FHHrmaZOyIEM=</DigestValue>
      </Reference>
      <Reference URI="/xl/styles.xml?ContentType=application/vnd.openxmlformats-officedocument.spreadsheetml.styles+xml">
        <DigestMethod Algorithm="http://www.w3.org/2001/04/xmlenc#sha256"/>
        <DigestValue>V4kgIaPdYHHhEOChje8TfX48zFBQjj1JugvmSyhnTes=</DigestValue>
      </Reference>
      <Reference URI="/xl/theme/theme1.xml?ContentType=application/vnd.openxmlformats-officedocument.theme+xml">
        <DigestMethod Algorithm="http://www.w3.org/2001/04/xmlenc#sha256"/>
        <DigestValue>Q1Y4CPpXAEfTWbGgm5zElx8B0pHQK4RzdZXVzDJUMDc=</DigestValue>
      </Reference>
      <Reference URI="/xl/workbook.xml?ContentType=application/vnd.openxmlformats-officedocument.spreadsheetml.sheet.main+xml">
        <DigestMethod Algorithm="http://www.w3.org/2001/04/xmlenc#sha256"/>
        <DigestValue>UOyZu64bED9q1WkpZrRS17Ur7zbtqbc3YlNfxIURLeo=</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oD48ebbWmF/JeQKc+4mwRyt9mc0Q97z+n3PwXpERpqk=</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xTGNXcFxdW97Ugv9DnC0C0GSYso2IhwDUvIcHQA2nC0=</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ng5+l2MU4nkB7pLPNjb72h5DZhBlofEHAumJpmV2vog=</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ZL4O3COuea0DhgUU6BT2xFzURtXhTaRgIKk4i896Y3A=</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CzlDtl22I9Dc3pB9aymM78IJFfoE8WmqBDXuL9cYhtI=</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hrbFOjdPrfydM07ISZLCdeBsg4i6zV1UDHRIiw657nk=</DigestValue>
      </Reference>
      <Reference URI="/xl/worksheets/sheet1.xml?ContentType=application/vnd.openxmlformats-officedocument.spreadsheetml.worksheet+xml">
        <DigestMethod Algorithm="http://www.w3.org/2001/04/xmlenc#sha256"/>
        <DigestValue>UDM/jY1Wq6ETD166PMeHakaUYA3NruoGPt60eg+NGr4=</DigestValue>
      </Reference>
      <Reference URI="/xl/worksheets/sheet2.xml?ContentType=application/vnd.openxmlformats-officedocument.spreadsheetml.worksheet+xml">
        <DigestMethod Algorithm="http://www.w3.org/2001/04/xmlenc#sha256"/>
        <DigestValue>xktHL+Wo5XsnPqwFNShpCGLeDqV1jcPnatp7YUwWiHA=</DigestValue>
      </Reference>
      <Reference URI="/xl/worksheets/sheet3.xml?ContentType=application/vnd.openxmlformats-officedocument.spreadsheetml.worksheet+xml">
        <DigestMethod Algorithm="http://www.w3.org/2001/04/xmlenc#sha256"/>
        <DigestValue>MwfVtw56s8dfvgjxdZp2s7CINywgVn4wk8kJb7nVIAQ=</DigestValue>
      </Reference>
      <Reference URI="/xl/worksheets/sheet4.xml?ContentType=application/vnd.openxmlformats-officedocument.spreadsheetml.worksheet+xml">
        <DigestMethod Algorithm="http://www.w3.org/2001/04/xmlenc#sha256"/>
        <DigestValue>169PO+AIiCtmSUiyEya63EQ8LFa4cjCULE6SBzXNRW0=</DigestValue>
      </Reference>
      <Reference URI="/xl/worksheets/sheet5.xml?ContentType=application/vnd.openxmlformats-officedocument.spreadsheetml.worksheet+xml">
        <DigestMethod Algorithm="http://www.w3.org/2001/04/xmlenc#sha256"/>
        <DigestValue>4adh86+UyL4yZMJlbTJ7EIXa+aDs0VhtPDakkRoOUHE=</DigestValue>
      </Reference>
      <Reference URI="/xl/worksheets/sheet6.xml?ContentType=application/vnd.openxmlformats-officedocument.spreadsheetml.worksheet+xml">
        <DigestMethod Algorithm="http://www.w3.org/2001/04/xmlenc#sha256"/>
        <DigestValue>H25Lz6bqnWYMsLWbbU52BQVE3+W5SCmH7Sixt6Kfc1k=</DigestValue>
      </Reference>
      <Reference URI="/xl/worksheets/sheet7.xml?ContentType=application/vnd.openxmlformats-officedocument.spreadsheetml.worksheet+xml">
        <DigestMethod Algorithm="http://www.w3.org/2001/04/xmlenc#sha256"/>
        <DigestValue>8D4CJ01AmzJSkiqVlVifk2Ln2yQJAyDzzEDdXuOYUTE=</DigestValue>
      </Reference>
    </Manifest>
    <SignatureProperties>
      <SignatureProperty Id="idSignatureTime" Target="#idPackageSignature">
        <mdssi:SignatureTime xmlns:mdssi="http://schemas.openxmlformats.org/package/2006/digital-signature">
          <mdssi:Format>YYYY-MM-DDThh:mm:ssTZD</mdssi:Format>
          <mdssi:Value>2022-05-13T16:17:38Z</mdssi:Value>
        </mdssi:SignatureTime>
      </SignatureProperty>
    </SignatureProperties>
  </Object>
  <Object Id="idOfficeObject">
    <SignatureProperties>
      <SignatureProperty Id="idOfficeV1Details" Target="#idPackageSignature">
        <SignatureInfoV1 xmlns="http://schemas.microsoft.com/office/2006/digsig">
          <SetupID>{8A584243-00AC-42DE-9DCC-08D41EBDEA52}</SetupID>
          <SignatureText>César Fernández</SignatureText>
          <SignatureImage/>
          <SignatureComments/>
          <WindowsVersion>10.0</WindowsVersion>
          <OfficeVersion>16.0.10385/14</OfficeVersion>
          <ApplicationVersion>16.0.10385</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2022-05-13T16:17:38Z</xd:SigningTime>
          <xd:SigningCertificate>
            <xd:Cert>
              <xd:CertDigest>
                <DigestMethod Algorithm="http://www.w3.org/2001/04/xmlenc#sha256"/>
                <DigestValue>A3dBXqMGKYqbFdw+up6HwfbOYrPhnwPQSFTDKMfHDsE=</DigestValue>
              </xd:CertDigest>
              <xd:IssuerSerial>
                <X509IssuerName>C=PY, O=DOCUMENTA S.A., CN=CA-DOCUMENTA S.A., SERIALNUMBER=RUC 80050172-1</X509IssuerName>
                <X509SerialNumber>4013997394103920026</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qTCCBZGgAwIBAgIQWC+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hk+D/VTF+X5H6btEEiBu1KNEf35B5e2pyeOAOBsduFcJAgh3tjNAQGcY057ad1eCdBf6pbXv8Mhio0jlcGSvlmF+OVTTYvTUwF2HbgHDqOiQDJpnDzMhVXmNKfKH7W62QYKp0fKB8F8li1ChNt30za2bqzeTntqq3kCXHlhbjHlLMHqV76MgsEeHuSJMtxOBbQatlxyJRmcEfUyF/hu8A8q3caWLFOzfsJbTfpAxkxo3/ewkRVF/SAj70/3VBrw+IY/9TTTeS2oYrWkurC3tT5KTmwr1mMKIBprkVRVqzWuh+4HyPmgF/u4kqI6A8xiA1mdsk+hCP5zICkEv+qwjP9mK4pq1gTvjvuQ6sbu2+qBaUi5nTr/L81Y5vSvLOR0Hod7GmCx9p7JWMzEVAGmh28F0ZqPt5Ry37w4DLdtrBJPzdyso36OZseNaXM3puukBisbv2vyt2ydUvuLwEbl2oYDKcvfifCLauqlgwCv5BKFuxBDL/KKaxnJZBYKbEtgY9ztwYEY8xyAbyQqH/JAB88VW04vw7GVkdUPu7mw1udKafyJXRrqlsrAbCTWdtwYuXJPj3mi/x3z6+Fg1+kx9izYU/5+DtGLhk3YN0eIObqtjUjBhqT+u1rJ3iZtalwRtDBhEb5ehrQIDAQABo4ICUzCCAk8wEgYDVR0TAQH/BAgwBgEB/wIBADAOBgNVHQ8BAf8EBAMCAQYwHQYDVR0OBBYEFEAmrCZcYo/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wo/po7oT9Qq40OltXGGgBIA3i4NGFQ5UBsWU3tI+O3jNkBi/9k/BkYHVT9UxWNHUxoZw+QJsAKl5f8wQksVH18Scq5Z+RUSBQ7v1hvvH1m2P7FXcB0nf+nwDVoDyGv57EmhKofwQibUzKajDts6JrsXyugQhVbLynSCw4qPMJLpImpL21LxxVMcryQMYymYUAr3DrMLOUuXxKLXCSOf8oP/PSmBvKldr2xeGJ5kowMxq0Af8mn7+pnm3yi0Ons5plFugKv3eSAmBY3zBS5NGPt9FFY/9FeNbCNXLEIRhaCx3T/6lSfIJZU5fCfLUY3y0hkSwuoK1gf/hHFyqyN/PrJ8E9PbyEzpMYwc51K+PhRRMcrJaD9txveHz8XjDrjjoISL+ZV54LMzUi5sF++nG79TLxDaC4vBtg6I8mOooFqzbsYgM3R4SaElTQIv6dSEZX1wKJXh25RbldqePe4Alnwe3vU97ZrTEpKPQkRM4lPJVElOicbYR1Wx5xrvyFucagF6IVeP4IZLJt1L4rbiSzPq027Q8jECgeJeRQWVKS8nQ8KyMfA0tgAuL3Vtub5pSbMI3xqtQwdJtOgwFj2iVp1BQv3XegF6OySbw/sk46AGWOTwb6vwUPq5TfnuNzO92keBxGg+aWylEC25zYFPYpAq384g5lmVaV53zmp1f</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FABAACfAAAAAAAAAAAAAACWFwAAOwsAACBFTUYAAAEAuBsAAKoAAAAGAAAAAAAAAAAAAAAAAAAAgAcAADgEAABYAQAAwgAAAAAAAAAAAAAAAAAAAMA/BQDQ9QIACgAAABAAAAAAAAAAAAAAAEsAAAAQAAAAAAAAAAUAAAAeAAAAGAAAAAAAAAAAAAAAUQEAAKAAAAAnAAAAGAAAAAEAAAAAAAAAAAAAAAAAAAAlAAAADAAAAAEAAABMAAAAZAAAAAAAAAAAAAAAUAEAAJ8AAAAAAAAAAAAAAFE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w8PAAAAAAACUAAAAMAAAAAQAAAEwAAABkAAAAAAAAAAAAAABQAQAAnwAAAAAAAAAAAAAAUQEAAKAAAAAhAPAAAAAAAAAAAAAAAIA/AAAAAAAAAAAAAIA/AAAAAAAAAAAAAAAAAAAAAAAAAAAAAAAAAAAAAAAAAAAlAAAADAAAAAAAAIAoAAAADAAAAAEAAAAnAAAAGAAAAAEAAAAAAAAA8PDwAAAAAAAlAAAADAAAAAEAAABMAAAAZAAAAAAAAAAAAAAAUAEAAJ8AAAAAAAAAAAAAAFEBAACgAAAAIQDwAAAAAAAAAAAAAACAPwAAAAAAAAAAAACAPwAAAAAAAAAAAAAAAAAAAAAAAAAAAAAAAAAAAAAAAAAAJQAAAAwAAAAAAACAKAAAAAwAAAABAAAAJwAAABgAAAABAAAAAAAAAPDw8AAAAAAAJQAAAAwAAAABAAAATAAAAGQAAAAAAAAAAAAAAFABAACfAAAAAAAAAAAAAABRAQAAoAAAACEA8AAAAAAAAAAAAAAAgD8AAAAAAAAAAAAAgD8AAAAAAAAAAAAAAAAAAAAAAAAAAAAAAAAAAAAAAAAAACUAAAAMAAAAAAAAgCgAAAAMAAAAAQAAACcAAAAYAAAAAQAAAAAAAADw8PAAAAAAACUAAAAMAAAAAQAAAEwAAABkAAAAAAAAAAAAAABQAQAAnwAAAAAAAAAAAAAAUQEAAKAAAAAhAPAAAAAAAAAAAAAAAIA/AAAAAAAAAAAAAIA/AAAAAAAAAAAAAAAAAAAAAAAAAAAAAAAAAAAAAAAAAAAlAAAADAAAAAAAAIAoAAAADAAAAAEAAAAnAAAAGAAAAAEAAAAAAAAA////AAAAAAAlAAAADAAAAAEAAABMAAAAZAAAAAAAAAAAAAAAUAEAAJ8AAAAAAAAAAAAAAFEBAACgAAAAIQDwAAAAAAAAAAAAAACAPwAAAAAAAAAAAACAPwAAAAAAAAAAAAAAAAAAAAAAAAAAAAAAAAAAAAAAAAAAJQAAAAwAAAAAAACAKAAAAAwAAAABAAAAJwAAABgAAAABAAAAAAAAAP///wAAAAAAJQAAAAwAAAABAAAATAAAAGQAAAAAAAAAAAAAAFABAACfAAAAAAAAAAAAAABRAQAAoAAAACEA8AAAAAAAAAAAAAAAgD8AAAAAAAAAAAAAgD8AAAAAAAAAAAAAAAAAAAAAAAAAAAAAAAAAAAAAAAAAACUAAAAMAAAAAAAAgCgAAAAMAAAAAQAAACcAAAAYAAAAAQAAAAAAAAD///8AAAAAACUAAAAMAAAAAQAAAEwAAABkAAAAAAAAAAQAAAA/AQAAFwAAAAAAAAAEAAAAQAEAABQAAAAhAPAAAAAAAAAAAAAAAIA/AAAAAAAAAAAAAIA/AAAAAAAAAAAAAAAAAAAAAAAAAAAAAAAAAAAAAAAAAAAlAAAADAAAAAAAAIAoAAAADAAAAAEAAAAnAAAAGAAAAAEAAAAAAAAA////AAAAAAAlAAAADAAAAAEAAABMAAAAZAAAAPgAAAAFAAAANAEAABUAAAD4AAAABQAAAD0AAAARAAAAIQDwAAAAAAAAAAAAAACAPwAAAAAAAAAAAACAPwAAAAAAAAAAAAAAAAAAAAAAAAAAAAAAAAAAAAAAAAAAJQAAAAwAAAAAAACAKAAAAAwAAAABAAAAUgAAAHABAAABAAAA8////wAAAAAAAAAAAAAAAJABAAAAAAABAAAAAHMAZQBnAG8AZQAgAHUAaQAAAAAAAAAAAAAAAAAAAAAAAAAAAAAAAAAAAAAAAAAAAAAAAAAAAAAAAAAAAAAAAAAAAAAAoJBr7P1/AAAAAAAAAAAAACgSAAAAAAAAQAAAwP1/AAAwFpXq/X8AAB6j84D9fwAABAAAAAAAAAAwFpXq/X8AAPm4EVvpAAAAAAAAAAAAAADjJr3rkusAAHEAAADpAAAASAAAAAAAAAC4qFOB/X8AACCjXIH9fwAA4OwqgQAAAAABAAAAAAAAAJbEU4H9fwAAAACV6v1/AAAAAAAAAAAAAAAAAADpAAAA0bdC6v1/AAAAAAAAAAAAABAdAAAAAAAAwCHUhy4CAABIuxFb6QAAAMAh1IcuAgAAC6dG6v1/AAAQuhFb6QAAAKm6EVvpAAAAAAAAAAAAAAAAAAAAZHYACAAAAAAlAAAADAAAAAEAAAAYAAAADAAAAAAAAAASAAAADAAAAAEAAAAeAAAAGAAAAPgAAAAFAAAANQEAABYAAAAlAAAADAAAAAEAAABUAAAAhAAAAPkAAAAFAAAAMwEAABUAAAABAAAAVVWPQSa0j0H5AAAABQAAAAkAAABMAAAAAAAAAAAAAAAAAAAA//////////9gAAAAMQAzAC8ANQAvADIAMAAyADIAAAAHAAAABwAAAAUAAAAHAAAABQAAAAcAAAAHAAAABwAAAAcAAABLAAAAQAAAADAAAAAFAAAAIAAAAAEAAAABAAAAEAAAAAAAAAAAAAAAUQEAAKAAAAAAAAAAAAAAAFEBAACgAAAAUgAAAHABAAACAAAAFAAAAAkAAAAAAAAAAAAAALwCAAAAAAAAAQICIlMAeQBzAHQAZQBtAAAAAAAAAAAAAAAAAAAAAAAAAAAAAAAAAAAAAAAAAAAAAAAAAAAAAAAAAAAAAAAAAAAAAAAAAAAACQAAAAEAAAAJAAAAAAAAAP////8uAgAAiP5p6v1/AAAAAAAAAAAAAAAAAAAAAAAAwOIQW+kAAACI4hBb6QAAAAAAAAAAAAAAAAAAAAAAAACzcbzrkusAALhs+dP9fwAAEQAAAAAAAABwtWmMLgIAAMAh1IcuAgAA4OMQWwAAAAAAAAAAAAAAAAcAAAAAAAAAILJ5jC4CAAAc4xBb6QAAAFnjEFvpAAAA0bdC6v1/AADA4hBb6QAAANZNR+oAAAAA40/Ck9tlAAARAAAAAAAAAMAh1IcuAgAAC6dG6v1/AADA4hBb6QAAAFnjEFvpAAAAAAAAAAAAAAAAAAAAZHYACAAAAAAlAAAADAAAAAIAAAAnAAAAGAAAAAMAAAAAAAAAAAAAAAAAAAAlAAAADAAAAAMAAABMAAAAZAAAAAAAAAAAAAAA//////////8AAAAAHAAAAAAAAAA/AAAAIQDwAAAAAAAAAAAAAACAPwAAAAAAAAAAAACAPwAAAAAAAAAAAAAAAAAAAAAAAAAAAAAAAAAAAAAAAAAAJQAAAAwAAAAAAACAKAAAAAwAAAADAAAAJwAAABgAAAADAAAAAAAAAAAAAAAAAAAAJQAAAAwAAAADAAAATAAAAGQAAAAAAAAAAAAAAP//////////AAAAABwAAABAAQAAAAAAACEA8AAAAAAAAAAAAAAAgD8AAAAAAAAAAAAAgD8AAAAAAAAAAAAAAAAAAAAAAAAAAAAAAAAAAAAAAAAAACUAAAAMAAAAAAAAgCgAAAAMAAAAAwAAACcAAAAYAAAAAwAAAAAAAAAAAAAAAAAAACUAAAAMAAAAAwAAAEwAAABkAAAAAAAAAAAAAAD//////////0ABAAAcAAAAAAAAAD8AAAAhAPAAAAAAAAAAAAAAAIA/AAAAAAAAAAAAAIA/AAAAAAAAAAAAAAAAAAAAAAAAAAAAAAAAAAAAAAAAAAAlAAAADAAAAAAAAIAoAAAADAAAAAMAAAAnAAAAGAAAAAMAAAAAAAAAAAAAAAAAAAAlAAAADAAAAAMAAABMAAAAZAAAAAAAAABbAAAAPwEAAFwAAAAAAAAAWwAAAEABAAACAAAAIQDwAAAAAAAAAAAAAACAPwAAAAAAAAAAAACAPwAAAAAAAAAAAAAAAAAAAAAAAAAAAAAAAAAAAAAAAAAAJQAAAAwAAAAAAACAKAAAAAwAAAADAAAAJwAAABgAAAADAAAAAAAAAP///wAAAAAAJQAAAAwAAAADAAAATAAAAGQAAAAAAAAAHAAAAD8BAABaAAAAAAAAABwAAABAAQAAPwAAACEA8AAAAAAAAAAAAAAAgD8AAAAAAAAAAAAAgD8AAAAAAAAAAAAAAAAAAAAAAAAAAAAAAAAAAAAAAAAAACUAAAAMAAAAAAAAgCgAAAAMAAAAAwAAACcAAAAYAAAAAwAAAAAAAAD///8AAAAAACUAAAAMAAAAAwAAAEwAAABkAAAACwAAADcAAAAhAAAAWgAAAAsAAAA3AAAAFwAAACQAAAAhAPAAAAAAAAAAAAAAAIA/AAAAAAAAAAAAAIA/AAAAAAAAAAAAAAAAAAAAAAAAAAAAAAAAAAAAAAAAAAAlAAAADAAAAAAAAIAoAAAADAAAAAMAAABSAAAAcAEAAAMAAADg////AAAAAAAAAAAAAAAAkAEAAAAAAAEAAAAAYQByAGkAYQBsAAAAAAAAAAAAAAAAAAAAAAAAAAAAAAAAAAAAAAAAAAAAAAAAAAAAAAAAAAAAAAAAAAAAAAAAAAAA//8AAAAAAQAAADCBMZ4uAgAAAAAAAAAAAACI/mnq/X8AAAAAAAAAAAAAIGQBiC4CAADym+FIuWfYAQIAAAAAAAAAAAAAAAAAAAAAAAAAAAAAAJNSvOuS6wAAqPqEgP1/AABo/4SA/X8AAOD///8AAAAAwCHUhy4CAADYxhBbAAAAAAAAAAAAAAAABgAAAAAAAAAgAAAAAAAAAPzFEFvpAAAAOcYQW+kAAADRt0Lq/X8AAAAAAAAAAAAAAAAAAAAAAACArj+eLgIAAAAAAAAAAAAAwCHUhy4CAAALp0bq/X8AAKDFEFvpAAAAOcYQW+kAAAAAAAAAAAAAAAAAAABkdgAIAAAAACUAAAAMAAAAAwAAABgAAAAMAAAAAAAAABIAAAAMAAAAAQAAABYAAAAMAAAACAAAAFQAAABUAAAADAAAADcAAAAgAAAAWgAAAAEAAABVVY9BJrSPQQwAAABbAAAAAQAAAEwAAAAEAAAACwAAADcAAAAiAAAAWwAAAFAAAABYAAAAFQAAABYAAAAMAAAAAAAAACUAAAAMAAAAAgAAACcAAAAYAAAABAAAAAAAAAD///8AAAAAACUAAAAMAAAABAAAAEwAAABkAAAALQAAACAAAAA0AQAAWgAAAC0AAAAgAAAACAEAADsAAAAhAPAAAAAAAAAAAAAAAIA/AAAAAAAAAAAAAIA/AAAAAAAAAAAAAAAAAAAAAAAAAAAAAAAAAAAAAAAAAAAlAAAADAAAAAAAAIAoAAAADAAAAAQAAAAnAAAAGAAAAAQAAAAAAAAA////AAAAAAAlAAAADAAAAAQAAABMAAAAZAAAAC0AAAAgAAAANAEAAFYAAAAtAAAAIAAAAAgBAAA3AAAAIQDwAAAAAAAAAAAAAACAPwAAAAAAAAAAAACAPwAAAAAAAAAAAAAAAAAAAAAAAAAAAAAAAAAAAAAAAAAAJQAAAAwAAAAAAACAKAAAAAwAAAAEAAAAJwAAABgAAAAEAAAAAAAAAP///wAAAAAAJQAAAAwAAAAEAAAATAAAAGQAAAAtAAAAOwAAALwAAABWAAAALQAAADsAAACQAAAAHAAAACEA8AAAAAAAAAAAAAAAgD8AAAAAAAAAAAAAgD8AAAAAAAAAAAAAAAAAAAAAAAAAAAAAAAAAAAAAAAAAACUAAAAMAAAAAAAAgCgAAAAMAAAABAAAAFIAAABwAQAABAAAAOz///8AAAAAAAAAAAAAAACQAQAAAAAAAQAAAABzAGUAZwBvAGUAIAB1AGkAAAAAAAAAAAAAAAAAAAAAAAAAAAAAAAAAAAAAAAAAAAAAAAAAAAAAAAAAAAAAAAAAAAAAAAAAAAAAAAAAAAAAAAAAAAAIAAAAAAAAAIj+aer9fwAAAAAAAAAAAAAcPACAAACgPwAAoD8AAKA//v////////8AAAAAAAAAAAAAAAAAAAAAM1K865LrAAAAAAAAAAAAAAgAAAAAAAAA7P///wAAAADAIdSHLgIAAHjHEFsAAAAAAAAAAAAAAAAJAAAAAAAAACAAAAAAAAAAnMYQW+kAAADZxhBb6QAAANG3Qur9fwAAAAAAAAAAAACJyAuAAAAAADCuP54uAgAAAAAAAAAAAADAIdSHLgIAAAunRur9fwAAQMYQW+kAAADZxhBb6QAAAAAAAAAAAAAAAAAAAGR2AAgAAAAAJQAAAAwAAAAEAAAAGAAAAAwAAAAAAAAAEgAAAAwAAAABAAAAHgAAABgAAAAtAAAAOwAAAL0AAABXAAAAJQAAAAwAAAAEAAAAVAAAAKgAAAAuAAAAOwAAALsAAABWAAAAAQAAAFVVj0EmtI9BLgAAADsAAAAPAAAATAAAAAAAAAAAAAAAAAAAAP//////////bAAAAEMA6QBzAGEAcgAgAEYAZQByAG4A4QBuAGQAZQB6AAAADAAAAAoAAAAIAAAACgAAAAcAAAAFAAAACgAAAAoAAAAHAAAACwAAAAoAAAALAAAADAAAAAoAAAAJAAAASwAAAEAAAAAwAAAABQAAACAAAAABAAAAAQAAABAAAAAAAAAAAAAAAFEBAACgAAAAAAAAAAAAAABRAQAAoAAAACUAAAAMAAAAAgAAACcAAAAYAAAABQAAAAAAAAD///8AAAAAACUAAAAMAAAABQAAAEwAAABkAAAAAAAAAGEAAABQAQAAmwAAAAAAAABhAAAAUQEAADsAAAAhAPAAAAAAAAAAAAAAAIA/AAAAAAAAAAAAAIA/AAAAAAAAAAAAAAAAAAAAAAAAAAAAAAAAAAAAAAAAAAAlAAAADAAAAAAAAIAoAAAADAAAAAUAAAAnAAAAGAAAAAUAAAAAAAAA////AAAAAAAlAAAADAAAAAUAAABMAAAAZAAAAAsAAABhAAAAPwEAAHEAAAALAAAAYQAAADUBAAARAAAAIQDwAAAAAAAAAAAAAACAPwAAAAAAAAAAAACAPwAAAAAAAAAAAAAAAAAAAAAAAAAAAAAAAAAAAAAAAAAAJQAAAAwAAAAAAACAKAAAAAwAAAAFAAAAJQAAAAwAAAABAAAAGAAAAAwAAAAAAAAAEgAAAAwAAAABAAAAHgAAABgAAAALAAAAYQAAAEABAAByAAAAJQAAAAwAAAABAAAAVAAAAKgAAAAMAAAAYQAAAGwAAABxAAAAAQAAAFVVj0EmtI9BDAAAAGEAAAAPAAAATAAAAAAAAAAAAAAAAAAAAP//////////bAAAAEMA6QBzAGEAcgAgAEYAZQByAG4A4QBuAGQAZQB6AAAACAAAAAcAAAAGAAAABwAAAAUAAAAEAAAABgAAAAcAAAAFAAAABwAAAAcAAAAHAAAACAAAAAcAAAAGAAAASwAAAEAAAAAwAAAABQAAACAAAAABAAAAAQAAABAAAAAAAAAAAAAAAFEBAACgAAAAAAAAAAAAAABRAQAAoAAAACUAAAAMAAAAAgAAACcAAAAYAAAABQAAAAAAAAD///8AAAAAACUAAAAMAAAABQAAAEwAAABkAAAACwAAAHYAAAA/AQAAhgAAAAsAAAB2AAAANQEAABEAAAAhAPAAAAAAAAAAAAAAAIA/AAAAAAAAAAAAAIA/AAAAAAAAAAAAAAAAAAAAAAAAAAAAAAAAAAAAAAAAAAAlAAAADAAAAAAAAIAoAAAADAAAAAUAAAAlAAAADAAAAAEAAAAYAAAADAAAAAAAAAASAAAADAAAAAEAAAAeAAAAGAAAAAsAAAB2AAAAQAEAAIcAAAAlAAAADAAAAAEAAABUAAAAfAAAAAwAAAB2AAAAQgAAAIYAAAABAAAAVVWPQSa0j0EMAAAAdgAAAAgAAABMAAAAAAAAAAAAAAAAAAAA//////////9cAAAAQwBvAG4AdABhAGQAbwByAAgAAAAIAAAABwAAAAQAAAAHAAAACAAAAAgAAAAFAAAASwAAAEAAAAAwAAAABQAAACAAAAABAAAAAQAAABAAAAAAAAAAAAAAAFEBAACgAAAAAAAAAAAAAABRAQAAoAAAACUAAAAMAAAAAgAAACcAAAAYAAAABQAAAAAAAAD///8AAAAAACUAAAAMAAAABQAAAEwAAABkAAAACwAAAIsAAABFAQAAmwAAAAsAAACLAAAAOwEAABEAAAAhAPAAAAAAAAAAAAAAAIA/AAAAAAAAAAAAAIA/AAAAAAAAAAAAAAAAAAAAAAAAAAAAAAAAAAAAAAAAAAAlAAAADAAAAAAAAIAoAAAADAAAAAUAAAAlAAAADAAAAAEAAAAYAAAADAAAAAAAAAASAAAADAAAAAEAAAAWAAAADAAAAAAAAABUAAAAXAEAAAwAAACLAAAARAEAAJsAAAABAAAAVVWPQSa0j0EMAAAAiwAAAC0AAABMAAAABAAAAAsAAACLAAAARgEAAJwAAACoAAAARgBpAHIAbQBhAGQAbwAgAHAAbwByADoAIABDAEUAUwBBAFIAIABEAEEATgBJAEUATAAgAEYARQBSAE4AQQBOAEQARQBaACAAUwBDAEgATgBFAEkARABFAFIAAAAGAAAAAwAAAAUAAAALAAAABwAAAAgAAAAIAAAABAAAAAgAAAAIAAAABQAAAAMAAAAEAAAACAAAAAcAAAAHAAAACAAAAAgAAAAEAAAACQAAAAgAAAAKAAAAAwAAAAcAAAAGAAAABAAAAAYAAAAHAAAACAAAAAoAAAAIAAAACgAAAAkAAAAHAAAABwAAAAQAAAAHAAAACAAAAAkAAAAKAAAABwAAAAMAAAAJAAAABwAAAAgAAAAWAAAADAAAAAAAAAAlAAAADAAAAAIAAAAOAAAAFAAAAAAAAAAQAAAAFAAAAA==</Object>
  <Object Id="idInvalidSigLnImg">AQAAAGwAAAAAAAAAAAAAAFABAACfAAAAAAAAAAAAAACWFwAAOwsAACBFTUYAAAEA8B8AALAAAAAGAAAAAAAAAAAAAAAAAAAAgAcAADgEAABYAQAAwgAAAAAAAAAAAAAAAAAAAMA/BQDQ9QIACgAAABAAAAAAAAAAAAAAAEsAAAAQAAAAAAAAAAUAAAAeAAAAGAAAAAAAAAAAAAAAUQEAAKAAAAAnAAAAGAAAAAEAAAAAAAAAAAAAAAAAAAAlAAAADAAAAAEAAABMAAAAZAAAAAAAAAAAAAAAUAEAAJ8AAAAAAAAAAAAAAFE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w8PAAAAAAACUAAAAMAAAAAQAAAEwAAABkAAAAAAAAAAAAAABQAQAAnwAAAAAAAAAAAAAAUQEAAKAAAAAhAPAAAAAAAAAAAAAAAIA/AAAAAAAAAAAAAIA/AAAAAAAAAAAAAAAAAAAAAAAAAAAAAAAAAAAAAAAAAAAlAAAADAAAAAAAAIAoAAAADAAAAAEAAAAnAAAAGAAAAAEAAAAAAAAA8PDwAAAAAAAlAAAADAAAAAEAAABMAAAAZAAAAAAAAAAAAAAAUAEAAJ8AAAAAAAAAAAAAAFEBAACgAAAAIQDwAAAAAAAAAAAAAACAPwAAAAAAAAAAAACAPwAAAAAAAAAAAAAAAAAAAAAAAAAAAAAAAAAAAAAAAAAAJQAAAAwAAAAAAACAKAAAAAwAAAABAAAAJwAAABgAAAABAAAAAAAAAPDw8AAAAAAAJQAAAAwAAAABAAAATAAAAGQAAAAAAAAAAAAAAFABAACfAAAAAAAAAAAAAABRAQAAoAAAACEA8AAAAAAAAAAAAAAAgD8AAAAAAAAAAAAAgD8AAAAAAAAAAAAAAAAAAAAAAAAAAAAAAAAAAAAAAAAAACUAAAAMAAAAAAAAgCgAAAAMAAAAAQAAACcAAAAYAAAAAQAAAAAAAADw8PAAAAAAACUAAAAMAAAAAQAAAEwAAABkAAAAAAAAAAAAAABQAQAAnwAAAAAAAAAAAAAAUQEAAKAAAAAhAPAAAAAAAAAAAAAAAIA/AAAAAAAAAAAAAIA/AAAAAAAAAAAAAAAAAAAAAAAAAAAAAAAAAAAAAAAAAAAlAAAADAAAAAAAAIAoAAAADAAAAAEAAAAnAAAAGAAAAAEAAAAAAAAA////AAAAAAAlAAAADAAAAAEAAABMAAAAZAAAAAAAAAAAAAAAUAEAAJ8AAAAAAAAAAAAAAFEBAACgAAAAIQDwAAAAAAAAAAAAAACAPwAAAAAAAAAAAACAPwAAAAAAAAAAAAAAAAAAAAAAAAAAAAAAAAAAAAAAAAAAJQAAAAwAAAAAAACAKAAAAAwAAAABAAAAJwAAABgAAAABAAAAAAAAAP///wAAAAAAJQAAAAwAAAABAAAATAAAAGQAAAAAAAAAAAAAAFABAACfAAAAAAAAAAAAAABRAQAAoAAAACEA8AAAAAAAAAAAAAAAgD8AAAAAAAAAAAAAgD8AAAAAAAAAAAAAAAAAAAAAAAAAAAAAAAAAAAAAAAAAACUAAAAMAAAAAAAAgCgAAAAMAAAAAQAAACcAAAAYAAAAAQAAAAAAAAD///8AAAAAACUAAAAMAAAAAQAAAEwAAABkAAAAAAAAAAQAAAA/AQAAFwAAAAAAAAAEAAAAQAEAABQAAAAhAPAAAAAAAAAAAAAAAIA/AAAAAAAAAAAAAIA/AAAAAAAAAAAAAAAAAAAAAAAAAAAAAAAAAAAAAAAAAAAlAAAADAAAAAAAAIAoAAAADAAAAAEAAAAnAAAAGAAAAAEAAAAAAAAA////AAAAAAAlAAAADAAAAAEAAABMAAAAZAAAAAsAAAAEAAAAHgAAABcAAAALAAAABAAAABQAAAAUAAAAIQDwAAAAAAAAAAAAAACAPwAAAAAAAAAAAACAPwAAAAAAAAAAAAAAAAAAAAAAAAAAAAAAAAAAAAAAAAAAJQAAAAwAAAAAAACAKAAAAAwAAAABAAAAUAAAAHQDAAANAAAABQAAABwAAAAUAAAADQAAAAUAAAAAAAAAAAAAABAAAAAQAAAATAAAACgAAAB0AAAAAAMAAAAAAAAAAAAAEAAAACgAAAAQAAAAEAAAAAEAGAAAAAAAAAAAAAAAAAAAAAAAAAAAAAAAAAAAAAAAAAAAAAAAAAAAAAAKFkIcPLYRJW8AAAAAAAAAAAAAAAAAAAAAAAAIETQOHlwAAAAAAAAAAAAAAAAAAAARJW8fQ8kfQ8kLGUsAAAAAAAAAAAAAAAAIETQdQMEJEzt7t91LdKBLdKBLdKA/YocECRgcPbgfQ8keQcQIEjYWIzAdLT4IETQdQMEVLosAAABLdKClzeR7t92+1uV7t91pdn4HEDEdQMEfQ8kdQMEIETQIETQdQMEdP70ECRgAAABLdKB7t93t7e3t7e3t7e3t7e19fX0GDiocPLYfQ8kdQMEdQMEfQ8kJEzslOlAAAABLdKC91eTt7e3t7e3t7e3t7e3t7e1TU1MECBodP70fQ8kfQ8kWMJABAgI3VXYAAABLdKB7t93t7e2+eje+eje1dDRWVlYECBoXMpcfQ8kfQ8kfQ8kfQ8kULIYBAwkAAABLdKC91eTt7e3t7e3t7e09PT0KF0YdP78fQ8kfQ8kQI2oFCyEVLYkfQ8kaOq4HEDFLdKB7t93t7e3Z5Op7t90OFRobO7MfQ8kcPbgKFkQyMjKkpKQ6OjoGDioRJW8ECh5LdKC91eTt7e17t917t90+XG8GDiwQI2oHCRFsbGzn5+ft7e3t7e2Toq0oPlYAAABLdKB7t93t7e17t917t917t91bh6ODg4PLy8vt7e3t7e3t7e3t7e17t91LdKAAAABLdKC91eTt7e3Z5Op7t917t93M3eft7e3t7e3t7e3t7e3t7e3t7e3E2OZLdKAAAABLdKB7t93t7e3t7e3t7e3t7e3t7e3t7e3t7e3t7e3t7e3t7e3t7e17t91LdKAAAABLdKClzeR7t92+1uV7t92+1uV7t92+1uV7t92+1uV7t92+1uV7t92qz+VLdKAAAAB7t91LdKBLdKBLdKBLdKBLdKBLdKBLdKBLdKBLdKBLdKBLdKBLdKBLdKB7t90AAAAAAAAAAAAAAAAAAAAAAAAAAAAAAAAAAAAAAAAAAAAAAAAAAAAAAAAAAAAAAAAAAAAnAAAAGAAAAAEAAAAAAAAA////AAAAAAAlAAAADAAAAAEAAABMAAAAZAAAACoAAAAFAAAAhAAAABUAAAAqAAAABQAAAFsAAAARAAAAIQDwAAAAAAAAAAAAAACAPwAAAAAAAAAAAACAPwAAAAAAAAAAAAAAAAAAAAAAAAAAAAAAAAAAAAAAAAAAJQAAAAwAAAAAAACAKAAAAAwAAAABAAAAUgAAAHABAAABAAAA8////wAAAAAAAAAAAAAAAJABAAAAAAABAAAAAHMAZQBnAG8AZQAgAHUAaQAAAAAAAAAAAAAAAAAAAAAAAAAAAAAAAAAAAAAAAAAAAAAAAAAAAAAAAAAAAAAAAAAAAAAAoJBr7P1/AAAAAAAAAAAAACgSAAAAAAAAQAAAwP1/AAAwFpXq/X8AAB6j84D9fwAABAAAAAAAAAAwFpXq/X8AAPm4EVvpAAAAAAAAAAAAAADjJr3rkusAAHEAAADpAAAASAAAAAAAAAC4qFOB/X8AACCjXIH9fwAA4OwqgQAAAAABAAAAAAAAAJbEU4H9fwAAAACV6v1/AAAAAAAAAAAAAAAAAADpAAAA0bdC6v1/AAAAAAAAAAAAABAdAAAAAAAAwCHUhy4CAABIuxFb6QAAAMAh1IcuAgAAC6dG6v1/AAAQuhFb6QAAAKm6EVvpAAAAAAAAAAAAAAAAAAAAZHYACAAAAAAlAAAADAAAAAEAAAAYAAAADAAAAP8AAAASAAAADAAAAAEAAAAeAAAAGAAAACoAAAAFAAAAhQAAABYAAAAlAAAADAAAAAEAAABUAAAAqAAAACsAAAAFAAAAgwAAABUAAAABAAAAVVWPQSa0j0ErAAAABQAAAA8AAABMAAAAAAAAAAAAAAAAAAAA//////////9sAAAARgBpAHIAbQBhACAAbgBvACAAdgDhAGwAaQBkAGEAAAAGAAAAAwAAAAUAAAALAAAABwAAAAQAAAAHAAAACAAAAAQAAAAGAAAABwAAAAMAAAADAAAACAAAAAcAAABLAAAAQAAAADAAAAAFAAAAIAAAAAEAAAABAAAAEAAAAAAAAAAAAAAAUQEAAKAAAAAAAAAAAAAAAFEBAACgAAAAUgAAAHABAAACAAAAFAAAAAkAAAAAAAAAAAAAALwCAAAAAAAAAQICIlMAeQBzAHQAZQBtAAAAAAAAAAAAAAAAAAAAAAAAAAAAAAAAAAAAAAAAAAAAAAAAAAAAAAAAAAAAAAAAAAAAAAAAAAAACQAAAAEAAAAJAAAAAAAAAP////8uAgAAiP5p6v1/AAAAAAAAAAAAAAAAAAAAAAAAwOIQW+kAAACI4hBb6QAAAAAAAAAAAAAAAAAAAAAAAACzcbzrkusAALhs+dP9fwAAEQAAAAAAAABwtWmMLgIAAMAh1IcuAgAA4OMQWwAAAAAAAAAAAAAAAAcAAAAAAAAAILJ5jC4CAAAc4xBb6QAAAFnjEFvpAAAA0bdC6v1/AADA4hBb6QAAANZNR+oAAAAA40/Ck9tlAAARAAAAAAAAAMAh1IcuAgAAC6dG6v1/AADA4hBb6QAAAFnjEFvpAAAAAAAAAAAAAAAAAAAAZHYACAAAAAAlAAAADAAAAAIAAAAnAAAAGAAAAAMAAAAAAAAAAAAAAAAAAAAlAAAADAAAAAMAAABMAAAAZAAAAAAAAAAAAAAA//////////8AAAAAHAAAAAAAAAA/AAAAIQDwAAAAAAAAAAAAAACAPwAAAAAAAAAAAACAPwAAAAAAAAAAAAAAAAAAAAAAAAAAAAAAAAAAAAAAAAAAJQAAAAwAAAAAAACAKAAAAAwAAAADAAAAJwAAABgAAAADAAAAAAAAAAAAAAAAAAAAJQAAAAwAAAADAAAATAAAAGQAAAAAAAAAAAAAAP//////////AAAAABwAAABAAQAAAAAAACEA8AAAAAAAAAAAAAAAgD8AAAAAAAAAAAAAgD8AAAAAAAAAAAAAAAAAAAAAAAAAAAAAAAAAAAAAAAAAACUAAAAMAAAAAAAAgCgAAAAMAAAAAwAAACcAAAAYAAAAAwAAAAAAAAAAAAAAAAAAACUAAAAMAAAAAwAAAEwAAABkAAAAAAAAAAAAAAD//////////0ABAAAcAAAAAAAAAD8AAAAhAPAAAAAAAAAAAAAAAIA/AAAAAAAAAAAAAIA/AAAAAAAAAAAAAAAAAAAAAAAAAAAAAAAAAAAAAAAAAAAlAAAADAAAAAAAAIAoAAAADAAAAAMAAAAnAAAAGAAAAAMAAAAAAAAAAAAAAAAAAAAlAAAADAAAAAMAAABMAAAAZAAAAAAAAABbAAAAPwEAAFwAAAAAAAAAWwAAAEABAAACAAAAIQDwAAAAAAAAAAAAAACAPwAAAAAAAAAAAACAPwAAAAAAAAAAAAAAAAAAAAAAAAAAAAAAAAAAAAAAAAAAJQAAAAwAAAAAAACAKAAAAAwAAAADAAAAJwAAABgAAAADAAAAAAAAAP///wAAAAAAJQAAAAwAAAADAAAATAAAAGQAAAAAAAAAHAAAAD8BAABaAAAAAAAAABwAAABAAQAAPwAAACEA8AAAAAAAAAAAAAAAgD8AAAAAAAAAAAAAgD8AAAAAAAAAAAAAAAAAAAAAAAAAAAAAAAAAAAAAAAAAACUAAAAMAAAAAAAAgCgAAAAMAAAAAwAAACcAAAAYAAAAAwAAAAAAAAD///8AAAAAACUAAAAMAAAAAwAAAEwAAABkAAAACwAAADcAAAAhAAAAWgAAAAsAAAA3AAAAFwAAACQAAAAhAPAAAAAAAAAAAAAAAIA/AAAAAAAAAAAAAIA/AAAAAAAAAAAAAAAAAAAAAAAAAAAAAAAAAAAAAAAAAAAlAAAADAAAAAAAAIAoAAAADAAAAAMAAABSAAAAcAEAAAMAAADg////AAAAAAAAAAAAAAAAkAEAAAAAAAEAAAAAYQByAGkAYQBsAAAAAAAAAAAAAAAAAAAAAAAAAAAAAAAAAAAAAAAAAAAAAAAAAAAAAAAAAAAAAAAAAAAAAAAAAAAA//8AAAAAAQAAADCBMZ4uAgAAAAAAAAAAAACI/mnq/X8AAAAAAAAAAAAAIGQBiC4CAADym+FIuWfYAQIAAAAAAAAAAAAAAAAAAAAAAAAAAAAAAJNSvOuS6wAAqPqEgP1/AABo/4SA/X8AAOD///8AAAAAwCHUhy4CAADYxhBbAAAAAAAAAAAAAAAABgAAAAAAAAAgAAAAAAAAAPzFEFvpAAAAOcYQW+kAAADRt0Lq/X8AAAAAAAAAAAAAAAAAAAAAAACArj+eLgIAAAAAAAAAAAAAwCHUhy4CAAALp0bq/X8AAKDFEFvpAAAAOcYQW+kAAAAAAAAAAAAAAAAAAABkdgAIAAAAACUAAAAMAAAAAwAAABgAAAAMAAAAAAAAABIAAAAMAAAAAQAAABYAAAAMAAAACAAAAFQAAABUAAAADAAAADcAAAAgAAAAWgAAAAEAAABVVY9BJrSPQQwAAABbAAAAAQAAAEwAAAAEAAAACwAAADcAAAAiAAAAWwAAAFAAAABYAAAAFQAAABYAAAAMAAAAAAAAACUAAAAMAAAAAgAAACcAAAAYAAAABAAAAAAAAAD///8AAAAAACUAAAAMAAAABAAAAEwAAABkAAAALQAAACAAAAA0AQAAWgAAAC0AAAAgAAAACAEAADsAAAAhAPAAAAAAAAAAAAAAAIA/AAAAAAAAAAAAAIA/AAAAAAAAAAAAAAAAAAAAAAAAAAAAAAAAAAAAAAAAAAAlAAAADAAAAAAAAIAoAAAADAAAAAQAAAAnAAAAGAAAAAQAAAAAAAAA////AAAAAAAlAAAADAAAAAQAAABMAAAAZAAAAC0AAAAgAAAANAEAAFYAAAAtAAAAIAAAAAgBAAA3AAAAIQDwAAAAAAAAAAAAAACAPwAAAAAAAAAAAACAPwAAAAAAAAAAAAAAAAAAAAAAAAAAAAAAAAAAAAAAAAAAJQAAAAwAAAAAAACAKAAAAAwAAAAEAAAAJwAAABgAAAAEAAAAAAAAAP///wAAAAAAJQAAAAwAAAAEAAAATAAAAGQAAAAtAAAAOwAAALwAAABWAAAALQAAADsAAACQAAAAHAAAACEA8AAAAAAAAAAAAAAAgD8AAAAAAAAAAAAAgD8AAAAAAAAAAAAAAAAAAAAAAAAAAAAAAAAAAAAAAAAAACUAAAAMAAAAAAAAgCgAAAAMAAAABAAAAFIAAABwAQAABAAAAOz///8AAAAAAAAAAAAAAACQAQAAAAAAAQAAAABzAGUAZwBvAGUAIAB1AGkAAAAAAAAAAAAAAAAAAAAAAAAAAAAAAAAAAAAAAAAAAAAAAAAAAAAAAAAAAAAAAAAAAAAAAAAAAAAAAAAAAAAAAAAAAAAIAAAAAAAAAIj+aer9fwAAAAAAAAAAAAAcPACAAACgPwAAoD8AAKA//v////////8AAAAAAAAAAAAAAAAAAAAAM1K865LrAAAAAAAAAAAAAAgAAAAAAAAA7P///wAAAADAIdSHLgIAAHjHEFsAAAAAAAAAAAAAAAAJAAAAAAAAACAAAAAAAAAAnMYQW+kAAADZxhBb6QAAANG3Qur9fwAAAAAAAAAAAACJyAuAAAAAADCuP54uAgAAAAAAAAAAAADAIdSHLgIAAAunRur9fwAAQMYQW+kAAADZxhBb6QAAAAAAAAAAAAAAAAAAAGR2AAgAAAAAJQAAAAwAAAAEAAAAGAAAAAwAAAAAAAAAEgAAAAwAAAABAAAAHgAAABgAAAAtAAAAOwAAAL0AAABXAAAAJQAAAAwAAAAEAAAAVAAAAKgAAAAuAAAAOwAAALsAAABWAAAAAQAAAFVVj0EmtI9BLgAAADsAAAAPAAAATAAAAAAAAAAAAAAAAAAAAP//////////bAAAAEMA6QBzAGEAcgAgAEYAZQByAG4A4QBuAGQAZQB6AAAADAAAAAoAAAAIAAAACgAAAAcAAAAFAAAACgAAAAoAAAAHAAAACwAAAAoAAAALAAAADAAAAAoAAAAJAAAASwAAAEAAAAAwAAAABQAAACAAAAABAAAAAQAAABAAAAAAAAAAAAAAAFEBAACgAAAAAAAAAAAAAABRAQAAoAAAACUAAAAMAAAAAgAAACcAAAAYAAAABQAAAAAAAAD///8AAAAAACUAAAAMAAAABQAAAEwAAABkAAAAAAAAAGEAAABQAQAAmwAAAAAAAABhAAAAUQEAADsAAAAhAPAAAAAAAAAAAAAAAIA/AAAAAAAAAAAAAIA/AAAAAAAAAAAAAAAAAAAAAAAAAAAAAAAAAAAAAAAAAAAlAAAADAAAAAAAAIAoAAAADAAAAAUAAAAnAAAAGAAAAAUAAAAAAAAA////AAAAAAAlAAAADAAAAAUAAABMAAAAZAAAAAsAAABhAAAAPwEAAHEAAAALAAAAYQAAADUBAAARAAAAIQDwAAAAAAAAAAAAAACAPwAAAAAAAAAAAACAPwAAAAAAAAAAAAAAAAAAAAAAAAAAAAAAAAAAAAAAAAAAJQAAAAwAAAAAAACAKAAAAAwAAAAFAAAAJQAAAAwAAAABAAAAGAAAAAwAAAAAAAAAEgAAAAwAAAABAAAAHgAAABgAAAALAAAAYQAAAEABAAByAAAAJQAAAAwAAAABAAAAVAAAAKgAAAAMAAAAYQAAAGwAAABxAAAAAQAAAFVVj0EmtI9BDAAAAGEAAAAPAAAATAAAAAAAAAAAAAAAAAAAAP//////////bAAAAEMA6QBzAGEAcgAgAEYAZQByAG4A4QBuAGQAZQB6AAAACAAAAAcAAAAGAAAABwAAAAUAAAAEAAAABgAAAAcAAAAFAAAABwAAAAcAAAAHAAAACAAAAAcAAAAGAAAASwAAAEAAAAAwAAAABQAAACAAAAABAAAAAQAAABAAAAAAAAAAAAAAAFEBAACgAAAAAAAAAAAAAABRAQAAoAAAACUAAAAMAAAAAgAAACcAAAAYAAAABQAAAAAAAAD///8AAAAAACUAAAAMAAAABQAAAEwAAABkAAAACwAAAHYAAAA/AQAAhgAAAAsAAAB2AAAANQEAABEAAAAhAPAAAAAAAAAAAAAAAIA/AAAAAAAAAAAAAIA/AAAAAAAAAAAAAAAAAAAAAAAAAAAAAAAAAAAAAAAAAAAlAAAADAAAAAAAAIAoAAAADAAAAAUAAAAlAAAADAAAAAEAAAAYAAAADAAAAAAAAAASAAAADAAAAAEAAAAeAAAAGAAAAAsAAAB2AAAAQAEAAIcAAAAlAAAADAAAAAEAAABUAAAAfAAAAAwAAAB2AAAAQgAAAIYAAAABAAAAVVWPQSa0j0EMAAAAdgAAAAgAAABMAAAAAAAAAAAAAAAAAAAA//////////9cAAAAQwBvAG4AdABhAGQAbwByAAgAAAAIAAAABwAAAAQAAAAHAAAACAAAAAgAAAAFAAAASwAAAEAAAAAwAAAABQAAACAAAAABAAAAAQAAABAAAAAAAAAAAAAAAFEBAACgAAAAAAAAAAAAAABRAQAAoAAAACUAAAAMAAAAAgAAACcAAAAYAAAABQAAAAAAAAD///8AAAAAACUAAAAMAAAABQAAAEwAAABkAAAACwAAAIsAAABFAQAAmwAAAAsAAACLAAAAOwEAABEAAAAhAPAAAAAAAAAAAAAAAIA/AAAAAAAAAAAAAIA/AAAAAAAAAAAAAAAAAAAAAAAAAAAAAAAAAAAAAAAAAAAlAAAADAAAAAAAAIAoAAAADAAAAAUAAAAlAAAADAAAAAEAAAAYAAAADAAAAAAAAAASAAAADAAAAAEAAAAWAAAADAAAAAAAAABUAAAAXAEAAAwAAACLAAAARAEAAJsAAAABAAAAVVWPQSa0j0EMAAAAiwAAAC0AAABMAAAABAAAAAsAAACLAAAARgEAAJwAAACoAAAARgBpAHIAbQBhAGQAbwAgAHAAbwByADoAIABDAEUAUwBBAFIAIABEAEEATgBJAEUATAAgAEYARQBSAE4AQQBOAEQARQBaACAAUwBDAEgATgBFAEkARABFAFIAAAAGAAAAAwAAAAUAAAALAAAABwAAAAgAAAAIAAAABAAAAAgAAAAIAAAABQAAAAMAAAAEAAAACAAAAAcAAAAHAAAACAAAAAgAAAAEAAAACQAAAAgAAAAKAAAAAwAAAAcAAAAGAAAABAAAAAYAAAAHAAAACAAAAAoAAAAIAAAACgAAAAkAAAAHAAAABwAAAAQAAAAHAAAACAAAAAkAAAAKAAAABwAAAAMAAAAJAAAABwAAAAgAAAAWAAAADAAAAAAAAAAlAAAADAAAAAIAAAAOAAAAFAAAAAAAAAAQAAAAFAAAAA==</Object>
</Signature>
</file>

<file path=_xmlsignatures/sig5.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5xLxlrGqZuenB3PAdZ+KOL4YQPbcN5OeO9OuC8R8wQ0=</DigestValue>
    </Reference>
    <Reference Type="http://www.w3.org/2000/09/xmldsig#Object" URI="#idOfficeObject">
      <DigestMethod Algorithm="http://www.w3.org/2001/04/xmlenc#sha256"/>
      <DigestValue>UQcVDATCruvJE0au67Ptxw91qFkF+O3W0GsT21AddVw=</DigestValue>
    </Reference>
    <Reference Type="http://uri.etsi.org/01903#SignedProperties" URI="#idSignedProperties">
      <Transforms>
        <Transform Algorithm="http://www.w3.org/TR/2001/REC-xml-c14n-20010315"/>
      </Transforms>
      <DigestMethod Algorithm="http://www.w3.org/2001/04/xmlenc#sha256"/>
      <DigestValue>b+3yznHhqQpFDv7CPTVsG3fikGGd0K3rblk9IMXJy+M=</DigestValue>
    </Reference>
    <Reference Type="http://www.w3.org/2000/09/xmldsig#Object" URI="#idValidSigLnImg">
      <DigestMethod Algorithm="http://www.w3.org/2001/04/xmlenc#sha256"/>
      <DigestValue>Nssl59Gf6bExNGgmP13kh9Kk5jA41axa4Dcz6tZ3Fbc=</DigestValue>
    </Reference>
    <Reference Type="http://www.w3.org/2000/09/xmldsig#Object" URI="#idInvalidSigLnImg">
      <DigestMethod Algorithm="http://www.w3.org/2001/04/xmlenc#sha256"/>
      <DigestValue>enOHTCBCsHSAihDMhKi47jcQcvNwTwo97PgtOwisT6g=</DigestValue>
    </Reference>
  </SignedInfo>
  <SignatureValue>YMojWeu+JESKduesZ5pRiPgnMDHtSd5sJRBco/CoTDDfXrcd8ZDX2G8fTph5yyUsO7zU2voT7UaW
NOCs/8Q7nHB+GnU25thbzPtB1y5/16Btncgv7RS2I331WWQy1eck6bg6hyRzjzRiDH7nCwsc/WGc
AbiQ+6nfb6dOyz+YAAsmUmgT0IIKCFxbH4FZJWFXrGAm1VLoGPM6yyC0WE7oFNr4xjJezX390fqY
CvDRYUMsDyE+EG7+VB7GcIqeNVi/1pseOgdJ9dmFBQPratpvtsfL5TCNf4CSRNxqLDm7+ft13duj
9O9UaOYJV8Og1l6j+HpaZtK7eUPearOclFcznQ==</SignatureValue>
  <KeyInfo>
    <X509Data>
      <X509Certificate>MIIIETCCBfmgAwIBAgIIN7SVXOToZZowDQYJKoZIhvcNAQELBQAwWzEXMBUGA1UEBRMOUlVDIDgwMDUwMTcyLTExGjAYBgNVBAMTEUNBLURPQ1VNRU5UQSBTLkEuMRcwFQYDVQQKEw5ET0NVTUVOVEEgUy5BLjELMAkGA1UEBhMCUFkwHhcNMjEwODA1MTM1NDQzWhcNMjMwODA1MTQwNDQzWjCBrTELMAkGA1UEBhMCUFkxHDAaBgNVBAQME0ZFUk5BTkRFWiBTQ0hORUlERVIxEjAQBgNVBAUTCUNJMjUyODg2OTEVMBMGA1UEKgwMQ0VTQVIgREFOSUVMMRcwFQYDVQQKDA5QRVJTT05BIEZJU0lDQTERMA8GA1UECwwIRklSTUEgRjIxKTAnBgNVBAMMIENFU0FSIERBTklFTCBGRVJOQU5ERVogU0NITkVJREVSMIIBIjANBgkqhkiG9w0BAQEFAAOCAQ8AMIIBCgKCAQEA5Keh6JUaGx0DtTTQM+nIuIllbbTR9Ywg9WYPoenbFH3Tlaqyw7FKvzgA9zfYkIPVsPBOkcIEdL9Uxx6PmcjPXqK5mGc7PEtvyQz2/LUuzycnSv53gyPRswQ6vOiMzCQTnQgUu7j0L9PwpF8UmxRcf7oPoUYTgkT/PcGi2u9EeT/JU55/KoOj/k66iFK7rnEFnT2xT2JFqqqP6L6obnEVDTaRg9qskMZC0BhrmeNTgu7t1BpIyMzA8ONVYhKceYYaL4G0CbcCnx3J9j7TG9Ij2Twvc0lXSCKaTgTiyr6sauR9N742r3KoTtB4LqbIU0nL6OEhs5LvNrlV9QnK4Cz3hQIDAQABo4IDhDCCA4AwDAYDVR0TAQH/BAIwADAOBgNVHQ8BAf8EBAMCBeAwKgYDVR0lAQH/BCAwHgYIKwYBBQUHAwEGCCsGAQUFBwMCBggrBgEFBQcDBDAdBgNVHQ4EFgQUOnaIVTEoDvgIe6mo5XmmHkN+RgEwgZcGCCsGAQUFBwEBBIGKMIGHMDoGCCsGAQUFBzABhi5odHRwczovL3d3dy5kb2N1bWVudGEuY29tLnB5L2Zpcm1hZGlnaXRhbC9vc2NwMEkGCCsGAQUFBzAChj1odHRwczovL3d3dy5kb2N1bWVudGEuY29tLnB5L2Zpcm1hZGlnaXRhbC9kZXNjYXJnYXMvY2Fkb2MuY3J0MB8GA1UdIwQYMBaAFEAmrCZcYo/G9QJU5I3BGibW7qWyME8GA1UdHwRIMEYwRKBCoECGPmh0dHBzOi8vd3d3LmRvY3VtZW50YS5jb20ucHkvZmlybWFkaWdpdGFsL2Rlc2Nhcmdhcy9jcmxkb2MuY3JsMCgGA1UdEQQhMB+BHWNlc2FyLmZlcm5hbmRlekBhdmFsb24uY29tLnB5MIIB3QYDVR0gBIIB1DCCAdAwggHMBg4rBgEEAYL5OwEBAQYBATCCAbgwPwYIKwYBBQUHAgEWM2h0dHBzOi8vd3d3LmRvY3VtZW50YS5jb20ucHkvZmlybWFkaWdpdGFsL2Rlc2NhcmdhczCBwAYIKwYBBQUHAgIwgbMagbBFc3RlIGVzIHVuIGNlcnRpZmljYWRvIGRlIHBlcnNvbmEgZu1zaWNhIGN1eWEgY2xhdmUgcHJpdmFkYSBlc3ThIGNvbnRlbmlkYSBlbiB1biBt82R1bG8gZGUgaGFyZHdhcmUgc2VndXJvIHkgc3UgZmluYWxpZGFkIGVzIGF1dGVudGljYXIgYSBzdSB0aXR1bGFyIG8gZ2VuZXJhciBmaXJtYXMgZGlnaXRhbGVzLjCBsQYIKwYBBQUHAgIwgaQagaFUaGlzIGlzIGFuIGVuZCB1c2VyIGNlcnRpZmljYXRlIHdob3NlIHByaXZhdGUga2V5IGlzIGVtYmVkZGVkIHdpdGhpbiBhIHNlY3VyZSBoYXJkd2FyZSBtb2R1bGUgdGhhdCBhaW1zIHRvIGF1dGhlbnRpY2F0ZSBpdHMgb3duZXIgb3IgZ2VuZXJhdGUgZGlnaXRhbCBzaWduYXR1cmVzLjANBgkqhkiG9w0BAQsFAAOCAgEAGS2ZrQPZ+iQBP9REX899QVMU5A71m56D+N+Bph8Nfu45zvdWl6Z+wRcn5+wseJ+4d+sFh2xuHXo5nW9oh17abg3L5IHv0+wE5YqERH2cZmx2qnFd2unoWaqSze/yEhcsVAtLpj/Y2gB4mkeA8wrTdiTWH70X85wuGqc3VPkEzXjiEJd62zzmcOtgdZWBH+CLD9wbHXv9ZpEU6gisuHgCP0ErzNnl6E5UQbPKTzQ+Dgk783/jKH8VqYWNwpLV4ISMf5xXvjtpe1jvY4Q5It9eXoxeUSbEzDvNR7h5cD8luHup4bZlhZr1EsuFYTLF6iqEqf+fcXOdO3rzslvKd35P1/wG4+B/HAgcjSYSahVB16+AXBnfEic7MLTll4T4yrS3gV+G5NAFFB/t62d2jWcKF1h54FNPjEC6ul33LHoq+jOhO1IFyELmY4/wwFmXhMkKkCFapQLFbtCDGGXGh0rSm3axFCkPI8+8X33y6rfSqhBNfKliuhZ0EtV8+HpMIjQAlTqcw1OYZPAKsYgl9Wm0fMBVeIzf+kuSnWgEcLosj15YefzkZ8i7GtJK635bqrmJyEDZ4874SPHHbKtFwz4DJb0JYxUe9XZinJPMVJoXwfq5+nCSn2ZdAI7lBW07fJt9OrnDHDnb2KVbJ5RbPJWYGtu76zpLOUlipPaXJHdPxfU=</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Transform>
          <Transform Algorithm="http://www.w3.org/TR/2001/REC-xml-c14n-20010315"/>
        </Transforms>
        <DigestMethod Algorithm="http://www.w3.org/2001/04/xmlenc#sha256"/>
        <DigestValue>PfNv7LaF+iDR8872n/ZqA1hV9qb2y9qTS0o1vXfObIQ=</DigestValue>
      </Reference>
      <Reference URI="/xl/calcChain.xml?ContentType=application/vnd.openxmlformats-officedocument.spreadsheetml.calcChain+xml">
        <DigestMethod Algorithm="http://www.w3.org/2001/04/xmlenc#sha256"/>
        <DigestValue>NkKCGZ4GTQoEJmG1YQgW2GVEJf3m6FN89jl3wT1B4D8=</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rMLlAni5uA27ai4TDN8G/raWhlfE6WSiTXBHi4C7iUw=</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yovDozUAcWEyytYSLZey5UXV4gyM3KbO3unLZJHwjGU=</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rMLlAni5uA27ai4TDN8G/raWhlfE6WSiTXBHi4C7iUw=</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yovDozUAcWEyytYSLZey5UXV4gyM3KbO3unLZJHwjGU=</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xcdAxtWrapTYP4Do9LmicmN0aqAxXZEVDs2maQSOz+U=</DigestValue>
      </Reference>
      <Reference URI="/xl/drawings/_rels/vmlDrawing6.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rMLlAni5uA27ai4TDN8G/raWhlfE6WSiTXBHi4C7iUw=</DigestValue>
      </Reference>
      <Reference URI="/xl/drawings/drawing1.xml?ContentType=application/vnd.openxmlformats-officedocument.drawing+xml">
        <DigestMethod Algorithm="http://www.w3.org/2001/04/xmlenc#sha256"/>
        <DigestValue>Iz6eA9ejSMVOJTCQhfQE7e1JNIkO5JtCLIUh/1hOetc=</DigestValue>
      </Reference>
      <Reference URI="/xl/drawings/drawing2.xml?ContentType=application/vnd.openxmlformats-officedocument.drawing+xml">
        <DigestMethod Algorithm="http://www.w3.org/2001/04/xmlenc#sha256"/>
        <DigestValue>nRZTvDcJ0gylgjBPJaR2fEINme3gX+aUjM+KipycyuI=</DigestValue>
      </Reference>
      <Reference URI="/xl/drawings/drawing3.xml?ContentType=application/vnd.openxmlformats-officedocument.drawing+xml">
        <DigestMethod Algorithm="http://www.w3.org/2001/04/xmlenc#sha256"/>
        <DigestValue>iut4SZAZ1UeQpjEU+gw5Dxnn9yd12R1cCML1wkXgPc4=</DigestValue>
      </Reference>
      <Reference URI="/xl/drawings/drawing4.xml?ContentType=application/vnd.openxmlformats-officedocument.drawing+xml">
        <DigestMethod Algorithm="http://www.w3.org/2001/04/xmlenc#sha256"/>
        <DigestValue>tk+D1YpGvEHSj79igr61TnYcW/ZsjzyxJhpUNQBrG0s=</DigestValue>
      </Reference>
      <Reference URI="/xl/drawings/drawing5.xml?ContentType=application/vnd.openxmlformats-officedocument.drawing+xml">
        <DigestMethod Algorithm="http://www.w3.org/2001/04/xmlenc#sha256"/>
        <DigestValue>VyKcsxdgglPiXO1ztdslvI1cEMhaWrFdeRQGqjQFtP4=</DigestValue>
      </Reference>
      <Reference URI="/xl/drawings/drawing6.xml?ContentType=application/vnd.openxmlformats-officedocument.drawing+xml">
        <DigestMethod Algorithm="http://www.w3.org/2001/04/xmlenc#sha256"/>
        <DigestValue>AuD0/9mLaoHG6QcCDBdmfDI26C91xOgD8AbcUdd2LMk=</DigestValue>
      </Reference>
      <Reference URI="/xl/drawings/vmlDrawing1.vml?ContentType=application/vnd.openxmlformats-officedocument.vmlDrawing">
        <DigestMethod Algorithm="http://www.w3.org/2001/04/xmlenc#sha256"/>
        <DigestValue>ZPSFZG6pJVaesi6KndL6upoJSRXqe2NtA0GUZeKnhqE=</DigestValue>
      </Reference>
      <Reference URI="/xl/drawings/vmlDrawing2.vml?ContentType=application/vnd.openxmlformats-officedocument.vmlDrawing">
        <DigestMethod Algorithm="http://www.w3.org/2001/04/xmlenc#sha256"/>
        <DigestValue>dOkxBe5kWfBPPR6BlpzSyl4JzhbK2zjuZTafB9NiTsM=</DigestValue>
      </Reference>
      <Reference URI="/xl/drawings/vmlDrawing3.vml?ContentType=application/vnd.openxmlformats-officedocument.vmlDrawing">
        <DigestMethod Algorithm="http://www.w3.org/2001/04/xmlenc#sha256"/>
        <DigestValue>L5Cp68t21jOu+padPVAFoQ7iczVAcCmW6G1D4uxl4uQ=</DigestValue>
      </Reference>
      <Reference URI="/xl/drawings/vmlDrawing4.vml?ContentType=application/vnd.openxmlformats-officedocument.vmlDrawing">
        <DigestMethod Algorithm="http://www.w3.org/2001/04/xmlenc#sha256"/>
        <DigestValue>yBnNKEin7lrxmcEYb8CyomkQJZS5Vy6pRPx3ZG9X9uA=</DigestValue>
      </Reference>
      <Reference URI="/xl/drawings/vmlDrawing5.vml?ContentType=application/vnd.openxmlformats-officedocument.vmlDrawing">
        <DigestMethod Algorithm="http://www.w3.org/2001/04/xmlenc#sha256"/>
        <DigestValue>W1DZJe8lob7/yMSg0ggXB0TEt33L+Tsxhm/rsOGQE8g=</DigestValue>
      </Reference>
      <Reference URI="/xl/drawings/vmlDrawing6.vml?ContentType=application/vnd.openxmlformats-officedocument.vmlDrawing">
        <DigestMethod Algorithm="http://www.w3.org/2001/04/xmlenc#sha256"/>
        <DigestValue>JqRwhxDQQqx1NHQgrEY2x6yuY21F3ZrOz3FOh8Z5SKE=</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hZdmdgHyTS/KTRyTa+lfS0Kk7EdC+1F8XTmJFTU1sXU=</DigestValue>
      </Reference>
      <Reference URI="/xl/externalLinks/externalLink1.xml?ContentType=application/vnd.openxmlformats-officedocument.spreadsheetml.externalLink+xml">
        <DigestMethod Algorithm="http://www.w3.org/2001/04/xmlenc#sha256"/>
        <DigestValue>UJ6t/HezMwFxCh5W8NrBrn6GlLeZdlzOu3p2sXzSAiY=</DigestValue>
      </Reference>
      <Reference URI="/xl/media/image1.png?ContentType=image/png">
        <DigestMethod Algorithm="http://www.w3.org/2001/04/xmlenc#sha256"/>
        <DigestValue>QETpk/eixegbAEuOayVHoshex+m3HA9JamopO4Ox6vE=</DigestValue>
      </Reference>
      <Reference URI="/xl/media/image2.emf?ContentType=image/x-emf">
        <DigestMethod Algorithm="http://www.w3.org/2001/04/xmlenc#sha256"/>
        <DigestValue>L4Ih2x4ljceMd9T76fIvmbVbYVQ6l8kXCm4cWEBWccs=</DigestValue>
      </Reference>
      <Reference URI="/xl/media/image3.emf?ContentType=image/x-emf">
        <DigestMethod Algorithm="http://www.w3.org/2001/04/xmlenc#sha256"/>
        <DigestValue>rtxnrRZLoWDczNbhumVKe82O+iDlbHXoCT06wuxOycg=</DigestValue>
      </Reference>
      <Reference URI="/xl/media/image4.emf?ContentType=image/x-emf">
        <DigestMethod Algorithm="http://www.w3.org/2001/04/xmlenc#sha256"/>
        <DigestValue>XxON75HTwr2x3og85J7ZL0H8NU9xQeyVXj9tSXQmwrQ=</DigestValue>
      </Reference>
      <Reference URI="/xl/media/image5.emf?ContentType=image/x-emf">
        <DigestMethod Algorithm="http://www.w3.org/2001/04/xmlenc#sha256"/>
        <DigestValue>2hM80Ffp+lXzXRvGPm0aeaZwqPxvfhDCLCCVBLtvP/0=</DigestValue>
      </Reference>
      <Reference URI="/xl/media/image6.emf?ContentType=image/x-emf">
        <DigestMethod Algorithm="http://www.w3.org/2001/04/xmlenc#sha256"/>
        <DigestValue>rcHlpgUUxMRQMKYRcB1FTg9OyDbzFnacOcGxTH3EvRo=</DigestValue>
      </Reference>
      <Reference URI="/xl/printerSettings/printerSettings1.bin?ContentType=application/vnd.openxmlformats-officedocument.spreadsheetml.printerSettings">
        <DigestMethod Algorithm="http://www.w3.org/2001/04/xmlenc#sha256"/>
        <DigestValue>9s98k3pRJYZbZRI3nRUSbX6O1nlH5VxF/ONUg7whrDo=</DigestValue>
      </Reference>
      <Reference URI="/xl/printerSettings/printerSettings2.bin?ContentType=application/vnd.openxmlformats-officedocument.spreadsheetml.printerSettings">
        <DigestMethod Algorithm="http://www.w3.org/2001/04/xmlenc#sha256"/>
        <DigestValue>7ZL5mJ5NYdzDfvPqqEG+LCYDK0pqzs59+lTTJCGbBXc=</DigestValue>
      </Reference>
      <Reference URI="/xl/printerSettings/printerSettings3.bin?ContentType=application/vnd.openxmlformats-officedocument.spreadsheetml.printerSettings">
        <DigestMethod Algorithm="http://www.w3.org/2001/04/xmlenc#sha256"/>
        <DigestValue>HMdMUL8w+I9ClksnzngAU/DFEw61Q94L2jYOp3byfXQ=</DigestValue>
      </Reference>
      <Reference URI="/xl/printerSettings/printerSettings4.bin?ContentType=application/vnd.openxmlformats-officedocument.spreadsheetml.printerSettings">
        <DigestMethod Algorithm="http://www.w3.org/2001/04/xmlenc#sha256"/>
        <DigestValue>FLifMMW5UlLOUkpcqJGjhMbaevjgUnUQwEEg5oUA/N4=</DigestValue>
      </Reference>
      <Reference URI="/xl/printerSettings/printerSettings5.bin?ContentType=application/vnd.openxmlformats-officedocument.spreadsheetml.printerSettings">
        <DigestMethod Algorithm="http://www.w3.org/2001/04/xmlenc#sha256"/>
        <DigestValue>erdIS1iKfwFCdbi3s0oPTvg5S/K15hG2IyNub5we1Ag=</DigestValue>
      </Reference>
      <Reference URI="/xl/printerSettings/printerSettings6.bin?ContentType=application/vnd.openxmlformats-officedocument.spreadsheetml.printerSettings">
        <DigestMethod Algorithm="http://www.w3.org/2001/04/xmlenc#sha256"/>
        <DigestValue>erdIS1iKfwFCdbi3s0oPTvg5S/K15hG2IyNub5we1Ag=</DigestValue>
      </Reference>
      <Reference URI="/xl/sharedStrings.xml?ContentType=application/vnd.openxmlformats-officedocument.spreadsheetml.sharedStrings+xml">
        <DigestMethod Algorithm="http://www.w3.org/2001/04/xmlenc#sha256"/>
        <DigestValue>RPPnc5lcGs/yPOyli3h2BvAFTwYP175FHHrmaZOyIEM=</DigestValue>
      </Reference>
      <Reference URI="/xl/styles.xml?ContentType=application/vnd.openxmlformats-officedocument.spreadsheetml.styles+xml">
        <DigestMethod Algorithm="http://www.w3.org/2001/04/xmlenc#sha256"/>
        <DigestValue>V4kgIaPdYHHhEOChje8TfX48zFBQjj1JugvmSyhnTes=</DigestValue>
      </Reference>
      <Reference URI="/xl/theme/theme1.xml?ContentType=application/vnd.openxmlformats-officedocument.theme+xml">
        <DigestMethod Algorithm="http://www.w3.org/2001/04/xmlenc#sha256"/>
        <DigestValue>Q1Y4CPpXAEfTWbGgm5zElx8B0pHQK4RzdZXVzDJUMDc=</DigestValue>
      </Reference>
      <Reference URI="/xl/workbook.xml?ContentType=application/vnd.openxmlformats-officedocument.spreadsheetml.sheet.main+xml">
        <DigestMethod Algorithm="http://www.w3.org/2001/04/xmlenc#sha256"/>
        <DigestValue>UOyZu64bED9q1WkpZrRS17Ur7zbtqbc3YlNfxIURLeo=</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oD48ebbWmF/JeQKc+4mwRyt9mc0Q97z+n3PwXpERpqk=</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xTGNXcFxdW97Ugv9DnC0C0GSYso2IhwDUvIcHQA2nC0=</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ng5+l2MU4nkB7pLPNjb72h5DZhBlofEHAumJpmV2vog=</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ZL4O3COuea0DhgUU6BT2xFzURtXhTaRgIKk4i896Y3A=</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CzlDtl22I9Dc3pB9aymM78IJFfoE8WmqBDXuL9cYhtI=</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hrbFOjdPrfydM07ISZLCdeBsg4i6zV1UDHRIiw657nk=</DigestValue>
      </Reference>
      <Reference URI="/xl/worksheets/sheet1.xml?ContentType=application/vnd.openxmlformats-officedocument.spreadsheetml.worksheet+xml">
        <DigestMethod Algorithm="http://www.w3.org/2001/04/xmlenc#sha256"/>
        <DigestValue>UDM/jY1Wq6ETD166PMeHakaUYA3NruoGPt60eg+NGr4=</DigestValue>
      </Reference>
      <Reference URI="/xl/worksheets/sheet2.xml?ContentType=application/vnd.openxmlformats-officedocument.spreadsheetml.worksheet+xml">
        <DigestMethod Algorithm="http://www.w3.org/2001/04/xmlenc#sha256"/>
        <DigestValue>xktHL+Wo5XsnPqwFNShpCGLeDqV1jcPnatp7YUwWiHA=</DigestValue>
      </Reference>
      <Reference URI="/xl/worksheets/sheet3.xml?ContentType=application/vnd.openxmlformats-officedocument.spreadsheetml.worksheet+xml">
        <DigestMethod Algorithm="http://www.w3.org/2001/04/xmlenc#sha256"/>
        <DigestValue>MwfVtw56s8dfvgjxdZp2s7CINywgVn4wk8kJb7nVIAQ=</DigestValue>
      </Reference>
      <Reference URI="/xl/worksheets/sheet4.xml?ContentType=application/vnd.openxmlformats-officedocument.spreadsheetml.worksheet+xml">
        <DigestMethod Algorithm="http://www.w3.org/2001/04/xmlenc#sha256"/>
        <DigestValue>169PO+AIiCtmSUiyEya63EQ8LFa4cjCULE6SBzXNRW0=</DigestValue>
      </Reference>
      <Reference URI="/xl/worksheets/sheet5.xml?ContentType=application/vnd.openxmlformats-officedocument.spreadsheetml.worksheet+xml">
        <DigestMethod Algorithm="http://www.w3.org/2001/04/xmlenc#sha256"/>
        <DigestValue>4adh86+UyL4yZMJlbTJ7EIXa+aDs0VhtPDakkRoOUHE=</DigestValue>
      </Reference>
      <Reference URI="/xl/worksheets/sheet6.xml?ContentType=application/vnd.openxmlformats-officedocument.spreadsheetml.worksheet+xml">
        <DigestMethod Algorithm="http://www.w3.org/2001/04/xmlenc#sha256"/>
        <DigestValue>H25Lz6bqnWYMsLWbbU52BQVE3+W5SCmH7Sixt6Kfc1k=</DigestValue>
      </Reference>
      <Reference URI="/xl/worksheets/sheet7.xml?ContentType=application/vnd.openxmlformats-officedocument.spreadsheetml.worksheet+xml">
        <DigestMethod Algorithm="http://www.w3.org/2001/04/xmlenc#sha256"/>
        <DigestValue>8D4CJ01AmzJSkiqVlVifk2Ln2yQJAyDzzEDdXuOYUTE=</DigestValue>
      </Reference>
    </Manifest>
    <SignatureProperties>
      <SignatureProperty Id="idSignatureTime" Target="#idPackageSignature">
        <mdssi:SignatureTime xmlns:mdssi="http://schemas.openxmlformats.org/package/2006/digital-signature">
          <mdssi:Format>YYYY-MM-DDThh:mm:ssTZD</mdssi:Format>
          <mdssi:Value>2022-05-13T16:17:53Z</mdssi:Value>
        </mdssi:SignatureTime>
      </SignatureProperty>
    </SignatureProperties>
  </Object>
  <Object Id="idOfficeObject">
    <SignatureProperties>
      <SignatureProperty Id="idOfficeV1Details" Target="#idPackageSignature">
        <SignatureInfoV1 xmlns="http://schemas.microsoft.com/office/2006/digsig">
          <SetupID>{0E1DED8C-482B-4F2A-8886-A9006BD4EE14}</SetupID>
          <SignatureText>César Fernández</SignatureText>
          <SignatureImage/>
          <SignatureComments/>
          <WindowsVersion>10.0</WindowsVersion>
          <OfficeVersion>16.0.10385/14</OfficeVersion>
          <ApplicationVersion>16.0.10385</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2022-05-13T16:17:53Z</xd:SigningTime>
          <xd:SigningCertificate>
            <xd:Cert>
              <xd:CertDigest>
                <DigestMethod Algorithm="http://www.w3.org/2001/04/xmlenc#sha256"/>
                <DigestValue>A3dBXqMGKYqbFdw+up6HwfbOYrPhnwPQSFTDKMfHDsE=</DigestValue>
              </xd:CertDigest>
              <xd:IssuerSerial>
                <X509IssuerName>C=PY, O=DOCUMENTA S.A., CN=CA-DOCUMENTA S.A., SERIALNUMBER=RUC 80050172-1</X509IssuerName>
                <X509SerialNumber>4013997394103920026</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qTCCBZGgAwIBAgIQWC+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hk+D/VTF+X5H6btEEiBu1KNEf35B5e2pyeOAOBsduFcJAgh3tjNAQGcY057ad1eCdBf6pbXv8Mhio0jlcGSvlmF+OVTTYvTUwF2HbgHDqOiQDJpnDzMhVXmNKfKH7W62QYKp0fKB8F8li1ChNt30za2bqzeTntqq3kCXHlhbjHlLMHqV76MgsEeHuSJMtxOBbQatlxyJRmcEfUyF/hu8A8q3caWLFOzfsJbTfpAxkxo3/ewkRVF/SAj70/3VBrw+IY/9TTTeS2oYrWkurC3tT5KTmwr1mMKIBprkVRVqzWuh+4HyPmgF/u4kqI6A8xiA1mdsk+hCP5zICkEv+qwjP9mK4pq1gTvjvuQ6sbu2+qBaUi5nTr/L81Y5vSvLOR0Hod7GmCx9p7JWMzEVAGmh28F0ZqPt5Ry37w4DLdtrBJPzdyso36OZseNaXM3puukBisbv2vyt2ydUvuLwEbl2oYDKcvfifCLauqlgwCv5BKFuxBDL/KKaxnJZBYKbEtgY9ztwYEY8xyAbyQqH/JAB88VW04vw7GVkdUPu7mw1udKafyJXRrqlsrAbCTWdtwYuXJPj3mi/x3z6+Fg1+kx9izYU/5+DtGLhk3YN0eIObqtjUjBhqT+u1rJ3iZtalwRtDBhEb5ehrQIDAQABo4ICUzCCAk8wEgYDVR0TAQH/BAgwBgEB/wIBADAOBgNVHQ8BAf8EBAMCAQYwHQYDVR0OBBYEFEAmrCZcYo/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wo/po7oT9Qq40OltXGGgBIA3i4NGFQ5UBsWU3tI+O3jNkBi/9k/BkYHVT9UxWNHUxoZw+QJsAKl5f8wQksVH18Scq5Z+RUSBQ7v1hvvH1m2P7FXcB0nf+nwDVoDyGv57EmhKofwQibUzKajDts6JrsXyugQhVbLynSCw4qPMJLpImpL21LxxVMcryQMYymYUAr3DrMLOUuXxKLXCSOf8oP/PSmBvKldr2xeGJ5kowMxq0Af8mn7+pnm3yi0Ons5plFugKv3eSAmBY3zBS5NGPt9FFY/9FeNbCNXLEIRhaCx3T/6lSfIJZU5fCfLUY3y0hkSwuoK1gf/hHFyqyN/PrJ8E9PbyEzpMYwc51K+PhRRMcrJaD9txveHz8XjDrjjoISL+ZV54LMzUi5sF++nG79TLxDaC4vBtg6I8mOooFqzbsYgM3R4SaElTQIv6dSEZX1wKJXh25RbldqePe4Alnwe3vU97ZrTEpKPQkRM4lPJVElOicbYR1Wx5xrvyFucagF6IVeP4IZLJt1L4rbiSzPq027Q8jECgeJeRQWVKS8nQ8KyMfA0tgAuL3Vtub5pSbMI3xqtQwdJtOgwFj2iVp1BQv3XegF6OySbw/sk46AGWOTwb6vwUPq5TfnuNzO92keBxGg+aWylEC25zYFPYpAq384g5lmVaV53zmp1f</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FABAACfAAAAAAAAAAAAAACWFwAAOwsAACBFTUYAAAEAuBsAAKoAAAAGAAAAAAAAAAAAAAAAAAAAgAcAADgEAABYAQAAwgAAAAAAAAAAAAAAAAAAAMA/BQDQ9QIACgAAABAAAAAAAAAAAAAAAEsAAAAQAAAAAAAAAAUAAAAeAAAAGAAAAAAAAAAAAAAAUQEAAKAAAAAnAAAAGAAAAAEAAAAAAAAAAAAAAAAAAAAlAAAADAAAAAEAAABMAAAAZAAAAAAAAAAAAAAAUAEAAJ8AAAAAAAAAAAAAAFE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w8PAAAAAAACUAAAAMAAAAAQAAAEwAAABkAAAAAAAAAAAAAABQAQAAnwAAAAAAAAAAAAAAUQEAAKAAAAAhAPAAAAAAAAAAAAAAAIA/AAAAAAAAAAAAAIA/AAAAAAAAAAAAAAAAAAAAAAAAAAAAAAAAAAAAAAAAAAAlAAAADAAAAAAAAIAoAAAADAAAAAEAAAAnAAAAGAAAAAEAAAAAAAAA8PDwAAAAAAAlAAAADAAAAAEAAABMAAAAZAAAAAAAAAAAAAAAUAEAAJ8AAAAAAAAAAAAAAFEBAACgAAAAIQDwAAAAAAAAAAAAAACAPwAAAAAAAAAAAACAPwAAAAAAAAAAAAAAAAAAAAAAAAAAAAAAAAAAAAAAAAAAJQAAAAwAAAAAAACAKAAAAAwAAAABAAAAJwAAABgAAAABAAAAAAAAAPDw8AAAAAAAJQAAAAwAAAABAAAATAAAAGQAAAAAAAAAAAAAAFABAACfAAAAAAAAAAAAAABRAQAAoAAAACEA8AAAAAAAAAAAAAAAgD8AAAAAAAAAAAAAgD8AAAAAAAAAAAAAAAAAAAAAAAAAAAAAAAAAAAAAAAAAACUAAAAMAAAAAAAAgCgAAAAMAAAAAQAAACcAAAAYAAAAAQAAAAAAAADw8PAAAAAAACUAAAAMAAAAAQAAAEwAAABkAAAAAAAAAAAAAABQAQAAnwAAAAAAAAAAAAAAUQEAAKAAAAAhAPAAAAAAAAAAAAAAAIA/AAAAAAAAAAAAAIA/AAAAAAAAAAAAAAAAAAAAAAAAAAAAAAAAAAAAAAAAAAAlAAAADAAAAAAAAIAoAAAADAAAAAEAAAAnAAAAGAAAAAEAAAAAAAAA////AAAAAAAlAAAADAAAAAEAAABMAAAAZAAAAAAAAAAAAAAAUAEAAJ8AAAAAAAAAAAAAAFEBAACgAAAAIQDwAAAAAAAAAAAAAACAPwAAAAAAAAAAAACAPwAAAAAAAAAAAAAAAAAAAAAAAAAAAAAAAAAAAAAAAAAAJQAAAAwAAAAAAACAKAAAAAwAAAABAAAAJwAAABgAAAABAAAAAAAAAP///wAAAAAAJQAAAAwAAAABAAAATAAAAGQAAAAAAAAAAAAAAFABAACfAAAAAAAAAAAAAABRAQAAoAAAACEA8AAAAAAAAAAAAAAAgD8AAAAAAAAAAAAAgD8AAAAAAAAAAAAAAAAAAAAAAAAAAAAAAAAAAAAAAAAAACUAAAAMAAAAAAAAgCgAAAAMAAAAAQAAACcAAAAYAAAAAQAAAAAAAAD///8AAAAAACUAAAAMAAAAAQAAAEwAAABkAAAAAAAAAAQAAAA/AQAAFwAAAAAAAAAEAAAAQAEAABQAAAAhAPAAAAAAAAAAAAAAAIA/AAAAAAAAAAAAAIA/AAAAAAAAAAAAAAAAAAAAAAAAAAAAAAAAAAAAAAAAAAAlAAAADAAAAAAAAIAoAAAADAAAAAEAAAAnAAAAGAAAAAEAAAAAAAAA////AAAAAAAlAAAADAAAAAEAAABMAAAAZAAAAPgAAAAFAAAANAEAABUAAAD4AAAABQAAAD0AAAARAAAAIQDwAAAAAAAAAAAAAACAPwAAAAAAAAAAAACAPwAAAAAAAAAAAAAAAAAAAAAAAAAAAAAAAAAAAAAAAAAAJQAAAAwAAAAAAACAKAAAAAwAAAABAAAAUgAAAHABAAABAAAA8////wAAAAAAAAAAAAAAAJABAAAAAAABAAAAAHMAZQBnAG8AZQAgAHUAaQAAAAAAAAAAAAAAAAAAAAAAAAAAAAAAAAAAAAAAAAAAAAAAAAAAAAAAAAAAAAAAAAAAAAAAoJBr7P1/AAAAAAAAAAAAACgSAAAAAAAAQAAAwP1/AAAwFpXq/X8AAB6j84D9fwAABAAAAAAAAAAwFpXq/X8AAPm4EVvpAAAAAAAAAAAAAADjJr3rkusAAHEAAADpAAAASAAAAAAAAAC4qFOB/X8AACCjXIH9fwAA4OwqgQAAAAABAAAAAAAAAJbEU4H9fwAAAACV6v1/AAAAAAAAAAAAAAAAAADpAAAA0bdC6v1/AAAAAAAAAAAAABAdAAAAAAAAwCHUhy4CAABIuxFb6QAAAMAh1IcuAgAAC6dG6v1/AAAQuhFb6QAAAKm6EVvpAAAAAAAAAAAAAAAAAAAAZHYACAAAAAAlAAAADAAAAAEAAAAYAAAADAAAAAAAAAASAAAADAAAAAEAAAAeAAAAGAAAAPgAAAAFAAAANQEAABYAAAAlAAAADAAAAAEAAABUAAAAhAAAAPkAAAAFAAAAMwEAABUAAAABAAAAVVWPQSa0j0H5AAAABQAAAAkAAABMAAAAAAAAAAAAAAAAAAAA//////////9gAAAAMQAzAC8ANQAvADIAMAAyADIAAAAHAAAABwAAAAUAAAAHAAAABQAAAAcAAAAHAAAABwAAAAcAAABLAAAAQAAAADAAAAAFAAAAIAAAAAEAAAABAAAAEAAAAAAAAAAAAAAAUQEAAKAAAAAAAAAAAAAAAFEBAACgAAAAUgAAAHABAAACAAAAFAAAAAkAAAAAAAAAAAAAALwCAAAAAAAAAQICIlMAeQBzAHQAZQBtAAAAAAAAAAAAAAAAAAAAAAAAAAAAAAAAAAAAAAAAAAAAAAAAAAAAAAAAAAAAAAAAAAAAAAAAAAAACQAAAAEAAAAJAAAAAAAAAP////8uAgAAiP5p6v1/AAAAAAAAAAAAAAAAAAAAAAAAwOIQW+kAAACI4hBb6QAAAAAAAAAAAAAAAAAAAAAAAACzcbzrkusAALhs+dP9fwAAEQAAAAAAAABwtWmMLgIAAMAh1IcuAgAA4OMQWwAAAAAAAAAAAAAAAAcAAAAAAAAAILJ5jC4CAAAc4xBb6QAAAFnjEFvpAAAA0bdC6v1/AADA4hBb6QAAANZNR+oAAAAA40/Ck9tlAAARAAAAAAAAAMAh1IcuAgAAC6dG6v1/AADA4hBb6QAAAFnjEFvpAAAAAAAAAAAAAAAAAAAAZHYACAAAAAAlAAAADAAAAAIAAAAnAAAAGAAAAAMAAAAAAAAAAAAAAAAAAAAlAAAADAAAAAMAAABMAAAAZAAAAAAAAAAAAAAA//////////8AAAAAHAAAAAAAAAA/AAAAIQDwAAAAAAAAAAAAAACAPwAAAAAAAAAAAACAPwAAAAAAAAAAAAAAAAAAAAAAAAAAAAAAAAAAAAAAAAAAJQAAAAwAAAAAAACAKAAAAAwAAAADAAAAJwAAABgAAAADAAAAAAAAAAAAAAAAAAAAJQAAAAwAAAADAAAATAAAAGQAAAAAAAAAAAAAAP//////////AAAAABwAAABAAQAAAAAAACEA8AAAAAAAAAAAAAAAgD8AAAAAAAAAAAAAgD8AAAAAAAAAAAAAAAAAAAAAAAAAAAAAAAAAAAAAAAAAACUAAAAMAAAAAAAAgCgAAAAMAAAAAwAAACcAAAAYAAAAAwAAAAAAAAAAAAAAAAAAACUAAAAMAAAAAwAAAEwAAABkAAAAAAAAAAAAAAD//////////0ABAAAcAAAAAAAAAD8AAAAhAPAAAAAAAAAAAAAAAIA/AAAAAAAAAAAAAIA/AAAAAAAAAAAAAAAAAAAAAAAAAAAAAAAAAAAAAAAAAAAlAAAADAAAAAAAAIAoAAAADAAAAAMAAAAnAAAAGAAAAAMAAAAAAAAAAAAAAAAAAAAlAAAADAAAAAMAAABMAAAAZAAAAAAAAABbAAAAPwEAAFwAAAAAAAAAWwAAAEABAAACAAAAIQDwAAAAAAAAAAAAAACAPwAAAAAAAAAAAACAPwAAAAAAAAAAAAAAAAAAAAAAAAAAAAAAAAAAAAAAAAAAJQAAAAwAAAAAAACAKAAAAAwAAAADAAAAJwAAABgAAAADAAAAAAAAAP///wAAAAAAJQAAAAwAAAADAAAATAAAAGQAAAAAAAAAHAAAAD8BAABaAAAAAAAAABwAAABAAQAAPwAAACEA8AAAAAAAAAAAAAAAgD8AAAAAAAAAAAAAgD8AAAAAAAAAAAAAAAAAAAAAAAAAAAAAAAAAAAAAAAAAACUAAAAMAAAAAAAAgCgAAAAMAAAAAwAAACcAAAAYAAAAAwAAAAAAAAD///8AAAAAACUAAAAMAAAAAwAAAEwAAABkAAAACwAAADcAAAAhAAAAWgAAAAsAAAA3AAAAFwAAACQAAAAhAPAAAAAAAAAAAAAAAIA/AAAAAAAAAAAAAIA/AAAAAAAAAAAAAAAAAAAAAAAAAAAAAAAAAAAAAAAAAAAlAAAADAAAAAAAAIAoAAAADAAAAAMAAABSAAAAcAEAAAMAAADg////AAAAAAAAAAAAAAAAkAEAAAAAAAEAAAAAYQByAGkAYQBsAAAAAAAAAAAAAAAAAAAAAAAAAAAAAAAAAAAAAAAAAAAAAAAAAAAAAAAAAAAAAAAAAAAAAAAAAAAA//8AAAAAAQAAADCBMZ4uAgAAAAAAAAAAAACI/mnq/X8AAAAAAAAAAAAAIGQBiC4CAADym+FIuWfYAQIAAAAAAAAAAAAAAAAAAAAAAAAAAAAAAJNSvOuS6wAAqPqEgP1/AABo/4SA/X8AAOD///8AAAAAwCHUhy4CAADYxhBbAAAAAAAAAAAAAAAABgAAAAAAAAAgAAAAAAAAAPzFEFvpAAAAOcYQW+kAAADRt0Lq/X8AAAAAAAAAAAAAAAAAAAAAAACArj+eLgIAAAAAAAAAAAAAwCHUhy4CAAALp0bq/X8AAKDFEFvpAAAAOcYQW+kAAAAAAAAAAAAAAAAAAABkdgAIAAAAACUAAAAMAAAAAwAAABgAAAAMAAAAAAAAABIAAAAMAAAAAQAAABYAAAAMAAAACAAAAFQAAABUAAAADAAAADcAAAAgAAAAWgAAAAEAAABVVY9BJrSPQQwAAABbAAAAAQAAAEwAAAAEAAAACwAAADcAAAAiAAAAWwAAAFAAAABYAAAAFQAAABYAAAAMAAAAAAAAACUAAAAMAAAAAgAAACcAAAAYAAAABAAAAAAAAAD///8AAAAAACUAAAAMAAAABAAAAEwAAABkAAAALQAAACAAAAA0AQAAWgAAAC0AAAAgAAAACAEAADsAAAAhAPAAAAAAAAAAAAAAAIA/AAAAAAAAAAAAAIA/AAAAAAAAAAAAAAAAAAAAAAAAAAAAAAAAAAAAAAAAAAAlAAAADAAAAAAAAIAoAAAADAAAAAQAAAAnAAAAGAAAAAQAAAAAAAAA////AAAAAAAlAAAADAAAAAQAAABMAAAAZAAAAC0AAAAgAAAANAEAAFYAAAAtAAAAIAAAAAgBAAA3AAAAIQDwAAAAAAAAAAAAAACAPwAAAAAAAAAAAACAPwAAAAAAAAAAAAAAAAAAAAAAAAAAAAAAAAAAAAAAAAAAJQAAAAwAAAAAAACAKAAAAAwAAAAEAAAAJwAAABgAAAAEAAAAAAAAAP///wAAAAAAJQAAAAwAAAAEAAAATAAAAGQAAAAtAAAAOwAAALwAAABWAAAALQAAADsAAACQAAAAHAAAACEA8AAAAAAAAAAAAAAAgD8AAAAAAAAAAAAAgD8AAAAAAAAAAAAAAAAAAAAAAAAAAAAAAAAAAAAAAAAAACUAAAAMAAAAAAAAgCgAAAAMAAAABAAAAFIAAABwAQAABAAAAOz///8AAAAAAAAAAAAAAACQAQAAAAAAAQAAAABzAGUAZwBvAGUAIAB1AGkAAAAAAAAAAAAAAAAAAAAAAAAAAAAAAAAAAAAAAAAAAAAAAAAAAAAAAAAAAAAAAAAAAAAAAAAAAAAAAAAAAAAAAAAAAAAIAAAAAAAAAIj+aer9fwAAAAAAAAAAAAAcPACAAACgPwAAoD8AAKA//v////////8AAAAAAAAAAAAAAAAAAAAAM1K865LrAAAAAAAAAAAAAAgAAAAAAAAA7P///wAAAADAIdSHLgIAAHjHEFsAAAAAAAAAAAAAAAAJAAAAAAAAACAAAAAAAAAAnMYQW+kAAADZxhBb6QAAANG3Qur9fwAAAAAAAAAAAACJyAuAAAAAADCuP54uAgAAAAAAAAAAAADAIdSHLgIAAAunRur9fwAAQMYQW+kAAADZxhBb6QAAAAAAAAAAAAAAAAAAAGR2AAgAAAAAJQAAAAwAAAAEAAAAGAAAAAwAAAAAAAAAEgAAAAwAAAABAAAAHgAAABgAAAAtAAAAOwAAAL0AAABXAAAAJQAAAAwAAAAEAAAAVAAAAKgAAAAuAAAAOwAAALsAAABWAAAAAQAAAFVVj0EmtI9BLgAAADsAAAAPAAAATAAAAAAAAAAAAAAAAAAAAP//////////bAAAAEMA6QBzAGEAcgAgAEYAZQByAG4A4QBuAGQAZQB6AAAADAAAAAoAAAAIAAAACgAAAAcAAAAFAAAACgAAAAoAAAAHAAAACwAAAAoAAAALAAAADAAAAAoAAAAJAAAASwAAAEAAAAAwAAAABQAAACAAAAABAAAAAQAAABAAAAAAAAAAAAAAAFEBAACgAAAAAAAAAAAAAABRAQAAoAAAACUAAAAMAAAAAgAAACcAAAAYAAAABQAAAAAAAAD///8AAAAAACUAAAAMAAAABQAAAEwAAABkAAAAAAAAAGEAAABQAQAAmwAAAAAAAABhAAAAUQEAADsAAAAhAPAAAAAAAAAAAAAAAIA/AAAAAAAAAAAAAIA/AAAAAAAAAAAAAAAAAAAAAAAAAAAAAAAAAAAAAAAAAAAlAAAADAAAAAAAAIAoAAAADAAAAAUAAAAnAAAAGAAAAAUAAAAAAAAA////AAAAAAAlAAAADAAAAAUAAABMAAAAZAAAAAsAAABhAAAAPwEAAHEAAAALAAAAYQAAADUBAAARAAAAIQDwAAAAAAAAAAAAAACAPwAAAAAAAAAAAACAPwAAAAAAAAAAAAAAAAAAAAAAAAAAAAAAAAAAAAAAAAAAJQAAAAwAAAAAAACAKAAAAAwAAAAFAAAAJQAAAAwAAAABAAAAGAAAAAwAAAAAAAAAEgAAAAwAAAABAAAAHgAAABgAAAALAAAAYQAAAEABAAByAAAAJQAAAAwAAAABAAAAVAAAAKgAAAAMAAAAYQAAAGwAAABxAAAAAQAAAFVVj0EmtI9BDAAAAGEAAAAPAAAATAAAAAAAAAAAAAAAAAAAAP//////////bAAAAEMA6QBzAGEAcgAgAEYAZQByAG4A4QBuAGQAZQB6AAAACAAAAAcAAAAGAAAABwAAAAUAAAAEAAAABgAAAAcAAAAFAAAABwAAAAcAAAAHAAAACAAAAAcAAAAGAAAASwAAAEAAAAAwAAAABQAAACAAAAABAAAAAQAAABAAAAAAAAAAAAAAAFEBAACgAAAAAAAAAAAAAABRAQAAoAAAACUAAAAMAAAAAgAAACcAAAAYAAAABQAAAAAAAAD///8AAAAAACUAAAAMAAAABQAAAEwAAABkAAAACwAAAHYAAAA/AQAAhgAAAAsAAAB2AAAANQEAABEAAAAhAPAAAAAAAAAAAAAAAIA/AAAAAAAAAAAAAIA/AAAAAAAAAAAAAAAAAAAAAAAAAAAAAAAAAAAAAAAAAAAlAAAADAAAAAAAAIAoAAAADAAAAAUAAAAlAAAADAAAAAEAAAAYAAAADAAAAAAAAAASAAAADAAAAAEAAAAeAAAAGAAAAAsAAAB2AAAAQAEAAIcAAAAlAAAADAAAAAEAAABUAAAAfAAAAAwAAAB2AAAAQgAAAIYAAAABAAAAVVWPQSa0j0EMAAAAdgAAAAgAAABMAAAAAAAAAAAAAAAAAAAA//////////9cAAAAQwBvAG4AdABhAGQAbwByAAgAAAAIAAAABwAAAAQAAAAHAAAACAAAAAgAAAAFAAAASwAAAEAAAAAwAAAABQAAACAAAAABAAAAAQAAABAAAAAAAAAAAAAAAFEBAACgAAAAAAAAAAAAAABRAQAAoAAAACUAAAAMAAAAAgAAACcAAAAYAAAABQAAAAAAAAD///8AAAAAACUAAAAMAAAABQAAAEwAAABkAAAACwAAAIsAAABFAQAAmwAAAAsAAACLAAAAOwEAABEAAAAhAPAAAAAAAAAAAAAAAIA/AAAAAAAAAAAAAIA/AAAAAAAAAAAAAAAAAAAAAAAAAAAAAAAAAAAAAAAAAAAlAAAADAAAAAAAAIAoAAAADAAAAAUAAAAlAAAADAAAAAEAAAAYAAAADAAAAAAAAAASAAAADAAAAAEAAAAWAAAADAAAAAAAAABUAAAAXAEAAAwAAACLAAAARAEAAJsAAAABAAAAVVWPQSa0j0EMAAAAiwAAAC0AAABMAAAABAAAAAsAAACLAAAARgEAAJwAAACoAAAARgBpAHIAbQBhAGQAbwAgAHAAbwByADoAIABDAEUAUwBBAFIAIABEAEEATgBJAEUATAAgAEYARQBSAE4AQQBOAEQARQBaACAAUwBDAEgATgBFAEkARABFAFIAAAAGAAAAAwAAAAUAAAALAAAABwAAAAgAAAAIAAAABAAAAAgAAAAIAAAABQAAAAMAAAAEAAAACAAAAAcAAAAHAAAACAAAAAgAAAAEAAAACQAAAAgAAAAKAAAAAwAAAAcAAAAGAAAABAAAAAYAAAAHAAAACAAAAAoAAAAIAAAACgAAAAkAAAAHAAAABwAAAAQAAAAHAAAACAAAAAkAAAAKAAAABwAAAAMAAAAJAAAABwAAAAgAAAAWAAAADAAAAAAAAAAlAAAADAAAAAIAAAAOAAAAFAAAAAAAAAAQAAAAFAAAAA==</Object>
  <Object Id="idInvalidSigLnImg">AQAAAGwAAAAAAAAAAAAAAFABAACfAAAAAAAAAAAAAACWFwAAOwsAACBFTUYAAAEA8B8AALAAAAAGAAAAAAAAAAAAAAAAAAAAgAcAADgEAABYAQAAwgAAAAAAAAAAAAAAAAAAAMA/BQDQ9QIACgAAABAAAAAAAAAAAAAAAEsAAAAQAAAAAAAAAAUAAAAeAAAAGAAAAAAAAAAAAAAAUQEAAKAAAAAnAAAAGAAAAAEAAAAAAAAAAAAAAAAAAAAlAAAADAAAAAEAAABMAAAAZAAAAAAAAAAAAAAAUAEAAJ8AAAAAAAAAAAAAAFE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w8PAAAAAAACUAAAAMAAAAAQAAAEwAAABkAAAAAAAAAAAAAABQAQAAnwAAAAAAAAAAAAAAUQEAAKAAAAAhAPAAAAAAAAAAAAAAAIA/AAAAAAAAAAAAAIA/AAAAAAAAAAAAAAAAAAAAAAAAAAAAAAAAAAAAAAAAAAAlAAAADAAAAAAAAIAoAAAADAAAAAEAAAAnAAAAGAAAAAEAAAAAAAAA8PDwAAAAAAAlAAAADAAAAAEAAABMAAAAZAAAAAAAAAAAAAAAUAEAAJ8AAAAAAAAAAAAAAFEBAACgAAAAIQDwAAAAAAAAAAAAAACAPwAAAAAAAAAAAACAPwAAAAAAAAAAAAAAAAAAAAAAAAAAAAAAAAAAAAAAAAAAJQAAAAwAAAAAAACAKAAAAAwAAAABAAAAJwAAABgAAAABAAAAAAAAAPDw8AAAAAAAJQAAAAwAAAABAAAATAAAAGQAAAAAAAAAAAAAAFABAACfAAAAAAAAAAAAAABRAQAAoAAAACEA8AAAAAAAAAAAAAAAgD8AAAAAAAAAAAAAgD8AAAAAAAAAAAAAAAAAAAAAAAAAAAAAAAAAAAAAAAAAACUAAAAMAAAAAAAAgCgAAAAMAAAAAQAAACcAAAAYAAAAAQAAAAAAAADw8PAAAAAAACUAAAAMAAAAAQAAAEwAAABkAAAAAAAAAAAAAABQAQAAnwAAAAAAAAAAAAAAUQEAAKAAAAAhAPAAAAAAAAAAAAAAAIA/AAAAAAAAAAAAAIA/AAAAAAAAAAAAAAAAAAAAAAAAAAAAAAAAAAAAAAAAAAAlAAAADAAAAAAAAIAoAAAADAAAAAEAAAAnAAAAGAAAAAEAAAAAAAAA////AAAAAAAlAAAADAAAAAEAAABMAAAAZAAAAAAAAAAAAAAAUAEAAJ8AAAAAAAAAAAAAAFEBAACgAAAAIQDwAAAAAAAAAAAAAACAPwAAAAAAAAAAAACAPwAAAAAAAAAAAAAAAAAAAAAAAAAAAAAAAAAAAAAAAAAAJQAAAAwAAAAAAACAKAAAAAwAAAABAAAAJwAAABgAAAABAAAAAAAAAP///wAAAAAAJQAAAAwAAAABAAAATAAAAGQAAAAAAAAAAAAAAFABAACfAAAAAAAAAAAAAABRAQAAoAAAACEA8AAAAAAAAAAAAAAAgD8AAAAAAAAAAAAAgD8AAAAAAAAAAAAAAAAAAAAAAAAAAAAAAAAAAAAAAAAAACUAAAAMAAAAAAAAgCgAAAAMAAAAAQAAACcAAAAYAAAAAQAAAAAAAAD///8AAAAAACUAAAAMAAAAAQAAAEwAAABkAAAAAAAAAAQAAAA/AQAAFwAAAAAAAAAEAAAAQAEAABQAAAAhAPAAAAAAAAAAAAAAAIA/AAAAAAAAAAAAAIA/AAAAAAAAAAAAAAAAAAAAAAAAAAAAAAAAAAAAAAAAAAAlAAAADAAAAAAAAIAoAAAADAAAAAEAAAAnAAAAGAAAAAEAAAAAAAAA////AAAAAAAlAAAADAAAAAEAAABMAAAAZAAAAAsAAAAEAAAAHgAAABcAAAALAAAABAAAABQAAAAUAAAAIQDwAAAAAAAAAAAAAACAPwAAAAAAAAAAAACAPwAAAAAAAAAAAAAAAAAAAAAAAAAAAAAAAAAAAAAAAAAAJQAAAAwAAAAAAACAKAAAAAwAAAABAAAAUAAAAHQDAAANAAAABQAAABwAAAAUAAAADQAAAAUAAAAAAAAAAAAAABAAAAAQAAAATAAAACgAAAB0AAAAAAMAAAAAAAAAAAAAEAAAACgAAAAQAAAAEAAAAAEAGAAAAAAAAAAAAAAAAAAAAAAAAAAAAAAAAAAAAAAAAAAAAAAAAAAAAAAKFkIcPLYRJW8AAAAAAAAAAAAAAAAAAAAAAAAIETQOHlwAAAAAAAAAAAAAAAAAAAARJW8fQ8kfQ8kLGUsAAAAAAAAAAAAAAAAIETQdQMEJEzt7t91LdKBLdKBLdKA/YocECRgcPbgfQ8keQcQIEjYWIzAdLT4IETQdQMEVLosAAABLdKClzeR7t92+1uV7t91pdn4HEDEdQMEfQ8kdQMEIETQIETQdQMEdP70ECRgAAABLdKB7t93t7e3t7e3t7e3t7e19fX0GDiocPLYfQ8kdQMEdQMEfQ8kJEzslOlAAAABLdKC91eTt7e3t7e3t7e3t7e3t7e1TU1MECBodP70fQ8kfQ8kWMJABAgI3VXYAAABLdKB7t93t7e2+eje+eje1dDRWVlYECBoXMpcfQ8kfQ8kfQ8kfQ8kULIYBAwkAAABLdKC91eTt7e3t7e3t7e09PT0KF0YdP78fQ8kfQ8kQI2oFCyEVLYkfQ8kaOq4HEDFLdKB7t93t7e3Z5Op7t90OFRobO7MfQ8kcPbgKFkQyMjKkpKQ6OjoGDioRJW8ECh5LdKC91eTt7e17t917t90+XG8GDiwQI2oHCRFsbGzn5+ft7e3t7e2Toq0oPlYAAABLdKB7t93t7e17t917t917t91bh6ODg4PLy8vt7e3t7e3t7e3t7e17t91LdKAAAABLdKC91eTt7e3Z5Op7t917t93M3eft7e3t7e3t7e3t7e3t7e3t7e3E2OZLdKAAAABLdKB7t93t7e3t7e3t7e3t7e3t7e3t7e3t7e3t7e3t7e3t7e3t7e17t91LdKAAAABLdKClzeR7t92+1uV7t92+1uV7t92+1uV7t92+1uV7t92+1uV7t92qz+VLdKAAAAB7t91LdKBLdKBLdKBLdKBLdKBLdKBLdKBLdKBLdKBLdKBLdKBLdKBLdKB7t90AAAAAAAAAAAAAAAAAAAAAAAAAAAAAAAAAAAAAAAAAAAAAAAAAAAAAAAAAAAAAAAAAAAAnAAAAGAAAAAEAAAAAAAAA////AAAAAAAlAAAADAAAAAEAAABMAAAAZAAAACoAAAAFAAAAhAAAABUAAAAqAAAABQAAAFsAAAARAAAAIQDwAAAAAAAAAAAAAACAPwAAAAAAAAAAAACAPwAAAAAAAAAAAAAAAAAAAAAAAAAAAAAAAAAAAAAAAAAAJQAAAAwAAAAAAACAKAAAAAwAAAABAAAAUgAAAHABAAABAAAA8////wAAAAAAAAAAAAAAAJABAAAAAAABAAAAAHMAZQBnAG8AZQAgAHUAaQAAAAAAAAAAAAAAAAAAAAAAAAAAAAAAAAAAAAAAAAAAAAAAAAAAAAAAAAAAAAAAAAAAAAAAoJBr7P1/AAAAAAAAAAAAACgSAAAAAAAAQAAAwP1/AAAwFpXq/X8AAB6j84D9fwAABAAAAAAAAAAwFpXq/X8AAPm4EVvpAAAAAAAAAAAAAADjJr3rkusAAHEAAADpAAAASAAAAAAAAAC4qFOB/X8AACCjXIH9fwAA4OwqgQAAAAABAAAAAAAAAJbEU4H9fwAAAACV6v1/AAAAAAAAAAAAAAAAAADpAAAA0bdC6v1/AAAAAAAAAAAAABAdAAAAAAAAwCHUhy4CAABIuxFb6QAAAMAh1IcuAgAAC6dG6v1/AAAQuhFb6QAAAKm6EVvpAAAAAAAAAAAAAAAAAAAAZHYACAAAAAAlAAAADAAAAAEAAAAYAAAADAAAAP8AAAASAAAADAAAAAEAAAAeAAAAGAAAACoAAAAFAAAAhQAAABYAAAAlAAAADAAAAAEAAABUAAAAqAAAACsAAAAFAAAAgwAAABUAAAABAAAAVVWPQSa0j0ErAAAABQAAAA8AAABMAAAAAAAAAAAAAAAAAAAA//////////9sAAAARgBpAHIAbQBhACAAbgBvACAAdgDhAGwAaQBkAGEAAAAGAAAAAwAAAAUAAAALAAAABwAAAAQAAAAHAAAACAAAAAQAAAAGAAAABwAAAAMAAAADAAAACAAAAAcAAABLAAAAQAAAADAAAAAFAAAAIAAAAAEAAAABAAAAEAAAAAAAAAAAAAAAUQEAAKAAAAAAAAAAAAAAAFEBAACgAAAAUgAAAHABAAACAAAAFAAAAAkAAAAAAAAAAAAAALwCAAAAAAAAAQICIlMAeQBzAHQAZQBtAAAAAAAAAAAAAAAAAAAAAAAAAAAAAAAAAAAAAAAAAAAAAAAAAAAAAAAAAAAAAAAAAAAAAAAAAAAACQAAAAEAAAAJAAAAAAAAAP////8uAgAAiP5p6v1/AAAAAAAAAAAAAAAAAAAAAAAAwOIQW+kAAACI4hBb6QAAAAAAAAAAAAAAAAAAAAAAAACzcbzrkusAALhs+dP9fwAAEQAAAAAAAABwtWmMLgIAAMAh1IcuAgAA4OMQWwAAAAAAAAAAAAAAAAcAAAAAAAAAILJ5jC4CAAAc4xBb6QAAAFnjEFvpAAAA0bdC6v1/AADA4hBb6QAAANZNR+oAAAAA40/Ck9tlAAARAAAAAAAAAMAh1IcuAgAAC6dG6v1/AADA4hBb6QAAAFnjEFvpAAAAAAAAAAAAAAAAAAAAZHYACAAAAAAlAAAADAAAAAIAAAAnAAAAGAAAAAMAAAAAAAAAAAAAAAAAAAAlAAAADAAAAAMAAABMAAAAZAAAAAAAAAAAAAAA//////////8AAAAAHAAAAAAAAAA/AAAAIQDwAAAAAAAAAAAAAACAPwAAAAAAAAAAAACAPwAAAAAAAAAAAAAAAAAAAAAAAAAAAAAAAAAAAAAAAAAAJQAAAAwAAAAAAACAKAAAAAwAAAADAAAAJwAAABgAAAADAAAAAAAAAAAAAAAAAAAAJQAAAAwAAAADAAAATAAAAGQAAAAAAAAAAAAAAP//////////AAAAABwAAABAAQAAAAAAACEA8AAAAAAAAAAAAAAAgD8AAAAAAAAAAAAAgD8AAAAAAAAAAAAAAAAAAAAAAAAAAAAAAAAAAAAAAAAAACUAAAAMAAAAAAAAgCgAAAAMAAAAAwAAACcAAAAYAAAAAwAAAAAAAAAAAAAAAAAAACUAAAAMAAAAAwAAAEwAAABkAAAAAAAAAAAAAAD//////////0ABAAAcAAAAAAAAAD8AAAAhAPAAAAAAAAAAAAAAAIA/AAAAAAAAAAAAAIA/AAAAAAAAAAAAAAAAAAAAAAAAAAAAAAAAAAAAAAAAAAAlAAAADAAAAAAAAIAoAAAADAAAAAMAAAAnAAAAGAAAAAMAAAAAAAAAAAAAAAAAAAAlAAAADAAAAAMAAABMAAAAZAAAAAAAAABbAAAAPwEAAFwAAAAAAAAAWwAAAEABAAACAAAAIQDwAAAAAAAAAAAAAACAPwAAAAAAAAAAAACAPwAAAAAAAAAAAAAAAAAAAAAAAAAAAAAAAAAAAAAAAAAAJQAAAAwAAAAAAACAKAAAAAwAAAADAAAAJwAAABgAAAADAAAAAAAAAP///wAAAAAAJQAAAAwAAAADAAAATAAAAGQAAAAAAAAAHAAAAD8BAABaAAAAAAAAABwAAABAAQAAPwAAACEA8AAAAAAAAAAAAAAAgD8AAAAAAAAAAAAAgD8AAAAAAAAAAAAAAAAAAAAAAAAAAAAAAAAAAAAAAAAAACUAAAAMAAAAAAAAgCgAAAAMAAAAAwAAACcAAAAYAAAAAwAAAAAAAAD///8AAAAAACUAAAAMAAAAAwAAAEwAAABkAAAACwAAADcAAAAhAAAAWgAAAAsAAAA3AAAAFwAAACQAAAAhAPAAAAAAAAAAAAAAAIA/AAAAAAAAAAAAAIA/AAAAAAAAAAAAAAAAAAAAAAAAAAAAAAAAAAAAAAAAAAAlAAAADAAAAAAAAIAoAAAADAAAAAMAAABSAAAAcAEAAAMAAADg////AAAAAAAAAAAAAAAAkAEAAAAAAAEAAAAAYQByAGkAYQBsAAAAAAAAAAAAAAAAAAAAAAAAAAAAAAAAAAAAAAAAAAAAAAAAAAAAAAAAAAAAAAAAAAAAAAAAAAAA//8AAAAAAQAAADCBMZ4uAgAAAAAAAAAAAACI/mnq/X8AAAAAAAAAAAAAIGQBiC4CAADym+FIuWfYAQIAAAAAAAAAAAAAAAAAAAAAAAAAAAAAAJNSvOuS6wAAqPqEgP1/AABo/4SA/X8AAOD///8AAAAAwCHUhy4CAADYxhBbAAAAAAAAAAAAAAAABgAAAAAAAAAgAAAAAAAAAPzFEFvpAAAAOcYQW+kAAADRt0Lq/X8AAAAAAAAAAAAAAAAAAAAAAACArj+eLgIAAAAAAAAAAAAAwCHUhy4CAAALp0bq/X8AAKDFEFvpAAAAOcYQW+kAAAAAAAAAAAAAAAAAAABkdgAIAAAAACUAAAAMAAAAAwAAABgAAAAMAAAAAAAAABIAAAAMAAAAAQAAABYAAAAMAAAACAAAAFQAAABUAAAADAAAADcAAAAgAAAAWgAAAAEAAABVVY9BJrSPQQwAAABbAAAAAQAAAEwAAAAEAAAACwAAADcAAAAiAAAAWwAAAFAAAABYAAAAFQAAABYAAAAMAAAAAAAAACUAAAAMAAAAAgAAACcAAAAYAAAABAAAAAAAAAD///8AAAAAACUAAAAMAAAABAAAAEwAAABkAAAALQAAACAAAAA0AQAAWgAAAC0AAAAgAAAACAEAADsAAAAhAPAAAAAAAAAAAAAAAIA/AAAAAAAAAAAAAIA/AAAAAAAAAAAAAAAAAAAAAAAAAAAAAAAAAAAAAAAAAAAlAAAADAAAAAAAAIAoAAAADAAAAAQAAAAnAAAAGAAAAAQAAAAAAAAA////AAAAAAAlAAAADAAAAAQAAABMAAAAZAAAAC0AAAAgAAAANAEAAFYAAAAtAAAAIAAAAAgBAAA3AAAAIQDwAAAAAAAAAAAAAACAPwAAAAAAAAAAAACAPwAAAAAAAAAAAAAAAAAAAAAAAAAAAAAAAAAAAAAAAAAAJQAAAAwAAAAAAACAKAAAAAwAAAAEAAAAJwAAABgAAAAEAAAAAAAAAP///wAAAAAAJQAAAAwAAAAEAAAATAAAAGQAAAAtAAAAOwAAALwAAABWAAAALQAAADsAAACQAAAAHAAAACEA8AAAAAAAAAAAAAAAgD8AAAAAAAAAAAAAgD8AAAAAAAAAAAAAAAAAAAAAAAAAAAAAAAAAAAAAAAAAACUAAAAMAAAAAAAAgCgAAAAMAAAABAAAAFIAAABwAQAABAAAAOz///8AAAAAAAAAAAAAAACQAQAAAAAAAQAAAABzAGUAZwBvAGUAIAB1AGkAAAAAAAAAAAAAAAAAAAAAAAAAAAAAAAAAAAAAAAAAAAAAAAAAAAAAAAAAAAAAAAAAAAAAAAAAAAAAAAAAAAAAAAAAAAAIAAAAAAAAAIj+aer9fwAAAAAAAAAAAAAcPACAAACgPwAAoD8AAKA//v////////8AAAAAAAAAAAAAAAAAAAAAM1K865LrAAAAAAAAAAAAAAgAAAAAAAAA7P///wAAAADAIdSHLgIAAHjHEFsAAAAAAAAAAAAAAAAJAAAAAAAAACAAAAAAAAAAnMYQW+kAAADZxhBb6QAAANG3Qur9fwAAAAAAAAAAAACJyAuAAAAAADCuP54uAgAAAAAAAAAAAADAIdSHLgIAAAunRur9fwAAQMYQW+kAAADZxhBb6QAAAAAAAAAAAAAAAAAAAGR2AAgAAAAAJQAAAAwAAAAEAAAAGAAAAAwAAAAAAAAAEgAAAAwAAAABAAAAHgAAABgAAAAtAAAAOwAAAL0AAABXAAAAJQAAAAwAAAAEAAAAVAAAAKgAAAAuAAAAOwAAALsAAABWAAAAAQAAAFVVj0EmtI9BLgAAADsAAAAPAAAATAAAAAAAAAAAAAAAAAAAAP//////////bAAAAEMA6QBzAGEAcgAgAEYAZQByAG4A4QBuAGQAZQB6AAAADAAAAAoAAAAIAAAACgAAAAcAAAAFAAAACgAAAAoAAAAHAAAACwAAAAoAAAALAAAADAAAAAoAAAAJAAAASwAAAEAAAAAwAAAABQAAACAAAAABAAAAAQAAABAAAAAAAAAAAAAAAFEBAACgAAAAAAAAAAAAAABRAQAAoAAAACUAAAAMAAAAAgAAACcAAAAYAAAABQAAAAAAAAD///8AAAAAACUAAAAMAAAABQAAAEwAAABkAAAAAAAAAGEAAABQAQAAmwAAAAAAAABhAAAAUQEAADsAAAAhAPAAAAAAAAAAAAAAAIA/AAAAAAAAAAAAAIA/AAAAAAAAAAAAAAAAAAAAAAAAAAAAAAAAAAAAAAAAAAAlAAAADAAAAAAAAIAoAAAADAAAAAUAAAAnAAAAGAAAAAUAAAAAAAAA////AAAAAAAlAAAADAAAAAUAAABMAAAAZAAAAAsAAABhAAAAPwEAAHEAAAALAAAAYQAAADUBAAARAAAAIQDwAAAAAAAAAAAAAACAPwAAAAAAAAAAAACAPwAAAAAAAAAAAAAAAAAAAAAAAAAAAAAAAAAAAAAAAAAAJQAAAAwAAAAAAACAKAAAAAwAAAAFAAAAJQAAAAwAAAABAAAAGAAAAAwAAAAAAAAAEgAAAAwAAAABAAAAHgAAABgAAAALAAAAYQAAAEABAAByAAAAJQAAAAwAAAABAAAAVAAAAKgAAAAMAAAAYQAAAGwAAABxAAAAAQAAAFVVj0EmtI9BDAAAAGEAAAAPAAAATAAAAAAAAAAAAAAAAAAAAP//////////bAAAAEMA6QBzAGEAcgAgAEYAZQByAG4A4QBuAGQAZQB6AAAACAAAAAcAAAAGAAAABwAAAAUAAAAEAAAABgAAAAcAAAAFAAAABwAAAAcAAAAHAAAACAAAAAcAAAAGAAAASwAAAEAAAAAwAAAABQAAACAAAAABAAAAAQAAABAAAAAAAAAAAAAAAFEBAACgAAAAAAAAAAAAAABRAQAAoAAAACUAAAAMAAAAAgAAACcAAAAYAAAABQAAAAAAAAD///8AAAAAACUAAAAMAAAABQAAAEwAAABkAAAACwAAAHYAAAA/AQAAhgAAAAsAAAB2AAAANQEAABEAAAAhAPAAAAAAAAAAAAAAAIA/AAAAAAAAAAAAAIA/AAAAAAAAAAAAAAAAAAAAAAAAAAAAAAAAAAAAAAAAAAAlAAAADAAAAAAAAIAoAAAADAAAAAUAAAAlAAAADAAAAAEAAAAYAAAADAAAAAAAAAASAAAADAAAAAEAAAAeAAAAGAAAAAsAAAB2AAAAQAEAAIcAAAAlAAAADAAAAAEAAABUAAAAfAAAAAwAAAB2AAAAQgAAAIYAAAABAAAAVVWPQSa0j0EMAAAAdgAAAAgAAABMAAAAAAAAAAAAAAAAAAAA//////////9cAAAAQwBvAG4AdABhAGQAbwByAAgAAAAIAAAABwAAAAQAAAAHAAAACAAAAAgAAAAFAAAASwAAAEAAAAAwAAAABQAAACAAAAABAAAAAQAAABAAAAAAAAAAAAAAAFEBAACgAAAAAAAAAAAAAABRAQAAoAAAACUAAAAMAAAAAgAAACcAAAAYAAAABQAAAAAAAAD///8AAAAAACUAAAAMAAAABQAAAEwAAABkAAAACwAAAIsAAABFAQAAmwAAAAsAAACLAAAAOwEAABEAAAAhAPAAAAAAAAAAAAAAAIA/AAAAAAAAAAAAAIA/AAAAAAAAAAAAAAAAAAAAAAAAAAAAAAAAAAAAAAAAAAAlAAAADAAAAAAAAIAoAAAADAAAAAUAAAAlAAAADAAAAAEAAAAYAAAADAAAAAAAAAASAAAADAAAAAEAAAAWAAAADAAAAAAAAABUAAAAXAEAAAwAAACLAAAARAEAAJsAAAABAAAAVVWPQSa0j0EMAAAAiwAAAC0AAABMAAAABAAAAAsAAACLAAAARgEAAJwAAACoAAAARgBpAHIAbQBhAGQAbwAgAHAAbwByADoAIABDAEUAUwBBAFIAIABEAEEATgBJAEUATAAgAEYARQBSAE4AQQBOAEQARQBaACAAUwBDAEgATgBFAEkARABFAFIAAAAGAAAAAwAAAAUAAAALAAAABwAAAAgAAAAIAAAABAAAAAgAAAAIAAAABQAAAAMAAAAEAAAACAAAAAcAAAAHAAAACAAAAAgAAAAEAAAACQAAAAgAAAAKAAAAAwAAAAcAAAAGAAAABAAAAAYAAAAHAAAACAAAAAoAAAAIAAAACgAAAAkAAAAHAAAABwAAAAQAAAAHAAAACAAAAAkAAAAKAAAABwAAAAMAAAAJAAAABwAAAAgAAAAWAAAADAAAAAAAAAAlAAAADAAAAAIAAAAOAAAAFAAAAAAAAAAQAAAAFAAAAA==</Object>
</Signature>
</file>

<file path=_xmlsignatures/sig6.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8J4HyXRXNiBGoi217xqcgNoXu6eHb/VQ7Cr4eEZxEQs=</DigestValue>
    </Reference>
    <Reference Type="http://www.w3.org/2000/09/xmldsig#Object" URI="#idOfficeObject">
      <DigestMethod Algorithm="http://www.w3.org/2001/04/xmlenc#sha256"/>
      <DigestValue>9Xind5NNeacsvI2G53q2xn+ROlqYLQJ/IVI+PuHaJ3I=</DigestValue>
    </Reference>
    <Reference Type="http://uri.etsi.org/01903#SignedProperties" URI="#idSignedProperties">
      <Transforms>
        <Transform Algorithm="http://www.w3.org/TR/2001/REC-xml-c14n-20010315"/>
      </Transforms>
      <DigestMethod Algorithm="http://www.w3.org/2001/04/xmlenc#sha256"/>
      <DigestValue>lwFkp6zF3IX0KWhFftGCbJwQsqK4JrFqNQGn9UlqS14=</DigestValue>
    </Reference>
    <Reference Type="http://www.w3.org/2000/09/xmldsig#Object" URI="#idValidSigLnImg">
      <DigestMethod Algorithm="http://www.w3.org/2001/04/xmlenc#sha256"/>
      <DigestValue>Nssl59Gf6bExNGgmP13kh9Kk5jA41axa4Dcz6tZ3Fbc=</DigestValue>
    </Reference>
    <Reference Type="http://www.w3.org/2000/09/xmldsig#Object" URI="#idInvalidSigLnImg">
      <DigestMethod Algorithm="http://www.w3.org/2001/04/xmlenc#sha256"/>
      <DigestValue>enOHTCBCsHSAihDMhKi47jcQcvNwTwo97PgtOwisT6g=</DigestValue>
    </Reference>
  </SignedInfo>
  <SignatureValue>Jh4ntPoidXdOrqpHofYDhp8B0WKVcGKUvvpLKoi6o3Oa5tRZ0PqeMXxRXjPi11YwYKQ0QIfKMCPv
rC5My4I7CPP+i1dyJHKaRCnkmf21E8msGFZQvaT2frHbQ9G5OfvfZu8WgjwVjNGJbW72+Pyx8lfd
3+q0EIMxNQNSq7lie14lX+3eAVK9YAkCzK9Sejl/QtiMihpxemV++6V/8nqQ8K7GF73U8FI5+yt2
3Ckbsj8ubVbOWx/aCAo3aZozY5RrMSHd/n596YdVK6EOrNeIkNE62pB+vieOsexS25HfaPy2Vs0C
3SNmyttvSsb5WceRXiw/pwcrJs1sIODKYB/6kQ==</SignatureValue>
  <KeyInfo>
    <X509Data>
      <X509Certificate>MIIIETCCBfmgAwIBAgIIN7SVXOToZZowDQYJKoZIhvcNAQELBQAwWzEXMBUGA1UEBRMOUlVDIDgwMDUwMTcyLTExGjAYBgNVBAMTEUNBLURPQ1VNRU5UQSBTLkEuMRcwFQYDVQQKEw5ET0NVTUVOVEEgUy5BLjELMAkGA1UEBhMCUFkwHhcNMjEwODA1MTM1NDQzWhcNMjMwODA1MTQwNDQzWjCBrTELMAkGA1UEBhMCUFkxHDAaBgNVBAQME0ZFUk5BTkRFWiBTQ0hORUlERVIxEjAQBgNVBAUTCUNJMjUyODg2OTEVMBMGA1UEKgwMQ0VTQVIgREFOSUVMMRcwFQYDVQQKDA5QRVJTT05BIEZJU0lDQTERMA8GA1UECwwIRklSTUEgRjIxKTAnBgNVBAMMIENFU0FSIERBTklFTCBGRVJOQU5ERVogU0NITkVJREVSMIIBIjANBgkqhkiG9w0BAQEFAAOCAQ8AMIIBCgKCAQEA5Keh6JUaGx0DtTTQM+nIuIllbbTR9Ywg9WYPoenbFH3Tlaqyw7FKvzgA9zfYkIPVsPBOkcIEdL9Uxx6PmcjPXqK5mGc7PEtvyQz2/LUuzycnSv53gyPRswQ6vOiMzCQTnQgUu7j0L9PwpF8UmxRcf7oPoUYTgkT/PcGi2u9EeT/JU55/KoOj/k66iFK7rnEFnT2xT2JFqqqP6L6obnEVDTaRg9qskMZC0BhrmeNTgu7t1BpIyMzA8ONVYhKceYYaL4G0CbcCnx3J9j7TG9Ij2Twvc0lXSCKaTgTiyr6sauR9N742r3KoTtB4LqbIU0nL6OEhs5LvNrlV9QnK4Cz3hQIDAQABo4IDhDCCA4AwDAYDVR0TAQH/BAIwADAOBgNVHQ8BAf8EBAMCBeAwKgYDVR0lAQH/BCAwHgYIKwYBBQUHAwEGCCsGAQUFBwMCBggrBgEFBQcDBDAdBgNVHQ4EFgQUOnaIVTEoDvgIe6mo5XmmHkN+RgEwgZcGCCsGAQUFBwEBBIGKMIGHMDoGCCsGAQUFBzABhi5odHRwczovL3d3dy5kb2N1bWVudGEuY29tLnB5L2Zpcm1hZGlnaXRhbC9vc2NwMEkGCCsGAQUFBzAChj1odHRwczovL3d3dy5kb2N1bWVudGEuY29tLnB5L2Zpcm1hZGlnaXRhbC9kZXNjYXJnYXMvY2Fkb2MuY3J0MB8GA1UdIwQYMBaAFEAmrCZcYo/G9QJU5I3BGibW7qWyME8GA1UdHwRIMEYwRKBCoECGPmh0dHBzOi8vd3d3LmRvY3VtZW50YS5jb20ucHkvZmlybWFkaWdpdGFsL2Rlc2Nhcmdhcy9jcmxkb2MuY3JsMCgGA1UdEQQhMB+BHWNlc2FyLmZlcm5hbmRlekBhdmFsb24uY29tLnB5MIIB3QYDVR0gBIIB1DCCAdAwggHMBg4rBgEEAYL5OwEBAQYBATCCAbgwPwYIKwYBBQUHAgEWM2h0dHBzOi8vd3d3LmRvY3VtZW50YS5jb20ucHkvZmlybWFkaWdpdGFsL2Rlc2NhcmdhczCBwAYIKwYBBQUHAgIwgbMagbBFc3RlIGVzIHVuIGNlcnRpZmljYWRvIGRlIHBlcnNvbmEgZu1zaWNhIGN1eWEgY2xhdmUgcHJpdmFkYSBlc3ThIGNvbnRlbmlkYSBlbiB1biBt82R1bG8gZGUgaGFyZHdhcmUgc2VndXJvIHkgc3UgZmluYWxpZGFkIGVzIGF1dGVudGljYXIgYSBzdSB0aXR1bGFyIG8gZ2VuZXJhciBmaXJtYXMgZGlnaXRhbGVzLjCBsQYIKwYBBQUHAgIwgaQagaFUaGlzIGlzIGFuIGVuZCB1c2VyIGNlcnRpZmljYXRlIHdob3NlIHByaXZhdGUga2V5IGlzIGVtYmVkZGVkIHdpdGhpbiBhIHNlY3VyZSBoYXJkd2FyZSBtb2R1bGUgdGhhdCBhaW1zIHRvIGF1dGhlbnRpY2F0ZSBpdHMgb3duZXIgb3IgZ2VuZXJhdGUgZGlnaXRhbCBzaWduYXR1cmVzLjANBgkqhkiG9w0BAQsFAAOCAgEAGS2ZrQPZ+iQBP9REX899QVMU5A71m56D+N+Bph8Nfu45zvdWl6Z+wRcn5+wseJ+4d+sFh2xuHXo5nW9oh17abg3L5IHv0+wE5YqERH2cZmx2qnFd2unoWaqSze/yEhcsVAtLpj/Y2gB4mkeA8wrTdiTWH70X85wuGqc3VPkEzXjiEJd62zzmcOtgdZWBH+CLD9wbHXv9ZpEU6gisuHgCP0ErzNnl6E5UQbPKTzQ+Dgk783/jKH8VqYWNwpLV4ISMf5xXvjtpe1jvY4Q5It9eXoxeUSbEzDvNR7h5cD8luHup4bZlhZr1EsuFYTLF6iqEqf+fcXOdO3rzslvKd35P1/wG4+B/HAgcjSYSahVB16+AXBnfEic7MLTll4T4yrS3gV+G5NAFFB/t62d2jWcKF1h54FNPjEC6ul33LHoq+jOhO1IFyELmY4/wwFmXhMkKkCFapQLFbtCDGGXGh0rSm3axFCkPI8+8X33y6rfSqhBNfKliuhZ0EtV8+HpMIjQAlTqcw1OYZPAKsYgl9Wm0fMBVeIzf+kuSnWgEcLosj15YefzkZ8i7GtJK635bqrmJyEDZ4874SPHHbKtFwz4DJb0JYxUe9XZinJPMVJoXwfq5+nCSn2ZdAI7lBW07fJt9OrnDHDnb2KVbJ5RbPJWYGtu76zpLOUlipPaXJHdPxfU=</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Transform>
          <Transform Algorithm="http://www.w3.org/TR/2001/REC-xml-c14n-20010315"/>
        </Transforms>
        <DigestMethod Algorithm="http://www.w3.org/2001/04/xmlenc#sha256"/>
        <DigestValue>PfNv7LaF+iDR8872n/ZqA1hV9qb2y9qTS0o1vXfObIQ=</DigestValue>
      </Reference>
      <Reference URI="/xl/calcChain.xml?ContentType=application/vnd.openxmlformats-officedocument.spreadsheetml.calcChain+xml">
        <DigestMethod Algorithm="http://www.w3.org/2001/04/xmlenc#sha256"/>
        <DigestValue>NkKCGZ4GTQoEJmG1YQgW2GVEJf3m6FN89jl3wT1B4D8=</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rMLlAni5uA27ai4TDN8G/raWhlfE6WSiTXBHi4C7iUw=</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yovDozUAcWEyytYSLZey5UXV4gyM3KbO3unLZJHwjGU=</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rMLlAni5uA27ai4TDN8G/raWhlfE6WSiTXBHi4C7iUw=</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yovDozUAcWEyytYSLZey5UXV4gyM3KbO3unLZJHwjGU=</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xcdAxtWrapTYP4Do9LmicmN0aqAxXZEVDs2maQSOz+U=</DigestValue>
      </Reference>
      <Reference URI="/xl/drawings/_rels/vmlDrawing6.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rMLlAni5uA27ai4TDN8G/raWhlfE6WSiTXBHi4C7iUw=</DigestValue>
      </Reference>
      <Reference URI="/xl/drawings/drawing1.xml?ContentType=application/vnd.openxmlformats-officedocument.drawing+xml">
        <DigestMethod Algorithm="http://www.w3.org/2001/04/xmlenc#sha256"/>
        <DigestValue>Iz6eA9ejSMVOJTCQhfQE7e1JNIkO5JtCLIUh/1hOetc=</DigestValue>
      </Reference>
      <Reference URI="/xl/drawings/drawing2.xml?ContentType=application/vnd.openxmlformats-officedocument.drawing+xml">
        <DigestMethod Algorithm="http://www.w3.org/2001/04/xmlenc#sha256"/>
        <DigestValue>nRZTvDcJ0gylgjBPJaR2fEINme3gX+aUjM+KipycyuI=</DigestValue>
      </Reference>
      <Reference URI="/xl/drawings/drawing3.xml?ContentType=application/vnd.openxmlformats-officedocument.drawing+xml">
        <DigestMethod Algorithm="http://www.w3.org/2001/04/xmlenc#sha256"/>
        <DigestValue>iut4SZAZ1UeQpjEU+gw5Dxnn9yd12R1cCML1wkXgPc4=</DigestValue>
      </Reference>
      <Reference URI="/xl/drawings/drawing4.xml?ContentType=application/vnd.openxmlformats-officedocument.drawing+xml">
        <DigestMethod Algorithm="http://www.w3.org/2001/04/xmlenc#sha256"/>
        <DigestValue>tk+D1YpGvEHSj79igr61TnYcW/ZsjzyxJhpUNQBrG0s=</DigestValue>
      </Reference>
      <Reference URI="/xl/drawings/drawing5.xml?ContentType=application/vnd.openxmlformats-officedocument.drawing+xml">
        <DigestMethod Algorithm="http://www.w3.org/2001/04/xmlenc#sha256"/>
        <DigestValue>VyKcsxdgglPiXO1ztdslvI1cEMhaWrFdeRQGqjQFtP4=</DigestValue>
      </Reference>
      <Reference URI="/xl/drawings/drawing6.xml?ContentType=application/vnd.openxmlformats-officedocument.drawing+xml">
        <DigestMethod Algorithm="http://www.w3.org/2001/04/xmlenc#sha256"/>
        <DigestValue>AuD0/9mLaoHG6QcCDBdmfDI26C91xOgD8AbcUdd2LMk=</DigestValue>
      </Reference>
      <Reference URI="/xl/drawings/vmlDrawing1.vml?ContentType=application/vnd.openxmlformats-officedocument.vmlDrawing">
        <DigestMethod Algorithm="http://www.w3.org/2001/04/xmlenc#sha256"/>
        <DigestValue>ZPSFZG6pJVaesi6KndL6upoJSRXqe2NtA0GUZeKnhqE=</DigestValue>
      </Reference>
      <Reference URI="/xl/drawings/vmlDrawing2.vml?ContentType=application/vnd.openxmlformats-officedocument.vmlDrawing">
        <DigestMethod Algorithm="http://www.w3.org/2001/04/xmlenc#sha256"/>
        <DigestValue>dOkxBe5kWfBPPR6BlpzSyl4JzhbK2zjuZTafB9NiTsM=</DigestValue>
      </Reference>
      <Reference URI="/xl/drawings/vmlDrawing3.vml?ContentType=application/vnd.openxmlformats-officedocument.vmlDrawing">
        <DigestMethod Algorithm="http://www.w3.org/2001/04/xmlenc#sha256"/>
        <DigestValue>L5Cp68t21jOu+padPVAFoQ7iczVAcCmW6G1D4uxl4uQ=</DigestValue>
      </Reference>
      <Reference URI="/xl/drawings/vmlDrawing4.vml?ContentType=application/vnd.openxmlformats-officedocument.vmlDrawing">
        <DigestMethod Algorithm="http://www.w3.org/2001/04/xmlenc#sha256"/>
        <DigestValue>yBnNKEin7lrxmcEYb8CyomkQJZS5Vy6pRPx3ZG9X9uA=</DigestValue>
      </Reference>
      <Reference URI="/xl/drawings/vmlDrawing5.vml?ContentType=application/vnd.openxmlformats-officedocument.vmlDrawing">
        <DigestMethod Algorithm="http://www.w3.org/2001/04/xmlenc#sha256"/>
        <DigestValue>W1DZJe8lob7/yMSg0ggXB0TEt33L+Tsxhm/rsOGQE8g=</DigestValue>
      </Reference>
      <Reference URI="/xl/drawings/vmlDrawing6.vml?ContentType=application/vnd.openxmlformats-officedocument.vmlDrawing">
        <DigestMethod Algorithm="http://www.w3.org/2001/04/xmlenc#sha256"/>
        <DigestValue>JqRwhxDQQqx1NHQgrEY2x6yuY21F3ZrOz3FOh8Z5SKE=</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hZdmdgHyTS/KTRyTa+lfS0Kk7EdC+1F8XTmJFTU1sXU=</DigestValue>
      </Reference>
      <Reference URI="/xl/externalLinks/externalLink1.xml?ContentType=application/vnd.openxmlformats-officedocument.spreadsheetml.externalLink+xml">
        <DigestMethod Algorithm="http://www.w3.org/2001/04/xmlenc#sha256"/>
        <DigestValue>UJ6t/HezMwFxCh5W8NrBrn6GlLeZdlzOu3p2sXzSAiY=</DigestValue>
      </Reference>
      <Reference URI="/xl/media/image1.png?ContentType=image/png">
        <DigestMethod Algorithm="http://www.w3.org/2001/04/xmlenc#sha256"/>
        <DigestValue>QETpk/eixegbAEuOayVHoshex+m3HA9JamopO4Ox6vE=</DigestValue>
      </Reference>
      <Reference URI="/xl/media/image2.emf?ContentType=image/x-emf">
        <DigestMethod Algorithm="http://www.w3.org/2001/04/xmlenc#sha256"/>
        <DigestValue>L4Ih2x4ljceMd9T76fIvmbVbYVQ6l8kXCm4cWEBWccs=</DigestValue>
      </Reference>
      <Reference URI="/xl/media/image3.emf?ContentType=image/x-emf">
        <DigestMethod Algorithm="http://www.w3.org/2001/04/xmlenc#sha256"/>
        <DigestValue>rtxnrRZLoWDczNbhumVKe82O+iDlbHXoCT06wuxOycg=</DigestValue>
      </Reference>
      <Reference URI="/xl/media/image4.emf?ContentType=image/x-emf">
        <DigestMethod Algorithm="http://www.w3.org/2001/04/xmlenc#sha256"/>
        <DigestValue>XxON75HTwr2x3og85J7ZL0H8NU9xQeyVXj9tSXQmwrQ=</DigestValue>
      </Reference>
      <Reference URI="/xl/media/image5.emf?ContentType=image/x-emf">
        <DigestMethod Algorithm="http://www.w3.org/2001/04/xmlenc#sha256"/>
        <DigestValue>2hM80Ffp+lXzXRvGPm0aeaZwqPxvfhDCLCCVBLtvP/0=</DigestValue>
      </Reference>
      <Reference URI="/xl/media/image6.emf?ContentType=image/x-emf">
        <DigestMethod Algorithm="http://www.w3.org/2001/04/xmlenc#sha256"/>
        <DigestValue>rcHlpgUUxMRQMKYRcB1FTg9OyDbzFnacOcGxTH3EvRo=</DigestValue>
      </Reference>
      <Reference URI="/xl/printerSettings/printerSettings1.bin?ContentType=application/vnd.openxmlformats-officedocument.spreadsheetml.printerSettings">
        <DigestMethod Algorithm="http://www.w3.org/2001/04/xmlenc#sha256"/>
        <DigestValue>9s98k3pRJYZbZRI3nRUSbX6O1nlH5VxF/ONUg7whrDo=</DigestValue>
      </Reference>
      <Reference URI="/xl/printerSettings/printerSettings2.bin?ContentType=application/vnd.openxmlformats-officedocument.spreadsheetml.printerSettings">
        <DigestMethod Algorithm="http://www.w3.org/2001/04/xmlenc#sha256"/>
        <DigestValue>7ZL5mJ5NYdzDfvPqqEG+LCYDK0pqzs59+lTTJCGbBXc=</DigestValue>
      </Reference>
      <Reference URI="/xl/printerSettings/printerSettings3.bin?ContentType=application/vnd.openxmlformats-officedocument.spreadsheetml.printerSettings">
        <DigestMethod Algorithm="http://www.w3.org/2001/04/xmlenc#sha256"/>
        <DigestValue>HMdMUL8w+I9ClksnzngAU/DFEw61Q94L2jYOp3byfXQ=</DigestValue>
      </Reference>
      <Reference URI="/xl/printerSettings/printerSettings4.bin?ContentType=application/vnd.openxmlformats-officedocument.spreadsheetml.printerSettings">
        <DigestMethod Algorithm="http://www.w3.org/2001/04/xmlenc#sha256"/>
        <DigestValue>FLifMMW5UlLOUkpcqJGjhMbaevjgUnUQwEEg5oUA/N4=</DigestValue>
      </Reference>
      <Reference URI="/xl/printerSettings/printerSettings5.bin?ContentType=application/vnd.openxmlformats-officedocument.spreadsheetml.printerSettings">
        <DigestMethod Algorithm="http://www.w3.org/2001/04/xmlenc#sha256"/>
        <DigestValue>erdIS1iKfwFCdbi3s0oPTvg5S/K15hG2IyNub5we1Ag=</DigestValue>
      </Reference>
      <Reference URI="/xl/printerSettings/printerSettings6.bin?ContentType=application/vnd.openxmlformats-officedocument.spreadsheetml.printerSettings">
        <DigestMethod Algorithm="http://www.w3.org/2001/04/xmlenc#sha256"/>
        <DigestValue>erdIS1iKfwFCdbi3s0oPTvg5S/K15hG2IyNub5we1Ag=</DigestValue>
      </Reference>
      <Reference URI="/xl/sharedStrings.xml?ContentType=application/vnd.openxmlformats-officedocument.spreadsheetml.sharedStrings+xml">
        <DigestMethod Algorithm="http://www.w3.org/2001/04/xmlenc#sha256"/>
        <DigestValue>RPPnc5lcGs/yPOyli3h2BvAFTwYP175FHHrmaZOyIEM=</DigestValue>
      </Reference>
      <Reference URI="/xl/styles.xml?ContentType=application/vnd.openxmlformats-officedocument.spreadsheetml.styles+xml">
        <DigestMethod Algorithm="http://www.w3.org/2001/04/xmlenc#sha256"/>
        <DigestValue>V4kgIaPdYHHhEOChje8TfX48zFBQjj1JugvmSyhnTes=</DigestValue>
      </Reference>
      <Reference URI="/xl/theme/theme1.xml?ContentType=application/vnd.openxmlformats-officedocument.theme+xml">
        <DigestMethod Algorithm="http://www.w3.org/2001/04/xmlenc#sha256"/>
        <DigestValue>Q1Y4CPpXAEfTWbGgm5zElx8B0pHQK4RzdZXVzDJUMDc=</DigestValue>
      </Reference>
      <Reference URI="/xl/workbook.xml?ContentType=application/vnd.openxmlformats-officedocument.spreadsheetml.sheet.main+xml">
        <DigestMethod Algorithm="http://www.w3.org/2001/04/xmlenc#sha256"/>
        <DigestValue>UOyZu64bED9q1WkpZrRS17Ur7zbtqbc3YlNfxIURLeo=</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oD48ebbWmF/JeQKc+4mwRyt9mc0Q97z+n3PwXpERpqk=</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xTGNXcFxdW97Ugv9DnC0C0GSYso2IhwDUvIcHQA2nC0=</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ng5+l2MU4nkB7pLPNjb72h5DZhBlofEHAumJpmV2vog=</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ZL4O3COuea0DhgUU6BT2xFzURtXhTaRgIKk4i896Y3A=</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CzlDtl22I9Dc3pB9aymM78IJFfoE8WmqBDXuL9cYhtI=</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hrbFOjdPrfydM07ISZLCdeBsg4i6zV1UDHRIiw657nk=</DigestValue>
      </Reference>
      <Reference URI="/xl/worksheets/sheet1.xml?ContentType=application/vnd.openxmlformats-officedocument.spreadsheetml.worksheet+xml">
        <DigestMethod Algorithm="http://www.w3.org/2001/04/xmlenc#sha256"/>
        <DigestValue>UDM/jY1Wq6ETD166PMeHakaUYA3NruoGPt60eg+NGr4=</DigestValue>
      </Reference>
      <Reference URI="/xl/worksheets/sheet2.xml?ContentType=application/vnd.openxmlformats-officedocument.spreadsheetml.worksheet+xml">
        <DigestMethod Algorithm="http://www.w3.org/2001/04/xmlenc#sha256"/>
        <DigestValue>xktHL+Wo5XsnPqwFNShpCGLeDqV1jcPnatp7YUwWiHA=</DigestValue>
      </Reference>
      <Reference URI="/xl/worksheets/sheet3.xml?ContentType=application/vnd.openxmlformats-officedocument.spreadsheetml.worksheet+xml">
        <DigestMethod Algorithm="http://www.w3.org/2001/04/xmlenc#sha256"/>
        <DigestValue>MwfVtw56s8dfvgjxdZp2s7CINywgVn4wk8kJb7nVIAQ=</DigestValue>
      </Reference>
      <Reference URI="/xl/worksheets/sheet4.xml?ContentType=application/vnd.openxmlformats-officedocument.spreadsheetml.worksheet+xml">
        <DigestMethod Algorithm="http://www.w3.org/2001/04/xmlenc#sha256"/>
        <DigestValue>169PO+AIiCtmSUiyEya63EQ8LFa4cjCULE6SBzXNRW0=</DigestValue>
      </Reference>
      <Reference URI="/xl/worksheets/sheet5.xml?ContentType=application/vnd.openxmlformats-officedocument.spreadsheetml.worksheet+xml">
        <DigestMethod Algorithm="http://www.w3.org/2001/04/xmlenc#sha256"/>
        <DigestValue>4adh86+UyL4yZMJlbTJ7EIXa+aDs0VhtPDakkRoOUHE=</DigestValue>
      </Reference>
      <Reference URI="/xl/worksheets/sheet6.xml?ContentType=application/vnd.openxmlformats-officedocument.spreadsheetml.worksheet+xml">
        <DigestMethod Algorithm="http://www.w3.org/2001/04/xmlenc#sha256"/>
        <DigestValue>H25Lz6bqnWYMsLWbbU52BQVE3+W5SCmH7Sixt6Kfc1k=</DigestValue>
      </Reference>
      <Reference URI="/xl/worksheets/sheet7.xml?ContentType=application/vnd.openxmlformats-officedocument.spreadsheetml.worksheet+xml">
        <DigestMethod Algorithm="http://www.w3.org/2001/04/xmlenc#sha256"/>
        <DigestValue>8D4CJ01AmzJSkiqVlVifk2Ln2yQJAyDzzEDdXuOYUTE=</DigestValue>
      </Reference>
    </Manifest>
    <SignatureProperties>
      <SignatureProperty Id="idSignatureTime" Target="#idPackageSignature">
        <mdssi:SignatureTime xmlns:mdssi="http://schemas.openxmlformats.org/package/2006/digital-signature">
          <mdssi:Format>YYYY-MM-DDThh:mm:ssTZD</mdssi:Format>
          <mdssi:Value>2022-05-13T16:18:11Z</mdssi:Value>
        </mdssi:SignatureTime>
      </SignatureProperty>
    </SignatureProperties>
  </Object>
  <Object Id="idOfficeObject">
    <SignatureProperties>
      <SignatureProperty Id="idOfficeV1Details" Target="#idPackageSignature">
        <SignatureInfoV1 xmlns="http://schemas.microsoft.com/office/2006/digsig">
          <SetupID>{5A75DA92-24BA-4F56-9274-CCC86328D81F}</SetupID>
          <SignatureText>César Fernández</SignatureText>
          <SignatureImage/>
          <SignatureComments/>
          <WindowsVersion>10.0</WindowsVersion>
          <OfficeVersion>16.0.10385/14</OfficeVersion>
          <ApplicationVersion>16.0.10385</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2022-05-13T16:18:11Z</xd:SigningTime>
          <xd:SigningCertificate>
            <xd:Cert>
              <xd:CertDigest>
                <DigestMethod Algorithm="http://www.w3.org/2001/04/xmlenc#sha256"/>
                <DigestValue>A3dBXqMGKYqbFdw+up6HwfbOYrPhnwPQSFTDKMfHDsE=</DigestValue>
              </xd:CertDigest>
              <xd:IssuerSerial>
                <X509IssuerName>C=PY, O=DOCUMENTA S.A., CN=CA-DOCUMENTA S.A., SERIALNUMBER=RUC 80050172-1</X509IssuerName>
                <X509SerialNumber>4013997394103920026</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qTCCBZGgAwIBAgIQWC+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hk+D/VTF+X5H6btEEiBu1KNEf35B5e2pyeOAOBsduFcJAgh3tjNAQGcY057ad1eCdBf6pbXv8Mhio0jlcGSvlmF+OVTTYvTUwF2HbgHDqOiQDJpnDzMhVXmNKfKH7W62QYKp0fKB8F8li1ChNt30za2bqzeTntqq3kCXHlhbjHlLMHqV76MgsEeHuSJMtxOBbQatlxyJRmcEfUyF/hu8A8q3caWLFOzfsJbTfpAxkxo3/ewkRVF/SAj70/3VBrw+IY/9TTTeS2oYrWkurC3tT5KTmwr1mMKIBprkVRVqzWuh+4HyPmgF/u4kqI6A8xiA1mdsk+hCP5zICkEv+qwjP9mK4pq1gTvjvuQ6sbu2+qBaUi5nTr/L81Y5vSvLOR0Hod7GmCx9p7JWMzEVAGmh28F0ZqPt5Ry37w4DLdtrBJPzdyso36OZseNaXM3puukBisbv2vyt2ydUvuLwEbl2oYDKcvfifCLauqlgwCv5BKFuxBDL/KKaxnJZBYKbEtgY9ztwYEY8xyAbyQqH/JAB88VW04vw7GVkdUPu7mw1udKafyJXRrqlsrAbCTWdtwYuXJPj3mi/x3z6+Fg1+kx9izYU/5+DtGLhk3YN0eIObqtjUjBhqT+u1rJ3iZtalwRtDBhEb5ehrQIDAQABo4ICUzCCAk8wEgYDVR0TAQH/BAgwBgEB/wIBADAOBgNVHQ8BAf8EBAMCAQYwHQYDVR0OBBYEFEAmrCZcYo/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wo/po7oT9Qq40OltXGGgBIA3i4NGFQ5UBsWU3tI+O3jNkBi/9k/BkYHVT9UxWNHUxoZw+QJsAKl5f8wQksVH18Scq5Z+RUSBQ7v1hvvH1m2P7FXcB0nf+nwDVoDyGv57EmhKofwQibUzKajDts6JrsXyugQhVbLynSCw4qPMJLpImpL21LxxVMcryQMYymYUAr3DrMLOUuXxKLXCSOf8oP/PSmBvKldr2xeGJ5kowMxq0Af8mn7+pnm3yi0Ons5plFugKv3eSAmBY3zBS5NGPt9FFY/9FeNbCNXLEIRhaCx3T/6lSfIJZU5fCfLUY3y0hkSwuoK1gf/hHFyqyN/PrJ8E9PbyEzpMYwc51K+PhRRMcrJaD9txveHz8XjDrjjoISL+ZV54LMzUi5sF++nG79TLxDaC4vBtg6I8mOooFqzbsYgM3R4SaElTQIv6dSEZX1wKJXh25RbldqePe4Alnwe3vU97ZrTEpKPQkRM4lPJVElOicbYR1Wx5xrvyFucagF6IVeP4IZLJt1L4rbiSzPq027Q8jECgeJeRQWVKS8nQ8KyMfA0tgAuL3Vtub5pSbMI3xqtQwdJtOgwFj2iVp1BQv3XegF6OySbw/sk46AGWOTwb6vwUPq5TfnuNzO92keBxGg+aWylEC25zYFPYpAq384g5lmVaV53zmp1f</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FABAACfAAAAAAAAAAAAAACWFwAAOwsAACBFTUYAAAEAuBsAAKoAAAAGAAAAAAAAAAAAAAAAAAAAgAcAADgEAABYAQAAwgAAAAAAAAAAAAAAAAAAAMA/BQDQ9QIACgAAABAAAAAAAAAAAAAAAEsAAAAQAAAAAAAAAAUAAAAeAAAAGAAAAAAAAAAAAAAAUQEAAKAAAAAnAAAAGAAAAAEAAAAAAAAAAAAAAAAAAAAlAAAADAAAAAEAAABMAAAAZAAAAAAAAAAAAAAAUAEAAJ8AAAAAAAAAAAAAAFE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w8PAAAAAAACUAAAAMAAAAAQAAAEwAAABkAAAAAAAAAAAAAABQAQAAnwAAAAAAAAAAAAAAUQEAAKAAAAAhAPAAAAAAAAAAAAAAAIA/AAAAAAAAAAAAAIA/AAAAAAAAAAAAAAAAAAAAAAAAAAAAAAAAAAAAAAAAAAAlAAAADAAAAAAAAIAoAAAADAAAAAEAAAAnAAAAGAAAAAEAAAAAAAAA8PDwAAAAAAAlAAAADAAAAAEAAABMAAAAZAAAAAAAAAAAAAAAUAEAAJ8AAAAAAAAAAAAAAFEBAACgAAAAIQDwAAAAAAAAAAAAAACAPwAAAAAAAAAAAACAPwAAAAAAAAAAAAAAAAAAAAAAAAAAAAAAAAAAAAAAAAAAJQAAAAwAAAAAAACAKAAAAAwAAAABAAAAJwAAABgAAAABAAAAAAAAAPDw8AAAAAAAJQAAAAwAAAABAAAATAAAAGQAAAAAAAAAAAAAAFABAACfAAAAAAAAAAAAAABRAQAAoAAAACEA8AAAAAAAAAAAAAAAgD8AAAAAAAAAAAAAgD8AAAAAAAAAAAAAAAAAAAAAAAAAAAAAAAAAAAAAAAAAACUAAAAMAAAAAAAAgCgAAAAMAAAAAQAAACcAAAAYAAAAAQAAAAAAAADw8PAAAAAAACUAAAAMAAAAAQAAAEwAAABkAAAAAAAAAAAAAABQAQAAnwAAAAAAAAAAAAAAUQEAAKAAAAAhAPAAAAAAAAAAAAAAAIA/AAAAAAAAAAAAAIA/AAAAAAAAAAAAAAAAAAAAAAAAAAAAAAAAAAAAAAAAAAAlAAAADAAAAAAAAIAoAAAADAAAAAEAAAAnAAAAGAAAAAEAAAAAAAAA////AAAAAAAlAAAADAAAAAEAAABMAAAAZAAAAAAAAAAAAAAAUAEAAJ8AAAAAAAAAAAAAAFEBAACgAAAAIQDwAAAAAAAAAAAAAACAPwAAAAAAAAAAAACAPwAAAAAAAAAAAAAAAAAAAAAAAAAAAAAAAAAAAAAAAAAAJQAAAAwAAAAAAACAKAAAAAwAAAABAAAAJwAAABgAAAABAAAAAAAAAP///wAAAAAAJQAAAAwAAAABAAAATAAAAGQAAAAAAAAAAAAAAFABAACfAAAAAAAAAAAAAABRAQAAoAAAACEA8AAAAAAAAAAAAAAAgD8AAAAAAAAAAAAAgD8AAAAAAAAAAAAAAAAAAAAAAAAAAAAAAAAAAAAAAAAAACUAAAAMAAAAAAAAgCgAAAAMAAAAAQAAACcAAAAYAAAAAQAAAAAAAAD///8AAAAAACUAAAAMAAAAAQAAAEwAAABkAAAAAAAAAAQAAAA/AQAAFwAAAAAAAAAEAAAAQAEAABQAAAAhAPAAAAAAAAAAAAAAAIA/AAAAAAAAAAAAAIA/AAAAAAAAAAAAAAAAAAAAAAAAAAAAAAAAAAAAAAAAAAAlAAAADAAAAAAAAIAoAAAADAAAAAEAAAAnAAAAGAAAAAEAAAAAAAAA////AAAAAAAlAAAADAAAAAEAAABMAAAAZAAAAPgAAAAFAAAANAEAABUAAAD4AAAABQAAAD0AAAARAAAAIQDwAAAAAAAAAAAAAACAPwAAAAAAAAAAAACAPwAAAAAAAAAAAAAAAAAAAAAAAAAAAAAAAAAAAAAAAAAAJQAAAAwAAAAAAACAKAAAAAwAAAABAAAAUgAAAHABAAABAAAA8////wAAAAAAAAAAAAAAAJABAAAAAAABAAAAAHMAZQBnAG8AZQAgAHUAaQAAAAAAAAAAAAAAAAAAAAAAAAAAAAAAAAAAAAAAAAAAAAAAAAAAAAAAAAAAAAAAAAAAAAAAoJBr7P1/AAAAAAAAAAAAACgSAAAAAAAAQAAAwP1/AAAwFpXq/X8AAB6j84D9fwAABAAAAAAAAAAwFpXq/X8AAPm4EVvpAAAAAAAAAAAAAADjJr3rkusAAHEAAADpAAAASAAAAAAAAAC4qFOB/X8AACCjXIH9fwAA4OwqgQAAAAABAAAAAAAAAJbEU4H9fwAAAACV6v1/AAAAAAAAAAAAAAAAAADpAAAA0bdC6v1/AAAAAAAAAAAAABAdAAAAAAAAwCHUhy4CAABIuxFb6QAAAMAh1IcuAgAAC6dG6v1/AAAQuhFb6QAAAKm6EVvpAAAAAAAAAAAAAAAAAAAAZHYACAAAAAAlAAAADAAAAAEAAAAYAAAADAAAAAAAAAASAAAADAAAAAEAAAAeAAAAGAAAAPgAAAAFAAAANQEAABYAAAAlAAAADAAAAAEAAABUAAAAhAAAAPkAAAAFAAAAMwEAABUAAAABAAAAVVWPQSa0j0H5AAAABQAAAAkAAABMAAAAAAAAAAAAAAAAAAAA//////////9gAAAAMQAzAC8ANQAvADIAMAAyADIAAAAHAAAABwAAAAUAAAAHAAAABQAAAAcAAAAHAAAABwAAAAcAAABLAAAAQAAAADAAAAAFAAAAIAAAAAEAAAABAAAAEAAAAAAAAAAAAAAAUQEAAKAAAAAAAAAAAAAAAFEBAACgAAAAUgAAAHABAAACAAAAFAAAAAkAAAAAAAAAAAAAALwCAAAAAAAAAQICIlMAeQBzAHQAZQBtAAAAAAAAAAAAAAAAAAAAAAAAAAAAAAAAAAAAAAAAAAAAAAAAAAAAAAAAAAAAAAAAAAAAAAAAAAAACQAAAAEAAAAJAAAAAAAAAP////8uAgAAiP5p6v1/AAAAAAAAAAAAAAAAAAAAAAAAwOIQW+kAAACI4hBb6QAAAAAAAAAAAAAAAAAAAAAAAACzcbzrkusAALhs+dP9fwAAEQAAAAAAAABwtWmMLgIAAMAh1IcuAgAA4OMQWwAAAAAAAAAAAAAAAAcAAAAAAAAAILJ5jC4CAAAc4xBb6QAAAFnjEFvpAAAA0bdC6v1/AADA4hBb6QAAANZNR+oAAAAA40/Ck9tlAAARAAAAAAAAAMAh1IcuAgAAC6dG6v1/AADA4hBb6QAAAFnjEFvpAAAAAAAAAAAAAAAAAAAAZHYACAAAAAAlAAAADAAAAAIAAAAnAAAAGAAAAAMAAAAAAAAAAAAAAAAAAAAlAAAADAAAAAMAAABMAAAAZAAAAAAAAAAAAAAA//////////8AAAAAHAAAAAAAAAA/AAAAIQDwAAAAAAAAAAAAAACAPwAAAAAAAAAAAACAPwAAAAAAAAAAAAAAAAAAAAAAAAAAAAAAAAAAAAAAAAAAJQAAAAwAAAAAAACAKAAAAAwAAAADAAAAJwAAABgAAAADAAAAAAAAAAAAAAAAAAAAJQAAAAwAAAADAAAATAAAAGQAAAAAAAAAAAAAAP//////////AAAAABwAAABAAQAAAAAAACEA8AAAAAAAAAAAAAAAgD8AAAAAAAAAAAAAgD8AAAAAAAAAAAAAAAAAAAAAAAAAAAAAAAAAAAAAAAAAACUAAAAMAAAAAAAAgCgAAAAMAAAAAwAAACcAAAAYAAAAAwAAAAAAAAAAAAAAAAAAACUAAAAMAAAAAwAAAEwAAABkAAAAAAAAAAAAAAD//////////0ABAAAcAAAAAAAAAD8AAAAhAPAAAAAAAAAAAAAAAIA/AAAAAAAAAAAAAIA/AAAAAAAAAAAAAAAAAAAAAAAAAAAAAAAAAAAAAAAAAAAlAAAADAAAAAAAAIAoAAAADAAAAAMAAAAnAAAAGAAAAAMAAAAAAAAAAAAAAAAAAAAlAAAADAAAAAMAAABMAAAAZAAAAAAAAABbAAAAPwEAAFwAAAAAAAAAWwAAAEABAAACAAAAIQDwAAAAAAAAAAAAAACAPwAAAAAAAAAAAACAPwAAAAAAAAAAAAAAAAAAAAAAAAAAAAAAAAAAAAAAAAAAJQAAAAwAAAAAAACAKAAAAAwAAAADAAAAJwAAABgAAAADAAAAAAAAAP///wAAAAAAJQAAAAwAAAADAAAATAAAAGQAAAAAAAAAHAAAAD8BAABaAAAAAAAAABwAAABAAQAAPwAAACEA8AAAAAAAAAAAAAAAgD8AAAAAAAAAAAAAgD8AAAAAAAAAAAAAAAAAAAAAAAAAAAAAAAAAAAAAAAAAACUAAAAMAAAAAAAAgCgAAAAMAAAAAwAAACcAAAAYAAAAAwAAAAAAAAD///8AAAAAACUAAAAMAAAAAwAAAEwAAABkAAAACwAAADcAAAAhAAAAWgAAAAsAAAA3AAAAFwAAACQAAAAhAPAAAAAAAAAAAAAAAIA/AAAAAAAAAAAAAIA/AAAAAAAAAAAAAAAAAAAAAAAAAAAAAAAAAAAAAAAAAAAlAAAADAAAAAAAAIAoAAAADAAAAAMAAABSAAAAcAEAAAMAAADg////AAAAAAAAAAAAAAAAkAEAAAAAAAEAAAAAYQByAGkAYQBsAAAAAAAAAAAAAAAAAAAAAAAAAAAAAAAAAAAAAAAAAAAAAAAAAAAAAAAAAAAAAAAAAAAAAAAAAAAA//8AAAAAAQAAADCBMZ4uAgAAAAAAAAAAAACI/mnq/X8AAAAAAAAAAAAAIGQBiC4CAADym+FIuWfYAQIAAAAAAAAAAAAAAAAAAAAAAAAAAAAAAJNSvOuS6wAAqPqEgP1/AABo/4SA/X8AAOD///8AAAAAwCHUhy4CAADYxhBbAAAAAAAAAAAAAAAABgAAAAAAAAAgAAAAAAAAAPzFEFvpAAAAOcYQW+kAAADRt0Lq/X8AAAAAAAAAAAAAAAAAAAAAAACArj+eLgIAAAAAAAAAAAAAwCHUhy4CAAALp0bq/X8AAKDFEFvpAAAAOcYQW+kAAAAAAAAAAAAAAAAAAABkdgAIAAAAACUAAAAMAAAAAwAAABgAAAAMAAAAAAAAABIAAAAMAAAAAQAAABYAAAAMAAAACAAAAFQAAABUAAAADAAAADcAAAAgAAAAWgAAAAEAAABVVY9BJrSPQQwAAABbAAAAAQAAAEwAAAAEAAAACwAAADcAAAAiAAAAWwAAAFAAAABYAAAAFQAAABYAAAAMAAAAAAAAACUAAAAMAAAAAgAAACcAAAAYAAAABAAAAAAAAAD///8AAAAAACUAAAAMAAAABAAAAEwAAABkAAAALQAAACAAAAA0AQAAWgAAAC0AAAAgAAAACAEAADsAAAAhAPAAAAAAAAAAAAAAAIA/AAAAAAAAAAAAAIA/AAAAAAAAAAAAAAAAAAAAAAAAAAAAAAAAAAAAAAAAAAAlAAAADAAAAAAAAIAoAAAADAAAAAQAAAAnAAAAGAAAAAQAAAAAAAAA////AAAAAAAlAAAADAAAAAQAAABMAAAAZAAAAC0AAAAgAAAANAEAAFYAAAAtAAAAIAAAAAgBAAA3AAAAIQDwAAAAAAAAAAAAAACAPwAAAAAAAAAAAACAPwAAAAAAAAAAAAAAAAAAAAAAAAAAAAAAAAAAAAAAAAAAJQAAAAwAAAAAAACAKAAAAAwAAAAEAAAAJwAAABgAAAAEAAAAAAAAAP///wAAAAAAJQAAAAwAAAAEAAAATAAAAGQAAAAtAAAAOwAAALwAAABWAAAALQAAADsAAACQAAAAHAAAACEA8AAAAAAAAAAAAAAAgD8AAAAAAAAAAAAAgD8AAAAAAAAAAAAAAAAAAAAAAAAAAAAAAAAAAAAAAAAAACUAAAAMAAAAAAAAgCgAAAAMAAAABAAAAFIAAABwAQAABAAAAOz///8AAAAAAAAAAAAAAACQAQAAAAAAAQAAAABzAGUAZwBvAGUAIAB1AGkAAAAAAAAAAAAAAAAAAAAAAAAAAAAAAAAAAAAAAAAAAAAAAAAAAAAAAAAAAAAAAAAAAAAAAAAAAAAAAAAAAAAAAAAAAAAIAAAAAAAAAIj+aer9fwAAAAAAAAAAAAAcPACAAACgPwAAoD8AAKA//v////////8AAAAAAAAAAAAAAAAAAAAAM1K865LrAAAAAAAAAAAAAAgAAAAAAAAA7P///wAAAADAIdSHLgIAAHjHEFsAAAAAAAAAAAAAAAAJAAAAAAAAACAAAAAAAAAAnMYQW+kAAADZxhBb6QAAANG3Qur9fwAAAAAAAAAAAACJyAuAAAAAADCuP54uAgAAAAAAAAAAAADAIdSHLgIAAAunRur9fwAAQMYQW+kAAADZxhBb6QAAAAAAAAAAAAAAAAAAAGR2AAgAAAAAJQAAAAwAAAAEAAAAGAAAAAwAAAAAAAAAEgAAAAwAAAABAAAAHgAAABgAAAAtAAAAOwAAAL0AAABXAAAAJQAAAAwAAAAEAAAAVAAAAKgAAAAuAAAAOwAAALsAAABWAAAAAQAAAFVVj0EmtI9BLgAAADsAAAAPAAAATAAAAAAAAAAAAAAAAAAAAP//////////bAAAAEMA6QBzAGEAcgAgAEYAZQByAG4A4QBuAGQAZQB6AAAADAAAAAoAAAAIAAAACgAAAAcAAAAFAAAACgAAAAoAAAAHAAAACwAAAAoAAAALAAAADAAAAAoAAAAJAAAASwAAAEAAAAAwAAAABQAAACAAAAABAAAAAQAAABAAAAAAAAAAAAAAAFEBAACgAAAAAAAAAAAAAABRAQAAoAAAACUAAAAMAAAAAgAAACcAAAAYAAAABQAAAAAAAAD///8AAAAAACUAAAAMAAAABQAAAEwAAABkAAAAAAAAAGEAAABQAQAAmwAAAAAAAABhAAAAUQEAADsAAAAhAPAAAAAAAAAAAAAAAIA/AAAAAAAAAAAAAIA/AAAAAAAAAAAAAAAAAAAAAAAAAAAAAAAAAAAAAAAAAAAlAAAADAAAAAAAAIAoAAAADAAAAAUAAAAnAAAAGAAAAAUAAAAAAAAA////AAAAAAAlAAAADAAAAAUAAABMAAAAZAAAAAsAAABhAAAAPwEAAHEAAAALAAAAYQAAADUBAAARAAAAIQDwAAAAAAAAAAAAAACAPwAAAAAAAAAAAACAPwAAAAAAAAAAAAAAAAAAAAAAAAAAAAAAAAAAAAAAAAAAJQAAAAwAAAAAAACAKAAAAAwAAAAFAAAAJQAAAAwAAAABAAAAGAAAAAwAAAAAAAAAEgAAAAwAAAABAAAAHgAAABgAAAALAAAAYQAAAEABAAByAAAAJQAAAAwAAAABAAAAVAAAAKgAAAAMAAAAYQAAAGwAAABxAAAAAQAAAFVVj0EmtI9BDAAAAGEAAAAPAAAATAAAAAAAAAAAAAAAAAAAAP//////////bAAAAEMA6QBzAGEAcgAgAEYAZQByAG4A4QBuAGQAZQB6AAAACAAAAAcAAAAGAAAABwAAAAUAAAAEAAAABgAAAAcAAAAFAAAABwAAAAcAAAAHAAAACAAAAAcAAAAGAAAASwAAAEAAAAAwAAAABQAAACAAAAABAAAAAQAAABAAAAAAAAAAAAAAAFEBAACgAAAAAAAAAAAAAABRAQAAoAAAACUAAAAMAAAAAgAAACcAAAAYAAAABQAAAAAAAAD///8AAAAAACUAAAAMAAAABQAAAEwAAABkAAAACwAAAHYAAAA/AQAAhgAAAAsAAAB2AAAANQEAABEAAAAhAPAAAAAAAAAAAAAAAIA/AAAAAAAAAAAAAIA/AAAAAAAAAAAAAAAAAAAAAAAAAAAAAAAAAAAAAAAAAAAlAAAADAAAAAAAAIAoAAAADAAAAAUAAAAlAAAADAAAAAEAAAAYAAAADAAAAAAAAAASAAAADAAAAAEAAAAeAAAAGAAAAAsAAAB2AAAAQAEAAIcAAAAlAAAADAAAAAEAAABUAAAAfAAAAAwAAAB2AAAAQgAAAIYAAAABAAAAVVWPQSa0j0EMAAAAdgAAAAgAAABMAAAAAAAAAAAAAAAAAAAA//////////9cAAAAQwBvAG4AdABhAGQAbwByAAgAAAAIAAAABwAAAAQAAAAHAAAACAAAAAgAAAAFAAAASwAAAEAAAAAwAAAABQAAACAAAAABAAAAAQAAABAAAAAAAAAAAAAAAFEBAACgAAAAAAAAAAAAAABRAQAAoAAAACUAAAAMAAAAAgAAACcAAAAYAAAABQAAAAAAAAD///8AAAAAACUAAAAMAAAABQAAAEwAAABkAAAACwAAAIsAAABFAQAAmwAAAAsAAACLAAAAOwEAABEAAAAhAPAAAAAAAAAAAAAAAIA/AAAAAAAAAAAAAIA/AAAAAAAAAAAAAAAAAAAAAAAAAAAAAAAAAAAAAAAAAAAlAAAADAAAAAAAAIAoAAAADAAAAAUAAAAlAAAADAAAAAEAAAAYAAAADAAAAAAAAAASAAAADAAAAAEAAAAWAAAADAAAAAAAAABUAAAAXAEAAAwAAACLAAAARAEAAJsAAAABAAAAVVWPQSa0j0EMAAAAiwAAAC0AAABMAAAABAAAAAsAAACLAAAARgEAAJwAAACoAAAARgBpAHIAbQBhAGQAbwAgAHAAbwByADoAIABDAEUAUwBBAFIAIABEAEEATgBJAEUATAAgAEYARQBSAE4AQQBOAEQARQBaACAAUwBDAEgATgBFAEkARABFAFIAAAAGAAAAAwAAAAUAAAALAAAABwAAAAgAAAAIAAAABAAAAAgAAAAIAAAABQAAAAMAAAAEAAAACAAAAAcAAAAHAAAACAAAAAgAAAAEAAAACQAAAAgAAAAKAAAAAwAAAAcAAAAGAAAABAAAAAYAAAAHAAAACAAAAAoAAAAIAAAACgAAAAkAAAAHAAAABwAAAAQAAAAHAAAACAAAAAkAAAAKAAAABwAAAAMAAAAJAAAABwAAAAgAAAAWAAAADAAAAAAAAAAlAAAADAAAAAIAAAAOAAAAFAAAAAAAAAAQAAAAFAAAAA==</Object>
  <Object Id="idInvalidSigLnImg">AQAAAGwAAAAAAAAAAAAAAFABAACfAAAAAAAAAAAAAACWFwAAOwsAACBFTUYAAAEA8B8AALAAAAAGAAAAAAAAAAAAAAAAAAAAgAcAADgEAABYAQAAwgAAAAAAAAAAAAAAAAAAAMA/BQDQ9QIACgAAABAAAAAAAAAAAAAAAEsAAAAQAAAAAAAAAAUAAAAeAAAAGAAAAAAAAAAAAAAAUQEAAKAAAAAnAAAAGAAAAAEAAAAAAAAAAAAAAAAAAAAlAAAADAAAAAEAAABMAAAAZAAAAAAAAAAAAAAAUAEAAJ8AAAAAAAAAAAAAAFE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w8PAAAAAAACUAAAAMAAAAAQAAAEwAAABkAAAAAAAAAAAAAABQAQAAnwAAAAAAAAAAAAAAUQEAAKAAAAAhAPAAAAAAAAAAAAAAAIA/AAAAAAAAAAAAAIA/AAAAAAAAAAAAAAAAAAAAAAAAAAAAAAAAAAAAAAAAAAAlAAAADAAAAAAAAIAoAAAADAAAAAEAAAAnAAAAGAAAAAEAAAAAAAAA8PDwAAAAAAAlAAAADAAAAAEAAABMAAAAZAAAAAAAAAAAAAAAUAEAAJ8AAAAAAAAAAAAAAFEBAACgAAAAIQDwAAAAAAAAAAAAAACAPwAAAAAAAAAAAACAPwAAAAAAAAAAAAAAAAAAAAAAAAAAAAAAAAAAAAAAAAAAJQAAAAwAAAAAAACAKAAAAAwAAAABAAAAJwAAABgAAAABAAAAAAAAAPDw8AAAAAAAJQAAAAwAAAABAAAATAAAAGQAAAAAAAAAAAAAAFABAACfAAAAAAAAAAAAAABRAQAAoAAAACEA8AAAAAAAAAAAAAAAgD8AAAAAAAAAAAAAgD8AAAAAAAAAAAAAAAAAAAAAAAAAAAAAAAAAAAAAAAAAACUAAAAMAAAAAAAAgCgAAAAMAAAAAQAAACcAAAAYAAAAAQAAAAAAAADw8PAAAAAAACUAAAAMAAAAAQAAAEwAAABkAAAAAAAAAAAAAABQAQAAnwAAAAAAAAAAAAAAUQEAAKAAAAAhAPAAAAAAAAAAAAAAAIA/AAAAAAAAAAAAAIA/AAAAAAAAAAAAAAAAAAAAAAAAAAAAAAAAAAAAAAAAAAAlAAAADAAAAAAAAIAoAAAADAAAAAEAAAAnAAAAGAAAAAEAAAAAAAAA////AAAAAAAlAAAADAAAAAEAAABMAAAAZAAAAAAAAAAAAAAAUAEAAJ8AAAAAAAAAAAAAAFEBAACgAAAAIQDwAAAAAAAAAAAAAACAPwAAAAAAAAAAAACAPwAAAAAAAAAAAAAAAAAAAAAAAAAAAAAAAAAAAAAAAAAAJQAAAAwAAAAAAACAKAAAAAwAAAABAAAAJwAAABgAAAABAAAAAAAAAP///wAAAAAAJQAAAAwAAAABAAAATAAAAGQAAAAAAAAAAAAAAFABAACfAAAAAAAAAAAAAABRAQAAoAAAACEA8AAAAAAAAAAAAAAAgD8AAAAAAAAAAAAAgD8AAAAAAAAAAAAAAAAAAAAAAAAAAAAAAAAAAAAAAAAAACUAAAAMAAAAAAAAgCgAAAAMAAAAAQAAACcAAAAYAAAAAQAAAAAAAAD///8AAAAAACUAAAAMAAAAAQAAAEwAAABkAAAAAAAAAAQAAAA/AQAAFwAAAAAAAAAEAAAAQAEAABQAAAAhAPAAAAAAAAAAAAAAAIA/AAAAAAAAAAAAAIA/AAAAAAAAAAAAAAAAAAAAAAAAAAAAAAAAAAAAAAAAAAAlAAAADAAAAAAAAIAoAAAADAAAAAEAAAAnAAAAGAAAAAEAAAAAAAAA////AAAAAAAlAAAADAAAAAEAAABMAAAAZAAAAAsAAAAEAAAAHgAAABcAAAALAAAABAAAABQAAAAUAAAAIQDwAAAAAAAAAAAAAACAPwAAAAAAAAAAAACAPwAAAAAAAAAAAAAAAAAAAAAAAAAAAAAAAAAAAAAAAAAAJQAAAAwAAAAAAACAKAAAAAwAAAABAAAAUAAAAHQDAAANAAAABQAAABwAAAAUAAAADQAAAAUAAAAAAAAAAAAAABAAAAAQAAAATAAAACgAAAB0AAAAAAMAAAAAAAAAAAAAEAAAACgAAAAQAAAAEAAAAAEAGAAAAAAAAAAAAAAAAAAAAAAAAAAAAAAAAAAAAAAAAAAAAAAAAAAAAAAKFkIcPLYRJW8AAAAAAAAAAAAAAAAAAAAAAAAIETQOHlwAAAAAAAAAAAAAAAAAAAARJW8fQ8kfQ8kLGUsAAAAAAAAAAAAAAAAIETQdQMEJEzt7t91LdKBLdKBLdKA/YocECRgcPbgfQ8keQcQIEjYWIzAdLT4IETQdQMEVLosAAABLdKClzeR7t92+1uV7t91pdn4HEDEdQMEfQ8kdQMEIETQIETQdQMEdP70ECRgAAABLdKB7t93t7e3t7e3t7e3t7e19fX0GDiocPLYfQ8kdQMEdQMEfQ8kJEzslOlAAAABLdKC91eTt7e3t7e3t7e3t7e3t7e1TU1MECBodP70fQ8kfQ8kWMJABAgI3VXYAAABLdKB7t93t7e2+eje+eje1dDRWVlYECBoXMpcfQ8kfQ8kfQ8kfQ8kULIYBAwkAAABLdKC91eTt7e3t7e3t7e09PT0KF0YdP78fQ8kfQ8kQI2oFCyEVLYkfQ8kaOq4HEDFLdKB7t93t7e3Z5Op7t90OFRobO7MfQ8kcPbgKFkQyMjKkpKQ6OjoGDioRJW8ECh5LdKC91eTt7e17t917t90+XG8GDiwQI2oHCRFsbGzn5+ft7e3t7e2Toq0oPlYAAABLdKB7t93t7e17t917t917t91bh6ODg4PLy8vt7e3t7e3t7e3t7e17t91LdKAAAABLdKC91eTt7e3Z5Op7t917t93M3eft7e3t7e3t7e3t7e3t7e3t7e3E2OZLdKAAAABLdKB7t93t7e3t7e3t7e3t7e3t7e3t7e3t7e3t7e3t7e3t7e3t7e17t91LdKAAAABLdKClzeR7t92+1uV7t92+1uV7t92+1uV7t92+1uV7t92+1uV7t92qz+VLdKAAAAB7t91LdKBLdKBLdKBLdKBLdKBLdKBLdKBLdKBLdKBLdKBLdKBLdKBLdKB7t90AAAAAAAAAAAAAAAAAAAAAAAAAAAAAAAAAAAAAAAAAAAAAAAAAAAAAAAAAAAAAAAAAAAAnAAAAGAAAAAEAAAAAAAAA////AAAAAAAlAAAADAAAAAEAAABMAAAAZAAAACoAAAAFAAAAhAAAABUAAAAqAAAABQAAAFsAAAARAAAAIQDwAAAAAAAAAAAAAACAPwAAAAAAAAAAAACAPwAAAAAAAAAAAAAAAAAAAAAAAAAAAAAAAAAAAAAAAAAAJQAAAAwAAAAAAACAKAAAAAwAAAABAAAAUgAAAHABAAABAAAA8////wAAAAAAAAAAAAAAAJABAAAAAAABAAAAAHMAZQBnAG8AZQAgAHUAaQAAAAAAAAAAAAAAAAAAAAAAAAAAAAAAAAAAAAAAAAAAAAAAAAAAAAAAAAAAAAAAAAAAAAAAoJBr7P1/AAAAAAAAAAAAACgSAAAAAAAAQAAAwP1/AAAwFpXq/X8AAB6j84D9fwAABAAAAAAAAAAwFpXq/X8AAPm4EVvpAAAAAAAAAAAAAADjJr3rkusAAHEAAADpAAAASAAAAAAAAAC4qFOB/X8AACCjXIH9fwAA4OwqgQAAAAABAAAAAAAAAJbEU4H9fwAAAACV6v1/AAAAAAAAAAAAAAAAAADpAAAA0bdC6v1/AAAAAAAAAAAAABAdAAAAAAAAwCHUhy4CAABIuxFb6QAAAMAh1IcuAgAAC6dG6v1/AAAQuhFb6QAAAKm6EVvpAAAAAAAAAAAAAAAAAAAAZHYACAAAAAAlAAAADAAAAAEAAAAYAAAADAAAAP8AAAASAAAADAAAAAEAAAAeAAAAGAAAACoAAAAFAAAAhQAAABYAAAAlAAAADAAAAAEAAABUAAAAqAAAACsAAAAFAAAAgwAAABUAAAABAAAAVVWPQSa0j0ErAAAABQAAAA8AAABMAAAAAAAAAAAAAAAAAAAA//////////9sAAAARgBpAHIAbQBhACAAbgBvACAAdgDhAGwAaQBkAGEAAAAGAAAAAwAAAAUAAAALAAAABwAAAAQAAAAHAAAACAAAAAQAAAAGAAAABwAAAAMAAAADAAAACAAAAAcAAABLAAAAQAAAADAAAAAFAAAAIAAAAAEAAAABAAAAEAAAAAAAAAAAAAAAUQEAAKAAAAAAAAAAAAAAAFEBAACgAAAAUgAAAHABAAACAAAAFAAAAAkAAAAAAAAAAAAAALwCAAAAAAAAAQICIlMAeQBzAHQAZQBtAAAAAAAAAAAAAAAAAAAAAAAAAAAAAAAAAAAAAAAAAAAAAAAAAAAAAAAAAAAAAAAAAAAAAAAAAAAACQAAAAEAAAAJAAAAAAAAAP////8uAgAAiP5p6v1/AAAAAAAAAAAAAAAAAAAAAAAAwOIQW+kAAACI4hBb6QAAAAAAAAAAAAAAAAAAAAAAAACzcbzrkusAALhs+dP9fwAAEQAAAAAAAABwtWmMLgIAAMAh1IcuAgAA4OMQWwAAAAAAAAAAAAAAAAcAAAAAAAAAILJ5jC4CAAAc4xBb6QAAAFnjEFvpAAAA0bdC6v1/AADA4hBb6QAAANZNR+oAAAAA40/Ck9tlAAARAAAAAAAAAMAh1IcuAgAAC6dG6v1/AADA4hBb6QAAAFnjEFvpAAAAAAAAAAAAAAAAAAAAZHYACAAAAAAlAAAADAAAAAIAAAAnAAAAGAAAAAMAAAAAAAAAAAAAAAAAAAAlAAAADAAAAAMAAABMAAAAZAAAAAAAAAAAAAAA//////////8AAAAAHAAAAAAAAAA/AAAAIQDwAAAAAAAAAAAAAACAPwAAAAAAAAAAAACAPwAAAAAAAAAAAAAAAAAAAAAAAAAAAAAAAAAAAAAAAAAAJQAAAAwAAAAAAACAKAAAAAwAAAADAAAAJwAAABgAAAADAAAAAAAAAAAAAAAAAAAAJQAAAAwAAAADAAAATAAAAGQAAAAAAAAAAAAAAP//////////AAAAABwAAABAAQAAAAAAACEA8AAAAAAAAAAAAAAAgD8AAAAAAAAAAAAAgD8AAAAAAAAAAAAAAAAAAAAAAAAAAAAAAAAAAAAAAAAAACUAAAAMAAAAAAAAgCgAAAAMAAAAAwAAACcAAAAYAAAAAwAAAAAAAAAAAAAAAAAAACUAAAAMAAAAAwAAAEwAAABkAAAAAAAAAAAAAAD//////////0ABAAAcAAAAAAAAAD8AAAAhAPAAAAAAAAAAAAAAAIA/AAAAAAAAAAAAAIA/AAAAAAAAAAAAAAAAAAAAAAAAAAAAAAAAAAAAAAAAAAAlAAAADAAAAAAAAIAoAAAADAAAAAMAAAAnAAAAGAAAAAMAAAAAAAAAAAAAAAAAAAAlAAAADAAAAAMAAABMAAAAZAAAAAAAAABbAAAAPwEAAFwAAAAAAAAAWwAAAEABAAACAAAAIQDwAAAAAAAAAAAAAACAPwAAAAAAAAAAAACAPwAAAAAAAAAAAAAAAAAAAAAAAAAAAAAAAAAAAAAAAAAAJQAAAAwAAAAAAACAKAAAAAwAAAADAAAAJwAAABgAAAADAAAAAAAAAP///wAAAAAAJQAAAAwAAAADAAAATAAAAGQAAAAAAAAAHAAAAD8BAABaAAAAAAAAABwAAABAAQAAPwAAACEA8AAAAAAAAAAAAAAAgD8AAAAAAAAAAAAAgD8AAAAAAAAAAAAAAAAAAAAAAAAAAAAAAAAAAAAAAAAAACUAAAAMAAAAAAAAgCgAAAAMAAAAAwAAACcAAAAYAAAAAwAAAAAAAAD///8AAAAAACUAAAAMAAAAAwAAAEwAAABkAAAACwAAADcAAAAhAAAAWgAAAAsAAAA3AAAAFwAAACQAAAAhAPAAAAAAAAAAAAAAAIA/AAAAAAAAAAAAAIA/AAAAAAAAAAAAAAAAAAAAAAAAAAAAAAAAAAAAAAAAAAAlAAAADAAAAAAAAIAoAAAADAAAAAMAAABSAAAAcAEAAAMAAADg////AAAAAAAAAAAAAAAAkAEAAAAAAAEAAAAAYQByAGkAYQBsAAAAAAAAAAAAAAAAAAAAAAAAAAAAAAAAAAAAAAAAAAAAAAAAAAAAAAAAAAAAAAAAAAAAAAAAAAAA//8AAAAAAQAAADCBMZ4uAgAAAAAAAAAAAACI/mnq/X8AAAAAAAAAAAAAIGQBiC4CAADym+FIuWfYAQIAAAAAAAAAAAAAAAAAAAAAAAAAAAAAAJNSvOuS6wAAqPqEgP1/AABo/4SA/X8AAOD///8AAAAAwCHUhy4CAADYxhBbAAAAAAAAAAAAAAAABgAAAAAAAAAgAAAAAAAAAPzFEFvpAAAAOcYQW+kAAADRt0Lq/X8AAAAAAAAAAAAAAAAAAAAAAACArj+eLgIAAAAAAAAAAAAAwCHUhy4CAAALp0bq/X8AAKDFEFvpAAAAOcYQW+kAAAAAAAAAAAAAAAAAAABkdgAIAAAAACUAAAAMAAAAAwAAABgAAAAMAAAAAAAAABIAAAAMAAAAAQAAABYAAAAMAAAACAAAAFQAAABUAAAADAAAADcAAAAgAAAAWgAAAAEAAABVVY9BJrSPQQwAAABbAAAAAQAAAEwAAAAEAAAACwAAADcAAAAiAAAAWwAAAFAAAABYAAAAFQAAABYAAAAMAAAAAAAAACUAAAAMAAAAAgAAACcAAAAYAAAABAAAAAAAAAD///8AAAAAACUAAAAMAAAABAAAAEwAAABkAAAALQAAACAAAAA0AQAAWgAAAC0AAAAgAAAACAEAADsAAAAhAPAAAAAAAAAAAAAAAIA/AAAAAAAAAAAAAIA/AAAAAAAAAAAAAAAAAAAAAAAAAAAAAAAAAAAAAAAAAAAlAAAADAAAAAAAAIAoAAAADAAAAAQAAAAnAAAAGAAAAAQAAAAAAAAA////AAAAAAAlAAAADAAAAAQAAABMAAAAZAAAAC0AAAAgAAAANAEAAFYAAAAtAAAAIAAAAAgBAAA3AAAAIQDwAAAAAAAAAAAAAACAPwAAAAAAAAAAAACAPwAAAAAAAAAAAAAAAAAAAAAAAAAAAAAAAAAAAAAAAAAAJQAAAAwAAAAAAACAKAAAAAwAAAAEAAAAJwAAABgAAAAEAAAAAAAAAP///wAAAAAAJQAAAAwAAAAEAAAATAAAAGQAAAAtAAAAOwAAALwAAABWAAAALQAAADsAAACQAAAAHAAAACEA8AAAAAAAAAAAAAAAgD8AAAAAAAAAAAAAgD8AAAAAAAAAAAAAAAAAAAAAAAAAAAAAAAAAAAAAAAAAACUAAAAMAAAAAAAAgCgAAAAMAAAABAAAAFIAAABwAQAABAAAAOz///8AAAAAAAAAAAAAAACQAQAAAAAAAQAAAABzAGUAZwBvAGUAIAB1AGkAAAAAAAAAAAAAAAAAAAAAAAAAAAAAAAAAAAAAAAAAAAAAAAAAAAAAAAAAAAAAAAAAAAAAAAAAAAAAAAAAAAAAAAAAAAAIAAAAAAAAAIj+aer9fwAAAAAAAAAAAAAcPACAAACgPwAAoD8AAKA//v////////8AAAAAAAAAAAAAAAAAAAAAM1K865LrAAAAAAAAAAAAAAgAAAAAAAAA7P///wAAAADAIdSHLgIAAHjHEFsAAAAAAAAAAAAAAAAJAAAAAAAAACAAAAAAAAAAnMYQW+kAAADZxhBb6QAAANG3Qur9fwAAAAAAAAAAAACJyAuAAAAAADCuP54uAgAAAAAAAAAAAADAIdSHLgIAAAunRur9fwAAQMYQW+kAAADZxhBb6QAAAAAAAAAAAAAAAAAAAGR2AAgAAAAAJQAAAAwAAAAEAAAAGAAAAAwAAAAAAAAAEgAAAAwAAAABAAAAHgAAABgAAAAtAAAAOwAAAL0AAABXAAAAJQAAAAwAAAAEAAAAVAAAAKgAAAAuAAAAOwAAALsAAABWAAAAAQAAAFVVj0EmtI9BLgAAADsAAAAPAAAATAAAAAAAAAAAAAAAAAAAAP//////////bAAAAEMA6QBzAGEAcgAgAEYAZQByAG4A4QBuAGQAZQB6AAAADAAAAAoAAAAIAAAACgAAAAcAAAAFAAAACgAAAAoAAAAHAAAACwAAAAoAAAALAAAADAAAAAoAAAAJAAAASwAAAEAAAAAwAAAABQAAACAAAAABAAAAAQAAABAAAAAAAAAAAAAAAFEBAACgAAAAAAAAAAAAAABRAQAAoAAAACUAAAAMAAAAAgAAACcAAAAYAAAABQAAAAAAAAD///8AAAAAACUAAAAMAAAABQAAAEwAAABkAAAAAAAAAGEAAABQAQAAmwAAAAAAAABhAAAAUQEAADsAAAAhAPAAAAAAAAAAAAAAAIA/AAAAAAAAAAAAAIA/AAAAAAAAAAAAAAAAAAAAAAAAAAAAAAAAAAAAAAAAAAAlAAAADAAAAAAAAIAoAAAADAAAAAUAAAAnAAAAGAAAAAUAAAAAAAAA////AAAAAAAlAAAADAAAAAUAAABMAAAAZAAAAAsAAABhAAAAPwEAAHEAAAALAAAAYQAAADUBAAARAAAAIQDwAAAAAAAAAAAAAACAPwAAAAAAAAAAAACAPwAAAAAAAAAAAAAAAAAAAAAAAAAAAAAAAAAAAAAAAAAAJQAAAAwAAAAAAACAKAAAAAwAAAAFAAAAJQAAAAwAAAABAAAAGAAAAAwAAAAAAAAAEgAAAAwAAAABAAAAHgAAABgAAAALAAAAYQAAAEABAAByAAAAJQAAAAwAAAABAAAAVAAAAKgAAAAMAAAAYQAAAGwAAABxAAAAAQAAAFVVj0EmtI9BDAAAAGEAAAAPAAAATAAAAAAAAAAAAAAAAAAAAP//////////bAAAAEMA6QBzAGEAcgAgAEYAZQByAG4A4QBuAGQAZQB6AAAACAAAAAcAAAAGAAAABwAAAAUAAAAEAAAABgAAAAcAAAAFAAAABwAAAAcAAAAHAAAACAAAAAcAAAAGAAAASwAAAEAAAAAwAAAABQAAACAAAAABAAAAAQAAABAAAAAAAAAAAAAAAFEBAACgAAAAAAAAAAAAAABRAQAAoAAAACUAAAAMAAAAAgAAACcAAAAYAAAABQAAAAAAAAD///8AAAAAACUAAAAMAAAABQAAAEwAAABkAAAACwAAAHYAAAA/AQAAhgAAAAsAAAB2AAAANQEAABEAAAAhAPAAAAAAAAAAAAAAAIA/AAAAAAAAAAAAAIA/AAAAAAAAAAAAAAAAAAAAAAAAAAAAAAAAAAAAAAAAAAAlAAAADAAAAAAAAIAoAAAADAAAAAUAAAAlAAAADAAAAAEAAAAYAAAADAAAAAAAAAASAAAADAAAAAEAAAAeAAAAGAAAAAsAAAB2AAAAQAEAAIcAAAAlAAAADAAAAAEAAABUAAAAfAAAAAwAAAB2AAAAQgAAAIYAAAABAAAAVVWPQSa0j0EMAAAAdgAAAAgAAABMAAAAAAAAAAAAAAAAAAAA//////////9cAAAAQwBvAG4AdABhAGQAbwByAAgAAAAIAAAABwAAAAQAAAAHAAAACAAAAAgAAAAFAAAASwAAAEAAAAAwAAAABQAAACAAAAABAAAAAQAAABAAAAAAAAAAAAAAAFEBAACgAAAAAAAAAAAAAABRAQAAoAAAACUAAAAMAAAAAgAAACcAAAAYAAAABQAAAAAAAAD///8AAAAAACUAAAAMAAAABQAAAEwAAABkAAAACwAAAIsAAABFAQAAmwAAAAsAAACLAAAAOwEAABEAAAAhAPAAAAAAAAAAAAAAAIA/AAAAAAAAAAAAAIA/AAAAAAAAAAAAAAAAAAAAAAAAAAAAAAAAAAAAAAAAAAAlAAAADAAAAAAAAIAoAAAADAAAAAUAAAAlAAAADAAAAAEAAAAYAAAADAAAAAAAAAASAAAADAAAAAEAAAAWAAAADAAAAAAAAABUAAAAXAEAAAwAAACLAAAARAEAAJsAAAABAAAAVVWPQSa0j0EMAAAAiwAAAC0AAABMAAAABAAAAAsAAACLAAAARgEAAJwAAACoAAAARgBpAHIAbQBhAGQAbwAgAHAAbwByADoAIABDAEUAUwBBAFIAIABEAEEATgBJAEUATAAgAEYARQBSAE4AQQBOAEQARQBaACAAUwBDAEgATgBFAEkARABFAFIAAAAGAAAAAwAAAAUAAAALAAAABwAAAAgAAAAIAAAABAAAAAgAAAAIAAAABQAAAAMAAAAEAAAACAAAAAcAAAAHAAAACAAAAAgAAAAEAAAACQAAAAgAAAAKAAAAAwAAAAcAAAAGAAAABAAAAAYAAAAHAAAACAAAAAoAAAAIAAAACgAAAAkAAAAHAAAABwAAAAQAAAAHAAAACAAAAAkAAAAKAAAABwAAAAMAAAAJAAAABwAAAAgAAAAWAAAADAAAAAAAAAAlAAAADAAAAAIAAAAOAAAAFAAAAAAAAAAQAAAAFAAAAA==</Object>
</Signature>
</file>

<file path=_xmlsignatures/sig7.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DvgxaQ0nn5aPuJaaQ+pFWbdaNv23rzfGIUWA09cnGWo=</DigestValue>
    </Reference>
    <Reference Type="http://www.w3.org/2000/09/xmldsig#Object" URI="#idOfficeObject">
      <DigestMethod Algorithm="http://www.w3.org/2001/04/xmlenc#sha256"/>
      <DigestValue>8C6OKCPnrRjnVzZ+1Xxflz5aVNknmSEYyV5M19ifVco=</DigestValue>
    </Reference>
    <Reference Type="http://uri.etsi.org/01903#SignedProperties" URI="#idSignedProperties">
      <Transforms>
        <Transform Algorithm="http://www.w3.org/TR/2001/REC-xml-c14n-20010315"/>
      </Transforms>
      <DigestMethod Algorithm="http://www.w3.org/2001/04/xmlenc#sha256"/>
      <DigestValue>xhRMSDNjnjgWyh1pZTy46OcVkuH16ZWgYALNa57ck+A=</DigestValue>
    </Reference>
    <Reference Type="http://www.w3.org/2000/09/xmldsig#Object" URI="#idValidSigLnImg">
      <DigestMethod Algorithm="http://www.w3.org/2001/04/xmlenc#sha256"/>
      <DigestValue>qjfi4gbz0LTBjIcR6V6X8yAzMCxWuJdj6E8VWh+VFME=</DigestValue>
    </Reference>
    <Reference Type="http://www.w3.org/2000/09/xmldsig#Object" URI="#idInvalidSigLnImg">
      <DigestMethod Algorithm="http://www.w3.org/2001/04/xmlenc#sha256"/>
      <DigestValue>/PpWAbtcJ6PYa+G1K5d1ZGsnTBdoLBhvF+iAGG9MZ0A=</DigestValue>
    </Reference>
  </SignedInfo>
  <SignatureValue>c6WM1WSypFC5EEO1zwP1BUGuALn6l37M5TXNMoxyd27/z8wzZzx8vFpt1PPgMsD/z04i9KwEx86D
MxUqvd3T9/RpV5wEvzMtd0sdjsvqiNq6y6tVU25sMEvXsKVmI65ZUS8xdj6sPcsH+YuafxuycGF2
m/VRhZR3/3i/iXfDzfGO+pKsSiGYyqIoDtWtGX1kHIfRJp05vRLwxe9GAqZneswu3wRUhLpvGkWg
nrHK0+zdzvoq4Y/GDYauwMXU4nHcKUo+VGRwFs8M66XEARp2exAQSHwFFtBwss+UqZwXMXMN1xP0
yY1qNxAcZa5+C/ym20LasnfvhxU3v/7ifa3PBw==</SignatureValue>
  <KeyInfo>
    <X509Data>
      <X509Certificate>MIIICTCCBfGgAwIBAgIIPFqE3WTXZhcwDQYJKoZIhvcNAQELBQAwWzEXMBUGA1UEBRMOUlVDIDgwMDUwMTcyLTExGjAYBgNVBAMTEUNBLURPQ1VNRU5UQSBTLkEuMRcwFQYDVQQKEw5ET0NVTUVOVEEgUy5BLjELMAkGA1UEBhMCUFkwHhcNMjEwODA5MTQ0ODA4WhcNMjMwODA5MTQ1ODA4WjCBpTELMAkGA1UEBhMCUFkxFTATBgNVBAQMDFNFR09WSUEgVkVSQTESMBAGA1UEBRMJQ0kxMjg4ODg4MRgwFgYDVQQqDA9HVVNUQVZPIExPUkVOWk8xFzAVBgNVBAoMDlBFUlNPTkEgRklTSUNBMREwDwYDVQQLDAhGSVJNQSBGMjElMCMGA1UEAwwcR1VTVEFWTyBMT1JFTlpPIFNFR09WSUEgVkVSQTCCASIwDQYJKoZIhvcNAQEBBQADggEPADCCAQoCggEBALLfrAp/nwJvld57xS+S8nvBdiPdHyfbudU3VaDHpCtVhmmmhHJerwmtqAH7YB/HFfYt+M9gPphE5ZXq8SnCTfvZ4KcPw4+XTBXKj0ONGhIgrnaf/fkOwiVPm3Vtc/1STeGmUH8E4mn3JN11+fzm5mCsCJanFrh/WZanX/cXsZ/dCbWhqiA3VZIW35BrVN6tVJBT2K+MfuIHQnOaPwtlulAZEnIOCXe11BS2+N5JyKcWg671UYsyHWYQHXG2qBQH+NWpeeo7T53edG2YTB5oNn2Mut0YxPFban6oajjr1fMNxjtfgW0NOXW2DrHaERlNbIfRnix5qppnB/koPYAyeiUCAwEAAaOCA4QwggOAMAwGA1UdEwEB/wQCMAAwDgYDVR0PAQH/BAQDAgXgMCoGA1UdJQEB/wQgMB4GCCsGAQUFBwMBBggrBgEFBQcDAgYIKwYBBQUHAwQwHQYDVR0OBBYEFE9yRkc7U0kCAgdRBBmn5nrfefWRMIGXBggrBgEFBQcBAQSBijCBhzA6BggrBgEFBQcwAYYuaHR0cHM6Ly93d3cuZG9jdW1lbnRhLmNvbS5weS9maXJtYWRpZ2l0YWwvb3NjcDBJBggrBgEFBQcwAoY9aHR0cHM6Ly93d3cuZG9jdW1lbnRhLmNvbS5weS9maXJtYWRpZ2l0YWwvZGVzY2FyZ2FzL2NhZG9jLmNydDAfBgNVHSMEGDAWgBRAJqwmXGKPxvUCVOSNwRom1u6lsjBPBgNVHR8ESDBGMESgQqBAhj5odHRwczovL3d3dy5kb2N1bWVudGEuY29tLnB5L2Zpcm1hZGlnaXRhbC9kZXNjYXJnYXMvY3JsZG9jLmNybDAoBgNVHREEITAfgR1ndXN0YXZvLnNlZ292aWFAYXZhbG9uLmNvbS5weTCCAd0GA1UdIASCAdQwggHQMIIBzAYOKwYBBAGC+TsBAQEGAQEwggG4MD8GCCsGAQUFBwIBFjNodHRwczovL3d3dy5kb2N1bWVudGEuY29tLnB5L2Zpcm1hZGlnaXRhbC9kZXNjYXJnYXMwgcAGCCsGAQUFBwICMIGzGoGwRXN0ZSBlcyB1biBjZXJ0aWZpY2FkbyBkZSBwZXJzb25hIGbtc2ljYSBjdXlhIGNsYXZlIHByaXZhZGEgZXN04SBjb250ZW5pZGEgZW4gdW4gbfNkdWxvIGRlIGhhcmR3YXJlIHNlZ3VybyB5IHN1IGZpbmFsaWRhZCBlcyBhdXRlbnRpY2FyIGEgc3UgdGl0dWxhciBvIGdlbmVyYXIgZmlybWFzIGRpZ2l0YWxlcy4wgbEGCCsGAQUFBwICMIGkGoGhVGhpcyBpcyBhbiBlbmQgdXNlciBjZXJ0aWZpY2F0ZSB3aG9zZSBwcml2YXRlIGtleSBpcyBlbWJlZGRlZCB3aXRoaW4gYSBzZWN1cmUgaGFyZHdhcmUgbW9kdWxlIHRoYXQgYWltcyB0byBhdXRoZW50aWNhdGUgaXRzIG93bmVyIG9yIGdlbmVyYXRlIGRpZ2l0YWwgc2lnbmF0dXJlcy4wDQYJKoZIhvcNAQELBQADggIBAGoSEH0G+ZkLI1N+Zg9V2fu605c0ohhmQWffPnOiNBBdX7Kls14x41ysKGQyLD1X6Bv/+u3FL5tuytOtFYmSswmxn8fPs3HphegYzHlUUF09GFNZEDNMeUx1P2L59274/ZNV2oxxts2gxtEtWpyEUvvBGgH2EXbrzNW6YgDWBU+fOEzkhy+f97F5gMuz95KT3YKFsiQnY2nUmCrMRBL2TOanBqdlP1/oBwk2B6XoozHZaowwkBGF7LkmUroJMZPNfcBrkO0cev1DqROgkyLnYF7yz79DwkvDEnlyKnDzE1/NkX066QqVd0Fn7D2nUuLDV4vt5lgPt4sj6vTYmNP3rBi9PRV7Zl2c9smVtCq5/kIIro9OjhDBU07AaiShAwgYam+koFjdplhX5uIRv9LlXTlAVMVncpYbmGKOfLFILpT2aIRqmHKEv9Y/B+VSETTVuZ+KUej6m4Mf1PuHu+zL8D3AHoZOsHKPh+HqyN5BT9H6ASs+U8xSRJbVI7xARlSGNiSTQNWmCz54adZSJt2yYm9eENN+NG7YUogxw4Sy8G5Hop7Dj6eIuabcoZ3d3f1Qrl5shxbJ3Wdo+xtWmW2f22IEhEPpWUOjlWaN0ldYyozx0eOeCWyk/rNGOqPvkf84W/UbSoWi4ccQDDdYmemCFhPSuMObIEouAtVlO09N8QAj</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Transform>
          <Transform Algorithm="http://www.w3.org/TR/2001/REC-xml-c14n-20010315"/>
        </Transforms>
        <DigestMethod Algorithm="http://www.w3.org/2001/04/xmlenc#sha256"/>
        <DigestValue>PfNv7LaF+iDR8872n/ZqA1hV9qb2y9qTS0o1vXfObIQ=</DigestValue>
      </Reference>
      <Reference URI="/xl/calcChain.xml?ContentType=application/vnd.openxmlformats-officedocument.spreadsheetml.calcChain+xml">
        <DigestMethod Algorithm="http://www.w3.org/2001/04/xmlenc#sha256"/>
        <DigestValue>NkKCGZ4GTQoEJmG1YQgW2GVEJf3m6FN89jl3wT1B4D8=</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rMLlAni5uA27ai4TDN8G/raWhlfE6WSiTXBHi4C7iUw=</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yovDozUAcWEyytYSLZey5UXV4gyM3KbO3unLZJHwjGU=</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rMLlAni5uA27ai4TDN8G/raWhlfE6WSiTXBHi4C7iUw=</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yovDozUAcWEyytYSLZey5UXV4gyM3KbO3unLZJHwjGU=</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xcdAxtWrapTYP4Do9LmicmN0aqAxXZEVDs2maQSOz+U=</DigestValue>
      </Reference>
      <Reference URI="/xl/drawings/_rels/vmlDrawing6.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rMLlAni5uA27ai4TDN8G/raWhlfE6WSiTXBHi4C7iUw=</DigestValue>
      </Reference>
      <Reference URI="/xl/drawings/drawing1.xml?ContentType=application/vnd.openxmlformats-officedocument.drawing+xml">
        <DigestMethod Algorithm="http://www.w3.org/2001/04/xmlenc#sha256"/>
        <DigestValue>Iz6eA9ejSMVOJTCQhfQE7e1JNIkO5JtCLIUh/1hOetc=</DigestValue>
      </Reference>
      <Reference URI="/xl/drawings/drawing2.xml?ContentType=application/vnd.openxmlformats-officedocument.drawing+xml">
        <DigestMethod Algorithm="http://www.w3.org/2001/04/xmlenc#sha256"/>
        <DigestValue>nRZTvDcJ0gylgjBPJaR2fEINme3gX+aUjM+KipycyuI=</DigestValue>
      </Reference>
      <Reference URI="/xl/drawings/drawing3.xml?ContentType=application/vnd.openxmlformats-officedocument.drawing+xml">
        <DigestMethod Algorithm="http://www.w3.org/2001/04/xmlenc#sha256"/>
        <DigestValue>iut4SZAZ1UeQpjEU+gw5Dxnn9yd12R1cCML1wkXgPc4=</DigestValue>
      </Reference>
      <Reference URI="/xl/drawings/drawing4.xml?ContentType=application/vnd.openxmlformats-officedocument.drawing+xml">
        <DigestMethod Algorithm="http://www.w3.org/2001/04/xmlenc#sha256"/>
        <DigestValue>tk+D1YpGvEHSj79igr61TnYcW/ZsjzyxJhpUNQBrG0s=</DigestValue>
      </Reference>
      <Reference URI="/xl/drawings/drawing5.xml?ContentType=application/vnd.openxmlformats-officedocument.drawing+xml">
        <DigestMethod Algorithm="http://www.w3.org/2001/04/xmlenc#sha256"/>
        <DigestValue>VyKcsxdgglPiXO1ztdslvI1cEMhaWrFdeRQGqjQFtP4=</DigestValue>
      </Reference>
      <Reference URI="/xl/drawings/drawing6.xml?ContentType=application/vnd.openxmlformats-officedocument.drawing+xml">
        <DigestMethod Algorithm="http://www.w3.org/2001/04/xmlenc#sha256"/>
        <DigestValue>AuD0/9mLaoHG6QcCDBdmfDI26C91xOgD8AbcUdd2LMk=</DigestValue>
      </Reference>
      <Reference URI="/xl/drawings/vmlDrawing1.vml?ContentType=application/vnd.openxmlformats-officedocument.vmlDrawing">
        <DigestMethod Algorithm="http://www.w3.org/2001/04/xmlenc#sha256"/>
        <DigestValue>ZPSFZG6pJVaesi6KndL6upoJSRXqe2NtA0GUZeKnhqE=</DigestValue>
      </Reference>
      <Reference URI="/xl/drawings/vmlDrawing2.vml?ContentType=application/vnd.openxmlformats-officedocument.vmlDrawing">
        <DigestMethod Algorithm="http://www.w3.org/2001/04/xmlenc#sha256"/>
        <DigestValue>dOkxBe5kWfBPPR6BlpzSyl4JzhbK2zjuZTafB9NiTsM=</DigestValue>
      </Reference>
      <Reference URI="/xl/drawings/vmlDrawing3.vml?ContentType=application/vnd.openxmlformats-officedocument.vmlDrawing">
        <DigestMethod Algorithm="http://www.w3.org/2001/04/xmlenc#sha256"/>
        <DigestValue>L5Cp68t21jOu+padPVAFoQ7iczVAcCmW6G1D4uxl4uQ=</DigestValue>
      </Reference>
      <Reference URI="/xl/drawings/vmlDrawing4.vml?ContentType=application/vnd.openxmlformats-officedocument.vmlDrawing">
        <DigestMethod Algorithm="http://www.w3.org/2001/04/xmlenc#sha256"/>
        <DigestValue>yBnNKEin7lrxmcEYb8CyomkQJZS5Vy6pRPx3ZG9X9uA=</DigestValue>
      </Reference>
      <Reference URI="/xl/drawings/vmlDrawing5.vml?ContentType=application/vnd.openxmlformats-officedocument.vmlDrawing">
        <DigestMethod Algorithm="http://www.w3.org/2001/04/xmlenc#sha256"/>
        <DigestValue>W1DZJe8lob7/yMSg0ggXB0TEt33L+Tsxhm/rsOGQE8g=</DigestValue>
      </Reference>
      <Reference URI="/xl/drawings/vmlDrawing6.vml?ContentType=application/vnd.openxmlformats-officedocument.vmlDrawing">
        <DigestMethod Algorithm="http://www.w3.org/2001/04/xmlenc#sha256"/>
        <DigestValue>JqRwhxDQQqx1NHQgrEY2x6yuY21F3ZrOz3FOh8Z5SKE=</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hZdmdgHyTS/KTRyTa+lfS0Kk7EdC+1F8XTmJFTU1sXU=</DigestValue>
      </Reference>
      <Reference URI="/xl/externalLinks/externalLink1.xml?ContentType=application/vnd.openxmlformats-officedocument.spreadsheetml.externalLink+xml">
        <DigestMethod Algorithm="http://www.w3.org/2001/04/xmlenc#sha256"/>
        <DigestValue>UJ6t/HezMwFxCh5W8NrBrn6GlLeZdlzOu3p2sXzSAiY=</DigestValue>
      </Reference>
      <Reference URI="/xl/media/image1.png?ContentType=image/png">
        <DigestMethod Algorithm="http://www.w3.org/2001/04/xmlenc#sha256"/>
        <DigestValue>QETpk/eixegbAEuOayVHoshex+m3HA9JamopO4Ox6vE=</DigestValue>
      </Reference>
      <Reference URI="/xl/media/image2.emf?ContentType=image/x-emf">
        <DigestMethod Algorithm="http://www.w3.org/2001/04/xmlenc#sha256"/>
        <DigestValue>L4Ih2x4ljceMd9T76fIvmbVbYVQ6l8kXCm4cWEBWccs=</DigestValue>
      </Reference>
      <Reference URI="/xl/media/image3.emf?ContentType=image/x-emf">
        <DigestMethod Algorithm="http://www.w3.org/2001/04/xmlenc#sha256"/>
        <DigestValue>rtxnrRZLoWDczNbhumVKe82O+iDlbHXoCT06wuxOycg=</DigestValue>
      </Reference>
      <Reference URI="/xl/media/image4.emf?ContentType=image/x-emf">
        <DigestMethod Algorithm="http://www.w3.org/2001/04/xmlenc#sha256"/>
        <DigestValue>XxON75HTwr2x3og85J7ZL0H8NU9xQeyVXj9tSXQmwrQ=</DigestValue>
      </Reference>
      <Reference URI="/xl/media/image5.emf?ContentType=image/x-emf">
        <DigestMethod Algorithm="http://www.w3.org/2001/04/xmlenc#sha256"/>
        <DigestValue>2hM80Ffp+lXzXRvGPm0aeaZwqPxvfhDCLCCVBLtvP/0=</DigestValue>
      </Reference>
      <Reference URI="/xl/media/image6.emf?ContentType=image/x-emf">
        <DigestMethod Algorithm="http://www.w3.org/2001/04/xmlenc#sha256"/>
        <DigestValue>rcHlpgUUxMRQMKYRcB1FTg9OyDbzFnacOcGxTH3EvRo=</DigestValue>
      </Reference>
      <Reference URI="/xl/printerSettings/printerSettings1.bin?ContentType=application/vnd.openxmlformats-officedocument.spreadsheetml.printerSettings">
        <DigestMethod Algorithm="http://www.w3.org/2001/04/xmlenc#sha256"/>
        <DigestValue>9s98k3pRJYZbZRI3nRUSbX6O1nlH5VxF/ONUg7whrDo=</DigestValue>
      </Reference>
      <Reference URI="/xl/printerSettings/printerSettings2.bin?ContentType=application/vnd.openxmlformats-officedocument.spreadsheetml.printerSettings">
        <DigestMethod Algorithm="http://www.w3.org/2001/04/xmlenc#sha256"/>
        <DigestValue>7ZL5mJ5NYdzDfvPqqEG+LCYDK0pqzs59+lTTJCGbBXc=</DigestValue>
      </Reference>
      <Reference URI="/xl/printerSettings/printerSettings3.bin?ContentType=application/vnd.openxmlformats-officedocument.spreadsheetml.printerSettings">
        <DigestMethod Algorithm="http://www.w3.org/2001/04/xmlenc#sha256"/>
        <DigestValue>HMdMUL8w+I9ClksnzngAU/DFEw61Q94L2jYOp3byfXQ=</DigestValue>
      </Reference>
      <Reference URI="/xl/printerSettings/printerSettings4.bin?ContentType=application/vnd.openxmlformats-officedocument.spreadsheetml.printerSettings">
        <DigestMethod Algorithm="http://www.w3.org/2001/04/xmlenc#sha256"/>
        <DigestValue>FLifMMW5UlLOUkpcqJGjhMbaevjgUnUQwEEg5oUA/N4=</DigestValue>
      </Reference>
      <Reference URI="/xl/printerSettings/printerSettings5.bin?ContentType=application/vnd.openxmlformats-officedocument.spreadsheetml.printerSettings">
        <DigestMethod Algorithm="http://www.w3.org/2001/04/xmlenc#sha256"/>
        <DigestValue>erdIS1iKfwFCdbi3s0oPTvg5S/K15hG2IyNub5we1Ag=</DigestValue>
      </Reference>
      <Reference URI="/xl/printerSettings/printerSettings6.bin?ContentType=application/vnd.openxmlformats-officedocument.spreadsheetml.printerSettings">
        <DigestMethod Algorithm="http://www.w3.org/2001/04/xmlenc#sha256"/>
        <DigestValue>erdIS1iKfwFCdbi3s0oPTvg5S/K15hG2IyNub5we1Ag=</DigestValue>
      </Reference>
      <Reference URI="/xl/sharedStrings.xml?ContentType=application/vnd.openxmlformats-officedocument.spreadsheetml.sharedStrings+xml">
        <DigestMethod Algorithm="http://www.w3.org/2001/04/xmlenc#sha256"/>
        <DigestValue>RPPnc5lcGs/yPOyli3h2BvAFTwYP175FHHrmaZOyIEM=</DigestValue>
      </Reference>
      <Reference URI="/xl/styles.xml?ContentType=application/vnd.openxmlformats-officedocument.spreadsheetml.styles+xml">
        <DigestMethod Algorithm="http://www.w3.org/2001/04/xmlenc#sha256"/>
        <DigestValue>V4kgIaPdYHHhEOChje8TfX48zFBQjj1JugvmSyhnTes=</DigestValue>
      </Reference>
      <Reference URI="/xl/theme/theme1.xml?ContentType=application/vnd.openxmlformats-officedocument.theme+xml">
        <DigestMethod Algorithm="http://www.w3.org/2001/04/xmlenc#sha256"/>
        <DigestValue>Q1Y4CPpXAEfTWbGgm5zElx8B0pHQK4RzdZXVzDJUMDc=</DigestValue>
      </Reference>
      <Reference URI="/xl/workbook.xml?ContentType=application/vnd.openxmlformats-officedocument.spreadsheetml.sheet.main+xml">
        <DigestMethod Algorithm="http://www.w3.org/2001/04/xmlenc#sha256"/>
        <DigestValue>UOyZu64bED9q1WkpZrRS17Ur7zbtqbc3YlNfxIURLeo=</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oD48ebbWmF/JeQKc+4mwRyt9mc0Q97z+n3PwXpERpqk=</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xTGNXcFxdW97Ugv9DnC0C0GSYso2IhwDUvIcHQA2nC0=</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ng5+l2MU4nkB7pLPNjb72h5DZhBlofEHAumJpmV2vog=</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ZL4O3COuea0DhgUU6BT2xFzURtXhTaRgIKk4i896Y3A=</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CzlDtl22I9Dc3pB9aymM78IJFfoE8WmqBDXuL9cYhtI=</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hrbFOjdPrfydM07ISZLCdeBsg4i6zV1UDHRIiw657nk=</DigestValue>
      </Reference>
      <Reference URI="/xl/worksheets/sheet1.xml?ContentType=application/vnd.openxmlformats-officedocument.spreadsheetml.worksheet+xml">
        <DigestMethod Algorithm="http://www.w3.org/2001/04/xmlenc#sha256"/>
        <DigestValue>UDM/jY1Wq6ETD166PMeHakaUYA3NruoGPt60eg+NGr4=</DigestValue>
      </Reference>
      <Reference URI="/xl/worksheets/sheet2.xml?ContentType=application/vnd.openxmlformats-officedocument.spreadsheetml.worksheet+xml">
        <DigestMethod Algorithm="http://www.w3.org/2001/04/xmlenc#sha256"/>
        <DigestValue>xktHL+Wo5XsnPqwFNShpCGLeDqV1jcPnatp7YUwWiHA=</DigestValue>
      </Reference>
      <Reference URI="/xl/worksheets/sheet3.xml?ContentType=application/vnd.openxmlformats-officedocument.spreadsheetml.worksheet+xml">
        <DigestMethod Algorithm="http://www.w3.org/2001/04/xmlenc#sha256"/>
        <DigestValue>MwfVtw56s8dfvgjxdZp2s7CINywgVn4wk8kJb7nVIAQ=</DigestValue>
      </Reference>
      <Reference URI="/xl/worksheets/sheet4.xml?ContentType=application/vnd.openxmlformats-officedocument.spreadsheetml.worksheet+xml">
        <DigestMethod Algorithm="http://www.w3.org/2001/04/xmlenc#sha256"/>
        <DigestValue>169PO+AIiCtmSUiyEya63EQ8LFa4cjCULE6SBzXNRW0=</DigestValue>
      </Reference>
      <Reference URI="/xl/worksheets/sheet5.xml?ContentType=application/vnd.openxmlformats-officedocument.spreadsheetml.worksheet+xml">
        <DigestMethod Algorithm="http://www.w3.org/2001/04/xmlenc#sha256"/>
        <DigestValue>4adh86+UyL4yZMJlbTJ7EIXa+aDs0VhtPDakkRoOUHE=</DigestValue>
      </Reference>
      <Reference URI="/xl/worksheets/sheet6.xml?ContentType=application/vnd.openxmlformats-officedocument.spreadsheetml.worksheet+xml">
        <DigestMethod Algorithm="http://www.w3.org/2001/04/xmlenc#sha256"/>
        <DigestValue>H25Lz6bqnWYMsLWbbU52BQVE3+W5SCmH7Sixt6Kfc1k=</DigestValue>
      </Reference>
      <Reference URI="/xl/worksheets/sheet7.xml?ContentType=application/vnd.openxmlformats-officedocument.spreadsheetml.worksheet+xml">
        <DigestMethod Algorithm="http://www.w3.org/2001/04/xmlenc#sha256"/>
        <DigestValue>8D4CJ01AmzJSkiqVlVifk2Ln2yQJAyDzzEDdXuOYUTE=</DigestValue>
      </Reference>
    </Manifest>
    <SignatureProperties>
      <SignatureProperty Id="idSignatureTime" Target="#idPackageSignature">
        <mdssi:SignatureTime xmlns:mdssi="http://schemas.openxmlformats.org/package/2006/digital-signature">
          <mdssi:Format>YYYY-MM-DDThh:mm:ssTZD</mdssi:Format>
          <mdssi:Value>2022-05-13T16:23:24Z</mdssi:Value>
        </mdssi:SignatureTime>
      </SignatureProperty>
    </SignatureProperties>
  </Object>
  <Object Id="idOfficeObject">
    <SignatureProperties>
      <SignatureProperty Id="idOfficeV1Details" Target="#idPackageSignature">
        <SignatureInfoV1 xmlns="http://schemas.microsoft.com/office/2006/digsig">
          <SetupID>{3F76BCBB-F9C4-4500-8C26-156F798281E3}</SetupID>
          <SignatureText>Gustavo Segovia</SignatureText>
          <SignatureImage/>
          <SignatureComments/>
          <WindowsVersion>10.0</WindowsVersion>
          <OfficeVersion>16.0.10385/14</OfficeVersion>
          <ApplicationVersion>16.0.10385</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2022-05-13T16:23:24Z</xd:SigningTime>
          <xd:SigningCertificate>
            <xd:Cert>
              <xd:CertDigest>
                <DigestMethod Algorithm="http://www.w3.org/2001/04/xmlenc#sha256"/>
                <DigestValue>8jYLkXsrgjb0PsNU7LWkI5M1DprNxsQn2uagoYS6RUg=</DigestValue>
              </xd:CertDigest>
              <xd:IssuerSerial>
                <X509IssuerName>C=PY, O=DOCUMENTA S.A., CN=CA-DOCUMENTA S.A., SERIALNUMBER=RUC 80050172-1</X509IssuerName>
                <X509SerialNumber>4348934476594112023</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qTCCBZGgAwIBAgIQWC+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hk+D/VTF+X5H6btEEiBu1KNEf35B5e2pyeOAOBsduFcJAgh3tjNAQGcY057ad1eCdBf6pbXv8Mhio0jlcGSvlmF+OVTTYvTUwF2HbgHDqOiQDJpnDzMhVXmNKfKH7W62QYKp0fKB8F8li1ChNt30za2bqzeTntqq3kCXHlhbjHlLMHqV76MgsEeHuSJMtxOBbQatlxyJRmcEfUyF/hu8A8q3caWLFOzfsJbTfpAxkxo3/ewkRVF/SAj70/3VBrw+IY/9TTTeS2oYrWkurC3tT5KTmwr1mMKIBprkVRVqzWuh+4HyPmgF/u4kqI6A8xiA1mdsk+hCP5zICkEv+qwjP9mK4pq1gTvjvuQ6sbu2+qBaUi5nTr/L81Y5vSvLOR0Hod7GmCx9p7JWMzEVAGmh28F0ZqPt5Ry37w4DLdtrBJPzdyso36OZseNaXM3puukBisbv2vyt2ydUvuLwEbl2oYDKcvfifCLauqlgwCv5BKFuxBDL/KKaxnJZBYKbEtgY9ztwYEY8xyAbyQqH/JAB88VW04vw7GVkdUPu7mw1udKafyJXRrqlsrAbCTWdtwYuXJPj3mi/x3z6+Fg1+kx9izYU/5+DtGLhk3YN0eIObqtjUjBhqT+u1rJ3iZtalwRtDBhEb5ehrQIDAQABo4ICUzCCAk8wEgYDVR0TAQH/BAgwBgEB/wIBADAOBgNVHQ8BAf8EBAMCAQYwHQYDVR0OBBYEFEAmrCZcYo/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wo/po7oT9Qq40OltXGGgBIA3i4NGFQ5UBsWU3tI+O3jNkBi/9k/BkYHVT9UxWNHUxoZw+QJsAKl5f8wQksVH18Scq5Z+RUSBQ7v1hvvH1m2P7FXcB0nf+nwDVoDyGv57EmhKofwQibUzKajDts6JrsXyugQhVbLynSCw4qPMJLpImpL21LxxVMcryQMYymYUAr3DrMLOUuXxKLXCSOf8oP/PSmBvKldr2xeGJ5kowMxq0Af8mn7+pnm3yi0Ons5plFugKv3eSAmBY3zBS5NGPt9FFY/9FeNbCNXLEIRhaCx3T/6lSfIJZU5fCfLUY3y0hkSwuoK1gf/hHFyqyN/PrJ8E9PbyEzpMYwc51K+PhRRMcrJaD9txveHz8XjDrjjoISL+ZV54LMzUi5sF++nG79TLxDaC4vBtg6I8mOooFqzbsYgM3R4SaElTQIv6dSEZX1wKJXh25RbldqePe4Alnwe3vU97ZrTEpKPQkRM4lPJVElOicbYR1Wx5xrvyFucagF6IVeP4IZLJt1L4rbiSzPq027Q8jECgeJeRQWVKS8nQ8KyMfA0tgAuL3Vtub5pSbMI3xqtQwdJtOgwFj2iVp1BQv3XegF6OySbw/sk46AGWOTwb6vwUPq5TfnuNzO92keBxGg+aWylEC25zYFPYpAq384g5lmVaV53zmp1f</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D8BAACfAAAAAAAAAAAAAABmFgAAOwsAACBFTUYAAAEA0BsAAKoAAAAGAAAAAAAAAAAAAAAAAAAAgAcAADgEAABYAQAAwgAAAAAAAAAAAAAAAAAAAMA/BQDQ9QIACgAAABAAAAAAAAAAAAAAAEsAAAAQAAAAAAAAAAUAAAAeAAAAGAAAAAAAAAAAAAAAQAEAAKAAAAAnAAAAGAAAAAEAAAA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8PDwAAAAAAAlAAAADAAAAAEAAABMAAAAZAAAAAAAAAAAAAAAPwEAAJ8AAAAAAAAAAAAAAEABAACgAAAAIQDwAAAAAAAAAAAAAACAPwAAAAAAAAAAAACAPwAAAAAAAAAAAAAAAAAAAAAAAAAAAAAAAAAAAAAAAAAAJQAAAAwAAAAAAACAKAAAAAwAAAABAAAAJwAAABgAAAABAAAAAAAAAPDw8A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8AAAAAACUAAAAMAAAAAQAAAEwAAABkAAAAAAAAAAQAAAA/AQAAFwAAAAAAAAAEAAAAQAEAABQAAAAhAPAAAAAAAAAAAAAAAIA/AAAAAAAAAAAAAIA/AAAAAAAAAAAAAAAAAAAAAAAAAAAAAAAAAAAAAAAAAAAlAAAADAAAAAAAAIAoAAAADAAAAAEAAAAnAAAAGAAAAAEAAAAAAAAA////AAAAAAAlAAAADAAAAAEAAABMAAAAZAAAAPgAAAAFAAAANAEAABUAAAD4AAAABQAAAD0AAAARAAAAIQDwAAAAAAAAAAAAAACAPwAAAAAAAAAAAACAPwAAAAAAAAAAAAAAAAAAAAAAAAAAAAAAAAAAAAAAAAAAJQAAAAwAAAAAAACAKAAAAAwAAAABAAAAUgAAAHABAAABAAAA8////wAAAAAAAAAAAAAAAJABAAAAAAABAAAAAHMAZQBnAG8AZQAgAHUAaQAAAAAAAAAAAAAAAAAAAAAAAAAAAAAAAAAAAAAAAAAAAAAAAAAAAAAAAAAAAAAAAAAAAAAAoJBr7P1/AAAAAAAAAAAAACgSAAAAAAAAQAAAwP1/AAAwFpXq/X8AAB6j84D9fwAABAAAAAAAAAAwFpXq/X8AALm5ua3CAAAAAAAAAAAAAAB82u0nr+MAALMAAADCAAAASAAAAAAAAAC4qFOB/X8AACCjXIH9fwAA4OwqgQAAAAABAAAAAAAAAJbEU4H9fwAAAACV6v1/AAAAAAAAAAAAAAAAAADCAAAA0bdC6v1/AAAAAAAAAAAAABAdAAAAAAAA4EkqhgoCAAAIvLmtwgAAAOBJKoYKAgAAC6dG6v1/AADQurmtwgAAAGm7ua3CAAAAAAAAAAAAAAAAAAAAZHYACAAAAAAlAAAADAAAAAEAAAAYAAAADAAAAAAAAAASAAAADAAAAAEAAAAeAAAAGAAAAPgAAAAFAAAANQEAABYAAAAlAAAADAAAAAEAAABUAAAAhAAAAPkAAAAFAAAAMwEAABUAAAABAAAAVVWPQSa0j0H5AAAABQAAAAkAAABMAAAAAAAAAAAAAAAAAAAA//////////9gAAAAMQAzAC8ANQAvADIAMAAyADIAAAAHAAAABwAAAAUAAAAHAAAABQAAAAcAAAAHAAAABwAAAAcAAABLAAAAQAAAADAAAAAFAAAAIAAAAAEAAAABAAAAEAAAAAAAAAAAAAAAQAEAAKAAAAAAAAAAAAAAAEABAACgAAAAUgAAAHABAAACAAAAFAAAAAkAAAAAAAAAAAAAALwCAAAAAAAAAQICIlMAeQBzAHQAZQBtAAAAAAAAAAAAAAAAAAAAAAAAAAAAAAAAAAAAAAAAAAAAAAAAAAAAAAAAAAAAAAAAAAAAAAAAAAAACQAAAAEAAAAJAAAAAAAAAP////8KAgAAiP5p6v1/AAAAAAAAAAAAAAAAAAAAAAAAgOO4rcIAAABI47itwgAAAAAAAAAAAAAAAAAAAAAAAACsguwnr+MAALhs+dP9fwAAEQAAAAAAAACgyN+KCgIAAOBJKoYKAgAAoOS4rQAAAAAAAAAAAAAAAAcAAAAAAAAAAGJnhgoCAADc47itwgAAABnkuK3CAAAA0bdC6v1/AACA47itwgAAANZNR+oAAAAAvPk3W8UIAAARAAAAAAAAAOBJKoYKAgAAC6dG6v1/AACA47itwgAAABnkuK3CAAAAAAAAAAAAAAAAAAAAZHYACAAAAAAlAAAADAAAAAIAAAAnAAAAGAAAAAMAAAAAAAAAAAAAAAAAAAAlAAAADAAAAAMAAABMAAAAZAAAAAAAAAAAAAAA//////////8AAAAAHAAAAAAAAAA/AAAAIQDwAAAAAAAAAAAAAACAPwAAAAAAAAAAAACAPwAAAAAAAAAAAAAAAAAAAAAAAAAAAAAAAAAAAAAAAAAAJQAAAAwAAAAAAACAKAAAAAwAAAADAAAAJwAAABgAAAADAAAAAAAAAAAAAAAAAAAAJQAAAAwAAAADAAAATAAAAGQAAAAAAAAAAAAAAP//////////AAAAABwAAABAAQAAAAAAACEA8AAAAAAAAAAAAAAAgD8AAAAAAAAAAAAAgD8AAAAAAAAAAAAAAAAAAAAAAAAAAAAAAAAAAAAAAAAAACUAAAAMAAAAAAAAgCgAAAAMAAAAAwAAACcAAAAYAAAAAwAAAAAAAAAAAAAAAAAAACUAAAAMAAAAAwAAAEwAAABkAAAAAAAAAAAAAAD//////////0ABAAAcAAAAAAAAAD8AAAAhAPAAAAAAAAAAAAAAAIA/AAAAAAAAAAAAAIA/AAAAAAAAAAAAAAAAAAAAAAAAAAAAAAAAAAAAAAAAAAAlAAAADAAAAAAAAIAoAAAADAAAAAMAAAAnAAAAGAAAAAMAAAAAAAAAAAAAAAAAAAAlAAAADAAAAAMAAABMAAAAZAAAAAAAAABbAAAAPwEAAFwAAAAAAAAAWwAAAEABAAACAAAAIQDwAAAAAAAAAAAAAACAPwAAAAAAAAAAAACAPwAAAAAAAAAAAAAAAAAAAAAAAAAAAAAAAAAAAAAAAAAAJQAAAAwAAAAAAACAKAAAAAwAAAADAAAAJwAAABgAAAADAAAAAAAAAP///wAAAAAAJQAAAAwAAAADAAAATAAAAGQAAAAAAAAAHAAAAD8BAABaAAAAAAAAABwAAABAAQAAPwAAACEA8AAAAAAAAAAAAAAAgD8AAAAAAAAAAAAAgD8AAAAAAAAAAAAAAAAAAAAAAAAAAAAAAAAAAAAAAAAAACUAAAAMAAAAAAAAgCgAAAAMAAAAAwAAACcAAAAYAAAAAwAAAAAAAAD///8AAAAAACUAAAAMAAAAAwAAAEwAAABkAAAACwAAADcAAAAhAAAAWgAAAAsAAAA3AAAAFwAAACQAAAAhAPAAAAAAAAAAAAAAAIA/AAAAAAAAAAAAAIA/AAAAAAAAAAAAAAAAAAAAAAAAAAAAAAAAAAAAAAAAAAAlAAAADAAAAAAAAIAoAAAADAAAAAMAAABSAAAAcAEAAAMAAADg////AAAAAAAAAAAAAAAAkAEAAAAAAAEAAAAAYQByAGkAYQBsAAAAAAAAAAAAAAAAAAAAAAAAAAAAAAAAAAAAAAAAAAAAAAAAAAAAAAAAAAAAAAAAAAAAAAAAAAAA//8AAAAAAQAAAOBbSZ0KAgAAAAAAAAAAAACI/mnq/X8AAAAAAAAAAAAAMGFCnQoCAABnnj6/kmfYAQIAAAAAAAAAAAAAAAAAAAAAAAAAAAAAAIyh7Cev4wAAqPqEgP1/AABo/4SA/X8AAOD///8AAAAA4EkqhgoCAACYx7itAAAAAAAAAAAAAAAABgAAAAAAAAAgAAAAAAAAALzGuK3CAAAA+ca4rcIAAADRt0Lq/X8AAAAAAAAAAAAAAAAAAAAAAADQRBGdCgIAAAAAAAAAAAAA4EkqhgoCAAALp0bq/X8AAGDGuK3CAAAA+ca4rcIAAAAAAAAAAAAAAAAAAABkdgAIAAAAACUAAAAMAAAAAwAAABgAAAAMAAAAAAAAABIAAAAMAAAAAQAAABYAAAAMAAAACAAAAFQAAABUAAAADAAAADcAAAAgAAAAWgAAAAEAAABVVY9BJrSPQQwAAABbAAAAAQAAAEwAAAAEAAAACwAAADcAAAAiAAAAWwAAAFAAAABYAAAAFQAAABYAAAAMAAAAAAAAACUAAAAMAAAAAgAAACcAAAAYAAAABAAAAAAAAAD///8AAAAAACUAAAAMAAAABAAAAEwAAABkAAAALQAAACAAAAA0AQAAWgAAAC0AAAAgAAAACAEAADsAAAAhAPAAAAAAAAAAAAAAAIA/AAAAAAAAAAAAAIA/AAAAAAAAAAAAAAAAAAAAAAAAAAAAAAAAAAAAAAAAAAAlAAAADAAAAAAAAIAoAAAADAAAAAQAAAAnAAAAGAAAAAQAAAAAAAAA////AAAAAAAlAAAADAAAAAQAAABMAAAAZAAAAC0AAAAgAAAANAEAAFYAAAAtAAAAIAAAAAgBAAA3AAAAIQDwAAAAAAAAAAAAAACAPwAAAAAAAAAAAACAPwAAAAAAAAAAAAAAAAAAAAAAAAAAAAAAAAAAAAAAAAAAJQAAAAwAAAAAAACAKAAAAAwAAAAEAAAAJwAAABgAAAAEAAAAAAAAAP///wAAAAAAJQAAAAwAAAAEAAAATAAAAGQAAAAtAAAAOwAAAMEAAABWAAAALQAAADsAAACVAAAAHAAAACEA8AAAAAAAAAAAAAAAgD8AAAAAAAAAAAAAgD8AAAAAAAAAAAAAAAAAAAAAAAAAAAAAAAAAAAAAAAAAACUAAAAMAAAAAAAAgCgAAAAMAAAABAAAAFIAAABwAQAABAAAAOz///8AAAAAAAAAAAAAAACQAQAAAAAAAQAAAABzAGUAZwBvAGUAIAB1AGkAAAAAAAAAAAAAAAAAAAAAAAAAAAAAAAAAAAAAAAAAAAAAAAAAAAAAAAAAAAAAAAAAAAAAAAAAAAAAAAAAAAAAAAAAAAAIAAAAAAAAAIj+aer9fwAAAAAAAAAAAAAcPACAAACgPwAAoD8AAKA//v////////8AAAAAAAAAAAAAAAAAAAAALKbsJ6/jAAAAAAAAAAAAAAgAAAAAAAAA7P///wAAAADgSSqGCgIAADjIuK0AAAAAAAAAAAAAAAAJAAAAAAAAACAAAAAAAAAAXMe4rcIAAACZx7itwgAAANG3Qur9fwAAAAAAAAAAAACJyAuAAAAAAIBEEZ0KAgAAAAAAAAAAAADgSSqGCgIAAAunRur9fwAAAMe4rcIAAACZx7itwgAAAAAAAAAAAAAAAAAAAGR2AAgAAAAAJQAAAAwAAAAEAAAAGAAAAAwAAAAAAAAAEgAAAAwAAAABAAAAHgAAABgAAAAtAAAAOwAAAMIAAABXAAAAJQAAAAwAAAAEAAAAVAAAAKgAAAAuAAAAOwAAAMAAAABWAAAAAQAAAFVVj0EmtI9BLgAAADsAAAAPAAAATAAAAAAAAAAAAAAAAAAAAP//////////bAAAAEcAdQBzAHQAYQB2AG8AIABTAGUAZwBvAHYAaQBhAAAADgAAAAsAAAAIAAAABwAAAAoAAAAKAAAADAAAAAUAAAALAAAACgAAAAwAAAAMAAAACgAAAAUAAAAKAAAASwAAAEAAAAAwAAAABQAAACAAAAABAAAAAQAAABAAAAAAAAAAAAAAAEABAACgAAAAAAAAAAAAAABAAQAAoAAAACUAAAAMAAAAAgAAACcAAAAYAAAABQAAAAAAAAD///8AAAAAACUAAAAMAAAABQAAAEwAAABkAAAAAAAAAGEAAAA/AQAAmwAAAAAAAABhAAAAQAEAADsAAAAhAPAAAAAAAAAAAAAAAIA/AAAAAAAAAAAAAIA/AAAAAAAAAAAAAAAAAAAAAAAAAAAAAAAAAAAAAAAAAAAlAAAADAAAAAAAAIAoAAAADAAAAAUAAAAnAAAAGAAAAAUAAAAAAAAA////AAAAAAAlAAAADAAAAAUAAABMAAAAZAAAAAsAAABhAAAANAEAAHEAAAALAAAAYQAAACoBAAARAAAAIQDwAAAAAAAAAAAAAACAPwAAAAAAAAAAAACAPwAAAAAAAAAAAAAAAAAAAAAAAAAAAAAAAAAAAAAAAAAAJQAAAAwAAAAAAACAKAAAAAwAAAAFAAAAJQAAAAwAAAABAAAAGAAAAAwAAAAAAAAAEgAAAAwAAAABAAAAHgAAABgAAAALAAAAYQAAADUBAAByAAAAJQAAAAwAAAABAAAAVAAAAKwAAAAMAAAAYQAAAHAAAABxAAAAAQAAAFVVj0EmtI9BDAAAAGEAAAAQAAAATAAAAAAAAAAAAAAAAAAAAP//////////bAAAAEcAdQBzAHQAYQB2AG8AIABTAGUAZwBvAHYAaQBhACAACQAAAAcAAAAGAAAABAAAAAcAAAAGAAAACAAAAAQAAAAHAAAABwAAAAgAAAAIAAAABgAAAAMAAAAHAAAABAAAAEsAAABAAAAAMAAAAAUAAAAgAAAAAQAAAAEAAAAQAAAAAAAAAAAAAABAAQAAoAAAAAAAAAAAAAAAQAEAAKAAAAAlAAAADAAAAAIAAAAnAAAAGAAAAAUAAAAAAAAA////AAAAAAAlAAAADAAAAAUAAABMAAAAZAAAAAsAAAB2AAAANAEAAIYAAAALAAAAdgAAACoBAAARAAAAIQDwAAAAAAAAAAAAAACAPwAAAAAAAAAAAACAPwAAAAAAAAAAAAAAAAAAAAAAAAAAAAAAAAAAAAAAAAAAJQAAAAwAAAAAAACAKAAAAAwAAAAFAAAAJQAAAAwAAAABAAAAGAAAAAwAAAAAAAAAEgAAAAwAAAABAAAAHgAAABgAAAALAAAAdgAAADUBAACHAAAAJQAAAAwAAAABAAAAVAAAAKgAAAAMAAAAdgAAAGUAAACGAAAAAQAAAFVVj0EmtI9BDAAAAHYAAAAPAAAATAAAAAAAAAAAAAAAAAAAAP//////////bAAAAFYAaQBjAGUALQBQAHIAZQBzAGkAZABlAG4AdABlAAAACAAAAAMAAAAGAAAABwAAAAUAAAAHAAAABQAAAAcAAAAGAAAAAwAAAAgAAAAHAAAABwAAAAQAAAAHAAAASwAAAEAAAAAwAAAABQAAACAAAAABAAAAAQAAABAAAAAAAAAAAAAAAEABAACgAAAAAAAAAAAAAABAAQAAoAAAACUAAAAMAAAAAgAAACcAAAAYAAAABQAAAAAAAAD///8AAAAAACUAAAAMAAAABQAAAEwAAABkAAAACwAAAIsAAAAvAQAAmwAAAAsAAACLAAAAJQEAABEAAAAhAPAAAAAAAAAAAAAAAIA/AAAAAAAAAAAAAIA/AAAAAAAAAAAAAAAAAAAAAAAAAAAAAAAAAAAAAAAAAAAlAAAADAAAAAAAAIAoAAAADAAAAAUAAAAlAAAADAAAAAEAAAAYAAAADAAAAAAAAAASAAAADAAAAAEAAAAWAAAADAAAAAAAAABUAAAARAEAAAwAAACLAAAALgEAAJsAAAABAAAAVVWPQSa0j0EMAAAAiwAAACkAAABMAAAABAAAAAsAAACLAAAAMAEAAJwAAACgAAAARgBpAHIAbQBhAGQAbwAgAHAAbwByADoAIABHAFUAUwBUAEEAVgBPACAATABPAFIARQBOAFoATwAgAFMARQBHAE8AVgBJAEEAIABWAEUAUgBBAAAABgAAAAMAAAAFAAAACwAAAAcAAAAIAAAACAAAAAQAAAAIAAAACAAAAAUAAAADAAAABAAAAAkAAAAJAAAABwAAAAcAAAAIAAAACAAAAAoAAAAEAAAABgAAAAoAAAAIAAAABwAAAAoAAAAHAAAACgAAAAQAAAAHAAAABwAAAAkAAAAKAAAACAAAAAMAAAAIAAAABAAAAAgAAAAHAAAACAAAAAgAAAAWAAAADAAAAAAAAAAlAAAADAAAAAIAAAAOAAAAFAAAAAAAAAAQAAAAFAAAAA==</Object>
  <Object Id="idInvalidSigLnImg">AQAAAGwAAAAAAAAAAAAAAD8BAACfAAAAAAAAAAAAAABmFgAAOwsAACBFTUYAAAEACCAAALAAAAAGAAAAAAAAAAAAAAAAAAAAgAcAADgEAABYAQAAwgAAAAAAAAAAAAAAAAAAAMA/BQDQ9QIACgAAABAAAAAAAAAAAAAAAEsAAAAQAAAAAAAAAAUAAAAeAAAAGAAAAAAAAAAAAAAAQAEAAKAAAAAnAAAAGAAAAAEAAAA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8PDwAAAAAAAlAAAADAAAAAEAAABMAAAAZAAAAAAAAAAAAAAAPwEAAJ8AAAAAAAAAAAAAAEABAACgAAAAIQDwAAAAAAAAAAAAAACAPwAAAAAAAAAAAACAPwAAAAAAAAAAAAAAAAAAAAAAAAAAAAAAAAAAAAAAAAAAJQAAAAwAAAAAAACAKAAAAAwAAAABAAAAJwAAABgAAAABAAAAAAAAAPDw8A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8AAAAAACUAAAAMAAAAAQAAAEwAAABkAAAAAAAAAAQAAAA/AQAAFwAAAAAAAAAEAAAAQAEAABQAAAAhAPAAAAAAAAAAAAAAAIA/AAAAAAAAAAAAAIA/AAAAAAAAAAAAAAAAAAAAAAAAAAAAAAAAAAAAAAAAAAAlAAAADAAAAAAAAIAoAAAADAAAAAEAAAAnAAAAGAAAAAEAAAAAAAAA////AAAAAAAlAAAADAAAAAEAAABMAAAAZAAAAAsAAAAEAAAAHgAAABcAAAALAAAABAAAABQAAAAUAAAAIQDwAAAAAAAAAAAAAACAPwAAAAAAAAAAAACAPwAAAAAAAAAAAAAAAAAAAAAAAAAAAAAAAAAAAAAAAAAAJQAAAAwAAAAAAACAKAAAAAwAAAABAAAAUAAAAHQDAAANAAAABQAAABwAAAAUAAAADQAAAAUAAAAAAAAAAAAAABAAAAAQAAAATAAAACgAAAB0AAAAAAMAAAAAAAAAAAAAEAAAACgAAAAQAAAAEAAAAAEAGAAAAAAAAAAAAAAAAAAAAAAAAAAAAAAAAAAAAAAAAAAAAAAAAAAAAAAKFkIcPLYRJW8AAAAAAAAAAAAAAAAAAAAAAAAIETQOHlwAAAAAAAAAAAAAAAAAAAARJW8fQ8kfQ8kLGUsAAAAAAAAAAAAAAAAIETQdQMEJEzt7t91LdKBLdKBLdKA/YocECRgcPbgfQ8keQcQIEjYWIzAdLT4IETQdQMEVLosAAABLdKClzeR7t92+1uV7t91pdn4HEDEdQMEfQ8kdQMEIETQIETQdQMEdP70ECRgAAABLdKB7t93t7e3t7e3t7e3t7e19fX0GDiocPLYfQ8kdQMEdQMEfQ8kJEzslOlAAAABLdKC91eTt7e3t7e3t7e3t7e3t7e1TU1MECBodP70fQ8kfQ8kWMJABAgI3VXYAAABLdKB7t93t7e2+eje+eje1dDRWVlYECBoXMpcfQ8kfQ8kfQ8kfQ8kULIYBAwkAAABLdKC91eTt7e3t7e3t7e09PT0KF0YdP78fQ8kfQ8kQI2oFCyEVLYkfQ8kaOq4HEDFLdKB7t93t7e3Z5Op7t90OFRobO7MfQ8kcPbgKFkQyMjKkpKQ6OjoGDioRJW8ECh5LdKC91eTt7e17t917t90+XG8GDiwQI2oHCRFsbGzn5+ft7e3t7e2Toq0oPlYAAABLdKB7t93t7e17t917t917t91bh6ODg4PLy8vt7e3t7e3t7e3t7e17t91LdKAAAABLdKC91eTt7e3Z5Op7t917t93M3eft7e3t7e3t7e3t7e3t7e3t7e3E2OZLdKAAAABLdKB7t93t7e3t7e3t7e3t7e3t7e3t7e3t7e3t7e3t7e3t7e3t7e17t91LdKAAAABLdKClzeR7t92+1uV7t92+1uV7t92+1uV7t92+1uV7t92+1uV7t92qz+VLdKAAAAB7t91LdKBLdKBLdKBLdKBLdKBLdKBLdKBLdKBLdKBLdKBLdKBLdKBLdKB7t90AAAAAAAAAAAAAAAAAAAAAAAAAAAAAAAAAAAAAAAAAAAAAAAAAAAAAAAAAAAAAAAAAAAAnAAAAGAAAAAEAAAAAAAAA////AAAAAAAlAAAADAAAAAEAAABMAAAAZAAAACoAAAAFAAAAhAAAABUAAAAqAAAABQAAAFsAAAARAAAAIQDwAAAAAAAAAAAAAACAPwAAAAAAAAAAAACAPwAAAAAAAAAAAAAAAAAAAAAAAAAAAAAAAAAAAAAAAAAAJQAAAAwAAAAAAACAKAAAAAwAAAABAAAAUgAAAHABAAABAAAA8////wAAAAAAAAAAAAAAAJABAAAAAAABAAAAAHMAZQBnAG8AZQAgAHUAaQAAAAAAAAAAAAAAAAAAAAAAAAAAAAAAAAAAAAAAAAAAAAAAAAAAAAAAAAAAAAAAAAAAAAAAoJBr7P1/AAAAAAAAAAAAACgSAAAAAAAAQAAAwP1/AAAwFpXq/X8AAB6j84D9fwAABAAAAAAAAAAwFpXq/X8AALm5ua3CAAAAAAAAAAAAAAB82u0nr+MAALMAAADCAAAASAAAAAAAAAC4qFOB/X8AACCjXIH9fwAA4OwqgQAAAAABAAAAAAAAAJbEU4H9fwAAAACV6v1/AAAAAAAAAAAAAAAAAADCAAAA0bdC6v1/AAAAAAAAAAAAABAdAAAAAAAA4EkqhgoCAAAIvLmtwgAAAOBJKoYKAgAAC6dG6v1/AADQurmtwgAAAGm7ua3CAAAAAAAAAAAAAAAAAAAAZHYACAAAAAAlAAAADAAAAAEAAAAYAAAADAAAAP8AAAASAAAADAAAAAEAAAAeAAAAGAAAACoAAAAFAAAAhQAAABYAAAAlAAAADAAAAAEAAABUAAAAqAAAACsAAAAFAAAAgwAAABUAAAABAAAAVVWPQSa0j0ErAAAABQAAAA8AAABMAAAAAAAAAAAAAAAAAAAA//////////9sAAAARgBpAHIAbQBhACAAbgBvACAAdgDhAGwAaQBkAGEAAAAGAAAAAwAAAAUAAAALAAAABwAAAAQAAAAHAAAACAAAAAQAAAAGAAAABwAAAAMAAAADAAAACAAAAAcAAABLAAAAQAAAADAAAAAFAAAAIAAAAAEAAAABAAAAEAAAAAAAAAAAAAAAQAEAAKAAAAAAAAAAAAAAAEABAACgAAAAUgAAAHABAAACAAAAFAAAAAkAAAAAAAAAAAAAALwCAAAAAAAAAQICIlMAeQBzAHQAZQBtAAAAAAAAAAAAAAAAAAAAAAAAAAAAAAAAAAAAAAAAAAAAAAAAAAAAAAAAAAAAAAAAAAAAAAAAAAAACQAAAAEAAAAJAAAAAAAAAP////8KAgAAiP5p6v1/AAAAAAAAAAAAAAAAAAAAAAAAgOO4rcIAAABI47itwgAAAAAAAAAAAAAAAAAAAAAAAACsguwnr+MAALhs+dP9fwAAEQAAAAAAAACgyN+KCgIAAOBJKoYKAgAAoOS4rQAAAAAAAAAAAAAAAAcAAAAAAAAAAGJnhgoCAADc47itwgAAABnkuK3CAAAA0bdC6v1/AACA47itwgAAANZNR+oAAAAAvPk3W8UIAAARAAAAAAAAAOBJKoYKAgAAC6dG6v1/AACA47itwgAAABnkuK3CAAAAAAAAAAAAAAAAAAAAZHYACAAAAAAlAAAADAAAAAIAAAAnAAAAGAAAAAMAAAAAAAAAAAAAAAAAAAAlAAAADAAAAAMAAABMAAAAZAAAAAAAAAAAAAAA//////////8AAAAAHAAAAAAAAAA/AAAAIQDwAAAAAAAAAAAAAACAPwAAAAAAAAAAAACAPwAAAAAAAAAAAAAAAAAAAAAAAAAAAAAAAAAAAAAAAAAAJQAAAAwAAAAAAACAKAAAAAwAAAADAAAAJwAAABgAAAADAAAAAAAAAAAAAAAAAAAAJQAAAAwAAAADAAAATAAAAGQAAAAAAAAAAAAAAP//////////AAAAABwAAABAAQAAAAAAACEA8AAAAAAAAAAAAAAAgD8AAAAAAAAAAAAAgD8AAAAAAAAAAAAAAAAAAAAAAAAAAAAAAAAAAAAAAAAAACUAAAAMAAAAAAAAgCgAAAAMAAAAAwAAACcAAAAYAAAAAwAAAAAAAAAAAAAAAAAAACUAAAAMAAAAAwAAAEwAAABkAAAAAAAAAAAAAAD//////////0ABAAAcAAAAAAAAAD8AAAAhAPAAAAAAAAAAAAAAAIA/AAAAAAAAAAAAAIA/AAAAAAAAAAAAAAAAAAAAAAAAAAAAAAAAAAAAAAAAAAAlAAAADAAAAAAAAIAoAAAADAAAAAMAAAAnAAAAGAAAAAMAAAAAAAAAAAAAAAAAAAAlAAAADAAAAAMAAABMAAAAZAAAAAAAAABbAAAAPwEAAFwAAAAAAAAAWwAAAEABAAACAAAAIQDwAAAAAAAAAAAAAACAPwAAAAAAAAAAAACAPwAAAAAAAAAAAAAAAAAAAAAAAAAAAAAAAAAAAAAAAAAAJQAAAAwAAAAAAACAKAAAAAwAAAADAAAAJwAAABgAAAADAAAAAAAAAP///wAAAAAAJQAAAAwAAAADAAAATAAAAGQAAAAAAAAAHAAAAD8BAABaAAAAAAAAABwAAABAAQAAPwAAACEA8AAAAAAAAAAAAAAAgD8AAAAAAAAAAAAAgD8AAAAAAAAAAAAAAAAAAAAAAAAAAAAAAAAAAAAAAAAAACUAAAAMAAAAAAAAgCgAAAAMAAAAAwAAACcAAAAYAAAAAwAAAAAAAAD///8AAAAAACUAAAAMAAAAAwAAAEwAAABkAAAACwAAADcAAAAhAAAAWgAAAAsAAAA3AAAAFwAAACQAAAAhAPAAAAAAAAAAAAAAAIA/AAAAAAAAAAAAAIA/AAAAAAAAAAAAAAAAAAAAAAAAAAAAAAAAAAAAAAAAAAAlAAAADAAAAAAAAIAoAAAADAAAAAMAAABSAAAAcAEAAAMAAADg////AAAAAAAAAAAAAAAAkAEAAAAAAAEAAAAAYQByAGkAYQBsAAAAAAAAAAAAAAAAAAAAAAAAAAAAAAAAAAAAAAAAAAAAAAAAAAAAAAAAAAAAAAAAAAAAAAAAAAAA//8AAAAAAQAAAOBbSZ0KAgAAAAAAAAAAAACI/mnq/X8AAAAAAAAAAAAAMGFCnQoCAABnnj6/kmfYAQIAAAAAAAAAAAAAAAAAAAAAAAAAAAAAAIyh7Cev4wAAqPqEgP1/AABo/4SA/X8AAOD///8AAAAA4EkqhgoCAACYx7itAAAAAAAAAAAAAAAABgAAAAAAAAAgAAAAAAAAALzGuK3CAAAA+ca4rcIAAADRt0Lq/X8AAAAAAAAAAAAAAAAAAAAAAADQRBGdCgIAAAAAAAAAAAAA4EkqhgoCAAALp0bq/X8AAGDGuK3CAAAA+ca4rcIAAAAAAAAAAAAAAAAAAABkdgAIAAAAACUAAAAMAAAAAwAAABgAAAAMAAAAAAAAABIAAAAMAAAAAQAAABYAAAAMAAAACAAAAFQAAABUAAAADAAAADcAAAAgAAAAWgAAAAEAAABVVY9BJrSPQQwAAABbAAAAAQAAAEwAAAAEAAAACwAAADcAAAAiAAAAWwAAAFAAAABYAAAAFQAAABYAAAAMAAAAAAAAACUAAAAMAAAAAgAAACcAAAAYAAAABAAAAAAAAAD///8AAAAAACUAAAAMAAAABAAAAEwAAABkAAAALQAAACAAAAA0AQAAWgAAAC0AAAAgAAAACAEAADsAAAAhAPAAAAAAAAAAAAAAAIA/AAAAAAAAAAAAAIA/AAAAAAAAAAAAAAAAAAAAAAAAAAAAAAAAAAAAAAAAAAAlAAAADAAAAAAAAIAoAAAADAAAAAQAAAAnAAAAGAAAAAQAAAAAAAAA////AAAAAAAlAAAADAAAAAQAAABMAAAAZAAAAC0AAAAgAAAANAEAAFYAAAAtAAAAIAAAAAgBAAA3AAAAIQDwAAAAAAAAAAAAAACAPwAAAAAAAAAAAACAPwAAAAAAAAAAAAAAAAAAAAAAAAAAAAAAAAAAAAAAAAAAJQAAAAwAAAAAAACAKAAAAAwAAAAEAAAAJwAAABgAAAAEAAAAAAAAAP///wAAAAAAJQAAAAwAAAAEAAAATAAAAGQAAAAtAAAAOwAAAMEAAABWAAAALQAAADsAAACVAAAAHAAAACEA8AAAAAAAAAAAAAAAgD8AAAAAAAAAAAAAgD8AAAAAAAAAAAAAAAAAAAAAAAAAAAAAAAAAAAAAAAAAACUAAAAMAAAAAAAAgCgAAAAMAAAABAAAAFIAAABwAQAABAAAAOz///8AAAAAAAAAAAAAAACQAQAAAAAAAQAAAABzAGUAZwBvAGUAIAB1AGkAAAAAAAAAAAAAAAAAAAAAAAAAAAAAAAAAAAAAAAAAAAAAAAAAAAAAAAAAAAAAAAAAAAAAAAAAAAAAAAAAAAAAAAAAAAAIAAAAAAAAAIj+aer9fwAAAAAAAAAAAAAcPACAAACgPwAAoD8AAKA//v////////8AAAAAAAAAAAAAAAAAAAAALKbsJ6/jAAAAAAAAAAAAAAgAAAAAAAAA7P///wAAAADgSSqGCgIAADjIuK0AAAAAAAAAAAAAAAAJAAAAAAAAACAAAAAAAAAAXMe4rcIAAACZx7itwgAAANG3Qur9fwAAAAAAAAAAAACJyAuAAAAAAIBEEZ0KAgAAAAAAAAAAAADgSSqGCgIAAAunRur9fwAAAMe4rcIAAACZx7itwgAAAAAAAAAAAAAAAAAAAGR2AAgAAAAAJQAAAAwAAAAEAAAAGAAAAAwAAAAAAAAAEgAAAAwAAAABAAAAHgAAABgAAAAtAAAAOwAAAMIAAABXAAAAJQAAAAwAAAAEAAAAVAAAAKgAAAAuAAAAOwAAAMAAAABWAAAAAQAAAFVVj0EmtI9BLgAAADsAAAAPAAAATAAAAAAAAAAAAAAAAAAAAP//////////bAAAAEcAdQBzAHQAYQB2AG8AIABTAGUAZwBvAHYAaQBhAAAADgAAAAsAAAAIAAAABwAAAAoAAAAKAAAADAAAAAUAAAALAAAACgAAAAwAAAAMAAAACgAAAAUAAAAKAAAASwAAAEAAAAAwAAAABQAAACAAAAABAAAAAQAAABAAAAAAAAAAAAAAAEABAACgAAAAAAAAAAAAAABAAQAAoAAAACUAAAAMAAAAAgAAACcAAAAYAAAABQAAAAAAAAD///8AAAAAACUAAAAMAAAABQAAAEwAAABkAAAAAAAAAGEAAAA/AQAAmwAAAAAAAABhAAAAQAEAADsAAAAhAPAAAAAAAAAAAAAAAIA/AAAAAAAAAAAAAIA/AAAAAAAAAAAAAAAAAAAAAAAAAAAAAAAAAAAAAAAAAAAlAAAADAAAAAAAAIAoAAAADAAAAAUAAAAnAAAAGAAAAAUAAAAAAAAA////AAAAAAAlAAAADAAAAAUAAABMAAAAZAAAAAsAAABhAAAANAEAAHEAAAALAAAAYQAAACoBAAARAAAAIQDwAAAAAAAAAAAAAACAPwAAAAAAAAAAAACAPwAAAAAAAAAAAAAAAAAAAAAAAAAAAAAAAAAAAAAAAAAAJQAAAAwAAAAAAACAKAAAAAwAAAAFAAAAJQAAAAwAAAABAAAAGAAAAAwAAAAAAAAAEgAAAAwAAAABAAAAHgAAABgAAAALAAAAYQAAADUBAAByAAAAJQAAAAwAAAABAAAAVAAAAKwAAAAMAAAAYQAAAHAAAABxAAAAAQAAAFVVj0EmtI9BDAAAAGEAAAAQAAAATAAAAAAAAAAAAAAAAAAAAP//////////bAAAAEcAdQBzAHQAYQB2AG8AIABTAGUAZwBvAHYAaQBhACAACQAAAAcAAAAGAAAABAAAAAcAAAAGAAAACAAAAAQAAAAHAAAABwAAAAgAAAAIAAAABgAAAAMAAAAHAAAABAAAAEsAAABAAAAAMAAAAAUAAAAgAAAAAQAAAAEAAAAQAAAAAAAAAAAAAABAAQAAoAAAAAAAAAAAAAAAQAEAAKAAAAAlAAAADAAAAAIAAAAnAAAAGAAAAAUAAAAAAAAA////AAAAAAAlAAAADAAAAAUAAABMAAAAZAAAAAsAAAB2AAAANAEAAIYAAAALAAAAdgAAACoBAAARAAAAIQDwAAAAAAAAAAAAAACAPwAAAAAAAAAAAACAPwAAAAAAAAAAAAAAAAAAAAAAAAAAAAAAAAAAAAAAAAAAJQAAAAwAAAAAAACAKAAAAAwAAAAFAAAAJQAAAAwAAAABAAAAGAAAAAwAAAAAAAAAEgAAAAwAAAABAAAAHgAAABgAAAALAAAAdgAAADUBAACHAAAAJQAAAAwAAAABAAAAVAAAAKgAAAAMAAAAdgAAAGUAAACGAAAAAQAAAFVVj0EmtI9BDAAAAHYAAAAPAAAATAAAAAAAAAAAAAAAAAAAAP//////////bAAAAFYAaQBjAGUALQBQAHIAZQBzAGkAZABlAG4AdABlAAAACAAAAAMAAAAGAAAABwAAAAUAAAAHAAAABQAAAAcAAAAGAAAAAwAAAAgAAAAHAAAABwAAAAQAAAAHAAAASwAAAEAAAAAwAAAABQAAACAAAAABAAAAAQAAABAAAAAAAAAAAAAAAEABAACgAAAAAAAAAAAAAABAAQAAoAAAACUAAAAMAAAAAgAAACcAAAAYAAAABQAAAAAAAAD///8AAAAAACUAAAAMAAAABQAAAEwAAABkAAAACwAAAIsAAAAvAQAAmwAAAAsAAACLAAAAJQEAABEAAAAhAPAAAAAAAAAAAAAAAIA/AAAAAAAAAAAAAIA/AAAAAAAAAAAAAAAAAAAAAAAAAAAAAAAAAAAAAAAAAAAlAAAADAAAAAAAAIAoAAAADAAAAAUAAAAlAAAADAAAAAEAAAAYAAAADAAAAAAAAAASAAAADAAAAAEAAAAWAAAADAAAAAAAAABUAAAARAEAAAwAAACLAAAALgEAAJsAAAABAAAAVVWPQSa0j0EMAAAAiwAAACkAAABMAAAABAAAAAsAAACLAAAAMAEAAJwAAACgAAAARgBpAHIAbQBhAGQAbwAgAHAAbwByADoAIABHAFUAUwBUAEEAVgBPACAATABPAFIARQBOAFoATwAgAFMARQBHAE8AVgBJAEEAIABWAEUAUgBBAAAABgAAAAMAAAAFAAAACwAAAAcAAAAIAAAACAAAAAQAAAAIAAAACAAAAAUAAAADAAAABAAAAAkAAAAJAAAABwAAAAcAAAAIAAAACAAAAAoAAAAEAAAABgAAAAoAAAAIAAAABwAAAAoAAAAHAAAACgAAAAQAAAAHAAAABwAAAAkAAAAKAAAACAAAAAMAAAAIAAAABAAAAAgAAAAHAAAACAAAAAgAAAAWAAAADAAAAAAAAAAlAAAADAAAAAIAAAAOAAAAFAAAAAAAAAAQAAAAFAAAAA==</Object>
</Signature>
</file>

<file path=_xmlsignatures/sig8.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EBdMo+zqJmHZAcufe3Snq1bgmMZ7HkWeQi/Jn61mUWQ=</DigestValue>
    </Reference>
    <Reference Type="http://www.w3.org/2000/09/xmldsig#Object" URI="#idOfficeObject">
      <DigestMethod Algorithm="http://www.w3.org/2001/04/xmlenc#sha256"/>
      <DigestValue>uX1i5p+0XRgNKe+GfkoyVEbwP/QjK5dxyuaceLZ+lwk=</DigestValue>
    </Reference>
    <Reference Type="http://uri.etsi.org/01903#SignedProperties" URI="#idSignedProperties">
      <Transforms>
        <Transform Algorithm="http://www.w3.org/TR/2001/REC-xml-c14n-20010315"/>
      </Transforms>
      <DigestMethod Algorithm="http://www.w3.org/2001/04/xmlenc#sha256"/>
      <DigestValue>Pjymif4Q5k9FUIiGa9l4uOdvQebpmX+2UWIJlDw7/yk=</DigestValue>
    </Reference>
    <Reference Type="http://www.w3.org/2000/09/xmldsig#Object" URI="#idValidSigLnImg">
      <DigestMethod Algorithm="http://www.w3.org/2001/04/xmlenc#sha256"/>
      <DigestValue>qjfi4gbz0LTBjIcR6V6X8yAzMCxWuJdj6E8VWh+VFME=</DigestValue>
    </Reference>
    <Reference Type="http://www.w3.org/2000/09/xmldsig#Object" URI="#idInvalidSigLnImg">
      <DigestMethod Algorithm="http://www.w3.org/2001/04/xmlenc#sha256"/>
      <DigestValue>If4jun8LihEJcPuW3O7LKJEHJOOsjseMJwLP7E0/7LA=</DigestValue>
    </Reference>
  </SignedInfo>
  <SignatureValue>djx4bjMAloRhRDfAW2tYy1diWYBUjB8/CGhkdF2mejp2Wbi0QOsygd4uNlK1wb4CZ0LkfhBmcEdv
SFYjzp3l9SIg/WrYz5mSOTSnreK3EjOB4EYt37aIim1hx/ar/D7Tov//aSclm4N3rifUnT4sTqNn
oNthXyzubTVNkv8LMTR+78T+/zXdK66eKT+8j0JmKqcogAcAqQ0s8XKfVN3akhB/K7qEgMXL6lq8
RwzF/yb4i0WVc+KRS292XDdyZug3K40UgVV6qYPjW2iRY9Yn06MjN3SoLZy6Fq6xvK/iYhBWN5OC
TjAZFCJPZtfAPUr/03uW6namoNxz4smAjlqfHw==</SignatureValue>
  <KeyInfo>
    <X509Data>
      <X509Certificate>MIIICTCCBfGgAwIBAgIIPFqE3WTXZhcwDQYJKoZIhvcNAQELBQAwWzEXMBUGA1UEBRMOUlVDIDgwMDUwMTcyLTExGjAYBgNVBAMTEUNBLURPQ1VNRU5UQSBTLkEuMRcwFQYDVQQKEw5ET0NVTUVOVEEgUy5BLjELMAkGA1UEBhMCUFkwHhcNMjEwODA5MTQ0ODA4WhcNMjMwODA5MTQ1ODA4WjCBpTELMAkGA1UEBhMCUFkxFTATBgNVBAQMDFNFR09WSUEgVkVSQTESMBAGA1UEBRMJQ0kxMjg4ODg4MRgwFgYDVQQqDA9HVVNUQVZPIExPUkVOWk8xFzAVBgNVBAoMDlBFUlNPTkEgRklTSUNBMREwDwYDVQQLDAhGSVJNQSBGMjElMCMGA1UEAwwcR1VTVEFWTyBMT1JFTlpPIFNFR09WSUEgVkVSQTCCASIwDQYJKoZIhvcNAQEBBQADggEPADCCAQoCggEBALLfrAp/nwJvld57xS+S8nvBdiPdHyfbudU3VaDHpCtVhmmmhHJerwmtqAH7YB/HFfYt+M9gPphE5ZXq8SnCTfvZ4KcPw4+XTBXKj0ONGhIgrnaf/fkOwiVPm3Vtc/1STeGmUH8E4mn3JN11+fzm5mCsCJanFrh/WZanX/cXsZ/dCbWhqiA3VZIW35BrVN6tVJBT2K+MfuIHQnOaPwtlulAZEnIOCXe11BS2+N5JyKcWg671UYsyHWYQHXG2qBQH+NWpeeo7T53edG2YTB5oNn2Mut0YxPFban6oajjr1fMNxjtfgW0NOXW2DrHaERlNbIfRnix5qppnB/koPYAyeiUCAwEAAaOCA4QwggOAMAwGA1UdEwEB/wQCMAAwDgYDVR0PAQH/BAQDAgXgMCoGA1UdJQEB/wQgMB4GCCsGAQUFBwMBBggrBgEFBQcDAgYIKwYBBQUHAwQwHQYDVR0OBBYEFE9yRkc7U0kCAgdRBBmn5nrfefWRMIGXBggrBgEFBQcBAQSBijCBhzA6BggrBgEFBQcwAYYuaHR0cHM6Ly93d3cuZG9jdW1lbnRhLmNvbS5weS9maXJtYWRpZ2l0YWwvb3NjcDBJBggrBgEFBQcwAoY9aHR0cHM6Ly93d3cuZG9jdW1lbnRhLmNvbS5weS9maXJtYWRpZ2l0YWwvZGVzY2FyZ2FzL2NhZG9jLmNydDAfBgNVHSMEGDAWgBRAJqwmXGKPxvUCVOSNwRom1u6lsjBPBgNVHR8ESDBGMESgQqBAhj5odHRwczovL3d3dy5kb2N1bWVudGEuY29tLnB5L2Zpcm1hZGlnaXRhbC9kZXNjYXJnYXMvY3JsZG9jLmNybDAoBgNVHREEITAfgR1ndXN0YXZvLnNlZ292aWFAYXZhbG9uLmNvbS5weTCCAd0GA1UdIASCAdQwggHQMIIBzAYOKwYBBAGC+TsBAQEGAQEwggG4MD8GCCsGAQUFBwIBFjNodHRwczovL3d3dy5kb2N1bWVudGEuY29tLnB5L2Zpcm1hZGlnaXRhbC9kZXNjYXJnYXMwgcAGCCsGAQUFBwICMIGzGoGwRXN0ZSBlcyB1biBjZXJ0aWZpY2FkbyBkZSBwZXJzb25hIGbtc2ljYSBjdXlhIGNsYXZlIHByaXZhZGEgZXN04SBjb250ZW5pZGEgZW4gdW4gbfNkdWxvIGRlIGhhcmR3YXJlIHNlZ3VybyB5IHN1IGZpbmFsaWRhZCBlcyBhdXRlbnRpY2FyIGEgc3UgdGl0dWxhciBvIGdlbmVyYXIgZmlybWFzIGRpZ2l0YWxlcy4wgbEGCCsGAQUFBwICMIGkGoGhVGhpcyBpcyBhbiBlbmQgdXNlciBjZXJ0aWZpY2F0ZSB3aG9zZSBwcml2YXRlIGtleSBpcyBlbWJlZGRlZCB3aXRoaW4gYSBzZWN1cmUgaGFyZHdhcmUgbW9kdWxlIHRoYXQgYWltcyB0byBhdXRoZW50aWNhdGUgaXRzIG93bmVyIG9yIGdlbmVyYXRlIGRpZ2l0YWwgc2lnbmF0dXJlcy4wDQYJKoZIhvcNAQELBQADggIBAGoSEH0G+ZkLI1N+Zg9V2fu605c0ohhmQWffPnOiNBBdX7Kls14x41ysKGQyLD1X6Bv/+u3FL5tuytOtFYmSswmxn8fPs3HphegYzHlUUF09GFNZEDNMeUx1P2L59274/ZNV2oxxts2gxtEtWpyEUvvBGgH2EXbrzNW6YgDWBU+fOEzkhy+f97F5gMuz95KT3YKFsiQnY2nUmCrMRBL2TOanBqdlP1/oBwk2B6XoozHZaowwkBGF7LkmUroJMZPNfcBrkO0cev1DqROgkyLnYF7yz79DwkvDEnlyKnDzE1/NkX066QqVd0Fn7D2nUuLDV4vt5lgPt4sj6vTYmNP3rBi9PRV7Zl2c9smVtCq5/kIIro9OjhDBU07AaiShAwgYam+koFjdplhX5uIRv9LlXTlAVMVncpYbmGKOfLFILpT2aIRqmHKEv9Y/B+VSETTVuZ+KUej6m4Mf1PuHu+zL8D3AHoZOsHKPh+HqyN5BT9H6ASs+U8xSRJbVI7xARlSGNiSTQNWmCz54adZSJt2yYm9eENN+NG7YUogxw4Sy8G5Hop7Dj6eIuabcoZ3d3f1Qrl5shxbJ3Wdo+xtWmW2f22IEhEPpWUOjlWaN0ldYyozx0eOeCWyk/rNGOqPvkf84W/UbSoWi4ccQDDdYmemCFhPSuMObIEouAtVlO09N8QAj</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Transform>
          <Transform Algorithm="http://www.w3.org/TR/2001/REC-xml-c14n-20010315"/>
        </Transforms>
        <DigestMethod Algorithm="http://www.w3.org/2001/04/xmlenc#sha256"/>
        <DigestValue>PfNv7LaF+iDR8872n/ZqA1hV9qb2y9qTS0o1vXfObIQ=</DigestValue>
      </Reference>
      <Reference URI="/xl/calcChain.xml?ContentType=application/vnd.openxmlformats-officedocument.spreadsheetml.calcChain+xml">
        <DigestMethod Algorithm="http://www.w3.org/2001/04/xmlenc#sha256"/>
        <DigestValue>NkKCGZ4GTQoEJmG1YQgW2GVEJf3m6FN89jl3wT1B4D8=</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rMLlAni5uA27ai4TDN8G/raWhlfE6WSiTXBHi4C7iUw=</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yovDozUAcWEyytYSLZey5UXV4gyM3KbO3unLZJHwjGU=</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rMLlAni5uA27ai4TDN8G/raWhlfE6WSiTXBHi4C7iUw=</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yovDozUAcWEyytYSLZey5UXV4gyM3KbO3unLZJHwjGU=</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xcdAxtWrapTYP4Do9LmicmN0aqAxXZEVDs2maQSOz+U=</DigestValue>
      </Reference>
      <Reference URI="/xl/drawings/_rels/vmlDrawing6.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rMLlAni5uA27ai4TDN8G/raWhlfE6WSiTXBHi4C7iUw=</DigestValue>
      </Reference>
      <Reference URI="/xl/drawings/drawing1.xml?ContentType=application/vnd.openxmlformats-officedocument.drawing+xml">
        <DigestMethod Algorithm="http://www.w3.org/2001/04/xmlenc#sha256"/>
        <DigestValue>Iz6eA9ejSMVOJTCQhfQE7e1JNIkO5JtCLIUh/1hOetc=</DigestValue>
      </Reference>
      <Reference URI="/xl/drawings/drawing2.xml?ContentType=application/vnd.openxmlformats-officedocument.drawing+xml">
        <DigestMethod Algorithm="http://www.w3.org/2001/04/xmlenc#sha256"/>
        <DigestValue>nRZTvDcJ0gylgjBPJaR2fEINme3gX+aUjM+KipycyuI=</DigestValue>
      </Reference>
      <Reference URI="/xl/drawings/drawing3.xml?ContentType=application/vnd.openxmlformats-officedocument.drawing+xml">
        <DigestMethod Algorithm="http://www.w3.org/2001/04/xmlenc#sha256"/>
        <DigestValue>iut4SZAZ1UeQpjEU+gw5Dxnn9yd12R1cCML1wkXgPc4=</DigestValue>
      </Reference>
      <Reference URI="/xl/drawings/drawing4.xml?ContentType=application/vnd.openxmlformats-officedocument.drawing+xml">
        <DigestMethod Algorithm="http://www.w3.org/2001/04/xmlenc#sha256"/>
        <DigestValue>tk+D1YpGvEHSj79igr61TnYcW/ZsjzyxJhpUNQBrG0s=</DigestValue>
      </Reference>
      <Reference URI="/xl/drawings/drawing5.xml?ContentType=application/vnd.openxmlformats-officedocument.drawing+xml">
        <DigestMethod Algorithm="http://www.w3.org/2001/04/xmlenc#sha256"/>
        <DigestValue>VyKcsxdgglPiXO1ztdslvI1cEMhaWrFdeRQGqjQFtP4=</DigestValue>
      </Reference>
      <Reference URI="/xl/drawings/drawing6.xml?ContentType=application/vnd.openxmlformats-officedocument.drawing+xml">
        <DigestMethod Algorithm="http://www.w3.org/2001/04/xmlenc#sha256"/>
        <DigestValue>AuD0/9mLaoHG6QcCDBdmfDI26C91xOgD8AbcUdd2LMk=</DigestValue>
      </Reference>
      <Reference URI="/xl/drawings/vmlDrawing1.vml?ContentType=application/vnd.openxmlformats-officedocument.vmlDrawing">
        <DigestMethod Algorithm="http://www.w3.org/2001/04/xmlenc#sha256"/>
        <DigestValue>ZPSFZG6pJVaesi6KndL6upoJSRXqe2NtA0GUZeKnhqE=</DigestValue>
      </Reference>
      <Reference URI="/xl/drawings/vmlDrawing2.vml?ContentType=application/vnd.openxmlformats-officedocument.vmlDrawing">
        <DigestMethod Algorithm="http://www.w3.org/2001/04/xmlenc#sha256"/>
        <DigestValue>dOkxBe5kWfBPPR6BlpzSyl4JzhbK2zjuZTafB9NiTsM=</DigestValue>
      </Reference>
      <Reference URI="/xl/drawings/vmlDrawing3.vml?ContentType=application/vnd.openxmlformats-officedocument.vmlDrawing">
        <DigestMethod Algorithm="http://www.w3.org/2001/04/xmlenc#sha256"/>
        <DigestValue>L5Cp68t21jOu+padPVAFoQ7iczVAcCmW6G1D4uxl4uQ=</DigestValue>
      </Reference>
      <Reference URI="/xl/drawings/vmlDrawing4.vml?ContentType=application/vnd.openxmlformats-officedocument.vmlDrawing">
        <DigestMethod Algorithm="http://www.w3.org/2001/04/xmlenc#sha256"/>
        <DigestValue>yBnNKEin7lrxmcEYb8CyomkQJZS5Vy6pRPx3ZG9X9uA=</DigestValue>
      </Reference>
      <Reference URI="/xl/drawings/vmlDrawing5.vml?ContentType=application/vnd.openxmlformats-officedocument.vmlDrawing">
        <DigestMethod Algorithm="http://www.w3.org/2001/04/xmlenc#sha256"/>
        <DigestValue>W1DZJe8lob7/yMSg0ggXB0TEt33L+Tsxhm/rsOGQE8g=</DigestValue>
      </Reference>
      <Reference URI="/xl/drawings/vmlDrawing6.vml?ContentType=application/vnd.openxmlformats-officedocument.vmlDrawing">
        <DigestMethod Algorithm="http://www.w3.org/2001/04/xmlenc#sha256"/>
        <DigestValue>JqRwhxDQQqx1NHQgrEY2x6yuY21F3ZrOz3FOh8Z5SKE=</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hZdmdgHyTS/KTRyTa+lfS0Kk7EdC+1F8XTmJFTU1sXU=</DigestValue>
      </Reference>
      <Reference URI="/xl/externalLinks/externalLink1.xml?ContentType=application/vnd.openxmlformats-officedocument.spreadsheetml.externalLink+xml">
        <DigestMethod Algorithm="http://www.w3.org/2001/04/xmlenc#sha256"/>
        <DigestValue>UJ6t/HezMwFxCh5W8NrBrn6GlLeZdlzOu3p2sXzSAiY=</DigestValue>
      </Reference>
      <Reference URI="/xl/media/image1.png?ContentType=image/png">
        <DigestMethod Algorithm="http://www.w3.org/2001/04/xmlenc#sha256"/>
        <DigestValue>QETpk/eixegbAEuOayVHoshex+m3HA9JamopO4Ox6vE=</DigestValue>
      </Reference>
      <Reference URI="/xl/media/image2.emf?ContentType=image/x-emf">
        <DigestMethod Algorithm="http://www.w3.org/2001/04/xmlenc#sha256"/>
        <DigestValue>L4Ih2x4ljceMd9T76fIvmbVbYVQ6l8kXCm4cWEBWccs=</DigestValue>
      </Reference>
      <Reference URI="/xl/media/image3.emf?ContentType=image/x-emf">
        <DigestMethod Algorithm="http://www.w3.org/2001/04/xmlenc#sha256"/>
        <DigestValue>rtxnrRZLoWDczNbhumVKe82O+iDlbHXoCT06wuxOycg=</DigestValue>
      </Reference>
      <Reference URI="/xl/media/image4.emf?ContentType=image/x-emf">
        <DigestMethod Algorithm="http://www.w3.org/2001/04/xmlenc#sha256"/>
        <DigestValue>XxON75HTwr2x3og85J7ZL0H8NU9xQeyVXj9tSXQmwrQ=</DigestValue>
      </Reference>
      <Reference URI="/xl/media/image5.emf?ContentType=image/x-emf">
        <DigestMethod Algorithm="http://www.w3.org/2001/04/xmlenc#sha256"/>
        <DigestValue>2hM80Ffp+lXzXRvGPm0aeaZwqPxvfhDCLCCVBLtvP/0=</DigestValue>
      </Reference>
      <Reference URI="/xl/media/image6.emf?ContentType=image/x-emf">
        <DigestMethod Algorithm="http://www.w3.org/2001/04/xmlenc#sha256"/>
        <DigestValue>rcHlpgUUxMRQMKYRcB1FTg9OyDbzFnacOcGxTH3EvRo=</DigestValue>
      </Reference>
      <Reference URI="/xl/printerSettings/printerSettings1.bin?ContentType=application/vnd.openxmlformats-officedocument.spreadsheetml.printerSettings">
        <DigestMethod Algorithm="http://www.w3.org/2001/04/xmlenc#sha256"/>
        <DigestValue>9s98k3pRJYZbZRI3nRUSbX6O1nlH5VxF/ONUg7whrDo=</DigestValue>
      </Reference>
      <Reference URI="/xl/printerSettings/printerSettings2.bin?ContentType=application/vnd.openxmlformats-officedocument.spreadsheetml.printerSettings">
        <DigestMethod Algorithm="http://www.w3.org/2001/04/xmlenc#sha256"/>
        <DigestValue>7ZL5mJ5NYdzDfvPqqEG+LCYDK0pqzs59+lTTJCGbBXc=</DigestValue>
      </Reference>
      <Reference URI="/xl/printerSettings/printerSettings3.bin?ContentType=application/vnd.openxmlformats-officedocument.spreadsheetml.printerSettings">
        <DigestMethod Algorithm="http://www.w3.org/2001/04/xmlenc#sha256"/>
        <DigestValue>HMdMUL8w+I9ClksnzngAU/DFEw61Q94L2jYOp3byfXQ=</DigestValue>
      </Reference>
      <Reference URI="/xl/printerSettings/printerSettings4.bin?ContentType=application/vnd.openxmlformats-officedocument.spreadsheetml.printerSettings">
        <DigestMethod Algorithm="http://www.w3.org/2001/04/xmlenc#sha256"/>
        <DigestValue>FLifMMW5UlLOUkpcqJGjhMbaevjgUnUQwEEg5oUA/N4=</DigestValue>
      </Reference>
      <Reference URI="/xl/printerSettings/printerSettings5.bin?ContentType=application/vnd.openxmlformats-officedocument.spreadsheetml.printerSettings">
        <DigestMethod Algorithm="http://www.w3.org/2001/04/xmlenc#sha256"/>
        <DigestValue>erdIS1iKfwFCdbi3s0oPTvg5S/K15hG2IyNub5we1Ag=</DigestValue>
      </Reference>
      <Reference URI="/xl/printerSettings/printerSettings6.bin?ContentType=application/vnd.openxmlformats-officedocument.spreadsheetml.printerSettings">
        <DigestMethod Algorithm="http://www.w3.org/2001/04/xmlenc#sha256"/>
        <DigestValue>erdIS1iKfwFCdbi3s0oPTvg5S/K15hG2IyNub5we1Ag=</DigestValue>
      </Reference>
      <Reference URI="/xl/sharedStrings.xml?ContentType=application/vnd.openxmlformats-officedocument.spreadsheetml.sharedStrings+xml">
        <DigestMethod Algorithm="http://www.w3.org/2001/04/xmlenc#sha256"/>
        <DigestValue>RPPnc5lcGs/yPOyli3h2BvAFTwYP175FHHrmaZOyIEM=</DigestValue>
      </Reference>
      <Reference URI="/xl/styles.xml?ContentType=application/vnd.openxmlformats-officedocument.spreadsheetml.styles+xml">
        <DigestMethod Algorithm="http://www.w3.org/2001/04/xmlenc#sha256"/>
        <DigestValue>V4kgIaPdYHHhEOChje8TfX48zFBQjj1JugvmSyhnTes=</DigestValue>
      </Reference>
      <Reference URI="/xl/theme/theme1.xml?ContentType=application/vnd.openxmlformats-officedocument.theme+xml">
        <DigestMethod Algorithm="http://www.w3.org/2001/04/xmlenc#sha256"/>
        <DigestValue>Q1Y4CPpXAEfTWbGgm5zElx8B0pHQK4RzdZXVzDJUMDc=</DigestValue>
      </Reference>
      <Reference URI="/xl/workbook.xml?ContentType=application/vnd.openxmlformats-officedocument.spreadsheetml.sheet.main+xml">
        <DigestMethod Algorithm="http://www.w3.org/2001/04/xmlenc#sha256"/>
        <DigestValue>UOyZu64bED9q1WkpZrRS17Ur7zbtqbc3YlNfxIURLeo=</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Transform>
          <Transform Algorithm="http://www.w3.org/TR/2001/REC-xml-c14n-20010315"/>
        </Transforms>
        <DigestMethod Algorithm="http://www.w3.org/2001/04/xmlenc#sha256"/>
        <DigestValue>oD48ebbWmF/JeQKc+4mwRyt9mc0Q97z+n3PwXpERpqk=</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xTGNXcFxdW97Ugv9DnC0C0GSYso2IhwDUvIcHQA2nC0=</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ng5+l2MU4nkB7pLPNjb72h5DZhBlofEHAumJpmV2vog=</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ZL4O3COuea0DhgUU6BT2xFzURtXhTaRgIKk4i896Y3A=</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CzlDtl22I9Dc3pB9aymM78IJFfoE8WmqBDXuL9cYhtI=</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hrbFOjdPrfydM07ISZLCdeBsg4i6zV1UDHRIiw657nk=</DigestValue>
      </Reference>
      <Reference URI="/xl/worksheets/sheet1.xml?ContentType=application/vnd.openxmlformats-officedocument.spreadsheetml.worksheet+xml">
        <DigestMethod Algorithm="http://www.w3.org/2001/04/xmlenc#sha256"/>
        <DigestValue>UDM/jY1Wq6ETD166PMeHakaUYA3NruoGPt60eg+NGr4=</DigestValue>
      </Reference>
      <Reference URI="/xl/worksheets/sheet2.xml?ContentType=application/vnd.openxmlformats-officedocument.spreadsheetml.worksheet+xml">
        <DigestMethod Algorithm="http://www.w3.org/2001/04/xmlenc#sha256"/>
        <DigestValue>xktHL+Wo5XsnPqwFNShpCGLeDqV1jcPnatp7YUwWiHA=</DigestValue>
      </Reference>
      <Reference URI="/xl/worksheets/sheet3.xml?ContentType=application/vnd.openxmlformats-officedocument.spreadsheetml.worksheet+xml">
        <DigestMethod Algorithm="http://www.w3.org/2001/04/xmlenc#sha256"/>
        <DigestValue>MwfVtw56s8dfvgjxdZp2s7CINywgVn4wk8kJb7nVIAQ=</DigestValue>
      </Reference>
      <Reference URI="/xl/worksheets/sheet4.xml?ContentType=application/vnd.openxmlformats-officedocument.spreadsheetml.worksheet+xml">
        <DigestMethod Algorithm="http://www.w3.org/2001/04/xmlenc#sha256"/>
        <DigestValue>169PO+AIiCtmSUiyEya63EQ8LFa4cjCULE6SBzXNRW0=</DigestValue>
      </Reference>
      <Reference URI="/xl/worksheets/sheet5.xml?ContentType=application/vnd.openxmlformats-officedocument.spreadsheetml.worksheet+xml">
        <DigestMethod Algorithm="http://www.w3.org/2001/04/xmlenc#sha256"/>
        <DigestValue>4adh86+UyL4yZMJlbTJ7EIXa+aDs0VhtPDakkRoOUHE=</DigestValue>
      </Reference>
      <Reference URI="/xl/worksheets/sheet6.xml?ContentType=application/vnd.openxmlformats-officedocument.spreadsheetml.worksheet+xml">
        <DigestMethod Algorithm="http://www.w3.org/2001/04/xmlenc#sha256"/>
        <DigestValue>H25Lz6bqnWYMsLWbbU52BQVE3+W5SCmH7Sixt6Kfc1k=</DigestValue>
      </Reference>
      <Reference URI="/xl/worksheets/sheet7.xml?ContentType=application/vnd.openxmlformats-officedocument.spreadsheetml.worksheet+xml">
        <DigestMethod Algorithm="http://www.w3.org/2001/04/xmlenc#sha256"/>
        <DigestValue>8D4CJ01AmzJSkiqVlVifk2Ln2yQJAyDzzEDdXuOYUTE=</DigestValue>
      </Reference>
    </Manifest>
    <SignatureProperties>
      <SignatureProperty Id="idSignatureTime" Target="#idPackageSignature">
        <mdssi:SignatureTime xmlns:mdssi="http://schemas.openxmlformats.org/package/2006/digital-signature">
          <mdssi:Format>YYYY-MM-DDThh:mm:ssTZD</mdssi:Format>
          <mdssi:Value>2022-05-13T16:24:12Z</mdssi:Value>
        </mdssi:SignatureTime>
      </SignatureProperty>
    </SignatureProperties>
  </Object>
  <Object Id="idOfficeObject">
    <SignatureProperties>
      <SignatureProperty Id="idOfficeV1Details" Target="#idPackageSignature">
        <SignatureInfoV1 xmlns="http://schemas.microsoft.com/office/2006/digsig">
          <SetupID>{5D55C1C9-6223-42D9-9530-3550A205405C}</SetupID>
          <SignatureText>Gustavo Segovia</SignatureText>
          <SignatureImage/>
          <SignatureComments/>
          <WindowsVersion>10.0</WindowsVersion>
          <OfficeVersion>16.0.10385/14</OfficeVersion>
          <ApplicationVersion>16.0.10385</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2022-05-13T16:24:12Z</xd:SigningTime>
          <xd:SigningCertificate>
            <xd:Cert>
              <xd:CertDigest>
                <DigestMethod Algorithm="http://www.w3.org/2001/04/xmlenc#sha256"/>
                <DigestValue>8jYLkXsrgjb0PsNU7LWkI5M1DprNxsQn2uagoYS6RUg=</DigestValue>
              </xd:CertDigest>
              <xd:IssuerSerial>
                <X509IssuerName>C=PY, O=DOCUMENTA S.A., CN=CA-DOCUMENTA S.A., SERIALNUMBER=RUC 80050172-1</X509IssuerName>
                <X509SerialNumber>4348934476594112023</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qTCCBZGgAwIBAgIQWC+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hk+D/VTF+X5H6btEEiBu1KNEf35B5e2pyeOAOBsduFcJAgh3tjNAQGcY057ad1eCdBf6pbXv8Mhio0jlcGSvlmF+OVTTYvTUwF2HbgHDqOiQDJpnDzMhVXmNKfKH7W62QYKp0fKB8F8li1ChNt30za2bqzeTntqq3kCXHlhbjHlLMHqV76MgsEeHuSJMtxOBbQatlxyJRmcEfUyF/hu8A8q3caWLFOzfsJbTfpAxkxo3/ewkRVF/SAj70/3VBrw+IY/9TTTeS2oYrWkurC3tT5KTmwr1mMKIBprkVRVqzWuh+4HyPmgF/u4kqI6A8xiA1mdsk+hCP5zICkEv+qwjP9mK4pq1gTvjvuQ6sbu2+qBaUi5nTr/L81Y5vSvLOR0Hod7GmCx9p7JWMzEVAGmh28F0ZqPt5Ry37w4DLdtrBJPzdyso36OZseNaXM3puukBisbv2vyt2ydUvuLwEbl2oYDKcvfifCLauqlgwCv5BKFuxBDL/KKaxnJZBYKbEtgY9ztwYEY8xyAbyQqH/JAB88VW04vw7GVkdUPu7mw1udKafyJXRrqlsrAbCTWdtwYuXJPj3mi/x3z6+Fg1+kx9izYU/5+DtGLhk3YN0eIObqtjUjBhqT+u1rJ3iZtalwRtDBhEb5ehrQIDAQABo4ICUzCCAk8wEgYDVR0TAQH/BAgwBgEB/wIBADAOBgNVHQ8BAf8EBAMCAQYwHQYDVR0OBBYEFEAmrCZcYo/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wo/po7oT9Qq40OltXGGgBIA3i4NGFQ5UBsWU3tI+O3jNkBi/9k/BkYHVT9UxWNHUxoZw+QJsAKl5f8wQksVH18Scq5Z+RUSBQ7v1hvvH1m2P7FXcB0nf+nwDVoDyGv57EmhKofwQibUzKajDts6JrsXyugQhVbLynSCw4qPMJLpImpL21LxxVMcryQMYymYUAr3DrMLOUuXxKLXCSOf8oP/PSmBvKldr2xeGJ5kowMxq0Af8mn7+pnm3yi0Ons5plFugKv3eSAmBY3zBS5NGPt9FFY/9FeNbCNXLEIRhaCx3T/6lSfIJZU5fCfLUY3y0hkSwuoK1gf/hHFyqyN/PrJ8E9PbyEzpMYwc51K+PhRRMcrJaD9txveHz8XjDrjjoISL+ZV54LMzUi5sF++nG79TLxDaC4vBtg6I8mOooFqzbsYgM3R4SaElTQIv6dSEZX1wKJXh25RbldqePe4Alnwe3vU97ZrTEpKPQkRM4lPJVElOicbYR1Wx5xrvyFucagF6IVeP4IZLJt1L4rbiSzPq027Q8jECgeJeRQWVKS8nQ8KyMfA0tgAuL3Vtub5pSbMI3xqtQwdJtOgwFj2iVp1BQv3XegF6OySbw/sk46AGWOTwb6vwUPq5TfnuNzO92keBxGg+aWylEC25zYFPYpAq384g5lmVaV53zmp1f</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D8BAACfAAAAAAAAAAAAAABmFgAAOwsAACBFTUYAAAEA0BsAAKoAAAAGAAAAAAAAAAAAAAAAAAAAgAcAADgEAABYAQAAwgAAAAAAAAAAAAAAAAAAAMA/BQDQ9QIACgAAABAAAAAAAAAAAAAAAEsAAAAQAAAAAAAAAAUAAAAeAAAAGAAAAAAAAAAAAAAAQAEAAKAAAAAnAAAAGAAAAAEAAAA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8PDwAAAAAAAlAAAADAAAAAEAAABMAAAAZAAAAAAAAAAAAAAAPwEAAJ8AAAAAAAAAAAAAAEABAACgAAAAIQDwAAAAAAAAAAAAAACAPwAAAAAAAAAAAACAPwAAAAAAAAAAAAAAAAAAAAAAAAAAAAAAAAAAAAAAAAAAJQAAAAwAAAAAAACAKAAAAAwAAAABAAAAJwAAABgAAAABAAAAAAAAAPDw8A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8AAAAAACUAAAAMAAAAAQAAAEwAAABkAAAAAAAAAAQAAAA/AQAAFwAAAAAAAAAEAAAAQAEAABQAAAAhAPAAAAAAAAAAAAAAAIA/AAAAAAAAAAAAAIA/AAAAAAAAAAAAAAAAAAAAAAAAAAAAAAAAAAAAAAAAAAAlAAAADAAAAAAAAIAoAAAADAAAAAEAAAAnAAAAGAAAAAEAAAAAAAAA////AAAAAAAlAAAADAAAAAEAAABMAAAAZAAAAPgAAAAFAAAANAEAABUAAAD4AAAABQAAAD0AAAARAAAAIQDwAAAAAAAAAAAAAACAPwAAAAAAAAAAAACAPwAAAAAAAAAAAAAAAAAAAAAAAAAAAAAAAAAAAAAAAAAAJQAAAAwAAAAAAACAKAAAAAwAAAABAAAAUgAAAHABAAABAAAA8////wAAAAAAAAAAAAAAAJABAAAAAAABAAAAAHMAZQBnAG8AZQAgAHUAaQAAAAAAAAAAAAAAAAAAAAAAAAAAAAAAAAAAAAAAAAAAAAAAAAAAAAAAAAAAAAAAAAAAAAAAoJBr7P1/AAAAAAAAAAAAACgSAAAAAAAAQAAAwP1/AAAwFpXq/X8AAB6j84D9fwAABAAAAAAAAAAwFpXq/X8AALm5ua3CAAAAAAAAAAAAAAB82u0nr+MAALMAAADCAAAASAAAAAAAAAC4qFOB/X8AACCjXIH9fwAA4OwqgQAAAAABAAAAAAAAAJbEU4H9fwAAAACV6v1/AAAAAAAAAAAAAAAAAADCAAAA0bdC6v1/AAAAAAAAAAAAABAdAAAAAAAA4EkqhgoCAAAIvLmtwgAAAOBJKoYKAgAAC6dG6v1/AADQurmtwgAAAGm7ua3CAAAAAAAAAAAAAAAAAAAAZHYACAAAAAAlAAAADAAAAAEAAAAYAAAADAAAAAAAAAASAAAADAAAAAEAAAAeAAAAGAAAAPgAAAAFAAAANQEAABYAAAAlAAAADAAAAAEAAABUAAAAhAAAAPkAAAAFAAAAMwEAABUAAAABAAAAVVWPQSa0j0H5AAAABQAAAAkAAABMAAAAAAAAAAAAAAAAAAAA//////////9gAAAAMQAzAC8ANQAvADIAMAAyADIAAAAHAAAABwAAAAUAAAAHAAAABQAAAAcAAAAHAAAABwAAAAcAAABLAAAAQAAAADAAAAAFAAAAIAAAAAEAAAABAAAAEAAAAAAAAAAAAAAAQAEAAKAAAAAAAAAAAAAAAEABAACgAAAAUgAAAHABAAACAAAAFAAAAAkAAAAAAAAAAAAAALwCAAAAAAAAAQICIlMAeQBzAHQAZQBtAAAAAAAAAAAAAAAAAAAAAAAAAAAAAAAAAAAAAAAAAAAAAAAAAAAAAAAAAAAAAAAAAAAAAAAAAAAACQAAAAEAAAAJAAAAAAAAAP////8KAgAAiP5p6v1/AAAAAAAAAAAAAAAAAAAAAAAAgOO4rcIAAABI47itwgAAAAAAAAAAAAAAAAAAAAAAAACsguwnr+MAALhs+dP9fwAAEQAAAAAAAACgyN+KCgIAAOBJKoYKAgAAoOS4rQAAAAAAAAAAAAAAAAcAAAAAAAAAAGJnhgoCAADc47itwgAAABnkuK3CAAAA0bdC6v1/AACA47itwgAAANZNR+oAAAAAvPk3W8UIAAARAAAAAAAAAOBJKoYKAgAAC6dG6v1/AACA47itwgAAABnkuK3CAAAAAAAAAAAAAAAAAAAAZHYACAAAAAAlAAAADAAAAAIAAAAnAAAAGAAAAAMAAAAAAAAAAAAAAAAAAAAlAAAADAAAAAMAAABMAAAAZAAAAAAAAAAAAAAA//////////8AAAAAHAAAAAAAAAA/AAAAIQDwAAAAAAAAAAAAAACAPwAAAAAAAAAAAACAPwAAAAAAAAAAAAAAAAAAAAAAAAAAAAAAAAAAAAAAAAAAJQAAAAwAAAAAAACAKAAAAAwAAAADAAAAJwAAABgAAAADAAAAAAAAAAAAAAAAAAAAJQAAAAwAAAADAAAATAAAAGQAAAAAAAAAAAAAAP//////////AAAAABwAAABAAQAAAAAAACEA8AAAAAAAAAAAAAAAgD8AAAAAAAAAAAAAgD8AAAAAAAAAAAAAAAAAAAAAAAAAAAAAAAAAAAAAAAAAACUAAAAMAAAAAAAAgCgAAAAMAAAAAwAAACcAAAAYAAAAAwAAAAAAAAAAAAAAAAAAACUAAAAMAAAAAwAAAEwAAABkAAAAAAAAAAAAAAD//////////0ABAAAcAAAAAAAAAD8AAAAhAPAAAAAAAAAAAAAAAIA/AAAAAAAAAAAAAIA/AAAAAAAAAAAAAAAAAAAAAAAAAAAAAAAAAAAAAAAAAAAlAAAADAAAAAAAAIAoAAAADAAAAAMAAAAnAAAAGAAAAAMAAAAAAAAAAAAAAAAAAAAlAAAADAAAAAMAAABMAAAAZAAAAAAAAABbAAAAPwEAAFwAAAAAAAAAWwAAAEABAAACAAAAIQDwAAAAAAAAAAAAAACAPwAAAAAAAAAAAACAPwAAAAAAAAAAAAAAAAAAAAAAAAAAAAAAAAAAAAAAAAAAJQAAAAwAAAAAAACAKAAAAAwAAAADAAAAJwAAABgAAAADAAAAAAAAAP///wAAAAAAJQAAAAwAAAADAAAATAAAAGQAAAAAAAAAHAAAAD8BAABaAAAAAAAAABwAAABAAQAAPwAAACEA8AAAAAAAAAAAAAAAgD8AAAAAAAAAAAAAgD8AAAAAAAAAAAAAAAAAAAAAAAAAAAAAAAAAAAAAAAAAACUAAAAMAAAAAAAAgCgAAAAMAAAAAwAAACcAAAAYAAAAAwAAAAAAAAD///8AAAAAACUAAAAMAAAAAwAAAEwAAABkAAAACwAAADcAAAAhAAAAWgAAAAsAAAA3AAAAFwAAACQAAAAhAPAAAAAAAAAAAAAAAIA/AAAAAAAAAAAAAIA/AAAAAAAAAAAAAAAAAAAAAAAAAAAAAAAAAAAAAAAAAAAlAAAADAAAAAAAAIAoAAAADAAAAAMAAABSAAAAcAEAAAMAAADg////AAAAAAAAAAAAAAAAkAEAAAAAAAEAAAAAYQByAGkAYQBsAAAAAAAAAAAAAAAAAAAAAAAAAAAAAAAAAAAAAAAAAAAAAAAAAAAAAAAAAAAAAAAAAAAAAAAAAAAA//8AAAAAAQAAAOBbSZ0KAgAAAAAAAAAAAACI/mnq/X8AAAAAAAAAAAAAMGFCnQoCAABnnj6/kmfYAQIAAAAAAAAAAAAAAAAAAAAAAAAAAAAAAIyh7Cev4wAAqPqEgP1/AABo/4SA/X8AAOD///8AAAAA4EkqhgoCAACYx7itAAAAAAAAAAAAAAAABgAAAAAAAAAgAAAAAAAAALzGuK3CAAAA+ca4rcIAAADRt0Lq/X8AAAAAAAAAAAAAAAAAAAAAAADQRBGdCgIAAAAAAAAAAAAA4EkqhgoCAAALp0bq/X8AAGDGuK3CAAAA+ca4rcIAAAAAAAAAAAAAAAAAAABkdgAIAAAAACUAAAAMAAAAAwAAABgAAAAMAAAAAAAAABIAAAAMAAAAAQAAABYAAAAMAAAACAAAAFQAAABUAAAADAAAADcAAAAgAAAAWgAAAAEAAABVVY9BJrSPQQwAAABbAAAAAQAAAEwAAAAEAAAACwAAADcAAAAiAAAAWwAAAFAAAABYAAAAFQAAABYAAAAMAAAAAAAAACUAAAAMAAAAAgAAACcAAAAYAAAABAAAAAAAAAD///8AAAAAACUAAAAMAAAABAAAAEwAAABkAAAALQAAACAAAAA0AQAAWgAAAC0AAAAgAAAACAEAADsAAAAhAPAAAAAAAAAAAAAAAIA/AAAAAAAAAAAAAIA/AAAAAAAAAAAAAAAAAAAAAAAAAAAAAAAAAAAAAAAAAAAlAAAADAAAAAAAAIAoAAAADAAAAAQAAAAnAAAAGAAAAAQAAAAAAAAA////AAAAAAAlAAAADAAAAAQAAABMAAAAZAAAAC0AAAAgAAAANAEAAFYAAAAtAAAAIAAAAAgBAAA3AAAAIQDwAAAAAAAAAAAAAACAPwAAAAAAAAAAAACAPwAAAAAAAAAAAAAAAAAAAAAAAAAAAAAAAAAAAAAAAAAAJQAAAAwAAAAAAACAKAAAAAwAAAAEAAAAJwAAABgAAAAEAAAAAAAAAP///wAAAAAAJQAAAAwAAAAEAAAATAAAAGQAAAAtAAAAOwAAAMEAAABWAAAALQAAADsAAACVAAAAHAAAACEA8AAAAAAAAAAAAAAAgD8AAAAAAAAAAAAAgD8AAAAAAAAAAAAAAAAAAAAAAAAAAAAAAAAAAAAAAAAAACUAAAAMAAAAAAAAgCgAAAAMAAAABAAAAFIAAABwAQAABAAAAOz///8AAAAAAAAAAAAAAACQAQAAAAAAAQAAAABzAGUAZwBvAGUAIAB1AGkAAAAAAAAAAAAAAAAAAAAAAAAAAAAAAAAAAAAAAAAAAAAAAAAAAAAAAAAAAAAAAAAAAAAAAAAAAAAAAAAAAAAAAAAAAAAIAAAAAAAAAIj+aer9fwAAAAAAAAAAAAAcPACAAACgPwAAoD8AAKA//v////////8AAAAAAAAAAAAAAAAAAAAALKbsJ6/jAAAAAAAAAAAAAAgAAAAAAAAA7P///wAAAADgSSqGCgIAADjIuK0AAAAAAAAAAAAAAAAJAAAAAAAAACAAAAAAAAAAXMe4rcIAAACZx7itwgAAANG3Qur9fwAAAAAAAAAAAACJyAuAAAAAAIBEEZ0KAgAAAAAAAAAAAADgSSqGCgIAAAunRur9fwAAAMe4rcIAAACZx7itwgAAAAAAAAAAAAAAAAAAAGR2AAgAAAAAJQAAAAwAAAAEAAAAGAAAAAwAAAAAAAAAEgAAAAwAAAABAAAAHgAAABgAAAAtAAAAOwAAAMIAAABXAAAAJQAAAAwAAAAEAAAAVAAAAKgAAAAuAAAAOwAAAMAAAABWAAAAAQAAAFVVj0EmtI9BLgAAADsAAAAPAAAATAAAAAAAAAAAAAAAAAAAAP//////////bAAAAEcAdQBzAHQAYQB2AG8AIABTAGUAZwBvAHYAaQBhAAAADgAAAAsAAAAIAAAABwAAAAoAAAAKAAAADAAAAAUAAAALAAAACgAAAAwAAAAMAAAACgAAAAUAAAAKAAAASwAAAEAAAAAwAAAABQAAACAAAAABAAAAAQAAABAAAAAAAAAAAAAAAEABAACgAAAAAAAAAAAAAABAAQAAoAAAACUAAAAMAAAAAgAAACcAAAAYAAAABQAAAAAAAAD///8AAAAAACUAAAAMAAAABQAAAEwAAABkAAAAAAAAAGEAAAA/AQAAmwAAAAAAAABhAAAAQAEAADsAAAAhAPAAAAAAAAAAAAAAAIA/AAAAAAAAAAAAAIA/AAAAAAAAAAAAAAAAAAAAAAAAAAAAAAAAAAAAAAAAAAAlAAAADAAAAAAAAIAoAAAADAAAAAUAAAAnAAAAGAAAAAUAAAAAAAAA////AAAAAAAlAAAADAAAAAUAAABMAAAAZAAAAAsAAABhAAAANAEAAHEAAAALAAAAYQAAACoBAAARAAAAIQDwAAAAAAAAAAAAAACAPwAAAAAAAAAAAACAPwAAAAAAAAAAAAAAAAAAAAAAAAAAAAAAAAAAAAAAAAAAJQAAAAwAAAAAAACAKAAAAAwAAAAFAAAAJQAAAAwAAAABAAAAGAAAAAwAAAAAAAAAEgAAAAwAAAABAAAAHgAAABgAAAALAAAAYQAAADUBAAByAAAAJQAAAAwAAAABAAAAVAAAAKwAAAAMAAAAYQAAAHAAAABxAAAAAQAAAFVVj0EmtI9BDAAAAGEAAAAQAAAATAAAAAAAAAAAAAAAAAAAAP//////////bAAAAEcAdQBzAHQAYQB2AG8AIABTAGUAZwBvAHYAaQBhACAACQAAAAcAAAAGAAAABAAAAAcAAAAGAAAACAAAAAQAAAAHAAAABwAAAAgAAAAIAAAABgAAAAMAAAAHAAAABAAAAEsAAABAAAAAMAAAAAUAAAAgAAAAAQAAAAEAAAAQAAAAAAAAAAAAAABAAQAAoAAAAAAAAAAAAAAAQAEAAKAAAAAlAAAADAAAAAIAAAAnAAAAGAAAAAUAAAAAAAAA////AAAAAAAlAAAADAAAAAUAAABMAAAAZAAAAAsAAAB2AAAANAEAAIYAAAALAAAAdgAAACoBAAARAAAAIQDwAAAAAAAAAAAAAACAPwAAAAAAAAAAAACAPwAAAAAAAAAAAAAAAAAAAAAAAAAAAAAAAAAAAAAAAAAAJQAAAAwAAAAAAACAKAAAAAwAAAAFAAAAJQAAAAwAAAABAAAAGAAAAAwAAAAAAAAAEgAAAAwAAAABAAAAHgAAABgAAAALAAAAdgAAADUBAACHAAAAJQAAAAwAAAABAAAAVAAAAKgAAAAMAAAAdgAAAGUAAACGAAAAAQAAAFVVj0EmtI9BDAAAAHYAAAAPAAAATAAAAAAAAAAAAAAAAAAAAP//////////bAAAAFYAaQBjAGUALQBQAHIAZQBzAGkAZABlAG4AdABlAAAACAAAAAMAAAAGAAAABwAAAAUAAAAHAAAABQAAAAcAAAAGAAAAAwAAAAgAAAAHAAAABwAAAAQAAAAHAAAASwAAAEAAAAAwAAAABQAAACAAAAABAAAAAQAAABAAAAAAAAAAAAAAAEABAACgAAAAAAAAAAAAAABAAQAAoAAAACUAAAAMAAAAAgAAACcAAAAYAAAABQAAAAAAAAD///8AAAAAACUAAAAMAAAABQAAAEwAAABkAAAACwAAAIsAAAAvAQAAmwAAAAsAAACLAAAAJQEAABEAAAAhAPAAAAAAAAAAAAAAAIA/AAAAAAAAAAAAAIA/AAAAAAAAAAAAAAAAAAAAAAAAAAAAAAAAAAAAAAAAAAAlAAAADAAAAAAAAIAoAAAADAAAAAUAAAAlAAAADAAAAAEAAAAYAAAADAAAAAAAAAASAAAADAAAAAEAAAAWAAAADAAAAAAAAABUAAAARAEAAAwAAACLAAAALgEAAJsAAAABAAAAVVWPQSa0j0EMAAAAiwAAACkAAABMAAAABAAAAAsAAACLAAAAMAEAAJwAAACgAAAARgBpAHIAbQBhAGQAbwAgAHAAbwByADoAIABHAFUAUwBUAEEAVgBPACAATABPAFIARQBOAFoATwAgAFMARQBHAE8AVgBJAEEAIABWAEUAUgBBAAAABgAAAAMAAAAFAAAACwAAAAcAAAAIAAAACAAAAAQAAAAIAAAACAAAAAUAAAADAAAABAAAAAkAAAAJAAAABwAAAAcAAAAIAAAACAAAAAoAAAAEAAAABgAAAAoAAAAIAAAABwAAAAoAAAAHAAAACgAAAAQAAAAHAAAABwAAAAkAAAAKAAAACAAAAAMAAAAIAAAABAAAAAgAAAAHAAAACAAAAAgAAAAWAAAADAAAAAAAAAAlAAAADAAAAAIAAAAOAAAAFAAAAAAAAAAQAAAAFAAAAA==</Object>
  <Object Id="idInvalidSigLnImg">AQAAAGwAAAAAAAAAAAAAAD8BAACfAAAAAAAAAAAAAABmFgAAOwsAACBFTUYAAAEACCAAALAAAAAGAAAAAAAAAAAAAAAAAAAAgAcAADgEAABYAQAAwgAAAAAAAAAAAAAAAAAAAMA/BQDQ9QIACgAAABAAAAAAAAAAAAAAAEsAAAAQAAAAAAAAAAUAAAAeAAAAGAAAAAAAAAAAAAAAQAEAAKAAAAAnAAAAGAAAAAEAAAA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8PDwAAAAAAAlAAAADAAAAAEAAABMAAAAZAAAAAAAAAAAAAAAPwEAAJ8AAAAAAAAAAAAAAEABAACgAAAAIQDwAAAAAAAAAAAAAACAPwAAAAAAAAAAAACAPwAAAAAAAAAAAAAAAAAAAAAAAAAAAAAAAAAAAAAAAAAAJQAAAAwAAAAAAACAKAAAAAwAAAABAAAAJwAAABgAAAABAAAAAAAAAPDw8A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8AAAAAACUAAAAMAAAAAQAAAEwAAABkAAAAAAAAAAQAAAA/AQAAFwAAAAAAAAAEAAAAQAEAABQAAAAhAPAAAAAAAAAAAAAAAIA/AAAAAAAAAAAAAIA/AAAAAAAAAAAAAAAAAAAAAAAAAAAAAAAAAAAAAAAAAAAlAAAADAAAAAAAAIAoAAAADAAAAAEAAAAnAAAAGAAAAAEAAAAAAAAA////AAAAAAAlAAAADAAAAAEAAABMAAAAZAAAAAsAAAAEAAAAHgAAABcAAAALAAAABAAAABQAAAAUAAAAIQDwAAAAAAAAAAAAAACAPwAAAAAAAAAAAACAPwAAAAAAAAAAAAAAAAAAAAAAAAAAAAAAAAAAAAAAAAAAJQAAAAwAAAAAAACAKAAAAAwAAAABAAAAUAAAAHQDAAANAAAABQAAABwAAAAUAAAADQAAAAUAAAAAAAAAAAAAABAAAAAQAAAATAAAACgAAAB0AAAAAAMAAAAAAAAAAAAAEAAAACgAAAAQAAAAEAAAAAEAGAAAAAAAAAAAAAAAAAAAAAAAAAAAAAAAAAAAAAAAAAAAAAAAAAAAAAAKFkIcPLYRJW8AAAAAAAAAAAAAAAAAAAAAAAAIETQOHlwAAAAAAAAAAAAAAAAAAAARJW8fQ8kfQ8kLGUsAAAAAAAAAAAAAAAAIETQdQMEJEzt7t91LdKBLdKBLdKA/YocECRgcPbgfQ8keQcQIEjYWIzAdLT4IETQdQMEVLosAAABLdKClzeR7t92+1uV7t91pdn4HEDEdQMEfQ8kdQMEIETQIETQdQMEdP70ECRgAAABLdKB7t93t7e3t7e3t7e3t7e19fX0GDiocPLYfQ8kdQMEdQMEfQ8kJEzslOlAAAABLdKC91eTt7e3t7e3t7e3t7e3t7e1TU1MECBodP70fQ8kfQ8kWMJABAgI3VXYAAABLdKB7t93t7e2+eje+eje1dDRWVlYECBoXMpcfQ8kfQ8kfQ8kfQ8kULIYBAwkAAABLdKC91eTt7e3t7e3t7e09PT0KF0YdP78fQ8kfQ8kQI2oFCyEVLYkfQ8kaOq4HEDFLdKB7t93t7e3Z5Op7t90OFRobO7MfQ8kcPbgKFkQyMjKkpKQ6OjoGDioRJW8ECh5LdKC91eTt7e17t917t90+XG8GDiwQI2oHCRFsbGzn5+ft7e3t7e2Toq0oPlYAAABLdKB7t93t7e17t917t917t91bh6ODg4PLy8vt7e3t7e3t7e3t7e17t91LdKAAAABLdKC91eTt7e3Z5Op7t917t93M3eft7e3t7e3t7e3t7e3t7e3t7e3E2OZLdKAAAABLdKB7t93t7e3t7e3t7e3t7e3t7e3t7e3t7e3t7e3t7e3t7e3t7e17t91LdKAAAABLdKClzeR7t92+1uV7t92+1uV7t92+1uV7t92+1uV7t92+1uV7t92qz+VLdKAAAAB7t91LdKBLdKBLdKBLdKBLdKBLdKBLdKBLdKBLdKBLdKBLdKBLdKBLdKB7t90AAAAAAAAAAAAAAAAAAAAAAAAAAAAAAAAAAAAAAAAAAAAAAAAAAAAAAAAAAAAAAAAAAAAnAAAAGAAAAAEAAAAAAAAA////AAAAAAAlAAAADAAAAAEAAABMAAAAZAAAACoAAAAFAAAAhAAAABUAAAAqAAAABQAAAFsAAAARAAAAIQDwAAAAAAAAAAAAAACAPwAAAAAAAAAAAACAPwAAAAAAAAAAAAAAAAAAAAAAAAAAAAAAAAAAAAAAAAAAJQAAAAwAAAAAAACAKAAAAAwAAAABAAAAUgAAAHABAAABAAAA8////wAAAAAAAAAAAAAAAJABAAAAAAABAAAAAHMAZQBnAG8AZQAgAHUAaQAAAAAAAAAAAAAAAAAAAAAAAAAAAAAAAAAAAAAAAAAAAAAAAAAAAAAAAAAAAAAAAAAAAAAAoJBr7P1/AAAAAAAAAAAAACgSAAAAAAAAQAAAwP1/AAAwFpXq/X8AAB6j84D9fwAABAAAAAAAAAAwFpXq/X8AALm5ua3CAAAAAAAAAAAAAAB82u0nr+MAALMAAADCAAAASAAAAAAAAAC4qFOB/X8AACCjXIH9fwAA4OwqgQAAAAABAAAAAAAAAJbEU4H9fwAAAACV6v1/AAAAAAAAAAAAAAAAAADCAAAA0bdC6v1/AAAAAAAAAAAAABAdAAAAAAAA4EkqhgoCAAAIvLmtwgAAAOBJKoYKAgAAC6dG6v1/AADQurmtwgAAAGm7ua3CAAAAAAAAAAAAAAAAAAAAZHYACAAAAAAlAAAADAAAAAEAAAAYAAAADAAAAP8AAAASAAAADAAAAAEAAAAeAAAAGAAAACoAAAAFAAAAhQAAABYAAAAlAAAADAAAAAEAAABUAAAAqAAAACsAAAAFAAAAgwAAABUAAAABAAAAVVWPQSa0j0ErAAAABQAAAA8AAABMAAAAAAAAAAAAAAAAAAAA//////////9sAAAARgBpAHIAbQBhACAAbgBvACAAdgDhAGwAaQBkAGEAAAAGAAAAAwAAAAUAAAALAAAABwAAAAQAAAAHAAAACAAAAAQAAAAGAAAABwAAAAMAAAADAAAACAAAAAcAAABLAAAAQAAAADAAAAAFAAAAIAAAAAEAAAABAAAAEAAAAAAAAAAAAAAAQAEAAKAAAAAAAAAAAAAAAEABAACgAAAAUgAAAHABAAACAAAAFAAAAAkAAAAAAAAAAAAAALwCAAAAAAAAAQICIlMAeQBzAHQAZQBtAAAAAAAAAAAAAAAAAAAAAAAAAAAAAAAAAAAAAAAAAAAAAAAAAAAAAAAAAAAAAAAAAAAAAAAAAAAACQAAAAEAAAAJAAAAAAAAAP////8KAgAAiP5p6v1/AAAAAAAAAAAAAAAAAAAAAAAAgOO4rcIAAABI47itwgAAAAAAAAAAAAAAAAAAAAAAAACsguwnr+MAALhs+dP9fwAAEQAAAAAAAACgyN+KCgIAAOBJKoYKAgAAoOS4rQAAAAAAAAAAAAAAAAcAAAAAAAAAAGJnhgoCAADc47itwgAAABnkuK3CAAAA0bdC6v1/AACA47itwgAAANZNR+oAAAAAvPk3W8UIAAARAAAAAAAAAOBJKoYKAgAAC6dG6v1/AACA47itwgAAABnkuK3CAAAAAAAAAAAAAAAAAAAAZHYACAAAAAAlAAAADAAAAAIAAAAnAAAAGAAAAAMAAAAAAAAAAAAAAAAAAAAlAAAADAAAAAMAAABMAAAAZAAAAAAAAAAAAAAA//////////8AAAAAHAAAAAAAAAA/AAAAIQDwAAAAAAAAAAAAAACAPwAAAAAAAAAAAACAPwAAAAAAAAAAAAAAAAAAAAAAAAAAAAAAAAAAAAAAAAAAJQAAAAwAAAAAAACAKAAAAAwAAAADAAAAJwAAABgAAAADAAAAAAAAAAAAAAAAAAAAJQAAAAwAAAADAAAATAAAAGQAAAAAAAAAAAAAAP//////////AAAAABwAAABAAQAAAAAAACEA8AAAAAAAAAAAAAAAgD8AAAAAAAAAAAAAgD8AAAAAAAAAAAAAAAAAAAAAAAAAAAAAAAAAAAAAAAAAACUAAAAMAAAAAAAAgCgAAAAMAAAAAwAAACcAAAAYAAAAAwAAAAAAAAAAAAAAAAAAACUAAAAMAAAAAwAAAEwAAABkAAAAAAAAAAAAAAD//////////0ABAAAcAAAAAAAAAD8AAAAhAPAAAAAAAAAAAAAAAIA/AAAAAAAAAAAAAIA/AAAAAAAAAAAAAAAAAAAAAAAAAAAAAAAAAAAAAAAAAAAlAAAADAAAAAAAAIAoAAAADAAAAAMAAAAnAAAAGAAAAAMAAAAAAAAAAAAAAAAAAAAlAAAADAAAAAMAAABMAAAAZAAAAAAAAABbAAAAPwEAAFwAAAAAAAAAWwAAAEABAAACAAAAIQDwAAAAAAAAAAAAAACAPwAAAAAAAAAAAACAPwAAAAAAAAAAAAAAAAAAAAAAAAAAAAAAAAAAAAAAAAAAJQAAAAwAAAAAAACAKAAAAAwAAAADAAAAJwAAABgAAAADAAAAAAAAAP///wAAAAAAJQAAAAwAAAADAAAATAAAAGQAAAAAAAAAHAAAAD8BAABaAAAAAAAAABwAAABAAQAAPwAAACEA8AAAAAAAAAAAAAAAgD8AAAAAAAAAAAAAgD8AAAAAAAAAAAAAAAAAAAAAAAAAAAAAAAAAAAAAAAAAACUAAAAMAAAAAAAAgCgAAAAMAAAAAwAAACcAAAAYAAAAAwAAAAAAAAD///8AAAAAACUAAAAMAAAAAwAAAEwAAABkAAAACwAAADcAAAAhAAAAWgAAAAsAAAA3AAAAFwAAACQAAAAhAPAAAAAAAAAAAAAAAIA/AAAAAAAAAAAAAIA/AAAAAAAAAAAAAAAAAAAAAAAAAAAAAAAAAAAAAAAAAAAlAAAADAAAAAAAAIAoAAAADAAAAAMAAABSAAAAcAEAAAMAAADg////AAAAAAAAAAAAAAAAkAEAAAAAAAEAAAAAYQByAGkAYQBsAAAAAAAAAAAAAAAAAAAAAAAAAAAAAAAAAAAAAAAAAAAAAAAAAAAAAAAAAAAAAAAAAAAAAAAAAAAA//8AAAAAAQAAAOBbSZ0KAgAAAAAAAAAAAACI/mnq/X8AAAAAAAAAAAAAMGFCnQoCAABnnj6/kmfYAQIAAAAAAAAAAAAAAAAAAAAAAAAAAAAAAIyh7Cev4wAAqPqEgP1/AABo/4SA/X8AAOD///8AAAAA4EkqhgoCAACYx7itAAAAAAAAAAAAAAAABgAAAAAAAAAgAAAAAAAAALzGuK3CAAAA+ca4rcIAAADRt0Lq/X8AAAAAAAAAAAAAAAAAAAAAAADQRBGdCgIAAAAAAAAAAAAA4EkqhgoCAAALp0bq/X8AAGDGuK3CAAAA+ca4rcIAAAAAAAAAAAAAAAAAAABkdgAIAAAAACUAAAAMAAAAAwAAABgAAAAMAAAAAAAAABIAAAAMAAAAAQAAABYAAAAMAAAACAAAAFQAAABUAAAADAAAADcAAAAgAAAAWgAAAAEAAABVVY9BJrSPQQwAAABbAAAAAQAAAEwAAAAEAAAACwAAADcAAAAiAAAAWwAAAFAAAABYAAAAFQAAABYAAAAMAAAAAAAAACUAAAAMAAAAAgAAACcAAAAYAAAABAAAAAAAAAD///8AAAAAACUAAAAMAAAABAAAAEwAAABkAAAALQAAACAAAAA0AQAAWgAAAC0AAAAgAAAACAEAADsAAAAhAPAAAAAAAAAAAAAAAIA/AAAAAAAAAAAAAIA/AAAAAAAAAAAAAAAAAAAAAAAAAAAAAAAAAAAAAAAAAAAlAAAADAAAAAAAAIAoAAAADAAAAAQAAAAnAAAAGAAAAAQAAAAAAAAA////AAAAAAAlAAAADAAAAAQAAABMAAAAZAAAAC0AAAAgAAAANAEAAFYAAAAtAAAAIAAAAAgBAAA3AAAAIQDwAAAAAAAAAAAAAACAPwAAAAAAAAAAAACAPwAAAAAAAAAAAAAAAAAAAAAAAAAAAAAAAAAAAAAAAAAAJQAAAAwAAAAAAACAKAAAAAwAAAAEAAAAJwAAABgAAAAEAAAAAAAAAP///wAAAAAAJQAAAAwAAAAEAAAATAAAAGQAAAAtAAAAOwAAAMEAAABWAAAALQAAADsAAACVAAAAHAAAACEA8AAAAAAAAAAAAAAAgD8AAAAAAAAAAAAAgD8AAAAAAAAAAAAAAAAAAAAAAAAAAAAAAAAAAAAAAAAAACUAAAAMAAAAAAAAgCgAAAAMAAAABAAAAFIAAABwAQAABAAAAOz///8AAAAAAAAAAAAAAACQAQAAAAAAAQAAAABzAGUAZwBvAGUAIAB1AGkAAAAAAAAAAAAAAAAAAAAAAAAAAAAAAAAAAAAAAAAAAAAAAAAAAAAAAAAAAAAAAAAAAAAAAAAAAAAAAAAAAAAAAAAAAAAIAAAAAAAAAIj+aer9fwAAAAAAAAAAAAAcPACAAACgPwAAoD8AAKA//v////////8AAAAAAAAAAAAAAAAAAAAALKbsJ6/jAAAAAAAAAAAAAAgAAAAAAAAA7P///wAAAADgSSqGCgIAADjIuK0AAAAAAAAAAAAAAAAJAAAAAAAAACAAAAAAAAAAXMe4rcIAAACZx7itwgAAANG3Qur9fwAAAAAAAAAAAACJyAuAAAAAAIBEEZ0KAgAAAAAAAAAAAADgSSqGCgIAAAunRur9fwAAAMe4rcIAAACZx7itwgAAAAAAAAAAAAAAAAAAAGR2AAgAAAAAJQAAAAwAAAAEAAAAGAAAAAwAAAAAAAAAEgAAAAwAAAABAAAAHgAAABgAAAAtAAAAOwAAAMIAAABXAAAAJQAAAAwAAAAEAAAAVAAAAKgAAAAuAAAAOwAAAMAAAABWAAAAAQAAAFVVj0EmtI9BLgAAADsAAAAPAAAATAAAAAAAAAAAAAAAAAAAAP//////////bAAAAEcAdQBzAHQAYQB2AG8AIABTAGUAZwBvAHYAaQBhAP//DgAAAAsAAAAIAAAABwAAAAoAAAAKAAAADAAAAAUAAAALAAAACgAAAAwAAAAMAAAACgAAAAUAAAAKAAAASwAAAEAAAAAwAAAABQAAACAAAAABAAAAAQAAABAAAAAAAAAAAAAAAEABAACgAAAAAAAAAAAAAABAAQAAoAAAACUAAAAMAAAAAgAAACcAAAAYAAAABQAAAAAAAAD///8AAAAAACUAAAAMAAAABQAAAEwAAABkAAAAAAAAAGEAAAA/AQAAmwAAAAAAAABhAAAAQAEAADsAAAAhAPAAAAAAAAAAAAAAAIA/AAAAAAAAAAAAAIA/AAAAAAAAAAAAAAAAAAAAAAAAAAAAAAAAAAAAAAAAAAAlAAAADAAAAAAAAIAoAAAADAAAAAUAAAAnAAAAGAAAAAUAAAAAAAAA////AAAAAAAlAAAADAAAAAUAAABMAAAAZAAAAAsAAABhAAAANAEAAHEAAAALAAAAYQAAACoBAAARAAAAIQDwAAAAAAAAAAAAAACAPwAAAAAAAAAAAACAPwAAAAAAAAAAAAAAAAAAAAAAAAAAAAAAAAAAAAAAAAAAJQAAAAwAAAAAAACAKAAAAAwAAAAFAAAAJQAAAAwAAAABAAAAGAAAAAwAAAAAAAAAEgAAAAwAAAABAAAAHgAAABgAAAALAAAAYQAAADUBAAByAAAAJQAAAAwAAAABAAAAVAAAAKwAAAAMAAAAYQAAAHAAAABxAAAAAQAAAFVVj0EmtI9BDAAAAGEAAAAQAAAATAAAAAAAAAAAAAAAAAAAAP//////////bAAAAEcAdQBzAHQAYQB2AG8AIABTAGUAZwBvAHYAaQBhACAACQAAAAcAAAAGAAAABAAAAAcAAAAGAAAACAAAAAQAAAAHAAAABwAAAAgAAAAIAAAABgAAAAMAAAAHAAAABAAAAEsAAABAAAAAMAAAAAUAAAAgAAAAAQAAAAEAAAAQAAAAAAAAAAAAAABAAQAAoAAAAAAAAAAAAAAAQAEAAKAAAAAlAAAADAAAAAIAAAAnAAAAGAAAAAUAAAAAAAAA////AAAAAAAlAAAADAAAAAUAAABMAAAAZAAAAAsAAAB2AAAANAEAAIYAAAALAAAAdgAAACoBAAARAAAAIQDwAAAAAAAAAAAAAACAPwAAAAAAAAAAAACAPwAAAAAAAAAAAAAAAAAAAAAAAAAAAAAAAAAAAAAAAAAAJQAAAAwAAAAAAACAKAAAAAwAAAAFAAAAJQAAAAwAAAABAAAAGAAAAAwAAAAAAAAAEgAAAAwAAAABAAAAHgAAABgAAAALAAAAdgAAADUBAACHAAAAJQAAAAwAAAABAAAAVAAAAKgAAAAMAAAAdgAAAGUAAACGAAAAAQAAAFVVj0EmtI9BDAAAAHYAAAAPAAAATAAAAAAAAAAAAAAAAAAAAP//////////bAAAAFYAaQBjAGUALQBQAHIAZQBzAGkAZABlAG4AdABlAGkACAAAAAMAAAAGAAAABwAAAAUAAAAHAAAABQAAAAcAAAAGAAAAAwAAAAgAAAAHAAAABwAAAAQAAAAHAAAASwAAAEAAAAAwAAAABQAAACAAAAABAAAAAQAAABAAAAAAAAAAAAAAAEABAACgAAAAAAAAAAAAAABAAQAAoAAAACUAAAAMAAAAAgAAACcAAAAYAAAABQAAAAAAAAD///8AAAAAACUAAAAMAAAABQAAAEwAAABkAAAACwAAAIsAAAAvAQAAmwAAAAsAAACLAAAAJQEAABEAAAAhAPAAAAAAAAAAAAAAAIA/AAAAAAAAAAAAAIA/AAAAAAAAAAAAAAAAAAAAAAAAAAAAAAAAAAAAAAAAAAAlAAAADAAAAAAAAIAoAAAADAAAAAUAAAAlAAAADAAAAAEAAAAYAAAADAAAAAAAAAASAAAADAAAAAEAAAAWAAAADAAAAAAAAABUAAAARAEAAAwAAACLAAAALgEAAJsAAAABAAAAVVWPQSa0j0EMAAAAiwAAACkAAABMAAAABAAAAAsAAACLAAAAMAEAAJwAAACgAAAARgBpAHIAbQBhAGQAbwAgAHAAbwByADoAIABHAFUAUwBUAEEAVgBPACAATABPAFIARQBOAFoATwAgAFMARQBHAE8AVgBJAEEAIABWAEUAUgBBAAAABgAAAAMAAAAFAAAACwAAAAcAAAAIAAAACAAAAAQAAAAIAAAACAAAAAUAAAADAAAABAAAAAkAAAAJAAAABwAAAAcAAAAIAAAACAAAAAoAAAAEAAAABgAAAAoAAAAIAAAABwAAAAoAAAAHAAAACgAAAAQAAAAHAAAABwAAAAkAAAAKAAAACAAAAAMAAAAIAAAABAAAAAgAAAAHAAAACAAAAAgAAAAWAAAADAAAAAAAAAAlAAAADAAAAAIAAAAOAAAAFAAAAAAAAAAQAAAAFAAAAA==</Object>
</Signature>
</file>

<file path=_xmlsignatures/sig9.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s9ZTPSnw+CUJ4otiqQXyMMVtSg7Ek95en4H2Ji43x00=</DigestValue>
    </Reference>
    <Reference Type="http://www.w3.org/2000/09/xmldsig#Object" URI="#idOfficeObject">
      <DigestMethod Algorithm="http://www.w3.org/2001/04/xmlenc#sha256"/>
      <DigestValue>4o+gXQ/5rXvyQ62MGcAsLrlQTQ578hnI0Q7fzTObca0=</DigestValue>
    </Reference>
    <Reference Type="http://uri.etsi.org/01903#SignedProperties" URI="#idSignedProperties">
      <Transforms>
        <Transform Algorithm="http://www.w3.org/TR/2001/REC-xml-c14n-20010315"/>
      </Transforms>
      <DigestMethod Algorithm="http://www.w3.org/2001/04/xmlenc#sha256"/>
      <DigestValue>e6aQqrOqiDNkSk835UKPccqV73vwlQSw7gGuSU6iOqw=</DigestValue>
    </Reference>
    <Reference Type="http://www.w3.org/2000/09/xmldsig#Object" URI="#idValidSigLnImg">
      <DigestMethod Algorithm="http://www.w3.org/2001/04/xmlenc#sha256"/>
      <DigestValue>qjfi4gbz0LTBjIcR6V6X8yAzMCxWuJdj6E8VWh+VFME=</DigestValue>
    </Reference>
    <Reference Type="http://www.w3.org/2000/09/xmldsig#Object" URI="#idInvalidSigLnImg">
      <DigestMethod Algorithm="http://www.w3.org/2001/04/xmlenc#sha256"/>
      <DigestValue>8nBJht2oPMjUnUBL8K8xHDb8IvoBDzmrogkxvR6/Y/k=</DigestValue>
    </Reference>
  </SignedInfo>
  <SignatureValue>r/bDMmUfGX7StZgm8Q02bjSQiFMYmfcneKsdCVQ/gxqJQbRrrqkEqwwUtFJ6ixRaLvmoiZq0ZV7Y
V66xyz3sPCnSkQlBpHkLWWQo/kLlDMMQ40RVvw7GWGjFmq1JKTg1f/HAupTXc1lBjAYEiylgH0GT
rUJ0RhqkOFCN63XpG3Rc5Zxb4mmN9Qq2QN4Zr3M2ZF/LvnEneXPXG+zVga/tspMih1bIfPHJR6hC
E8YAhJ7BVHpbVegPZheFiuAj/fQzuPhB098afA8WtHLvLoOyTdZ4yHaNYWAUBQgRVxg9PivOqKMW
TrdzY/O95bE9/YAa/7PUKLwM0Js2G2TPPJ+PXA==</SignatureValue>
  <KeyInfo>
    <X509Data>
      <X509Certificate>MIIICTCCBfGgAwIBAgIIPFqE3WTXZhcwDQYJKoZIhvcNAQELBQAwWzEXMBUGA1UEBRMOUlVDIDgwMDUwMTcyLTExGjAYBgNVBAMTEUNBLURPQ1VNRU5UQSBTLkEuMRcwFQYDVQQKEw5ET0NVTUVOVEEgUy5BLjELMAkGA1UEBhMCUFkwHhcNMjEwODA5MTQ0ODA4WhcNMjMwODA5MTQ1ODA4WjCBpTELMAkGA1UEBhMCUFkxFTATBgNVBAQMDFNFR09WSUEgVkVSQTESMBAGA1UEBRMJQ0kxMjg4ODg4MRgwFgYDVQQqDA9HVVNUQVZPIExPUkVOWk8xFzAVBgNVBAoMDlBFUlNPTkEgRklTSUNBMREwDwYDVQQLDAhGSVJNQSBGMjElMCMGA1UEAwwcR1VTVEFWTyBMT1JFTlpPIFNFR09WSUEgVkVSQTCCASIwDQYJKoZIhvcNAQEBBQADggEPADCCAQoCggEBALLfrAp/nwJvld57xS+S8nvBdiPdHyfbudU3VaDHpCtVhmmmhHJerwmtqAH7YB/HFfYt+M9gPphE5ZXq8SnCTfvZ4KcPw4+XTBXKj0ONGhIgrnaf/fkOwiVPm3Vtc/1STeGmUH8E4mn3JN11+fzm5mCsCJanFrh/WZanX/cXsZ/dCbWhqiA3VZIW35BrVN6tVJBT2K+MfuIHQnOaPwtlulAZEnIOCXe11BS2+N5JyKcWg671UYsyHWYQHXG2qBQH+NWpeeo7T53edG2YTB5oNn2Mut0YxPFban6oajjr1fMNxjtfgW0NOXW2DrHaERlNbIfRnix5qppnB/koPYAyeiUCAwEAAaOCA4QwggOAMAwGA1UdEwEB/wQCMAAwDgYDVR0PAQH/BAQDAgXgMCoGA1UdJQEB/wQgMB4GCCsGAQUFBwMBBggrBgEFBQcDAgYIKwYBBQUHAwQwHQYDVR0OBBYEFE9yRkc7U0kCAgdRBBmn5nrfefWRMIGXBggrBgEFBQcBAQSBijCBhzA6BggrBgEFBQcwAYYuaHR0cHM6Ly93d3cuZG9jdW1lbnRhLmNvbS5weS9maXJtYWRpZ2l0YWwvb3NjcDBJBggrBgEFBQcwAoY9aHR0cHM6Ly93d3cuZG9jdW1lbnRhLmNvbS5weS9maXJtYWRpZ2l0YWwvZGVzY2FyZ2FzL2NhZG9jLmNydDAfBgNVHSMEGDAWgBRAJqwmXGKPxvUCVOSNwRom1u6lsjBPBgNVHR8ESDBGMESgQqBAhj5odHRwczovL3d3dy5kb2N1bWVudGEuY29tLnB5L2Zpcm1hZGlnaXRhbC9kZXNjYXJnYXMvY3JsZG9jLmNybDAoBgNVHREEITAfgR1ndXN0YXZvLnNlZ292aWFAYXZhbG9uLmNvbS5weTCCAd0GA1UdIASCAdQwggHQMIIBzAYOKwYBBAGC+TsBAQEGAQEwggG4MD8GCCsGAQUFBwIBFjNodHRwczovL3d3dy5kb2N1bWVudGEuY29tLnB5L2Zpcm1hZGlnaXRhbC9kZXNjYXJnYXMwgcAGCCsGAQUFBwICMIGzGoGwRXN0ZSBlcyB1biBjZXJ0aWZpY2FkbyBkZSBwZXJzb25hIGbtc2ljYSBjdXlhIGNsYXZlIHByaXZhZGEgZXN04SBjb250ZW5pZGEgZW4gdW4gbfNkdWxvIGRlIGhhcmR3YXJlIHNlZ3VybyB5IHN1IGZpbmFsaWRhZCBlcyBhdXRlbnRpY2FyIGEgc3UgdGl0dWxhciBvIGdlbmVyYXIgZmlybWFzIGRpZ2l0YWxlcy4wgbEGCCsGAQUFBwICMIGkGoGhVGhpcyBpcyBhbiBlbmQgdXNlciBjZXJ0aWZpY2F0ZSB3aG9zZSBwcml2YXRlIGtleSBpcyBlbWJlZGRlZCB3aXRoaW4gYSBzZWN1cmUgaGFyZHdhcmUgbW9kdWxlIHRoYXQgYWltcyB0byBhdXRoZW50aWNhdGUgaXRzIG93bmVyIG9yIGdlbmVyYXRlIGRpZ2l0YWwgc2lnbmF0dXJlcy4wDQYJKoZIhvcNAQELBQADggIBAGoSEH0G+ZkLI1N+Zg9V2fu605c0ohhmQWffPnOiNBBdX7Kls14x41ysKGQyLD1X6Bv/+u3FL5tuytOtFYmSswmxn8fPs3HphegYzHlUUF09GFNZEDNMeUx1P2L59274/ZNV2oxxts2gxtEtWpyEUvvBGgH2EXbrzNW6YgDWBU+fOEzkhy+f97F5gMuz95KT3YKFsiQnY2nUmCrMRBL2TOanBqdlP1/oBwk2B6XoozHZaowwkBGF7LkmUroJMZPNfcBrkO0cev1DqROgkyLnYF7yz79DwkvDEnlyKnDzE1/NkX066QqVd0Fn7D2nUuLDV4vt5lgPt4sj6vTYmNP3rBi9PRV7Zl2c9smVtCq5/kIIro9OjhDBU07AaiShAwgYam+koFjdplhX5uIRv9LlXTlAVMVncpYbmGKOfLFILpT2aIRqmHKEv9Y/B+VSETTVuZ+KUej6m4Mf1PuHu+zL8D3AHoZOsHKPh+HqyN5BT9H6ASs+U8xSRJbVI7xARlSGNiSTQNWmCz54adZSJt2yYm9eENN+NG7YUogxw4Sy8G5Hop7Dj6eIuabcoZ3d3f1Qrl5shxbJ3Wdo+xtWmW2f22IEhEPpWUOjlWaN0ldYyozx0eOeCWyk/rNGOqPvkf84W/UbSoWi4ccQDDdYmemCFhPSuMObIEouAtVlO09N8QAj</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Transform>
          <Transform Algorithm="http://www.w3.org/TR/2001/REC-xml-c14n-20010315"/>
        </Transforms>
        <DigestMethod Algorithm="http://www.w3.org/2001/04/xmlenc#sha256"/>
        <DigestValue>PfNv7LaF+iDR8872n/ZqA1hV9qb2y9qTS0o1vXfObIQ=</DigestValue>
      </Reference>
      <Reference URI="/xl/calcChain.xml?ContentType=application/vnd.openxmlformats-officedocument.spreadsheetml.calcChain+xml">
        <DigestMethod Algorithm="http://www.w3.org/2001/04/xmlenc#sha256"/>
        <DigestValue>NkKCGZ4GTQoEJmG1YQgW2GVEJf3m6FN89jl3wT1B4D8=</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drawing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rMLlAni5uA27ai4TDN8G/raWhlfE6WSiTXBHi4C7iUw=</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yovDozUAcWEyytYSLZey5UXV4gyM3KbO3unLZJHwjGU=</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rMLlAni5uA27ai4TDN8G/raWhlfE6WSiTXBHi4C7iUw=</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yovDozUAcWEyytYSLZey5UXV4gyM3KbO3unLZJHwjGU=</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xcdAxtWrapTYP4Do9LmicmN0aqAxXZEVDs2maQSOz+U=</DigestValue>
      </Reference>
      <Reference URI="/xl/drawings/_rels/vmlDrawing6.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rMLlAni5uA27ai4TDN8G/raWhlfE6WSiTXBHi4C7iUw=</DigestValue>
      </Reference>
      <Reference URI="/xl/drawings/drawing1.xml?ContentType=application/vnd.openxmlformats-officedocument.drawing+xml">
        <DigestMethod Algorithm="http://www.w3.org/2001/04/xmlenc#sha256"/>
        <DigestValue>Iz6eA9ejSMVOJTCQhfQE7e1JNIkO5JtCLIUh/1hOetc=</DigestValue>
      </Reference>
      <Reference URI="/xl/drawings/drawing2.xml?ContentType=application/vnd.openxmlformats-officedocument.drawing+xml">
        <DigestMethod Algorithm="http://www.w3.org/2001/04/xmlenc#sha256"/>
        <DigestValue>nRZTvDcJ0gylgjBPJaR2fEINme3gX+aUjM+KipycyuI=</DigestValue>
      </Reference>
      <Reference URI="/xl/drawings/drawing3.xml?ContentType=application/vnd.openxmlformats-officedocument.drawing+xml">
        <DigestMethod Algorithm="http://www.w3.org/2001/04/xmlenc#sha256"/>
        <DigestValue>iut4SZAZ1UeQpjEU+gw5Dxnn9yd12R1cCML1wkXgPc4=</DigestValue>
      </Reference>
      <Reference URI="/xl/drawings/drawing4.xml?ContentType=application/vnd.openxmlformats-officedocument.drawing+xml">
        <DigestMethod Algorithm="http://www.w3.org/2001/04/xmlenc#sha256"/>
        <DigestValue>tk+D1YpGvEHSj79igr61TnYcW/ZsjzyxJhpUNQBrG0s=</DigestValue>
      </Reference>
      <Reference URI="/xl/drawings/drawing5.xml?ContentType=application/vnd.openxmlformats-officedocument.drawing+xml">
        <DigestMethod Algorithm="http://www.w3.org/2001/04/xmlenc#sha256"/>
        <DigestValue>VyKcsxdgglPiXO1ztdslvI1cEMhaWrFdeRQGqjQFtP4=</DigestValue>
      </Reference>
      <Reference URI="/xl/drawings/drawing6.xml?ContentType=application/vnd.openxmlformats-officedocument.drawing+xml">
        <DigestMethod Algorithm="http://www.w3.org/2001/04/xmlenc#sha256"/>
        <DigestValue>AuD0/9mLaoHG6QcCDBdmfDI26C91xOgD8AbcUdd2LMk=</DigestValue>
      </Reference>
      <Reference URI="/xl/drawings/vmlDrawing1.vml?ContentType=application/vnd.openxmlformats-officedocument.vmlDrawing">
        <DigestMethod Algorithm="http://www.w3.org/2001/04/xmlenc#sha256"/>
        <DigestValue>ZPSFZG6pJVaesi6KndL6upoJSRXqe2NtA0GUZeKnhqE=</DigestValue>
      </Reference>
      <Reference URI="/xl/drawings/vmlDrawing2.vml?ContentType=application/vnd.openxmlformats-officedocument.vmlDrawing">
        <DigestMethod Algorithm="http://www.w3.org/2001/04/xmlenc#sha256"/>
        <DigestValue>dOkxBe5kWfBPPR6BlpzSyl4JzhbK2zjuZTafB9NiTsM=</DigestValue>
      </Reference>
      <Reference URI="/xl/drawings/vmlDrawing3.vml?ContentType=application/vnd.openxmlformats-officedocument.vmlDrawing">
        <DigestMethod Algorithm="http://www.w3.org/2001/04/xmlenc#sha256"/>
        <DigestValue>L5Cp68t21jOu+padPVAFoQ7iczVAcCmW6G1D4uxl4uQ=</DigestValue>
      </Reference>
      <Reference URI="/xl/drawings/vmlDrawing4.vml?ContentType=application/vnd.openxmlformats-officedocument.vmlDrawing">
        <DigestMethod Algorithm="http://www.w3.org/2001/04/xmlenc#sha256"/>
        <DigestValue>yBnNKEin7lrxmcEYb8CyomkQJZS5Vy6pRPx3ZG9X9uA=</DigestValue>
      </Reference>
      <Reference URI="/xl/drawings/vmlDrawing5.vml?ContentType=application/vnd.openxmlformats-officedocument.vmlDrawing">
        <DigestMethod Algorithm="http://www.w3.org/2001/04/xmlenc#sha256"/>
        <DigestValue>W1DZJe8lob7/yMSg0ggXB0TEt33L+Tsxhm/rsOGQE8g=</DigestValue>
      </Reference>
      <Reference URI="/xl/drawings/vmlDrawing6.vml?ContentType=application/vnd.openxmlformats-officedocument.vmlDrawing">
        <DigestMethod Algorithm="http://www.w3.org/2001/04/xmlenc#sha256"/>
        <DigestValue>JqRwhxDQQqx1NHQgrEY2x6yuY21F3ZrOz3FOh8Z5SKE=</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hZdmdgHyTS/KTRyTa+lfS0Kk7EdC+1F8XTmJFTU1sXU=</DigestValue>
      </Reference>
      <Reference URI="/xl/externalLinks/externalLink1.xml?ContentType=application/vnd.openxmlformats-officedocument.spreadsheetml.externalLink+xml">
        <DigestMethod Algorithm="http://www.w3.org/2001/04/xmlenc#sha256"/>
        <DigestValue>UJ6t/HezMwFxCh5W8NrBrn6GlLeZdlzOu3p2sXzSAiY=</DigestValue>
      </Reference>
      <Reference URI="/xl/media/image1.png?ContentType=image/png">
        <DigestMethod Algorithm="http://www.w3.org/2001/04/xmlenc#sha256"/>
        <DigestValue>QETpk/eixegbAEuOayVHoshex+m3HA9JamopO4Ox6vE=</DigestValue>
      </Reference>
      <Reference URI="/xl/media/image2.emf?ContentType=image/x-emf">
        <DigestMethod Algorithm="http://www.w3.org/2001/04/xmlenc#sha256"/>
        <DigestValue>L4Ih2x4ljceMd9T76fIvmbVbYVQ6l8kXCm4cWEBWccs=</DigestValue>
      </Reference>
      <Reference URI="/xl/media/image3.emf?ContentType=image/x-emf">
        <DigestMethod Algorithm="http://www.w3.org/2001/04/xmlenc#sha256"/>
        <DigestValue>rtxnrRZLoWDczNbhumVKe82O+iDlbHXoCT06wuxOycg=</DigestValue>
      </Reference>
      <Reference URI="/xl/media/image4.emf?ContentType=image/x-emf">
        <DigestMethod Algorithm="http://www.w3.org/2001/04/xmlenc#sha256"/>
        <DigestValue>XxON75HTwr2x3og85J7ZL0H8NU9xQeyVXj9tSXQmwrQ=</DigestValue>
      </Reference>
      <Reference URI="/xl/media/image5.emf?ContentType=image/x-emf">
        <DigestMethod Algorithm="http://www.w3.org/2001/04/xmlenc#sha256"/>
        <DigestValue>2hM80Ffp+lXzXRvGPm0aeaZwqPxvfhDCLCCVBLtvP/0=</DigestValue>
      </Reference>
      <Reference URI="/xl/media/image6.emf?ContentType=image/x-emf">
        <DigestMethod Algorithm="http://www.w3.org/2001/04/xmlenc#sha256"/>
        <DigestValue>rcHlpgUUxMRQMKYRcB1FTg9OyDbzFnacOcGxTH3EvRo=</DigestValue>
      </Reference>
      <Reference URI="/xl/printerSettings/printerSettings1.bin?ContentType=application/vnd.openxmlformats-officedocument.spreadsheetml.printerSettings">
        <DigestMethod Algorithm="http://www.w3.org/2001/04/xmlenc#sha256"/>
        <DigestValue>9s98k3pRJYZbZRI3nRUSbX6O1nlH5VxF/ONUg7whrDo=</DigestValue>
      </Reference>
      <Reference URI="/xl/printerSettings/printerSettings2.bin?ContentType=application/vnd.openxmlformats-officedocument.spreadsheetml.printerSettings">
        <DigestMethod Algorithm="http://www.w3.org/2001/04/xmlenc#sha256"/>
        <DigestValue>7ZL5mJ5NYdzDfvPqqEG+LCYDK0pqzs59+lTTJCGbBXc=</DigestValue>
      </Reference>
      <Reference URI="/xl/printerSettings/printerSettings3.bin?ContentType=application/vnd.openxmlformats-officedocument.spreadsheetml.printerSettings">
        <DigestMethod Algorithm="http://www.w3.org/2001/04/xmlenc#sha256"/>
        <DigestValue>HMdMUL8w+I9ClksnzngAU/DFEw61Q94L2jYOp3byfXQ=</DigestValue>
      </Reference>
      <Reference URI="/xl/printerSettings/printerSettings4.bin?ContentType=application/vnd.openxmlformats-officedocument.spreadsheetml.printerSettings">
        <DigestMethod Algorithm="http://www.w3.org/2001/04/xmlenc#sha256"/>
        <DigestValue>FLifMMW5UlLOUkpcqJGjhMbaevjgUnUQwEEg5oUA/N4=</DigestValue>
      </Reference>
      <Reference URI="/xl/printerSettings/printerSettings5.bin?ContentType=application/vnd.openxmlformats-officedocument.spreadsheetml.printerSettings">
        <DigestMethod Algorithm="http://www.w3.org/2001/04/xmlenc#sha256"/>
        <DigestValue>erdIS1iKfwFCdbi3s0oPTvg5S/K15hG2IyNub5we1Ag=</DigestValue>
      </Reference>
      <Reference URI="/xl/printerSettings/printerSettings6.bin?ContentType=application/vnd.openxmlformats-officedocument.spreadsheetml.printerSettings">
        <DigestMethod Algorithm="http://www.w3.org/2001/04/xmlenc#sha256"/>
        <DigestValue>erdIS1iKfwFCdbi3s0oPTvg5S/K15hG2IyNub5we1Ag=</DigestValue>
      </Reference>
      <Reference URI="/xl/sharedStrings.xml?ContentType=application/vnd.openxmlformats-officedocument.spreadsheetml.sharedStrings+xml">
        <DigestMethod Algorithm="http://www.w3.org/2001/04/xmlenc#sha256"/>
        <DigestValue>RPPnc5lcGs/yPOyli3h2BvAFTwYP175FHHrmaZOyIEM=</DigestValue>
      </Reference>
      <Reference URI="/xl/styles.xml?ContentType=application/vnd.openxmlformats-officedocument.spreadsheetml.styles+xml">
        <DigestMethod Algorithm="http://www.w3.org/2001/04/xmlenc#sha256"/>
        <DigestValue>V4kgIaPdYHHhEOChje8TfX48zFBQjj1JugvmSyhnTes=</DigestValue>
      </Reference>
      <Reference URI="/xl/theme/theme1.xml?ContentType=application/vnd.openxmlformats-officedocument.theme+xml">
        <DigestMethod Algorithm="http://www.w3.org/2001/04/xmlenc#sha256"/>
        <DigestValue>Q1Y4CPpXAEfTWbGgm5zElx8B0pHQK4RzdZXVzDJUMDc=</DigestValue>
      </Reference>
      <Reference URI="/xl/workbook.xml?ContentType=application/vnd.openxmlformats-officedocument.spreadsheetml.sheet.main+xml">
        <DigestMethod Algorithm="http://www.w3.org/2001/04/xmlenc#sha256"/>
        <DigestValue>UOyZu64bED9q1WkpZrRS17Ur7zbtqbc3YlNfxIURLeo=</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Transform>
          <Transform Algorithm="http://www.w3.org/TR/2001/REC-xml-c14n-20010315"/>
        </Transforms>
        <DigestMethod Algorithm="http://www.w3.org/2001/04/xmlenc#sha256"/>
        <DigestValue>oD48ebbWmF/JeQKc+4mwRyt9mc0Q97z+n3PwXpERpqk=</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xTGNXcFxdW97Ugv9DnC0C0GSYso2IhwDUvIcHQA2nC0=</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ng5+l2MU4nkB7pLPNjb72h5DZhBlofEHAumJpmV2vog=</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ZL4O3COuea0DhgUU6BT2xFzURtXhTaRgIKk4i896Y3A=</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CzlDtl22I9Dc3pB9aymM78IJFfoE8WmqBDXuL9cYhtI=</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hrbFOjdPrfydM07ISZLCdeBsg4i6zV1UDHRIiw657nk=</DigestValue>
      </Reference>
      <Reference URI="/xl/worksheets/sheet1.xml?ContentType=application/vnd.openxmlformats-officedocument.spreadsheetml.worksheet+xml">
        <DigestMethod Algorithm="http://www.w3.org/2001/04/xmlenc#sha256"/>
        <DigestValue>UDM/jY1Wq6ETD166PMeHakaUYA3NruoGPt60eg+NGr4=</DigestValue>
      </Reference>
      <Reference URI="/xl/worksheets/sheet2.xml?ContentType=application/vnd.openxmlformats-officedocument.spreadsheetml.worksheet+xml">
        <DigestMethod Algorithm="http://www.w3.org/2001/04/xmlenc#sha256"/>
        <DigestValue>xktHL+Wo5XsnPqwFNShpCGLeDqV1jcPnatp7YUwWiHA=</DigestValue>
      </Reference>
      <Reference URI="/xl/worksheets/sheet3.xml?ContentType=application/vnd.openxmlformats-officedocument.spreadsheetml.worksheet+xml">
        <DigestMethod Algorithm="http://www.w3.org/2001/04/xmlenc#sha256"/>
        <DigestValue>MwfVtw56s8dfvgjxdZp2s7CINywgVn4wk8kJb7nVIAQ=</DigestValue>
      </Reference>
      <Reference URI="/xl/worksheets/sheet4.xml?ContentType=application/vnd.openxmlformats-officedocument.spreadsheetml.worksheet+xml">
        <DigestMethod Algorithm="http://www.w3.org/2001/04/xmlenc#sha256"/>
        <DigestValue>169PO+AIiCtmSUiyEya63EQ8LFa4cjCULE6SBzXNRW0=</DigestValue>
      </Reference>
      <Reference URI="/xl/worksheets/sheet5.xml?ContentType=application/vnd.openxmlformats-officedocument.spreadsheetml.worksheet+xml">
        <DigestMethod Algorithm="http://www.w3.org/2001/04/xmlenc#sha256"/>
        <DigestValue>4adh86+UyL4yZMJlbTJ7EIXa+aDs0VhtPDakkRoOUHE=</DigestValue>
      </Reference>
      <Reference URI="/xl/worksheets/sheet6.xml?ContentType=application/vnd.openxmlformats-officedocument.spreadsheetml.worksheet+xml">
        <DigestMethod Algorithm="http://www.w3.org/2001/04/xmlenc#sha256"/>
        <DigestValue>H25Lz6bqnWYMsLWbbU52BQVE3+W5SCmH7Sixt6Kfc1k=</DigestValue>
      </Reference>
      <Reference URI="/xl/worksheets/sheet7.xml?ContentType=application/vnd.openxmlformats-officedocument.spreadsheetml.worksheet+xml">
        <DigestMethod Algorithm="http://www.w3.org/2001/04/xmlenc#sha256"/>
        <DigestValue>8D4CJ01AmzJSkiqVlVifk2Ln2yQJAyDzzEDdXuOYUTE=</DigestValue>
      </Reference>
    </Manifest>
    <SignatureProperties>
      <SignatureProperty Id="idSignatureTime" Target="#idPackageSignature">
        <mdssi:SignatureTime xmlns:mdssi="http://schemas.openxmlformats.org/package/2006/digital-signature">
          <mdssi:Format>YYYY-MM-DDThh:mm:ssTZD</mdssi:Format>
          <mdssi:Value>2022-05-13T16:24:30Z</mdssi:Value>
        </mdssi:SignatureTime>
      </SignatureProperty>
    </SignatureProperties>
  </Object>
  <Object Id="idOfficeObject">
    <SignatureProperties>
      <SignatureProperty Id="idOfficeV1Details" Target="#idPackageSignature">
        <SignatureInfoV1 xmlns="http://schemas.microsoft.com/office/2006/digsig">
          <SetupID>{BB0292C2-EB7C-4465-88FE-FA18CFFA3315}</SetupID>
          <SignatureText>Gustavo Segovia</SignatureText>
          <SignatureImage/>
          <SignatureComments/>
          <WindowsVersion>10.0</WindowsVersion>
          <OfficeVersion>16.0.10385/14</OfficeVersion>
          <ApplicationVersion>16.0.10385</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2022-05-13T16:24:30Z</xd:SigningTime>
          <xd:SigningCertificate>
            <xd:Cert>
              <xd:CertDigest>
                <DigestMethod Algorithm="http://www.w3.org/2001/04/xmlenc#sha256"/>
                <DigestValue>8jYLkXsrgjb0PsNU7LWkI5M1DprNxsQn2uagoYS6RUg=</DigestValue>
              </xd:CertDigest>
              <xd:IssuerSerial>
                <X509IssuerName>C=PY, O=DOCUMENTA S.A., CN=CA-DOCUMENTA S.A., SERIALNUMBER=RUC 80050172-1</X509IssuerName>
                <X509SerialNumber>4348934476594112023</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qTCCBZGgAwIBAgIQWC+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hk+D/VTF+X5H6btEEiBu1KNEf35B5e2pyeOAOBsduFcJAgh3tjNAQGcY057ad1eCdBf6pbXv8Mhio0jlcGSvlmF+OVTTYvTUwF2HbgHDqOiQDJpnDzMhVXmNKfKH7W62QYKp0fKB8F8li1ChNt30za2bqzeTntqq3kCXHlhbjHlLMHqV76MgsEeHuSJMtxOBbQatlxyJRmcEfUyF/hu8A8q3caWLFOzfsJbTfpAxkxo3/ewkRVF/SAj70/3VBrw+IY/9TTTeS2oYrWkurC3tT5KTmwr1mMKIBprkVRVqzWuh+4HyPmgF/u4kqI6A8xiA1mdsk+hCP5zICkEv+qwjP9mK4pq1gTvjvuQ6sbu2+qBaUi5nTr/L81Y5vSvLOR0Hod7GmCx9p7JWMzEVAGmh28F0ZqPt5Ry37w4DLdtrBJPzdyso36OZseNaXM3puukBisbv2vyt2ydUvuLwEbl2oYDKcvfifCLauqlgwCv5BKFuxBDL/KKaxnJZBYKbEtgY9ztwYEY8xyAbyQqH/JAB88VW04vw7GVkdUPu7mw1udKafyJXRrqlsrAbCTWdtwYuXJPj3mi/x3z6+Fg1+kx9izYU/5+DtGLhk3YN0eIObqtjUjBhqT+u1rJ3iZtalwRtDBhEb5ehrQIDAQABo4ICUzCCAk8wEgYDVR0TAQH/BAgwBgEB/wIBADAOBgNVHQ8BAf8EBAMCAQYwHQYDVR0OBBYEFEAmrCZcYo/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wo/po7oT9Qq40OltXGGgBIA3i4NGFQ5UBsWU3tI+O3jNkBi/9k/BkYHVT9UxWNHUxoZw+QJsAKl5f8wQksVH18Scq5Z+RUSBQ7v1hvvH1m2P7FXcB0nf+nwDVoDyGv57EmhKofwQibUzKajDts6JrsXyugQhVbLynSCw4qPMJLpImpL21LxxVMcryQMYymYUAr3DrMLOUuXxKLXCSOf8oP/PSmBvKldr2xeGJ5kowMxq0Af8mn7+pnm3yi0Ons5plFugKv3eSAmBY3zBS5NGPt9FFY/9FeNbCNXLEIRhaCx3T/6lSfIJZU5fCfLUY3y0hkSwuoK1gf/hHFyqyN/PrJ8E9PbyEzpMYwc51K+PhRRMcrJaD9txveHz8XjDrjjoISL+ZV54LMzUi5sF++nG79TLxDaC4vBtg6I8mOooFqzbsYgM3R4SaElTQIv6dSEZX1wKJXh25RbldqePe4Alnwe3vU97ZrTEpKPQkRM4lPJVElOicbYR1Wx5xrvyFucagF6IVeP4IZLJt1L4rbiSzPq027Q8jECgeJeRQWVKS8nQ8KyMfA0tgAuL3Vtub5pSbMI3xqtQwdJtOgwFj2iVp1BQv3XegF6OySbw/sk46AGWOTwb6vwUPq5TfnuNzO92keBxGg+aWylEC25zYFPYpAq384g5lmVaV53zmp1f</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D8BAACfAAAAAAAAAAAAAABmFgAAOwsAACBFTUYAAAEA0BsAAKoAAAAGAAAAAAAAAAAAAAAAAAAAgAcAADgEAABYAQAAwgAAAAAAAAAAAAAAAAAAAMA/BQDQ9QIACgAAABAAAAAAAAAAAAAAAEsAAAAQAAAAAAAAAAUAAAAeAAAAGAAAAAAAAAAAAAAAQAEAAKAAAAAnAAAAGAAAAAEAAAA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8PDwAAAAAAAlAAAADAAAAAEAAABMAAAAZAAAAAAAAAAAAAAAPwEAAJ8AAAAAAAAAAAAAAEABAACgAAAAIQDwAAAAAAAAAAAAAACAPwAAAAAAAAAAAACAPwAAAAAAAAAAAAAAAAAAAAAAAAAAAAAAAAAAAAAAAAAAJQAAAAwAAAAAAACAKAAAAAwAAAABAAAAJwAAABgAAAABAAAAAAAAAPDw8A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8AAAAAACUAAAAMAAAAAQAAAEwAAABkAAAAAAAAAAQAAAA/AQAAFwAAAAAAAAAEAAAAQAEAABQAAAAhAPAAAAAAAAAAAAAAAIA/AAAAAAAAAAAAAIA/AAAAAAAAAAAAAAAAAAAAAAAAAAAAAAAAAAAAAAAAAAAlAAAADAAAAAAAAIAoAAAADAAAAAEAAAAnAAAAGAAAAAEAAAAAAAAA////AAAAAAAlAAAADAAAAAEAAABMAAAAZAAAAPgAAAAFAAAANAEAABUAAAD4AAAABQAAAD0AAAARAAAAIQDwAAAAAAAAAAAAAACAPwAAAAAAAAAAAACAPwAAAAAAAAAAAAAAAAAAAAAAAAAAAAAAAAAAAAAAAAAAJQAAAAwAAAAAAACAKAAAAAwAAAABAAAAUgAAAHABAAABAAAA8////wAAAAAAAAAAAAAAAJABAAAAAAABAAAAAHMAZQBnAG8AZQAgAHUAaQAAAAAAAAAAAAAAAAAAAAAAAAAAAAAAAAAAAAAAAAAAAAAAAAAAAAAAAAAAAAAAAAAAAAAAoJBr7P1/AAAAAAAAAAAAACgSAAAAAAAAQAAAwP1/AAAwFpXq/X8AAB6j84D9fwAABAAAAAAAAAAwFpXq/X8AALm5ua3CAAAAAAAAAAAAAAB82u0nr+MAALMAAADCAAAASAAAAAAAAAC4qFOB/X8AACCjXIH9fwAA4OwqgQAAAAABAAAAAAAAAJbEU4H9fwAAAACV6v1/AAAAAAAAAAAAAAAAAADCAAAA0bdC6v1/AAAAAAAAAAAAABAdAAAAAAAA4EkqhgoCAAAIvLmtwgAAAOBJKoYKAgAAC6dG6v1/AADQurmtwgAAAGm7ua3CAAAAAAAAAAAAAAAAAAAAZHYACAAAAAAlAAAADAAAAAEAAAAYAAAADAAAAAAAAAASAAAADAAAAAEAAAAeAAAAGAAAAPgAAAAFAAAANQEAABYAAAAlAAAADAAAAAEAAABUAAAAhAAAAPkAAAAFAAAAMwEAABUAAAABAAAAVVWPQSa0j0H5AAAABQAAAAkAAABMAAAAAAAAAAAAAAAAAAAA//////////9gAAAAMQAzAC8ANQAvADIAMAAyADIAAAAHAAAABwAAAAUAAAAHAAAABQAAAAcAAAAHAAAABwAAAAcAAABLAAAAQAAAADAAAAAFAAAAIAAAAAEAAAABAAAAEAAAAAAAAAAAAAAAQAEAAKAAAAAAAAAAAAAAAEABAACgAAAAUgAAAHABAAACAAAAFAAAAAkAAAAAAAAAAAAAALwCAAAAAAAAAQICIlMAeQBzAHQAZQBtAAAAAAAAAAAAAAAAAAAAAAAAAAAAAAAAAAAAAAAAAAAAAAAAAAAAAAAAAAAAAAAAAAAAAAAAAAAACQAAAAEAAAAJAAAAAAAAAP////8KAgAAiP5p6v1/AAAAAAAAAAAAAAAAAAAAAAAAgOO4rcIAAABI47itwgAAAAAAAAAAAAAAAAAAAAAAAACsguwnr+MAALhs+dP9fwAAEQAAAAAAAACgyN+KCgIAAOBJKoYKAgAAoOS4rQAAAAAAAAAAAAAAAAcAAAAAAAAAAGJnhgoCAADc47itwgAAABnkuK3CAAAA0bdC6v1/AACA47itwgAAANZNR+oAAAAAvPk3W8UIAAARAAAAAAAAAOBJKoYKAgAAC6dG6v1/AACA47itwgAAABnkuK3CAAAAAAAAAAAAAAAAAAAAZHYACAAAAAAlAAAADAAAAAIAAAAnAAAAGAAAAAMAAAAAAAAAAAAAAAAAAAAlAAAADAAAAAMAAABMAAAAZAAAAAAAAAAAAAAA//////////8AAAAAHAAAAAAAAAA/AAAAIQDwAAAAAAAAAAAAAACAPwAAAAAAAAAAAACAPwAAAAAAAAAAAAAAAAAAAAAAAAAAAAAAAAAAAAAAAAAAJQAAAAwAAAAAAACAKAAAAAwAAAADAAAAJwAAABgAAAADAAAAAAAAAAAAAAAAAAAAJQAAAAwAAAADAAAATAAAAGQAAAAAAAAAAAAAAP//////////AAAAABwAAABAAQAAAAAAACEA8AAAAAAAAAAAAAAAgD8AAAAAAAAAAAAAgD8AAAAAAAAAAAAAAAAAAAAAAAAAAAAAAAAAAAAAAAAAACUAAAAMAAAAAAAAgCgAAAAMAAAAAwAAACcAAAAYAAAAAwAAAAAAAAAAAAAAAAAAACUAAAAMAAAAAwAAAEwAAABkAAAAAAAAAAAAAAD//////////0ABAAAcAAAAAAAAAD8AAAAhAPAAAAAAAAAAAAAAAIA/AAAAAAAAAAAAAIA/AAAAAAAAAAAAAAAAAAAAAAAAAAAAAAAAAAAAAAAAAAAlAAAADAAAAAAAAIAoAAAADAAAAAMAAAAnAAAAGAAAAAMAAAAAAAAAAAAAAAAAAAAlAAAADAAAAAMAAABMAAAAZAAAAAAAAABbAAAAPwEAAFwAAAAAAAAAWwAAAEABAAACAAAAIQDwAAAAAAAAAAAAAACAPwAAAAAAAAAAAACAPwAAAAAAAAAAAAAAAAAAAAAAAAAAAAAAAAAAAAAAAAAAJQAAAAwAAAAAAACAKAAAAAwAAAADAAAAJwAAABgAAAADAAAAAAAAAP///wAAAAAAJQAAAAwAAAADAAAATAAAAGQAAAAAAAAAHAAAAD8BAABaAAAAAAAAABwAAABAAQAAPwAAACEA8AAAAAAAAAAAAAAAgD8AAAAAAAAAAAAAgD8AAAAAAAAAAAAAAAAAAAAAAAAAAAAAAAAAAAAAAAAAACUAAAAMAAAAAAAAgCgAAAAMAAAAAwAAACcAAAAYAAAAAwAAAAAAAAD///8AAAAAACUAAAAMAAAAAwAAAEwAAABkAAAACwAAADcAAAAhAAAAWgAAAAsAAAA3AAAAFwAAACQAAAAhAPAAAAAAAAAAAAAAAIA/AAAAAAAAAAAAAIA/AAAAAAAAAAAAAAAAAAAAAAAAAAAAAAAAAAAAAAAAAAAlAAAADAAAAAAAAIAoAAAADAAAAAMAAABSAAAAcAEAAAMAAADg////AAAAAAAAAAAAAAAAkAEAAAAAAAEAAAAAYQByAGkAYQBsAAAAAAAAAAAAAAAAAAAAAAAAAAAAAAAAAAAAAAAAAAAAAAAAAAAAAAAAAAAAAAAAAAAAAAAAAAAA//8AAAAAAQAAAOBbSZ0KAgAAAAAAAAAAAACI/mnq/X8AAAAAAAAAAAAAMGFCnQoCAABnnj6/kmfYAQIAAAAAAAAAAAAAAAAAAAAAAAAAAAAAAIyh7Cev4wAAqPqEgP1/AABo/4SA/X8AAOD///8AAAAA4EkqhgoCAACYx7itAAAAAAAAAAAAAAAABgAAAAAAAAAgAAAAAAAAALzGuK3CAAAA+ca4rcIAAADRt0Lq/X8AAAAAAAAAAAAAAAAAAAAAAADQRBGdCgIAAAAAAAAAAAAA4EkqhgoCAAALp0bq/X8AAGDGuK3CAAAA+ca4rcIAAAAAAAAAAAAAAAAAAABkdgAIAAAAACUAAAAMAAAAAwAAABgAAAAMAAAAAAAAABIAAAAMAAAAAQAAABYAAAAMAAAACAAAAFQAAABUAAAADAAAADcAAAAgAAAAWgAAAAEAAABVVY9BJrSPQQwAAABbAAAAAQAAAEwAAAAEAAAACwAAADcAAAAiAAAAWwAAAFAAAABYAAAAFQAAABYAAAAMAAAAAAAAACUAAAAMAAAAAgAAACcAAAAYAAAABAAAAAAAAAD///8AAAAAACUAAAAMAAAABAAAAEwAAABkAAAALQAAACAAAAA0AQAAWgAAAC0AAAAgAAAACAEAADsAAAAhAPAAAAAAAAAAAAAAAIA/AAAAAAAAAAAAAIA/AAAAAAAAAAAAAAAAAAAAAAAAAAAAAAAAAAAAAAAAAAAlAAAADAAAAAAAAIAoAAAADAAAAAQAAAAnAAAAGAAAAAQAAAAAAAAA////AAAAAAAlAAAADAAAAAQAAABMAAAAZAAAAC0AAAAgAAAANAEAAFYAAAAtAAAAIAAAAAgBAAA3AAAAIQDwAAAAAAAAAAAAAACAPwAAAAAAAAAAAACAPwAAAAAAAAAAAAAAAAAAAAAAAAAAAAAAAAAAAAAAAAAAJQAAAAwAAAAAAACAKAAAAAwAAAAEAAAAJwAAABgAAAAEAAAAAAAAAP///wAAAAAAJQAAAAwAAAAEAAAATAAAAGQAAAAtAAAAOwAAAMEAAABWAAAALQAAADsAAACVAAAAHAAAACEA8AAAAAAAAAAAAAAAgD8AAAAAAAAAAAAAgD8AAAAAAAAAAAAAAAAAAAAAAAAAAAAAAAAAAAAAAAAAACUAAAAMAAAAAAAAgCgAAAAMAAAABAAAAFIAAABwAQAABAAAAOz///8AAAAAAAAAAAAAAACQAQAAAAAAAQAAAABzAGUAZwBvAGUAIAB1AGkAAAAAAAAAAAAAAAAAAAAAAAAAAAAAAAAAAAAAAAAAAAAAAAAAAAAAAAAAAAAAAAAAAAAAAAAAAAAAAAAAAAAAAAAAAAAIAAAAAAAAAIj+aer9fwAAAAAAAAAAAAAcPACAAACgPwAAoD8AAKA//v////////8AAAAAAAAAAAAAAAAAAAAALKbsJ6/jAAAAAAAAAAAAAAgAAAAAAAAA7P///wAAAADgSSqGCgIAADjIuK0AAAAAAAAAAAAAAAAJAAAAAAAAACAAAAAAAAAAXMe4rcIAAACZx7itwgAAANG3Qur9fwAAAAAAAAAAAACJyAuAAAAAAIBEEZ0KAgAAAAAAAAAAAADgSSqGCgIAAAunRur9fwAAAMe4rcIAAACZx7itwgAAAAAAAAAAAAAAAAAAAGR2AAgAAAAAJQAAAAwAAAAEAAAAGAAAAAwAAAAAAAAAEgAAAAwAAAABAAAAHgAAABgAAAAtAAAAOwAAAMIAAABXAAAAJQAAAAwAAAAEAAAAVAAAAKgAAAAuAAAAOwAAAMAAAABWAAAAAQAAAFVVj0EmtI9BLgAAADsAAAAPAAAATAAAAAAAAAAAAAAAAAAAAP//////////bAAAAEcAdQBzAHQAYQB2AG8AIABTAGUAZwBvAHYAaQBhAAAADgAAAAsAAAAIAAAABwAAAAoAAAAKAAAADAAAAAUAAAALAAAACgAAAAwAAAAMAAAACgAAAAUAAAAKAAAASwAAAEAAAAAwAAAABQAAACAAAAABAAAAAQAAABAAAAAAAAAAAAAAAEABAACgAAAAAAAAAAAAAABAAQAAoAAAACUAAAAMAAAAAgAAACcAAAAYAAAABQAAAAAAAAD///8AAAAAACUAAAAMAAAABQAAAEwAAABkAAAAAAAAAGEAAAA/AQAAmwAAAAAAAABhAAAAQAEAADsAAAAhAPAAAAAAAAAAAAAAAIA/AAAAAAAAAAAAAIA/AAAAAAAAAAAAAAAAAAAAAAAAAAAAAAAAAAAAAAAAAAAlAAAADAAAAAAAAIAoAAAADAAAAAUAAAAnAAAAGAAAAAUAAAAAAAAA////AAAAAAAlAAAADAAAAAUAAABMAAAAZAAAAAsAAABhAAAANAEAAHEAAAALAAAAYQAAACoBAAARAAAAIQDwAAAAAAAAAAAAAACAPwAAAAAAAAAAAACAPwAAAAAAAAAAAAAAAAAAAAAAAAAAAAAAAAAAAAAAAAAAJQAAAAwAAAAAAACAKAAAAAwAAAAFAAAAJQAAAAwAAAABAAAAGAAAAAwAAAAAAAAAEgAAAAwAAAABAAAAHgAAABgAAAALAAAAYQAAADUBAAByAAAAJQAAAAwAAAABAAAAVAAAAKwAAAAMAAAAYQAAAHAAAABxAAAAAQAAAFVVj0EmtI9BDAAAAGEAAAAQAAAATAAAAAAAAAAAAAAAAAAAAP//////////bAAAAEcAdQBzAHQAYQB2AG8AIABTAGUAZwBvAHYAaQBhACAACQAAAAcAAAAGAAAABAAAAAcAAAAGAAAACAAAAAQAAAAHAAAABwAAAAgAAAAIAAAABgAAAAMAAAAHAAAABAAAAEsAAABAAAAAMAAAAAUAAAAgAAAAAQAAAAEAAAAQAAAAAAAAAAAAAABAAQAAoAAAAAAAAAAAAAAAQAEAAKAAAAAlAAAADAAAAAIAAAAnAAAAGAAAAAUAAAAAAAAA////AAAAAAAlAAAADAAAAAUAAABMAAAAZAAAAAsAAAB2AAAANAEAAIYAAAALAAAAdgAAACoBAAARAAAAIQDwAAAAAAAAAAAAAACAPwAAAAAAAAAAAACAPwAAAAAAAAAAAAAAAAAAAAAAAAAAAAAAAAAAAAAAAAAAJQAAAAwAAAAAAACAKAAAAAwAAAAFAAAAJQAAAAwAAAABAAAAGAAAAAwAAAAAAAAAEgAAAAwAAAABAAAAHgAAABgAAAALAAAAdgAAADUBAACHAAAAJQAAAAwAAAABAAAAVAAAAKgAAAAMAAAAdgAAAGUAAACGAAAAAQAAAFVVj0EmtI9BDAAAAHYAAAAPAAAATAAAAAAAAAAAAAAAAAAAAP//////////bAAAAFYAaQBjAGUALQBQAHIAZQBzAGkAZABlAG4AdABlAAAACAAAAAMAAAAGAAAABwAAAAUAAAAHAAAABQAAAAcAAAAGAAAAAwAAAAgAAAAHAAAABwAAAAQAAAAHAAAASwAAAEAAAAAwAAAABQAAACAAAAABAAAAAQAAABAAAAAAAAAAAAAAAEABAACgAAAAAAAAAAAAAABAAQAAoAAAACUAAAAMAAAAAgAAACcAAAAYAAAABQAAAAAAAAD///8AAAAAACUAAAAMAAAABQAAAEwAAABkAAAACwAAAIsAAAAvAQAAmwAAAAsAAACLAAAAJQEAABEAAAAhAPAAAAAAAAAAAAAAAIA/AAAAAAAAAAAAAIA/AAAAAAAAAAAAAAAAAAAAAAAAAAAAAAAAAAAAAAAAAAAlAAAADAAAAAAAAIAoAAAADAAAAAUAAAAlAAAADAAAAAEAAAAYAAAADAAAAAAAAAASAAAADAAAAAEAAAAWAAAADAAAAAAAAABUAAAARAEAAAwAAACLAAAALgEAAJsAAAABAAAAVVWPQSa0j0EMAAAAiwAAACkAAABMAAAABAAAAAsAAACLAAAAMAEAAJwAAACgAAAARgBpAHIAbQBhAGQAbwAgAHAAbwByADoAIABHAFUAUwBUAEEAVgBPACAATABPAFIARQBOAFoATwAgAFMARQBHAE8AVgBJAEEAIABWAEUAUgBBAAAABgAAAAMAAAAFAAAACwAAAAcAAAAIAAAACAAAAAQAAAAIAAAACAAAAAUAAAADAAAABAAAAAkAAAAJAAAABwAAAAcAAAAIAAAACAAAAAoAAAAEAAAABgAAAAoAAAAIAAAABwAAAAoAAAAHAAAACgAAAAQAAAAHAAAABwAAAAkAAAAKAAAACAAAAAMAAAAIAAAABAAAAAgAAAAHAAAACAAAAAgAAAAWAAAADAAAAAAAAAAlAAAADAAAAAIAAAAOAAAAFAAAAAAAAAAQAAAAFAAAAA==</Object>
  <Object Id="idInvalidSigLnImg">AQAAAGwAAAAAAAAAAAAAAD8BAACfAAAAAAAAAAAAAABmFgAAOwsAACBFTUYAAAEACCAAALAAAAAGAAAAAAAAAAAAAAAAAAAAgAcAADgEAABYAQAAwgAAAAAAAAAAAAAAAAAAAMA/BQDQ9QIACgAAABAAAAAAAAAAAAAAAEsAAAAQAAAAAAAAAAUAAAAeAAAAGAAAAAAAAAAAAAAAQAEAAKAAAAAnAAAAGAAAAAEAAAA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8PDwAAAAAAAlAAAADAAAAAEAAABMAAAAZAAAAAAAAAAAAAAAPwEAAJ8AAAAAAAAAAAAAAEABAACgAAAAIQDwAAAAAAAAAAAAAACAPwAAAAAAAAAAAACAPwAAAAAAAAAAAAAAAAAAAAAAAAAAAAAAAAAAAAAAAAAAJQAAAAwAAAAAAACAKAAAAAwAAAABAAAAJwAAABgAAAABAAAAAAAAAPDw8A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8AAAAAACUAAAAMAAAAAQAAAEwAAABkAAAAAAAAAAQAAAA/AQAAFwAAAAAAAAAEAAAAQAEAABQAAAAhAPAAAAAAAAAAAAAAAIA/AAAAAAAAAAAAAIA/AAAAAAAAAAAAAAAAAAAAAAAAAAAAAAAAAAAAAAAAAAAlAAAADAAAAAAAAIAoAAAADAAAAAEAAAAnAAAAGAAAAAEAAAAAAAAA////AAAAAAAlAAAADAAAAAEAAABMAAAAZAAAAAsAAAAEAAAAHgAAABcAAAALAAAABAAAABQAAAAUAAAAIQDwAAAAAAAAAAAAAACAPwAAAAAAAAAAAACAPwAAAAAAAAAAAAAAAAAAAAAAAAAAAAAAAAAAAAAAAAAAJQAAAAwAAAAAAACAKAAAAAwAAAABAAAAUAAAAHQDAAANAAAABQAAABwAAAAUAAAADQAAAAUAAAAAAAAAAAAAABAAAAAQAAAATAAAACgAAAB0AAAAAAMAAAAAAAAAAAAAEAAAACgAAAAQAAAAEAAAAAEAGAAAAAAAAAAAAAAAAAAAAAAAAAAAAAAAAAAAAAAAAAAAAAAAAAAAAAAKFkIcPLYRJW8AAAAAAAAAAAAAAAAAAAAAAAAIETQOHlwAAAAAAAAAAAAAAAAAAAARJW8fQ8kfQ8kLGUsAAAAAAAAAAAAAAAAIETQdQMEJEzt7t91LdKBLdKBLdKA/YocECRgcPbgfQ8keQcQIEjYWIzAdLT4IETQdQMEVLosAAABLdKClzeR7t92+1uV7t91pdn4HEDEdQMEfQ8kdQMEIETQIETQdQMEdP70ECRgAAABLdKB7t93t7e3t7e3t7e3t7e19fX0GDiocPLYfQ8kdQMEdQMEfQ8kJEzslOlAAAABLdKC91eTt7e3t7e3t7e3t7e3t7e1TU1MECBodP70fQ8kfQ8kWMJABAgI3VXYAAABLdKB7t93t7e2+eje+eje1dDRWVlYECBoXMpcfQ8kfQ8kfQ8kfQ8kULIYBAwkAAABLdKC91eTt7e3t7e3t7e09PT0KF0YdP78fQ8kfQ8kQI2oFCyEVLYkfQ8kaOq4HEDFLdKB7t93t7e3Z5Op7t90OFRobO7MfQ8kcPbgKFkQyMjKkpKQ6OjoGDioRJW8ECh5LdKC91eTt7e17t917t90+XG8GDiwQI2oHCRFsbGzn5+ft7e3t7e2Toq0oPlYAAABLdKB7t93t7e17t917t917t91bh6ODg4PLy8vt7e3t7e3t7e3t7e17t91LdKAAAABLdKC91eTt7e3Z5Op7t917t93M3eft7e3t7e3t7e3t7e3t7e3t7e3E2OZLdKAAAABLdKB7t93t7e3t7e3t7e3t7e3t7e3t7e3t7e3t7e3t7e3t7e3t7e17t91LdKAAAABLdKClzeR7t92+1uV7t92+1uV7t92+1uV7t92+1uV7t92+1uV7t92qz+VLdKAAAAB7t91LdKBLdKBLdKBLdKBLdKBLdKBLdKBLdKBLdKBLdKBLdKBLdKBLdKB7t90AAAAAAAAAAAAAAAAAAAAAAAAAAAAAAAAAAAAAAAAAAAAAAAAAAAAAAAAAAAAAAAAAAAAnAAAAGAAAAAEAAAAAAAAA////AAAAAAAlAAAADAAAAAEAAABMAAAAZAAAACoAAAAFAAAAhAAAABUAAAAqAAAABQAAAFsAAAARAAAAIQDwAAAAAAAAAAAAAACAPwAAAAAAAAAAAACAPwAAAAAAAAAAAAAAAAAAAAAAAAAAAAAAAAAAAAAAAAAAJQAAAAwAAAAAAACAKAAAAAwAAAABAAAAUgAAAHABAAABAAAA8////wAAAAAAAAAAAAAAAJABAAAAAAABAAAAAHMAZQBnAG8AZQAgAHUAaQAAAAAAAAAAAAAAAAAAAAAAAAAAAAAAAAAAAAAAAAAAAAAAAAAAAAAAAAAAAAAAAAAAAAAAoJBr7P1/AAAAAAAAAAAAACgSAAAAAAAAQAAAwP1/AAAwFpXq/X8AAB6j84D9fwAABAAAAAAAAAAwFpXq/X8AALm5ua3CAAAAAAAAAAAAAAB82u0nr+MAALMAAADCAAAASAAAAAAAAAC4qFOB/X8AACCjXIH9fwAA4OwqgQAAAAABAAAAAAAAAJbEU4H9fwAAAACV6v1/AAAAAAAAAAAAAAAAAADCAAAA0bdC6v1/AAAAAAAAAAAAABAdAAAAAAAA4EkqhgoCAAAIvLmtwgAAAOBJKoYKAgAAC6dG6v1/AADQurmtwgAAAGm7ua3CAAAAAAAAAAAAAAAAAAAAZHYACAAAAAAlAAAADAAAAAEAAAAYAAAADAAAAP8AAAASAAAADAAAAAEAAAAeAAAAGAAAACoAAAAFAAAAhQAAABYAAAAlAAAADAAAAAEAAABUAAAAqAAAACsAAAAFAAAAgwAAABUAAAABAAAAVVWPQSa0j0ErAAAABQAAAA8AAABMAAAAAAAAAAAAAAAAAAAA//////////9sAAAARgBpAHIAbQBhACAAbgBvACAAdgDhAGwAaQBkAGEAAAAGAAAAAwAAAAUAAAALAAAABwAAAAQAAAAHAAAACAAAAAQAAAAGAAAABwAAAAMAAAADAAAACAAAAAcAAABLAAAAQAAAADAAAAAFAAAAIAAAAAEAAAABAAAAEAAAAAAAAAAAAAAAQAEAAKAAAAAAAAAAAAAAAEABAACgAAAAUgAAAHABAAACAAAAFAAAAAkAAAAAAAAAAAAAALwCAAAAAAAAAQICIlMAeQBzAHQAZQBtAAAAAAAAAAAAAAAAAAAAAAAAAAAAAAAAAAAAAAAAAAAAAAAAAAAAAAAAAAAAAAAAAAAAAAAAAAAACQAAAAEAAAAJAAAAAAAAAP////8KAgAAiP5p6v1/AAAAAAAAAAAAAAAAAAAAAAAAgOO4rcIAAABI47itwgAAAAAAAAAAAAAAAAAAAAAAAACsguwnr+MAALhs+dP9fwAAEQAAAAAAAACgyN+KCgIAAOBJKoYKAgAAoOS4rQAAAAAAAAAAAAAAAAcAAAAAAAAAAGJnhgoCAADc47itwgAAABnkuK3CAAAA0bdC6v1/AACA47itwgAAANZNR+oAAAAAvPk3W8UIAAARAAAAAAAAAOBJKoYKAgAAC6dG6v1/AACA47itwgAAABnkuK3CAAAAAAAAAAAAAAAAAAAAZHYACAAAAAAlAAAADAAAAAIAAAAnAAAAGAAAAAMAAAAAAAAAAAAAAAAAAAAlAAAADAAAAAMAAABMAAAAZAAAAAAAAAAAAAAA//////////8AAAAAHAAAAAAAAAA/AAAAIQDwAAAAAAAAAAAAAACAPwAAAAAAAAAAAACAPwAAAAAAAAAAAAAAAAAAAAAAAAAAAAAAAAAAAAAAAAAAJQAAAAwAAAAAAACAKAAAAAwAAAADAAAAJwAAABgAAAADAAAAAAAAAAAAAAAAAAAAJQAAAAwAAAADAAAATAAAAGQAAAAAAAAAAAAAAP//////////AAAAABwAAABAAQAAAAAAACEA8AAAAAAAAAAAAAAAgD8AAAAAAAAAAAAAgD8AAAAAAAAAAAAAAAAAAAAAAAAAAAAAAAAAAAAAAAAAACUAAAAMAAAAAAAAgCgAAAAMAAAAAwAAACcAAAAYAAAAAwAAAAAAAAAAAAAAAAAAACUAAAAMAAAAAwAAAEwAAABkAAAAAAAAAAAAAAD//////////0ABAAAcAAAAAAAAAD8AAAAhAPAAAAAAAAAAAAAAAIA/AAAAAAAAAAAAAIA/AAAAAAAAAAAAAAAAAAAAAAAAAAAAAAAAAAAAAAAAAAAlAAAADAAAAAAAAIAoAAAADAAAAAMAAAAnAAAAGAAAAAMAAAAAAAAAAAAAAAAAAAAlAAAADAAAAAMAAABMAAAAZAAAAAAAAABbAAAAPwEAAFwAAAAAAAAAWwAAAEABAAACAAAAIQDwAAAAAAAAAAAAAACAPwAAAAAAAAAAAACAPwAAAAAAAAAAAAAAAAAAAAAAAAAAAAAAAAAAAAAAAAAAJQAAAAwAAAAAAACAKAAAAAwAAAADAAAAJwAAABgAAAADAAAAAAAAAP///wAAAAAAJQAAAAwAAAADAAAATAAAAGQAAAAAAAAAHAAAAD8BAABaAAAAAAAAABwAAABAAQAAPwAAACEA8AAAAAAAAAAAAAAAgD8AAAAAAAAAAAAAgD8AAAAAAAAAAAAAAAAAAAAAAAAAAAAAAAAAAAAAAAAAACUAAAAMAAAAAAAAgCgAAAAMAAAAAwAAACcAAAAYAAAAAwAAAAAAAAD///8AAAAAACUAAAAMAAAAAwAAAEwAAABkAAAACwAAADcAAAAhAAAAWgAAAAsAAAA3AAAAFwAAACQAAAAhAPAAAAAAAAAAAAAAAIA/AAAAAAAAAAAAAIA/AAAAAAAAAAAAAAAAAAAAAAAAAAAAAAAAAAAAAAAAAAAlAAAADAAAAAAAAIAoAAAADAAAAAMAAABSAAAAcAEAAAMAAADg////AAAAAAAAAAAAAAAAkAEAAAAAAAEAAAAAYQByAGkAYQBsAAAAAAAAAAAAAAAAAAAAAAAAAAAAAAAAAAAAAAAAAAAAAAAAAAAAAAAAAAAAAAAAAAAAAAAAAAAA//8AAAAAAQAAAOBbSZ0KAgAAAAAAAAAAAACI/mnq/X8AAAAAAAAAAAAAMGFCnQoCAABnnj6/kmfYAQIAAAAAAAAAAAAAAAAAAAAAAAAAAAAAAIyh7Cev4wAAqPqEgP1/AABo/4SA/X8AAOD///8AAAAA4EkqhgoCAACYx7itAAAAAAAAAAAAAAAABgAAAAAAAAAgAAAAAAAAALzGuK3CAAAA+ca4rcIAAADRt0Lq/X8AAAAAAAAAAAAAAAAAAAAAAADQRBGdCgIAAAAAAAAAAAAA4EkqhgoCAAALp0bq/X8AAGDGuK3CAAAA+ca4rcIAAAAAAAAAAAAAAAAAAABkdgAIAAAAACUAAAAMAAAAAwAAABgAAAAMAAAAAAAAABIAAAAMAAAAAQAAABYAAAAMAAAACAAAAFQAAABUAAAADAAAADcAAAAgAAAAWgAAAAEAAABVVY9BJrSPQQwAAABbAAAAAQAAAEwAAAAEAAAACwAAADcAAAAiAAAAWwAAAFAAAABYAAAAFQAAABYAAAAMAAAAAAAAACUAAAAMAAAAAgAAACcAAAAYAAAABAAAAAAAAAD///8AAAAAACUAAAAMAAAABAAAAEwAAABkAAAALQAAACAAAAA0AQAAWgAAAC0AAAAgAAAACAEAADsAAAAhAPAAAAAAAAAAAAAAAIA/AAAAAAAAAAAAAIA/AAAAAAAAAAAAAAAAAAAAAAAAAAAAAAAAAAAAAAAAAAAlAAAADAAAAAAAAIAoAAAADAAAAAQAAAAnAAAAGAAAAAQAAAAAAAAA////AAAAAAAlAAAADAAAAAQAAABMAAAAZAAAAC0AAAAgAAAANAEAAFYAAAAtAAAAIAAAAAgBAAA3AAAAIQDwAAAAAAAAAAAAAACAPwAAAAAAAAAAAACAPwAAAAAAAAAAAAAAAAAAAAAAAAAAAAAAAAAAAAAAAAAAJQAAAAwAAAAAAACAKAAAAAwAAAAEAAAAJwAAABgAAAAEAAAAAAAAAP///wAAAAAAJQAAAAwAAAAEAAAATAAAAGQAAAAtAAAAOwAAAMEAAABWAAAALQAAADsAAACVAAAAHAAAACEA8AAAAAAAAAAAAAAAgD8AAAAAAAAAAAAAgD8AAAAAAAAAAAAAAAAAAAAAAAAAAAAAAAAAAAAAAAAAACUAAAAMAAAAAAAAgCgAAAAMAAAABAAAAFIAAABwAQAABAAAAOz///8AAAAAAAAAAAAAAACQAQAAAAAAAQAAAABzAGUAZwBvAGUAIAB1AGkAAAAAAAAAAAAAAAAAAAAAAAAAAAAAAAAAAAAAAAAAAAAAAAAAAAAAAAAAAAAAAAAAAAAAAAAAAAAAAAAAAAAAAAAAAAAIAAAAAAAAAIj+aer9fwAAAAAAAAAAAAAcPACAAACgPwAAoD8AAKA//v////////8AAAAAAAAAAAAAAAAAAAAALKbsJ6/jAAAAAAAAAAAAAAgAAAAAAAAA7P///wAAAADgSSqGCgIAADjIuK0AAAAAAAAAAAAAAAAJAAAAAAAAACAAAAAAAAAAXMe4rcIAAACZx7itwgAAANG3Qur9fwAAAAAAAAAAAACJyAuAAAAAAIBEEZ0KAgAAAAAAAAAAAADgSSqGCgIAAAunRur9fwAAAMe4rcIAAACZx7itwgAAAAAAAAAAAAAAAAAAAGR2AAgAAAAAJQAAAAwAAAAEAAAAGAAAAAwAAAAAAAAAEgAAAAwAAAABAAAAHgAAABgAAAAtAAAAOwAAAMIAAABXAAAAJQAAAAwAAAAEAAAAVAAAAKgAAAAuAAAAOwAAAMAAAABWAAAAAQAAAFVVj0EmtI9BLgAAADsAAAAPAAAATAAAAAAAAAAAAAAAAAAAAP//////////bAAAAEcAdQBzAHQAYQB2AG8AIABTAGUAZwBvAHYAaQBhAAAADgAAAAsAAAAIAAAABwAAAAoAAAAKAAAADAAAAAUAAAALAAAACgAAAAwAAAAMAAAACgAAAAUAAAAKAAAASwAAAEAAAAAwAAAABQAAACAAAAABAAAAAQAAABAAAAAAAAAAAAAAAEABAACgAAAAAAAAAAAAAABAAQAAoAAAACUAAAAMAAAAAgAAACcAAAAYAAAABQAAAAAAAAD///8AAAAAACUAAAAMAAAABQAAAEwAAABkAAAAAAAAAGEAAAA/AQAAmwAAAAAAAABhAAAAQAEAADsAAAAhAPAAAAAAAAAAAAAAAIA/AAAAAAAAAAAAAIA/AAAAAAAAAAAAAAAAAAAAAAAAAAAAAAAAAAAAAAAAAAAlAAAADAAAAAAAAIAoAAAADAAAAAUAAAAnAAAAGAAAAAUAAAAAAAAA////AAAAAAAlAAAADAAAAAUAAABMAAAAZAAAAAsAAABhAAAANAEAAHEAAAALAAAAYQAAACoBAAARAAAAIQDwAAAAAAAAAAAAAACAPwAAAAAAAAAAAACAPwAAAAAAAAAAAAAAAAAAAAAAAAAAAAAAAAAAAAAAAAAAJQAAAAwAAAAAAACAKAAAAAwAAAAFAAAAJQAAAAwAAAABAAAAGAAAAAwAAAAAAAAAEgAAAAwAAAABAAAAHgAAABgAAAALAAAAYQAAADUBAAByAAAAJQAAAAwAAAABAAAAVAAAAKwAAAAMAAAAYQAAAHAAAABxAAAAAQAAAFVVj0EmtI9BDAAAAGEAAAAQAAAATAAAAAAAAAAAAAAAAAAAAP//////////bAAAAEcAdQBzAHQAYQB2AG8AIABTAGUAZwBvAHYAaQBhACAACQAAAAcAAAAGAAAABAAAAAcAAAAGAAAACAAAAAQAAAAHAAAABwAAAAgAAAAIAAAABgAAAAMAAAAHAAAABAAAAEsAAABAAAAAMAAAAAUAAAAgAAAAAQAAAAEAAAAQAAAAAAAAAAAAAABAAQAAoAAAAAAAAAAAAAAAQAEAAKAAAAAlAAAADAAAAAIAAAAnAAAAGAAAAAUAAAAAAAAA////AAAAAAAlAAAADAAAAAUAAABMAAAAZAAAAAsAAAB2AAAANAEAAIYAAAALAAAAdgAAACoBAAARAAAAIQDwAAAAAAAAAAAAAACAPwAAAAAAAAAAAACAPwAAAAAAAAAAAAAAAAAAAAAAAAAAAAAAAAAAAAAAAAAAJQAAAAwAAAAAAACAKAAAAAwAAAAFAAAAJQAAAAwAAAABAAAAGAAAAAwAAAAAAAAAEgAAAAwAAAABAAAAHgAAABgAAAALAAAAdgAAADUBAACHAAAAJQAAAAwAAAABAAAAVAAAAKgAAAAMAAAAdgAAAGUAAACGAAAAAQAAAFVVj0EmtI9BDAAAAHYAAAAPAAAATAAAAAAAAAAAAAAAAAAAAP//////////bAAAAFYAaQBjAGUALQBQAHIAZQBzAGkAZABlAG4AdABlAGkACAAAAAMAAAAGAAAABwAAAAUAAAAHAAAABQAAAAcAAAAGAAAAAwAAAAgAAAAHAAAABwAAAAQAAAAHAAAASwAAAEAAAAAwAAAABQAAACAAAAABAAAAAQAAABAAAAAAAAAAAAAAAEABAACgAAAAAAAAAAAAAABAAQAAoAAAACUAAAAMAAAAAgAAACcAAAAYAAAABQAAAAAAAAD///8AAAAAACUAAAAMAAAABQAAAEwAAABkAAAACwAAAIsAAAAvAQAAmwAAAAsAAACLAAAAJQEAABEAAAAhAPAAAAAAAAAAAAAAAIA/AAAAAAAAAAAAAIA/AAAAAAAAAAAAAAAAAAAAAAAAAAAAAAAAAAAAAAAAAAAlAAAADAAAAAAAAIAoAAAADAAAAAUAAAAlAAAADAAAAAEAAAAYAAAADAAAAAAAAAASAAAADAAAAAEAAAAWAAAADAAAAAAAAABUAAAARAEAAAwAAACLAAAALgEAAJsAAAABAAAAVVWPQSa0j0EMAAAAiwAAACkAAABMAAAABAAAAAsAAACLAAAAMAEAAJwAAACgAAAARgBpAHIAbQBhAGQAbwAgAHAAbwByADoAIABHAFUAUwBUAEEAVgBPACAATABPAFIARQBOAFoATwAgAFMARQBHAE8AVgBJAEEAIABWAEUAUgBBAAAABgAAAAMAAAAFAAAACwAAAAcAAAAIAAAACAAAAAQAAAAIAAAACAAAAAUAAAADAAAABAAAAAkAAAAJAAAABwAAAAcAAAAIAAAACAAAAAoAAAAEAAAABgAAAAoAAAAIAAAABwAAAAoAAAAHAAAACgAAAAQAAAAHAAAABwAAAAkAAAAKAAAACAAAAAMAAAAIAAAABAAAAAgAAAAHAAAACAAAAAgAAAAWAAAADAAAAAAAAAAlAAAADAAAAAIAAAAOAAAAFAAAAAAAAAAQAAAAFAAAAA==</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4</vt:i4>
      </vt:variant>
    </vt:vector>
  </HeadingPairs>
  <TitlesOfParts>
    <vt:vector size="11" baseType="lpstr">
      <vt:lpstr>Información General</vt:lpstr>
      <vt:lpstr>Beneficiarios Finales</vt:lpstr>
      <vt:lpstr>Balance General</vt:lpstr>
      <vt:lpstr>Estado de Resultados</vt:lpstr>
      <vt:lpstr>Flujo de Efectivo </vt:lpstr>
      <vt:lpstr>Variacion PN</vt:lpstr>
      <vt:lpstr>Notas</vt:lpstr>
      <vt:lpstr>'Balance General'!Área_de_impresión</vt:lpstr>
      <vt:lpstr>'Estado de Resultados'!Área_de_impresión</vt:lpstr>
      <vt:lpstr>'Flujo de Efectivo '!Área_de_impresión</vt:lpstr>
      <vt:lpstr>Notas!Área_de_impresión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cesar.fernandez</dc:creator>
  <cp:lastModifiedBy>Cesar Daniel Fernández Schneider</cp:lastModifiedBy>
  <cp:lastPrinted>2021-08-12T20:18:40Z</cp:lastPrinted>
  <dcterms:created xsi:type="dcterms:W3CDTF">2017-03-20T17:23:58Z</dcterms:created>
  <dcterms:modified xsi:type="dcterms:W3CDTF">2022-05-13T15:49:44Z</dcterms:modified>
</cp:coreProperties>
</file>