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rina\Desktop\"/>
    </mc:Choice>
  </mc:AlternateContent>
  <bookViews>
    <workbookView xWindow="0" yWindow="0" windowWidth="20490" windowHeight="7620"/>
  </bookViews>
  <sheets>
    <sheet name="Identificación" sheetId="1" r:id="rId1"/>
    <sheet name="BG" sheetId="2" r:id="rId2"/>
    <sheet name="ER" sheetId="3" r:id="rId3"/>
    <sheet name="EFE" sheetId="4" r:id="rId4"/>
    <sheet name="EPN" sheetId="5" r:id="rId5"/>
    <sheet name="Notas" sheetId="6"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7" i="6" l="1"/>
  <c r="D28" i="2"/>
  <c r="E376" i="6"/>
  <c r="D376" i="6"/>
  <c r="E369" i="6"/>
  <c r="D369" i="6"/>
  <c r="E336" i="6"/>
  <c r="D336" i="6"/>
  <c r="E329" i="6"/>
  <c r="D329" i="6"/>
  <c r="F313" i="6"/>
  <c r="G312" i="6"/>
  <c r="G311" i="6"/>
  <c r="G310" i="6"/>
  <c r="E314" i="6"/>
  <c r="G309" i="6"/>
  <c r="D314" i="6"/>
  <c r="E300" i="6"/>
  <c r="D300" i="6"/>
  <c r="F290" i="6"/>
  <c r="G290" i="6"/>
  <c r="D280" i="6"/>
  <c r="H267" i="6"/>
  <c r="I267" i="6"/>
  <c r="D251" i="6"/>
  <c r="K208" i="6"/>
  <c r="H208" i="6"/>
  <c r="M208" i="6" s="1"/>
  <c r="K207" i="6"/>
  <c r="J207" i="6"/>
  <c r="G207" i="6"/>
  <c r="F207" i="6"/>
  <c r="E207" i="6"/>
  <c r="L206" i="6"/>
  <c r="H206" i="6"/>
  <c r="M206" i="6" s="1"/>
  <c r="L205" i="6"/>
  <c r="H205" i="6"/>
  <c r="L204" i="6"/>
  <c r="H204" i="6"/>
  <c r="I207" i="6"/>
  <c r="H203" i="6"/>
  <c r="D207" i="6"/>
  <c r="E195" i="6"/>
  <c r="D195" i="6"/>
  <c r="G184" i="6"/>
  <c r="E176" i="6"/>
  <c r="D176" i="6"/>
  <c r="F165" i="6"/>
  <c r="E165" i="6"/>
  <c r="F162" i="6"/>
  <c r="E162" i="6"/>
  <c r="E159" i="6"/>
  <c r="F159" i="6"/>
  <c r="E143" i="6"/>
  <c r="G143" i="6"/>
  <c r="G134" i="6"/>
  <c r="F41" i="3"/>
  <c r="F53" i="3"/>
  <c r="F52" i="3" s="1"/>
  <c r="G55" i="3"/>
  <c r="G53" i="3" s="1"/>
  <c r="G52" i="3" s="1"/>
  <c r="G41" i="3"/>
  <c r="G36" i="3"/>
  <c r="F36" i="3"/>
  <c r="G28" i="3"/>
  <c r="F28" i="3"/>
  <c r="G14" i="3"/>
  <c r="F14" i="3"/>
  <c r="G11" i="3"/>
  <c r="F11" i="3"/>
  <c r="F8" i="3"/>
  <c r="G8" i="3"/>
  <c r="E44" i="2"/>
  <c r="I44" i="2" s="1"/>
  <c r="D44" i="2"/>
  <c r="H44" i="2" s="1"/>
  <c r="E40" i="2"/>
  <c r="D40" i="2"/>
  <c r="I34" i="2"/>
  <c r="I35" i="2" s="1"/>
  <c r="H34" i="2"/>
  <c r="H35" i="2" s="1"/>
  <c r="E34" i="2"/>
  <c r="D34" i="2"/>
  <c r="I26" i="2"/>
  <c r="H26" i="2"/>
  <c r="E28" i="2"/>
  <c r="D22" i="2"/>
  <c r="E22" i="2"/>
  <c r="I23" i="2"/>
  <c r="H23" i="2"/>
  <c r="E19" i="2"/>
  <c r="D19" i="2"/>
  <c r="I17" i="2"/>
  <c r="H17" i="2"/>
  <c r="H11" i="2"/>
  <c r="E13" i="2"/>
  <c r="D13" i="2"/>
  <c r="D29" i="2" s="1"/>
  <c r="F314" i="6" l="1"/>
  <c r="G313" i="6"/>
  <c r="F166" i="6"/>
  <c r="H207" i="6"/>
  <c r="M204" i="6"/>
  <c r="E166" i="6"/>
  <c r="M205" i="6"/>
  <c r="L203" i="6"/>
  <c r="G308" i="6"/>
  <c r="G34" i="3"/>
  <c r="G50" i="3" s="1"/>
  <c r="G58" i="3" s="1"/>
  <c r="G60" i="3" s="1"/>
  <c r="F7" i="3"/>
  <c r="F34" i="3"/>
  <c r="F50" i="3" s="1"/>
  <c r="F58" i="3" s="1"/>
  <c r="F60" i="3" s="1"/>
  <c r="G7" i="3"/>
  <c r="E41" i="2"/>
  <c r="H27" i="2"/>
  <c r="H37" i="2" s="1"/>
  <c r="H42" i="2" s="1"/>
  <c r="E29" i="2"/>
  <c r="D41" i="2"/>
  <c r="E42" i="2" l="1"/>
  <c r="L207" i="6"/>
  <c r="M203" i="6"/>
  <c r="M207" i="6" s="1"/>
  <c r="G314" i="6"/>
  <c r="D42" i="2"/>
  <c r="I42" i="2"/>
  <c r="I11" i="2"/>
  <c r="I27" i="2"/>
  <c r="I37" i="2"/>
</calcChain>
</file>

<file path=xl/sharedStrings.xml><?xml version="1.0" encoding="utf-8"?>
<sst xmlns="http://schemas.openxmlformats.org/spreadsheetml/2006/main" count="727" uniqueCount="541">
  <si>
    <t>GLT CASA DE BOLSA S.A.</t>
  </si>
  <si>
    <r>
      <t xml:space="preserve">Por el ejercicio iniciado el </t>
    </r>
    <r>
      <rPr>
        <b/>
        <sz val="10"/>
        <color theme="1"/>
        <rFont val="Arial"/>
        <family val="2"/>
      </rPr>
      <t xml:space="preserve">01 de enero </t>
    </r>
    <r>
      <rPr>
        <sz val="10"/>
        <color theme="1"/>
        <rFont val="Arial"/>
        <family val="2"/>
      </rPr>
      <t xml:space="preserve">al </t>
    </r>
    <r>
      <rPr>
        <b/>
        <sz val="10"/>
        <color theme="1"/>
        <rFont val="Arial"/>
        <family val="2"/>
      </rPr>
      <t>31 de diciembre de 2021</t>
    </r>
  </si>
  <si>
    <t>1.</t>
  </si>
  <si>
    <t>IDENTIFICACION:</t>
  </si>
  <si>
    <t>Registro Único de Contribuyente:</t>
  </si>
  <si>
    <t>80101253-8</t>
  </si>
  <si>
    <t>Nombre o Razón Social:</t>
  </si>
  <si>
    <t>GLT Casa de Bolsa S.A.</t>
  </si>
  <si>
    <t>Res. N° 42E/18 del 31/07/2018, CB N° 024</t>
  </si>
  <si>
    <t>Inscripción en la Comisión Nacional de Valores:</t>
  </si>
  <si>
    <t>Codigo BVPSA:</t>
  </si>
  <si>
    <t>025</t>
  </si>
  <si>
    <t>Domicilio Legal:</t>
  </si>
  <si>
    <t>Avda. Aviadores del Chaco Nº 2050. Edificio World Trade Center, Torre 4, Piso 16</t>
  </si>
  <si>
    <t>Teléfono/Fax:</t>
  </si>
  <si>
    <t>(021) 600 095 / (021) 600 066</t>
  </si>
  <si>
    <t>E-mail:</t>
  </si>
  <si>
    <t>juan.terra@gltpy.com</t>
  </si>
  <si>
    <t>Actividad Principal:</t>
  </si>
  <si>
    <t>Compra y venta de valores por cuenta de terceros y cuenta propia, con recursos de terceros o propios en una bolsa de valores o fuera de ella.</t>
  </si>
  <si>
    <t>2.</t>
  </si>
  <si>
    <t>ANTECEDENTES DE CONSTITUCION DE LA SOCIEDAD</t>
  </si>
  <si>
    <t>Esc. No. 017   10/01/2018</t>
  </si>
  <si>
    <t>Inscripción en el Registro Público de Comercio</t>
  </si>
  <si>
    <t>Matricula Jurídica N° 12.600 Fecha 12/02/2018</t>
  </si>
  <si>
    <t>No aplica</t>
  </si>
  <si>
    <t>Matricula Comercial N° 12.856 Fecha 12/02/2018</t>
  </si>
  <si>
    <t>Fecha de vencimiento del Estatuto o Contrato Social</t>
  </si>
  <si>
    <t>3.</t>
  </si>
  <si>
    <t>ADMINISTRACION:</t>
  </si>
  <si>
    <t>Accionista</t>
  </si>
  <si>
    <t>Orlando Francisco Parisi</t>
  </si>
  <si>
    <t>Miguel Canale</t>
  </si>
  <si>
    <t>Juan Maria Terra</t>
  </si>
  <si>
    <t>Presidente</t>
  </si>
  <si>
    <t>Vicepresidente</t>
  </si>
  <si>
    <t>Diego De Achával</t>
  </si>
  <si>
    <t>Director</t>
  </si>
  <si>
    <t>C.P. Mariela Vallejos</t>
  </si>
  <si>
    <t>Síndico</t>
  </si>
  <si>
    <t>Lic. Jeronimo Pirovano</t>
  </si>
  <si>
    <t>Auditor Interno</t>
  </si>
  <si>
    <t>Gerente administrativo</t>
  </si>
  <si>
    <t>4.</t>
  </si>
  <si>
    <t>CAPITAL Y PROPIEDAD</t>
  </si>
  <si>
    <r>
      <t xml:space="preserve">Capital Social (de acuerdo al artículo nº 5 de los estatutos sociales) Gs </t>
    </r>
    <r>
      <rPr>
        <sz val="10"/>
        <rFont val="Arial"/>
        <family val="2"/>
      </rPr>
      <t>2.600.000.000 re</t>
    </r>
    <r>
      <rPr>
        <sz val="10"/>
        <color theme="1"/>
        <rFont val="Arial"/>
        <family val="2"/>
      </rPr>
      <t>presentado por Gs 2.600.000.000</t>
    </r>
    <r>
      <rPr>
        <sz val="10"/>
        <color rgb="FFFF0000"/>
        <rFont val="Arial"/>
        <family val="2"/>
      </rPr>
      <t xml:space="preserve"> </t>
    </r>
    <r>
      <rPr>
        <sz val="10"/>
        <color theme="1"/>
        <rFont val="Arial"/>
        <family val="2"/>
      </rPr>
      <t>con acciones de la Clase ordinaria.</t>
    </r>
  </si>
  <si>
    <t>Capital Emitido</t>
  </si>
  <si>
    <t>Capital Suscripto</t>
  </si>
  <si>
    <t>Capital Integrado</t>
  </si>
  <si>
    <t>Valor Nominal de las Acciones</t>
  </si>
  <si>
    <t>Cuadro del Capital Integrado</t>
  </si>
  <si>
    <t>Nº</t>
  </si>
  <si>
    <t>ACCIONISTA</t>
  </si>
  <si>
    <t>SERIE</t>
  </si>
  <si>
    <t>Nº DE ACCIONES</t>
  </si>
  <si>
    <t>CANTIDAD DE ACCIONES</t>
  </si>
  <si>
    <t>CLASE</t>
  </si>
  <si>
    <t>VOTO</t>
  </si>
  <si>
    <t>MONTO</t>
  </si>
  <si>
    <t>% DE PARTICIPACION DEL CAPITAL INTEGRADO</t>
  </si>
  <si>
    <t>Orlando Parisi</t>
  </si>
  <si>
    <t>N/A</t>
  </si>
  <si>
    <t>Nominativas ordinarias</t>
  </si>
  <si>
    <t>Simple</t>
  </si>
  <si>
    <t>Juan María Terra</t>
  </si>
  <si>
    <t>TOTAL</t>
  </si>
  <si>
    <t>Cuadro del Capital Suscripto</t>
  </si>
  <si>
    <t>% DE PARTICIPACION DEL CAPITAL SUSCRIPTOS</t>
  </si>
  <si>
    <t>1 a 1235</t>
  </si>
  <si>
    <t>1236 a 2470</t>
  </si>
  <si>
    <t>2471 a 2600</t>
  </si>
  <si>
    <t>5.</t>
  </si>
  <si>
    <t>AUDITOR EXTERNO INDEPENDIENTE</t>
  </si>
  <si>
    <t>Auditor Externo Independiente designado</t>
  </si>
  <si>
    <t xml:space="preserve">BCA - Benítez Codas &amp; Asociados (Corresponsal de KPMG en Paraguay)  </t>
  </si>
  <si>
    <t>Número de inscripción en el Registro de la CNV:</t>
  </si>
  <si>
    <t>Registro CNV Nº AE-015</t>
  </si>
  <si>
    <t>6.</t>
  </si>
  <si>
    <t>PERSONAS VINCULADAS</t>
  </si>
  <si>
    <t>Accionistas</t>
  </si>
  <si>
    <t>•</t>
  </si>
  <si>
    <t>Directores</t>
  </si>
  <si>
    <t>Diego de Achával</t>
  </si>
  <si>
    <t xml:space="preserve">Vicepresidente </t>
  </si>
  <si>
    <t xml:space="preserve">Director Titular </t>
  </si>
  <si>
    <t>Lic. Jerónimo Pirovano</t>
  </si>
  <si>
    <t>Síndico Titular</t>
  </si>
  <si>
    <t>Apoderados</t>
  </si>
  <si>
    <t>Juan María Terra Cassarino</t>
  </si>
  <si>
    <t>Jerónimo Pirovano</t>
  </si>
  <si>
    <t>Ruth Mariela Vallejos G.</t>
  </si>
  <si>
    <t>Contador</t>
  </si>
  <si>
    <t>BALANCE GENERAL AL 31 DE DICIEMBRE DEL 2021 PRESENTADO EN FORMA COMPARATIVA AL EJERCICIO ANTERIOR CERRADO EL 31 DE DICIEMBRE DEL 2021.</t>
  </si>
  <si>
    <t>(Expresado en Guaraníes)</t>
  </si>
  <si>
    <t>ACTIVO</t>
  </si>
  <si>
    <t>NOTA</t>
  </si>
  <si>
    <t>31.12.2021</t>
  </si>
  <si>
    <t>31.12.2020</t>
  </si>
  <si>
    <t>PASIVO</t>
  </si>
  <si>
    <t>ACTIVO CORRIENTE</t>
  </si>
  <si>
    <t>PASIVO CORRIENTE</t>
  </si>
  <si>
    <t>Disponibilidades</t>
  </si>
  <si>
    <t>5.d</t>
  </si>
  <si>
    <t>Documentos y Cuentas a Pagar</t>
  </si>
  <si>
    <t>Fondo Fijo Gs.</t>
  </si>
  <si>
    <t>Cuentas a Pagar</t>
  </si>
  <si>
    <t>5.m</t>
  </si>
  <si>
    <t xml:space="preserve">Bancos </t>
  </si>
  <si>
    <r>
      <t xml:space="preserve">Títulos de Renta Fija </t>
    </r>
    <r>
      <rPr>
        <sz val="10"/>
        <color theme="0"/>
        <rFont val="Arial"/>
        <family val="2"/>
      </rPr>
      <t>(Disp)</t>
    </r>
  </si>
  <si>
    <t>Obligaciones Laborales</t>
  </si>
  <si>
    <t>5.r</t>
  </si>
  <si>
    <t>Vacaciones a pagar</t>
  </si>
  <si>
    <t>Inversiones Temporarias</t>
  </si>
  <si>
    <t>5.e</t>
  </si>
  <si>
    <t xml:space="preserve">IPS a pagar </t>
  </si>
  <si>
    <t>StoneX Financial Inc.</t>
  </si>
  <si>
    <t>Sueldos y Jornales a Pagar G$</t>
  </si>
  <si>
    <r>
      <t xml:space="preserve">Títulos de Renta Fija </t>
    </r>
    <r>
      <rPr>
        <sz val="10"/>
        <color theme="0"/>
        <rFont val="Arial"/>
        <family val="2"/>
      </rPr>
      <t>(Inver)</t>
    </r>
  </si>
  <si>
    <t>Aguinaldos a Pagar</t>
  </si>
  <si>
    <t>Intereses a cobrar</t>
  </si>
  <si>
    <t xml:space="preserve">Intereses a devengar </t>
  </si>
  <si>
    <t>Acreedores fiscales</t>
  </si>
  <si>
    <t>Impuesto a la renta a pagar</t>
  </si>
  <si>
    <t>Otros Créditos</t>
  </si>
  <si>
    <t>5.f</t>
  </si>
  <si>
    <t>Retención impuesto a la renta</t>
  </si>
  <si>
    <t xml:space="preserve">Créditos Fiscales </t>
  </si>
  <si>
    <t>Retención IVA</t>
  </si>
  <si>
    <t>IVA a Pagar</t>
  </si>
  <si>
    <t>Otros Activos Corrientes</t>
  </si>
  <si>
    <t>5.k</t>
  </si>
  <si>
    <t>Seguros pagados por adelantado</t>
  </si>
  <si>
    <t>Anticipos y Retenciones Impositivas</t>
  </si>
  <si>
    <t xml:space="preserve">Anticipo a Proveedores </t>
  </si>
  <si>
    <t>TOTAL PASIVO CORRIENTE</t>
  </si>
  <si>
    <t>TOTAL ACTIVO CORRIENTE</t>
  </si>
  <si>
    <t xml:space="preserve">ACTIVO NO CORRIENTE </t>
  </si>
  <si>
    <t>PASIVO NO CORRIENTE</t>
  </si>
  <si>
    <t>Inversiones Permanentes</t>
  </si>
  <si>
    <t>Deudas financieras</t>
  </si>
  <si>
    <t>Acciones en la Bolsa de Valores</t>
  </si>
  <si>
    <t>Cuentas a Pagar a personas y empresas vinc.</t>
  </si>
  <si>
    <t>5.p</t>
  </si>
  <si>
    <t>Propiedad, planta y equipo</t>
  </si>
  <si>
    <t>5.g</t>
  </si>
  <si>
    <t>TOTAL PASIVO NO CORRIENTE</t>
  </si>
  <si>
    <t>Muebles y Útiles</t>
  </si>
  <si>
    <t xml:space="preserve">Instalaciones </t>
  </si>
  <si>
    <t>TOTAL PASIVO</t>
  </si>
  <si>
    <t xml:space="preserve">Equipos de Informática </t>
  </si>
  <si>
    <t>Teléfonos Celulares</t>
  </si>
  <si>
    <t>PATRIMONIO NETO</t>
  </si>
  <si>
    <t>5.u</t>
  </si>
  <si>
    <t>TOTAL ACTIVO NO CORRIENTE</t>
  </si>
  <si>
    <t>TOTAL PATRIMONIO NETO</t>
  </si>
  <si>
    <t>TOTAL ACTIVO</t>
  </si>
  <si>
    <t>TOTAL PASIVO Y PATRIMONIO NETO</t>
  </si>
  <si>
    <t>Cuentas de Orden</t>
  </si>
  <si>
    <t>Cuentas de Orden Deudora</t>
  </si>
  <si>
    <t>Cuentas de Orden Acreedora</t>
  </si>
  <si>
    <t>Las notas del 1 a 10 que se acompañan forman parte integral de los Estados Financieros.</t>
  </si>
  <si>
    <t>ESTADO DE RESULTADOS CORRESPONDIENTE AL 31 DE DICIEMBRE DEL 2021 PRESENTADO EN FORMA COMPARATIVA AL 31 DE DICIEMBRE DEL 2020.</t>
  </si>
  <si>
    <t>NOTAS</t>
  </si>
  <si>
    <t>INGRESOS OPERATIVOS</t>
  </si>
  <si>
    <t>Comisiones por Operaciones en Rueda</t>
  </si>
  <si>
    <t>Por intermediación de acciones en rueda</t>
  </si>
  <si>
    <t>Por intermediación de Renta Fija en Rueda</t>
  </si>
  <si>
    <t>Comisiones por operaciones fuera de rueda</t>
  </si>
  <si>
    <t>Por intermediación de renta fija fuera de rueda</t>
  </si>
  <si>
    <t>5.w</t>
  </si>
  <si>
    <t xml:space="preserve">Ingresos por operaciones </t>
  </si>
  <si>
    <t>Comisiones por contratos de colocación primaria de acciones</t>
  </si>
  <si>
    <t>Comisiones por contratos de colocación primaria de renta fija</t>
  </si>
  <si>
    <t>Resultados compra venta de valores</t>
  </si>
  <si>
    <t>Ingresos por custodia de valores</t>
  </si>
  <si>
    <t>Ingresos por asesoría financiera</t>
  </si>
  <si>
    <t>Ingresos por intereses y dividendos de cartera propia</t>
  </si>
  <si>
    <t>Ingresos por venta de cartera propia</t>
  </si>
  <si>
    <t>Ingresos por venta de cartera propia a personas y empresas rel.</t>
  </si>
  <si>
    <t>Ingresos por operaciones y servicios a personas relacionadas</t>
  </si>
  <si>
    <t>Ingresos por operaciones y servicios extrabursátiles</t>
  </si>
  <si>
    <t>Otros ingresos operativos</t>
  </si>
  <si>
    <t>Ingresos por administración de cartera</t>
  </si>
  <si>
    <t>GASTOS OPERATIVOS</t>
  </si>
  <si>
    <t>Honorarios profesionales - Extrabursátil</t>
  </si>
  <si>
    <t>Gastos de Custodia</t>
  </si>
  <si>
    <t>Costos de oficina y comunicación</t>
  </si>
  <si>
    <t>BVPASA SEN</t>
  </si>
  <si>
    <t>RESULTADO OPERATIVO BRUTO</t>
  </si>
  <si>
    <t xml:space="preserve">GASTOS DE COMERCIALIZACIÓN </t>
  </si>
  <si>
    <t>Comisiones pagadas</t>
  </si>
  <si>
    <t>Gastos de representación</t>
  </si>
  <si>
    <t>Gastos de viaje</t>
  </si>
  <si>
    <t xml:space="preserve">GASTOS DE ADMINISTRACION </t>
  </si>
  <si>
    <t>Sueldos y cargas sociales</t>
  </si>
  <si>
    <t>Impuestos</t>
  </si>
  <si>
    <t>Honorarios Profesionales</t>
  </si>
  <si>
    <t>Remuneración personal superior</t>
  </si>
  <si>
    <t>Gastos de constitución</t>
  </si>
  <si>
    <t>Indemnizaciones y preavisos</t>
  </si>
  <si>
    <t>Otros gastos administrativos</t>
  </si>
  <si>
    <t>RESULTADO OPERATIVO NETO</t>
  </si>
  <si>
    <t>RESULTADOS FINANCIEROS</t>
  </si>
  <si>
    <t>Generados por activos</t>
  </si>
  <si>
    <r>
      <t xml:space="preserve">Diferencias de cambio </t>
    </r>
    <r>
      <rPr>
        <sz val="10"/>
        <color theme="0"/>
        <rFont val="Arial"/>
        <family val="2"/>
      </rPr>
      <t>(Act)</t>
    </r>
  </si>
  <si>
    <t>5.c</t>
  </si>
  <si>
    <t>Generados por pasivos</t>
  </si>
  <si>
    <r>
      <t xml:space="preserve">Diferencias de cambio  </t>
    </r>
    <r>
      <rPr>
        <sz val="10"/>
        <color theme="0"/>
        <rFont val="Arial"/>
        <family val="2"/>
      </rPr>
      <t>(Pas)</t>
    </r>
  </si>
  <si>
    <t>Intereses pagados y gastos bancarios</t>
  </si>
  <si>
    <t>UTILIDAD O (PÉRDIDA)</t>
  </si>
  <si>
    <t>IMPUESTO A LA RENTA</t>
  </si>
  <si>
    <t>RESULTADO DEL EJERCICIO</t>
  </si>
  <si>
    <t xml:space="preserve">      Juan María Terra Cassarino</t>
  </si>
  <si>
    <t xml:space="preserve">     Jerónimo Pirovano</t>
  </si>
  <si>
    <t xml:space="preserve">                   Presidente</t>
  </si>
  <si>
    <t xml:space="preserve">   Síndico</t>
  </si>
  <si>
    <t>ESTADO DE FLUJO DE EFECTIVO AL 31 DE DICIEMBRE DEL 2021 CON CIFRAS COMPARATIVAS CON EL EJERCICIO ANTERIOR AL 31 DE DICIEMBRE DEL 2020.</t>
  </si>
  <si>
    <t>FLUJO DE EFECTIVO POR LAS ACTIVIDADES OPERATIVAS</t>
  </si>
  <si>
    <t>Ingreso en efectivo por comisiones y otros</t>
  </si>
  <si>
    <t>Efectivo pagado a empleados</t>
  </si>
  <si>
    <t>Efectivo generado (usado) por otras actividades</t>
  </si>
  <si>
    <t xml:space="preserve">TOTAL DE EFECTIVO DE LAS ACTIVIDADES OPERATIVAS ANTES DE CAMBIOS EN LOS ACTIVOS DE OPERACIÓN </t>
  </si>
  <si>
    <t>(AUMENTO) DISMINUCION EN LOS ACTIVOS DE OPERACIÓN</t>
  </si>
  <si>
    <t>Fondos colocados a corto plazo</t>
  </si>
  <si>
    <t>(AUMENTO) DISMINUCION EN LOS PASIVOS OPERATIVOS</t>
  </si>
  <si>
    <t>Pago a proveedores</t>
  </si>
  <si>
    <t>EFECTIVO NETO DE ACTIVIDADES DE OPERACIÓN ANTES DE IMPUESTOS</t>
  </si>
  <si>
    <t xml:space="preserve">Impuesto a la Renta </t>
  </si>
  <si>
    <t>Otros impuestos</t>
  </si>
  <si>
    <t>EFECTIVO NETO DE ACTIVIDADES DE OPERACIÓN</t>
  </si>
  <si>
    <t>FLUJO DE EFECTIVO POR ACTIVIDADES DE INVERSIÓN</t>
  </si>
  <si>
    <t>Inversiones en otras empresas</t>
  </si>
  <si>
    <t>Inversiones temporarias</t>
  </si>
  <si>
    <t>Fondos con destino especial</t>
  </si>
  <si>
    <t>Compra de propiedad planta y equipo</t>
  </si>
  <si>
    <t>Bajas / Enajenaciones de propiedad planta y equipo</t>
  </si>
  <si>
    <t>Adquisición de Acciones y títulos de deuda (Cartera Propia)</t>
  </si>
  <si>
    <t>Intereses percibidos</t>
  </si>
  <si>
    <t>Dividendos percibidos</t>
  </si>
  <si>
    <t>Otras inversiones</t>
  </si>
  <si>
    <t xml:space="preserve">EFECTIVO NETO POR (O USADO) EN ACTIVIDADES DE INVERSION </t>
  </si>
  <si>
    <t>FLUJO DE EFECTIVO POR ACTIVIDADES DE FINANCIAMIENTO</t>
  </si>
  <si>
    <t>Aportes de Capital</t>
  </si>
  <si>
    <t>Proveniente de préstamos y otras deudas</t>
  </si>
  <si>
    <t>Dividendos pagados</t>
  </si>
  <si>
    <t>Intereses pagados</t>
  </si>
  <si>
    <t>EFECTIVO NETO POR ACTIVIDADES DE FINANCIAMIENTO</t>
  </si>
  <si>
    <t xml:space="preserve">EFECTO DE LAS GANANCIAS O PÉRDIDAS POR DIFERENCIAS DE TIPO DE CAMBIO </t>
  </si>
  <si>
    <t>AUMENTO ( O DISMINUCIÓN) NETO DE EFECTIVO Y SUS EQUIVALENTES</t>
  </si>
  <si>
    <t>EFECTIVO Y SU EQUIVALENTE AL COMIENZO DEL PERIODO</t>
  </si>
  <si>
    <t>EFECTIVO Y SU EQUIVALENTE AL CIERRE DEL PERIODO</t>
  </si>
  <si>
    <t>ESTADO DE VARIACIÓN DEL PATRIMONIO NETO CORRESPONDIENTE AL 31 DE DICIEMBRE DEL 2021 PRESENTADO EN FORMA COMPARATIVA AL 31 DE DICIEMBRE DEL 2020.</t>
  </si>
  <si>
    <t>CUENTAS</t>
  </si>
  <si>
    <t>CAPITAL</t>
  </si>
  <si>
    <t>RESERVAS</t>
  </si>
  <si>
    <t>RESULTADOS</t>
  </si>
  <si>
    <t>SUSCRIPTO</t>
  </si>
  <si>
    <t>A INTEGRAR</t>
  </si>
  <si>
    <t>INTEGRADO</t>
  </si>
  <si>
    <t>APORTES PARA CAPITALIZACIONES</t>
  </si>
  <si>
    <t>LEGAL</t>
  </si>
  <si>
    <t>REVALÚO</t>
  </si>
  <si>
    <t>OTRAS RESERVAS</t>
  </si>
  <si>
    <t>ACUMULADOS</t>
  </si>
  <si>
    <t>DEL EJERCICIO</t>
  </si>
  <si>
    <t>Saldo inicial</t>
  </si>
  <si>
    <t>Movimientos del Ejercicio 2020</t>
  </si>
  <si>
    <t xml:space="preserve">Emisión de capital </t>
  </si>
  <si>
    <t>Integración de capital</t>
  </si>
  <si>
    <t>Aportes para futuras capitalizaciones</t>
  </si>
  <si>
    <t>Transferencia de resultados acumulados</t>
  </si>
  <si>
    <t>Ajustes/desafectac. de result. acum.*</t>
  </si>
  <si>
    <t>Reserva Legal</t>
  </si>
  <si>
    <t xml:space="preserve">Superavit por revaluación de acciones </t>
  </si>
  <si>
    <t>Resultado del ejercicio</t>
  </si>
  <si>
    <t>Total del periodo actual al 31 de diciembre del 2021</t>
  </si>
  <si>
    <t>Total del periodo actual al 31 de diciembre del 2020</t>
  </si>
  <si>
    <t>* = Corresponde a la desafectación de una provisión en exceso del IRE 2020.</t>
  </si>
  <si>
    <t>FACULTATIVA</t>
  </si>
  <si>
    <t>NOTAS A LOS ESTADOS FINANCIEROS AL 31 DE DICIEMBRE DEL 2021</t>
  </si>
  <si>
    <t>NOTA 1 Consideración de los Estados Financieros</t>
  </si>
  <si>
    <t xml:space="preserve">Los estados financieros al 31 de diciembre de 2021 se encuentran sujetos a  la consideración de la Asamblea General de Accionistas. </t>
  </si>
  <si>
    <t>NOTA 2 Información de la Empresa</t>
  </si>
  <si>
    <t xml:space="preserve">GLT CASA DE BOLSA SOCIEDAD ANÓNIMA fue constituida por escritura pública Nº 017 de fecha 10 de enero de 2018, pasada ante el Notario y Escribano Público Luis Enrique Peroni Giralt. Sus Estatutos Sociales y su Personería Jurídica fueron inscriptos en la Dirección General de los Registros Públicos, Sección Personas Jurídicas y Asociaciones bajo el Nº 12600, folio 1, Serie "Comercial", de fecha 12 de febrero de 2018 y en la Dirección General de los Registros Públicos, Registro Público de Comercio, anotado bajo el Nº 01, Serie "Comercial", folio 01-13 de fecha 12 de febrero de 2018. </t>
  </si>
  <si>
    <t>En su calidad de Casa De Bolsa tiene el objetivo de operar en actividades de compra y venta de valores por cuenta de terceros y cuenta propia, con recursos de terceros o propios en una bolsa de valores o fuera de ella.</t>
  </si>
  <si>
    <t>La sociedad fue inscripta y registrada ante la Comisión Nacional de Valores según Res. N° 42E/18 del 31/07/2018, CB N° 024. Ante la Bolsa de Valores y Productos de Asunción S.A fue inscripta el 07/08/2018 según resolución N° 1768/18 bajo CB N° 025.</t>
  </si>
  <si>
    <t>La sociedad tiene por objeto principal:</t>
  </si>
  <si>
    <t>a)    Comprar y vender valores por cuenta de terceros y también por cuenta propia con recursos de terceros o propios, en una bolsa de valores o fuera de ella.</t>
  </si>
  <si>
    <t>b)    Prestar asesoría en materia de valores y operaciones de bolsa, así como brindar a sus clientes un sistema de información y procesamiento de datos.</t>
  </si>
  <si>
    <t>c)    Suscribir transitoriamente, con recursos propios, parte o la totalidad de emisiones primaria de valores.</t>
  </si>
  <si>
    <t>d)    Promover el lanzamiento de emisiones de valores públicos y privados y facilitar su colocación.</t>
  </si>
  <si>
    <t>e)    Actuar cormo representante de los obligacionistas.</t>
  </si>
  <si>
    <t>f)     Prestar servicios de administración de carteras y custodia de valores.</t>
  </si>
  <si>
    <t>g)     Llevar el registro contable de valores de sus clientes con sujeción a lo establecido en la Ley de Mercado de Valores o en las reglamentaciones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</si>
  <si>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</si>
  <si>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actividades que le son propias.</t>
  </si>
  <si>
    <t>j)      Efectuar todas las operaciones y servicios que sean compatibles con la actividad de intermediación en el mercado de valores y que previamente y por reglas de carácter general autorice la Comisión Nacional de Valores y la Bolsa de Valores que integra.</t>
  </si>
  <si>
    <t>La Sociedad fija su domicilio en la ciudad de Asunción, República del Paraguay, pudiendo establecer agencias, sucursales, oficinas, filiales y representaciones en la misma ciudad o en otras ciudades o localidades en el país y en el extranjero, previa comunicación a la Comisión Nacional de Valores u otra autoridad competente.</t>
  </si>
  <si>
    <t>La Sociedad tendrá una duración de 99 años contados a partir de la fecha de su inscripción en el Registro de Personas Jurídicas y Asociaciones, plazo que podrá ser extendido o reducido   por disposición de una Asamblea General Extraordinaria de Accionistas previa conformidad de la Comisión Nacional de Valores.
El Capital Social se fija en la cantidad de Gs. 2.600.000.000 (guaraníes dos mil seiscientos millones) representados por 2.600 (dos mil seiscientas) acciones nominativas ordinarias de valor nominal de Gs 1.000.000 (guaraníes un millón) cada una.</t>
  </si>
  <si>
    <t>NOTA 3 Principales Políticas y Procedimientos Contables</t>
  </si>
  <si>
    <t>3.1 Base de preparación de los Estados Financieros</t>
  </si>
  <si>
    <t>Los Estados Financieros fueron preparados de acuerdo Normas de Información Financiera emitidas por el Consejo de Contadores Públicos del Paraguay y criterios de valuación y exposición dictados por la Comisión Nacional de Valores en la Resolución CNV N° 30/21, Título 3, Anexos F,G. Los presentes estados financieros han sido preparados sobre la base de cifras históricas sin considerar el efecto que las variaciones en el poder adquisitivo de la moneda local que pudieran tener sobre los mismos, no re expresándose la moneda al 31 de diciembre del 2021, como además los saldos de igual fecha del ejercicio anterior, a excepción de los bienes de uso para los saldos al 31 de diciembre de 2020, y las inversiones valuadas a valor razonable.</t>
  </si>
  <si>
    <t xml:space="preserve">3.2  Criterios de Valuación </t>
  </si>
  <si>
    <r>
      <t>a.</t>
    </r>
    <r>
      <rPr>
        <b/>
        <sz val="7"/>
        <color theme="1"/>
        <rFont val="Times New Roman"/>
        <family val="1"/>
      </rPr>
      <t xml:space="preserve">     </t>
    </r>
    <r>
      <rPr>
        <b/>
        <sz val="10"/>
        <color theme="1"/>
        <rFont val="Arial"/>
        <family val="2"/>
      </rPr>
      <t>Moneda extranjera</t>
    </r>
  </si>
  <si>
    <t xml:space="preserve">Las diferencias de cambio originadas por fluctuaciones en los tipos de cambio producidos entre las fechas de concertación de las operaciones y su liquidación o valuación al cierre del ejercicio, son reconocidas en resultados en el período en que ocurren. 
 </t>
  </si>
  <si>
    <r>
      <t>b.</t>
    </r>
    <r>
      <rPr>
        <b/>
        <sz val="7"/>
        <color theme="1"/>
        <rFont val="Times New Roman"/>
        <family val="1"/>
      </rPr>
      <t xml:space="preserve">    </t>
    </r>
    <r>
      <rPr>
        <b/>
        <sz val="10"/>
        <color theme="1"/>
        <rFont val="Arial"/>
        <family val="2"/>
      </rPr>
      <t>Inversiones</t>
    </r>
  </si>
  <si>
    <t>- Acción de la Bolsa de Valores</t>
  </si>
  <si>
    <t>La acción está valuada a su valor de mercado, siendo éste el último precio de transacción según lo informado por la Bolsa de Valores y Productos de Asunción S.A. El incremento neto en el valor en libros tiene contrapartida en el Patrimonio Neto, mientras que la disminución se realiza con contrapartida en resultados.</t>
  </si>
  <si>
    <r>
      <t>c.</t>
    </r>
    <r>
      <rPr>
        <b/>
        <sz val="7"/>
        <color theme="1"/>
        <rFont val="Times New Roman"/>
        <family val="1"/>
      </rPr>
      <t xml:space="preserve">     </t>
    </r>
    <r>
      <rPr>
        <b/>
        <sz val="10"/>
        <color theme="1"/>
        <rFont val="Arial"/>
        <family val="2"/>
      </rPr>
      <t>Propiedad, planta y equipo</t>
    </r>
  </si>
  <si>
    <t>Las propiedades, planta y equipo figuran presentados a su valor de adquisición, netos de depreciaciones y pérdidas por deterioro cuando corresponde, dichos bienes serán re expresados cuando la variación en el índice general de precios al consumo alcance al menos el 20% acumulado desde el ejercicio en el cuál se haya dispuesto el último ajuste por revalúo.</t>
  </si>
  <si>
    <t>3.3  Política de constitución de previsiones</t>
  </si>
  <si>
    <t>Las previsiones por incobrables se realizan de acuerdo con la antigüedad de saldos de las cuentas deudoras, según políticas administrativas de la empresa.</t>
  </si>
  <si>
    <t>3.4  Política de Depreciación</t>
  </si>
  <si>
    <t>Las depreciaciones se calculan usando porcentajes fijos sobre el costo de las propiedades, planta y equipo menos sus valores residuales, estimados según la vida útil esperada para cada categoría, a partir del año siguiente de la fecha de su incorporación. Los valores residuales y las vidas útiles serán revisados, y en su caso ajustados, al final de cada periodo.</t>
  </si>
  <si>
    <t>3.5  Política de Reconocimiento de Ingreso</t>
  </si>
  <si>
    <t>Los ingresos generados durante el período son registrados como ingresos en función a su devengamiento, independientemente a su realización.</t>
  </si>
  <si>
    <t>3.6  Definición de Fondos</t>
  </si>
  <si>
    <t>Para la elaboración del Estado de flujo de efectivo fue utilizado el método directo con la clasificación de flujo de Efectivo por actividades operativas, de inversión y de financiamiento.</t>
  </si>
  <si>
    <t xml:space="preserve">Para la preparación del Estado de Flujo de Efectivo se consideraron dentro del concepto de efectivo y equivalentes a los saldos en efectivo, disponibilidades en cuentas bancarias y, en caso de existir, las inversiones temporales asimiliables a efectivos (de alta liquidez y con vencimiento originalmente pactado por un plazo menor a tres meses) </t>
  </si>
  <si>
    <t>NOTA 4 Cambios de Políticas y Procedimientos de Contabilidad</t>
  </si>
  <si>
    <t>No se registran cambios en los criterios de valuación con relación al año anterior, manteniéndose uniformes con el período comparado.</t>
  </si>
  <si>
    <t>NOTA 5 Criterios Específicos de Valuación</t>
  </si>
  <si>
    <t>a)    Valuación de rubros de moneda extranjera</t>
  </si>
  <si>
    <t>MONEDA</t>
  </si>
  <si>
    <t>TIPO DE CAMBIO</t>
  </si>
  <si>
    <t>Dólares Americanos</t>
  </si>
  <si>
    <t>Comprador</t>
  </si>
  <si>
    <t>Vendedor</t>
  </si>
  <si>
    <t>Pesos Argentinos</t>
  </si>
  <si>
    <t>Euros</t>
  </si>
  <si>
    <t>b)    Posición en moneda extranjera</t>
  </si>
  <si>
    <t>La posición de activos y pasivos en moneda extranjera al cierre de cada período es la siguiente:</t>
  </si>
  <si>
    <t>Detalle</t>
  </si>
  <si>
    <t>Moneda extranjera clase</t>
  </si>
  <si>
    <t>Moneda extranjera monto</t>
  </si>
  <si>
    <t xml:space="preserve">Tipo de cambio cierre periodo actual (guaraníes) </t>
  </si>
  <si>
    <t>Saldo periodo actual (guaraníes)</t>
  </si>
  <si>
    <t>Tipo de cambio cierre ejercicio anterior</t>
  </si>
  <si>
    <t>Saldo al cierre ejercicio anterior (guaraníes)</t>
  </si>
  <si>
    <t>Activo Corriente</t>
  </si>
  <si>
    <t>Bancos</t>
  </si>
  <si>
    <t>Bank of New York</t>
  </si>
  <si>
    <t>USD</t>
  </si>
  <si>
    <t>Pershing LLC</t>
  </si>
  <si>
    <t>Banco GNB Paraguay S.A. - USD</t>
  </si>
  <si>
    <t>INTL Comission Account FP</t>
  </si>
  <si>
    <t>Banco Continental S.A.E.C.A.</t>
  </si>
  <si>
    <t xml:space="preserve">Gletir Corredor de Bolsa S.A. USD </t>
  </si>
  <si>
    <t>Banco BASA S.A.</t>
  </si>
  <si>
    <t>Créditos Varios</t>
  </si>
  <si>
    <t>Anticipos a Proveedores USD</t>
  </si>
  <si>
    <t>BIL US US78468R6633 CP USD</t>
  </si>
  <si>
    <t>Activos Diferidos</t>
  </si>
  <si>
    <t>Depósito en Garantía INTLFCStone</t>
  </si>
  <si>
    <t>Gastos Pagados por Adelantado</t>
  </si>
  <si>
    <t>Seguros a Devengar USD</t>
  </si>
  <si>
    <t>Pasivo Corriente</t>
  </si>
  <si>
    <t>Proveedores</t>
  </si>
  <si>
    <t>J Fleishman y Cia S.R.L.</t>
  </si>
  <si>
    <t>Jeronimo Ignacion Pirovano Falabella</t>
  </si>
  <si>
    <t>Advise Wealth Management</t>
  </si>
  <si>
    <t>Outsourcing Paraguay S.A.</t>
  </si>
  <si>
    <t>Vinculadas</t>
  </si>
  <si>
    <t>GLT Funding LLC USD</t>
  </si>
  <si>
    <t xml:space="preserve">c)    Diferencia de cambio en moneda extranjera </t>
  </si>
  <si>
    <t>Concepto</t>
  </si>
  <si>
    <t>Tipo de Cambio s/ saldo moneda periodo actual</t>
  </si>
  <si>
    <t>Monto ajustado periodo actual (guaraníes)</t>
  </si>
  <si>
    <t>Tipo de Cambio s/ saldo moneda periodo anterior</t>
  </si>
  <si>
    <t>Monto ajustado periodo anterior (guaraníes)</t>
  </si>
  <si>
    <t>Resultado por diferencia de cambio USD</t>
  </si>
  <si>
    <t>Resultado por diferencia de cambio EUR</t>
  </si>
  <si>
    <t>Resultado por diferencia de cambio ARS</t>
  </si>
  <si>
    <t>Total</t>
  </si>
  <si>
    <t>d)    Disponibilidades</t>
  </si>
  <si>
    <t>El rubro disponibilidades se compone de la siguiente manera:</t>
  </si>
  <si>
    <t>Cuenta</t>
  </si>
  <si>
    <t>Monto en Moneda de Origen</t>
  </si>
  <si>
    <t>Monto en guaraníes</t>
  </si>
  <si>
    <t>Periodo actual</t>
  </si>
  <si>
    <t>Periodo anterior</t>
  </si>
  <si>
    <t>Banco GNB Cta. Cte. 3ros. 12708772/004 FP</t>
  </si>
  <si>
    <t>Banco GNB Paraguay S.A. - GS</t>
  </si>
  <si>
    <t>Total Bancos</t>
  </si>
  <si>
    <t>Caja</t>
  </si>
  <si>
    <t>Caja / Fondo Fijo</t>
  </si>
  <si>
    <t>Total Caja</t>
  </si>
  <si>
    <t>Inversiones</t>
  </si>
  <si>
    <t>Certificado de depósito de ahorro - GNB</t>
  </si>
  <si>
    <t>Total Inversiones</t>
  </si>
  <si>
    <t>e)    Inversiones</t>
  </si>
  <si>
    <t>El rubro de inversiones temporarias corresponde a fondos enviados a operadores del exterior:</t>
  </si>
  <si>
    <t>Título de Renta Fija</t>
  </si>
  <si>
    <t>El rubro de inversiones permanentes corresponde a la acción de la BVA aportada por los socios:</t>
  </si>
  <si>
    <t>INFORMACIÓN SOBRE EL DOCUMENTO Y EMISOR</t>
  </si>
  <si>
    <t>Emisor</t>
  </si>
  <si>
    <t>Tipo de título</t>
  </si>
  <si>
    <t>Cantidad de títulos</t>
  </si>
  <si>
    <t>Valor nominal unitario</t>
  </si>
  <si>
    <t>Valor contable</t>
  </si>
  <si>
    <t>Bolsa de Valores de Asunción</t>
  </si>
  <si>
    <t>Acción</t>
  </si>
  <si>
    <t>Saldo periodo actual</t>
  </si>
  <si>
    <t>Saldo periodo anterior</t>
  </si>
  <si>
    <t>f)    Créditos</t>
  </si>
  <si>
    <t>Corresponde a saldos de crédito fiscal, su composición al cierre es la siguiente:</t>
  </si>
  <si>
    <t>CRÉDITOS FISCALES</t>
  </si>
  <si>
    <t xml:space="preserve"> IVA Crédito Fiscal 10%</t>
  </si>
  <si>
    <t xml:space="preserve"> IVA Crédito Fiscal 5%</t>
  </si>
  <si>
    <t>g) Propiedad, Planta y Equipo</t>
  </si>
  <si>
    <t>El rubro de propiedad, planta y equipo se compone de la siguiente manera:</t>
  </si>
  <si>
    <t>Cuentas</t>
  </si>
  <si>
    <t>Valores al origen</t>
  </si>
  <si>
    <t>Depreciaciones</t>
  </si>
  <si>
    <t>Valores al inicio del ejercicio</t>
  </si>
  <si>
    <t>Altas</t>
  </si>
  <si>
    <t>Bajas</t>
  </si>
  <si>
    <t>Revalúo del periodo</t>
  </si>
  <si>
    <t>Valores al cierre del periodo</t>
  </si>
  <si>
    <t>Acum. Al inicio del ejercicio</t>
  </si>
  <si>
    <t>Depreciación del ejercicio</t>
  </si>
  <si>
    <t>Acum. Al cierre</t>
  </si>
  <si>
    <t>Neto resultante</t>
  </si>
  <si>
    <t>Muebles y útiles</t>
  </si>
  <si>
    <t>Instalaciones</t>
  </si>
  <si>
    <t>Equipos de informática</t>
  </si>
  <si>
    <t>Total periodo actual</t>
  </si>
  <si>
    <t>Total periodo anterior</t>
  </si>
  <si>
    <t>h) Cargos diferidos</t>
  </si>
  <si>
    <t>Los cargos diferidos corresponden a Seguros a vencer al 31.12.2020 comparativo al 31.12.2019 es como sigue:</t>
  </si>
  <si>
    <t>No registra saldo</t>
  </si>
  <si>
    <t>i) Activos intangibles</t>
  </si>
  <si>
    <t>j) Créditos por inversión</t>
  </si>
  <si>
    <t>k) Otros Activos Corrientes y No Corrientes</t>
  </si>
  <si>
    <t>Los saldos de otros activos corrientes y no corrientes se detallan en el siguiente cuadro:</t>
  </si>
  <si>
    <t>Importe Gs.</t>
  </si>
  <si>
    <t>Anticipo y Retenciones Impositivas</t>
  </si>
  <si>
    <t>Anticipo a Proveedores</t>
  </si>
  <si>
    <t>Total Ejercicio Actual</t>
  </si>
  <si>
    <t>Total Ejercicio Anterior</t>
  </si>
  <si>
    <t>l) Préstamos Financieros a corto y largo plazo</t>
  </si>
  <si>
    <t>m) Documentos y cuentas por pagar (corto y largo plazo)</t>
  </si>
  <si>
    <t>Los saldos de documentos y cuentas por pagar se detallan en el siguiente cuadro:</t>
  </si>
  <si>
    <t>CUENTAS POR PAGAR</t>
  </si>
  <si>
    <t>Corto Plazo Gs.</t>
  </si>
  <si>
    <t>Largo Plazo Gs.</t>
  </si>
  <si>
    <t>Bolsa de Valores y Productos de Asunción</t>
  </si>
  <si>
    <t>Jerónimo Ignacio Pirovano Falabella</t>
  </si>
  <si>
    <t>J Fleishcman y Cia S.R.L.</t>
  </si>
  <si>
    <t>Teisa</t>
  </si>
  <si>
    <t>Tupi S.A.</t>
  </si>
  <si>
    <t>Celpa S.A.</t>
  </si>
  <si>
    <t>Telefónica Celular del Paraguay S.A.</t>
  </si>
  <si>
    <t>COPACO</t>
  </si>
  <si>
    <t>n) Acreedores por intermediación (corto y largo plazo)</t>
  </si>
  <si>
    <t>o) Administración de Cartera</t>
  </si>
  <si>
    <t>p) Cuentas por pagar a personas y empresas relacionadas (Corto y Largo Plazo)</t>
  </si>
  <si>
    <t>Los saldos por cuentas por pagar a personas y empresas relacionadas se detallan en el siguiente cuadro:</t>
  </si>
  <si>
    <t>Nombre</t>
  </si>
  <si>
    <t>Relación</t>
  </si>
  <si>
    <t>Tipo de operación</t>
  </si>
  <si>
    <t>Antigüedad de la deuda</t>
  </si>
  <si>
    <t>Vencimiento</t>
  </si>
  <si>
    <t>GLT Funding LLC</t>
  </si>
  <si>
    <t>Sociedad del Grupo</t>
  </si>
  <si>
    <t>Préstamo</t>
  </si>
  <si>
    <t>-</t>
  </si>
  <si>
    <t>28/05/2025</t>
  </si>
  <si>
    <t>q) Obligaciones por contrato de underwriting (Corto y Largo Plazo)</t>
  </si>
  <si>
    <t>r) Otros pasivos corrientes y no corrientes</t>
  </si>
  <si>
    <t>Los otros pasivos corrientes y no corrientes se detallan en el siguiente cuadro:</t>
  </si>
  <si>
    <t>OBLIGACIONES LABORALES Y SOCIALES</t>
  </si>
  <si>
    <t>Salario Vacacional a Pagar</t>
  </si>
  <si>
    <t>IPS a Pagar</t>
  </si>
  <si>
    <t>s) Saldos y transacciones con personas y empresas relacionadas (Corriente y No corriente)</t>
  </si>
  <si>
    <t>Los saldos con personas y empresas relacionadas se componen de la siguiente manera:</t>
  </si>
  <si>
    <t>t) Resultados con personas y empresas vinculadas</t>
  </si>
  <si>
    <t>Las transacciones con personas y empresas vinculadas durante el período fueron los siguientes:</t>
  </si>
  <si>
    <t>Persona o empresa relacionada</t>
  </si>
  <si>
    <t>Total Ingresos</t>
  </si>
  <si>
    <t>Total Egresos</t>
  </si>
  <si>
    <t>Mariela Vallejos</t>
  </si>
  <si>
    <t>Jerónimo Ignacio Pirovano</t>
  </si>
  <si>
    <t xml:space="preserve">Orlando Francisco Parisi </t>
  </si>
  <si>
    <t>u) Patrimonio</t>
  </si>
  <si>
    <t>El patrimonio de la empresa registra los siguientes movimientos según el cuadro siguiente:</t>
  </si>
  <si>
    <t>Saldo al inicio del ejercicio Gs.</t>
  </si>
  <si>
    <t>Aumentos</t>
  </si>
  <si>
    <t>Disminución</t>
  </si>
  <si>
    <t>Saldo al cierre del ejercicio Gs.</t>
  </si>
  <si>
    <t>Capital integrado</t>
  </si>
  <si>
    <t>Reserva de Revalúo</t>
  </si>
  <si>
    <t>Otras Reservas</t>
  </si>
  <si>
    <t>Resultados acumulados</t>
  </si>
  <si>
    <t>Resultado del Ejercicio</t>
  </si>
  <si>
    <t xml:space="preserve">Total </t>
  </si>
  <si>
    <t>v) Previsiones</t>
  </si>
  <si>
    <t>w) Ingresos Operativos</t>
  </si>
  <si>
    <t>Saldos al cierre con cifras comparativas al 31 de diciembre de 2020:</t>
  </si>
  <si>
    <t>Comisiones por operaciones de rueda</t>
  </si>
  <si>
    <t>Comisiones INTL</t>
  </si>
  <si>
    <t>Comisiones varias cobradas a clientes</t>
  </si>
  <si>
    <t>Comisiones GRUPO BPUY</t>
  </si>
  <si>
    <t>Argentina</t>
  </si>
  <si>
    <t>INTL</t>
  </si>
  <si>
    <t>Uruguay</t>
  </si>
  <si>
    <t>Petrini</t>
  </si>
  <si>
    <t>Pérdida por Diferencia de Cotización</t>
  </si>
  <si>
    <t>x) Resultados extraordinarios</t>
  </si>
  <si>
    <t>No registra saldo.</t>
  </si>
  <si>
    <t>NOTA 6 Información referente a contingencia y compromisos</t>
  </si>
  <si>
    <t>a) Compromisos directos</t>
  </si>
  <si>
    <t>La empresa no cuenta con garantías otorgadas que impliquen activos comprometidos a la fecha de cierre de los estados financieros.</t>
  </si>
  <si>
    <t>b) Contingencias legales</t>
  </si>
  <si>
    <t>La empresa no cuenta con contingencias legales a la fecha de cierre de los estados financieros.</t>
  </si>
  <si>
    <t>c) Garantías constituidas</t>
  </si>
  <si>
    <t>Se ha dado cumplimiento a lo previsto en el artículos 1 de la Res. CNV CG N° 30/21, constituyendo garantía de desempeño profesional para operador de bolsa conforme a Ley Mercado de Valores N° 5810/17.</t>
  </si>
  <si>
    <t>NOTA 7 Limitación a la libre disponibilidad de los Activos o del patrimonio y cualquier restricción al derecho de propiedad.</t>
  </si>
  <si>
    <t>a) Al 31 de diciembre de 2021 y al 31 de diciembre de 2020 existen las siguientes limitaciones:</t>
  </si>
  <si>
    <r>
      <rPr>
        <b/>
        <sz val="10"/>
        <color theme="1"/>
        <rFont val="Arial"/>
        <family val="2"/>
      </rPr>
      <t>a.1.</t>
    </r>
    <r>
      <rPr>
        <sz val="10"/>
        <color theme="1"/>
        <rFont val="Arial"/>
        <family val="2"/>
      </rPr>
      <t xml:space="preserve"> Limitación de la libre disponibilidad de los fondos recibidos de clientes y el uso de los mismos está restringido a las operaciones instruidas por los clientes y se realizan por cuenta y orden de los mismos.</t>
    </r>
  </si>
  <si>
    <t>Ver siguiente apartado b.</t>
  </si>
  <si>
    <r>
      <rPr>
        <b/>
        <sz val="10"/>
        <color theme="1"/>
        <rFont val="Arial"/>
        <family val="2"/>
      </rPr>
      <t>a.2.</t>
    </r>
    <r>
      <rPr>
        <sz val="10"/>
        <color theme="1"/>
        <rFont val="Arial"/>
        <family val="2"/>
      </rPr>
      <t xml:space="preserve"> Restricción de posesión de la acción en BVA, requisito válido para operar como Casa de Bolsa.</t>
    </r>
  </si>
  <si>
    <t>b) Cuentas de Orden</t>
  </si>
  <si>
    <t>Cuentas de orden deudoras</t>
  </si>
  <si>
    <t>Valores de terceros administrados</t>
  </si>
  <si>
    <t>Total de cuentas de orden deudoras</t>
  </si>
  <si>
    <t>Cuentas de orden acreedoras</t>
  </si>
  <si>
    <t>Acreedores por Disponibilidades y Valores de Clientes U$S</t>
  </si>
  <si>
    <t>Acreedores por Disponibilidades y Valores de clientes EUR</t>
  </si>
  <si>
    <t>Acreedores por Disponibilidades y Valores $AR</t>
  </si>
  <si>
    <t>Total de cuentas de orden acreedoras</t>
  </si>
  <si>
    <t>NOTA 8 Cambios contables</t>
  </si>
  <si>
    <t>La empresa no tuvo cambios en sus políticas contables con respecto al año anterior.</t>
  </si>
  <si>
    <t>NOTA 9 Restricciones para distribución de utilidades</t>
  </si>
  <si>
    <t>No se cuenta con hechos o restricciones legales reglamentarias, contractuales o de otra índole para la distribución de utilidades.</t>
  </si>
  <si>
    <t>La moneda extranjera Dólar fue registrada de acuerdo con el tipo de cambio publicado por la Sub Secretaria de Estado de Tributación 31 de diciembre del 2021. 
Tipo de cambio comprador para saldos de las cuentas del activo y tipo de cambio vendedor para saldo de cuentas pasivas.</t>
  </si>
  <si>
    <t>Registro CNV:</t>
  </si>
  <si>
    <t>Escritura / Fecha:</t>
  </si>
  <si>
    <t>REFORMAS DE ESTATUTOS. 
Escritura /Fecha:</t>
  </si>
  <si>
    <t>Javier Benítez Duarte</t>
  </si>
  <si>
    <t>BCA - Benítez Codas y Asociados | AUDITOR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</si>
</sst>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dd/mm/yyyy;@"/>
    <numFmt numFmtId="168" formatCode="_-* #,##0_-;\-* #,##0_-;_-* &quot;-&quot;??_-;_-@_-"/>
    <numFmt numFmtId="169" formatCode="_ * #,##0_ ;_ * \-#,##0_ ;_ * &quot;-&quot;??_ ;_ @_ "/>
    <numFmt numFmtId="170" formatCode="_(* #,##0_);_(* \(#,##0\);_(* &quot;-&quot;??_);_(@_)"/>
    <numFmt numFmtId="171" formatCode="_(* #,##0_);_(* \(#,##0\);_(* &quot;-&quot;_);_(@_)"/>
    <numFmt numFmtId="172" formatCode="_(* #,##0_);_(* \(#,##0\);_(* \-??_);_(@_)"/>
    <numFmt numFmtId="173" formatCode="_ * #,##0.00_ ;_ * \-#,##0.00_ ;_ * &quot;-&quot;_ ;_ @_ "/>
  </numFmts>
  <fonts count="25"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Arial"/>
      <family val="2"/>
    </font>
    <font>
      <b/>
      <sz val="10"/>
      <color theme="1"/>
      <name val="Arial"/>
      <family val="2"/>
    </font>
    <font>
      <sz val="11"/>
      <color theme="1"/>
      <name val="Calibri"/>
      <family val="2"/>
      <scheme val="minor"/>
    </font>
    <font>
      <b/>
      <sz val="9"/>
      <color theme="1"/>
      <name val="Arial"/>
      <family val="2"/>
    </font>
    <font>
      <b/>
      <sz val="10"/>
      <color rgb="FFFF0000"/>
      <name val="Arial"/>
      <family val="2"/>
    </font>
    <font>
      <sz val="10"/>
      <name val="Arial"/>
      <family val="2"/>
    </font>
    <font>
      <sz val="10"/>
      <color rgb="FFFF0000"/>
      <name val="Arial"/>
      <family val="2"/>
    </font>
    <font>
      <sz val="9"/>
      <color theme="1"/>
      <name val="Arial"/>
      <family val="2"/>
    </font>
    <font>
      <b/>
      <u/>
      <sz val="10"/>
      <color theme="1"/>
      <name val="Arial"/>
      <family val="2"/>
    </font>
    <font>
      <b/>
      <sz val="10"/>
      <color indexed="8"/>
      <name val="Arial"/>
      <family val="2"/>
    </font>
    <font>
      <sz val="10"/>
      <color indexed="8"/>
      <name val="Arial"/>
      <family val="2"/>
    </font>
    <font>
      <sz val="10"/>
      <color theme="0"/>
      <name val="Arial"/>
      <family val="2"/>
    </font>
    <font>
      <b/>
      <sz val="10"/>
      <name val="Arial"/>
      <family val="2"/>
    </font>
    <font>
      <sz val="11"/>
      <color rgb="FF000000"/>
      <name val="Calibri"/>
      <family val="2"/>
      <scheme val="minor"/>
    </font>
    <font>
      <b/>
      <sz val="10"/>
      <color rgb="FF000000"/>
      <name val="Arial"/>
      <family val="2"/>
    </font>
    <font>
      <sz val="10"/>
      <color rgb="FF000000"/>
      <name val="Arial"/>
      <family val="2"/>
    </font>
    <font>
      <b/>
      <sz val="10"/>
      <color indexed="12"/>
      <name val="Arial"/>
      <family val="2"/>
    </font>
    <font>
      <b/>
      <u/>
      <sz val="10"/>
      <color rgb="FF000000"/>
      <name val="Arial"/>
      <family val="2"/>
    </font>
    <font>
      <b/>
      <sz val="7"/>
      <color theme="1"/>
      <name val="Times New Roman"/>
      <family val="1"/>
    </font>
    <font>
      <u/>
      <sz val="10"/>
      <color theme="1"/>
      <name val="Arial"/>
      <family val="2"/>
    </font>
    <font>
      <i/>
      <sz val="10"/>
      <color theme="1"/>
      <name val="Arial"/>
      <family val="2"/>
    </font>
    <font>
      <b/>
      <i/>
      <u/>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rgb="FFA6A6A6"/>
        <bgColor rgb="FF000000"/>
      </patternFill>
    </fill>
    <fill>
      <patternFill patternType="solid">
        <fgColor rgb="FFFFFFFF"/>
        <bgColor rgb="FF000000"/>
      </patternFill>
    </fill>
    <fill>
      <patternFill patternType="solid">
        <fgColor indexed="2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165" fontId="5" fillId="0" borderId="0" applyFont="0" applyFill="0" applyBorder="0" applyAlignment="0" applyProtection="0"/>
    <xf numFmtId="0" fontId="8" fillId="0" borderId="0"/>
  </cellStyleXfs>
  <cellXfs count="449">
    <xf numFmtId="0" fontId="0" fillId="0" borderId="0" xfId="0"/>
    <xf numFmtId="0" fontId="3" fillId="0" borderId="0" xfId="0" applyFont="1"/>
    <xf numFmtId="166" fontId="3" fillId="0" borderId="0" xfId="1" applyNumberFormat="1"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6" fillId="0" borderId="2" xfId="0" applyFont="1" applyBorder="1" applyAlignment="1">
      <alignment vertical="center" wrapText="1"/>
    </xf>
    <xf numFmtId="166" fontId="7" fillId="0" borderId="0" xfId="1" applyNumberFormat="1" applyFont="1"/>
    <xf numFmtId="0" fontId="4" fillId="0" borderId="0" xfId="0" applyFont="1" applyAlignment="1">
      <alignment wrapText="1"/>
    </xf>
    <xf numFmtId="0" fontId="3" fillId="0" borderId="0" xfId="0" applyFont="1" applyAlignment="1">
      <alignment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0" xfId="0" applyFont="1" applyAlignment="1">
      <alignment vertical="center"/>
    </xf>
    <xf numFmtId="0" fontId="3" fillId="0" borderId="0" xfId="0" applyFont="1" applyAlignment="1">
      <alignment horizontal="left" wrapText="1"/>
    </xf>
    <xf numFmtId="3" fontId="3" fillId="0" borderId="0" xfId="0" applyNumberFormat="1" applyFont="1" applyAlignment="1">
      <alignment horizontal="right" wrapText="1"/>
    </xf>
    <xf numFmtId="3" fontId="3" fillId="0" borderId="0" xfId="0" applyNumberFormat="1" applyFont="1" applyAlignment="1">
      <alignment horizontal="left" wrapText="1"/>
    </xf>
    <xf numFmtId="166" fontId="3" fillId="0" borderId="0" xfId="1" applyNumberFormat="1" applyFont="1" applyAlignment="1">
      <alignment horizontal="right" wrapText="1"/>
    </xf>
    <xf numFmtId="166" fontId="3" fillId="0" borderId="0" xfId="0" applyNumberFormat="1" applyFont="1"/>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center" wrapText="1"/>
    </xf>
    <xf numFmtId="166" fontId="3" fillId="0" borderId="0" xfId="1" applyNumberFormat="1" applyFont="1" applyAlignment="1">
      <alignment horizontal="center"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right" vertical="center" wrapText="1"/>
    </xf>
    <xf numFmtId="10" fontId="10" fillId="0" borderId="2" xfId="0" applyNumberFormat="1" applyFont="1" applyBorder="1" applyAlignment="1">
      <alignment horizontal="center" vertical="center" wrapText="1"/>
    </xf>
    <xf numFmtId="0" fontId="10" fillId="0" borderId="6" xfId="0"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7" xfId="0" applyFont="1" applyBorder="1"/>
    <xf numFmtId="0" fontId="6" fillId="0" borderId="2" xfId="0" applyFont="1" applyBorder="1" applyAlignment="1">
      <alignment horizontal="justify" vertical="center" wrapText="1"/>
    </xf>
    <xf numFmtId="164" fontId="6" fillId="0" borderId="2" xfId="2" applyFont="1" applyBorder="1" applyAlignment="1">
      <alignment horizontal="center" vertical="center" wrapText="1"/>
    </xf>
    <xf numFmtId="9" fontId="6" fillId="0" borderId="2" xfId="0" applyNumberFormat="1" applyFont="1" applyBorder="1" applyAlignment="1">
      <alignment horizontal="center" vertical="center" wrapText="1"/>
    </xf>
    <xf numFmtId="0" fontId="10" fillId="0" borderId="2" xfId="0" applyFont="1" applyBorder="1" applyAlignment="1">
      <alignment horizontal="center"/>
    </xf>
    <xf numFmtId="168" fontId="10" fillId="0" borderId="2" xfId="4" applyNumberFormat="1" applyFont="1" applyBorder="1" applyAlignment="1">
      <alignment horizontal="right" vertical="center"/>
    </xf>
    <xf numFmtId="164" fontId="3" fillId="0" borderId="0" xfId="2" applyFont="1"/>
    <xf numFmtId="0" fontId="6" fillId="0" borderId="2" xfId="0" applyFont="1" applyBorder="1" applyAlignment="1">
      <alignment horizontal="center"/>
    </xf>
    <xf numFmtId="168" fontId="6" fillId="0" borderId="2" xfId="4" applyNumberFormat="1" applyFont="1" applyBorder="1" applyAlignment="1">
      <alignment horizontal="center"/>
    </xf>
    <xf numFmtId="9" fontId="6" fillId="0" borderId="2" xfId="0" applyNumberFormat="1"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168" fontId="4" fillId="0" borderId="0" xfId="4" applyNumberFormat="1" applyFont="1" applyAlignment="1">
      <alignment horizontal="center"/>
    </xf>
    <xf numFmtId="9" fontId="4" fillId="0" borderId="0" xfId="0" applyNumberFormat="1" applyFont="1" applyAlignment="1">
      <alignment horizontal="center"/>
    </xf>
    <xf numFmtId="0" fontId="8" fillId="0" borderId="0" xfId="0" applyFont="1"/>
    <xf numFmtId="0" fontId="7" fillId="0" borderId="0" xfId="0" applyFont="1"/>
    <xf numFmtId="0" fontId="11" fillId="0" borderId="0" xfId="0" applyFont="1"/>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top"/>
    </xf>
    <xf numFmtId="0" fontId="4" fillId="2" borderId="0" xfId="0" applyFont="1" applyFill="1" applyAlignment="1">
      <alignment horizontal="center"/>
    </xf>
    <xf numFmtId="0" fontId="3" fillId="2" borderId="0" xfId="0" applyFont="1" applyFill="1"/>
    <xf numFmtId="0" fontId="4" fillId="2" borderId="0" xfId="0" applyFont="1" applyFill="1" applyAlignment="1">
      <alignment horizontal="center" wrapText="1"/>
    </xf>
    <xf numFmtId="0" fontId="3" fillId="2" borderId="0" xfId="0" applyFont="1" applyFill="1" applyAlignment="1">
      <alignment wrapText="1"/>
    </xf>
    <xf numFmtId="0" fontId="3" fillId="2" borderId="0" xfId="0" applyFont="1" applyFill="1" applyAlignment="1">
      <alignment horizontal="center" wrapText="1"/>
    </xf>
    <xf numFmtId="0" fontId="12" fillId="3" borderId="8" xfId="0" applyFont="1" applyFill="1" applyBorder="1" applyAlignment="1">
      <alignment horizontal="center"/>
    </xf>
    <xf numFmtId="0" fontId="12" fillId="3" borderId="9" xfId="0" applyFont="1" applyFill="1" applyBorder="1" applyAlignment="1">
      <alignment horizontal="center"/>
    </xf>
    <xf numFmtId="0" fontId="4" fillId="3" borderId="9" xfId="0" applyFont="1" applyFill="1" applyBorder="1" applyAlignment="1">
      <alignment horizontal="center" wrapText="1"/>
    </xf>
    <xf numFmtId="0" fontId="12" fillId="3" borderId="10" xfId="0" applyFont="1" applyFill="1" applyBorder="1" applyAlignment="1">
      <alignment horizontal="center"/>
    </xf>
    <xf numFmtId="0" fontId="12" fillId="2" borderId="11" xfId="0" applyFont="1" applyFill="1" applyBorder="1"/>
    <xf numFmtId="0" fontId="12" fillId="0" borderId="12" xfId="0" applyFont="1" applyBorder="1" applyAlignment="1">
      <alignment horizontal="center"/>
    </xf>
    <xf numFmtId="0" fontId="12" fillId="2" borderId="0" xfId="0" applyFont="1" applyFill="1"/>
    <xf numFmtId="0" fontId="3" fillId="0" borderId="12" xfId="0" applyFont="1" applyBorder="1" applyAlignment="1">
      <alignment horizontal="center"/>
    </xf>
    <xf numFmtId="0" fontId="3" fillId="0" borderId="13" xfId="0" applyFont="1" applyBorder="1" applyAlignment="1">
      <alignment horizontal="center"/>
    </xf>
    <xf numFmtId="0" fontId="4" fillId="0" borderId="11" xfId="0" applyFont="1" applyBorder="1"/>
    <xf numFmtId="0" fontId="4" fillId="0" borderId="12" xfId="0" applyFont="1" applyBorder="1" applyAlignment="1">
      <alignment horizontal="center"/>
    </xf>
    <xf numFmtId="0" fontId="4" fillId="2" borderId="0" xfId="0" applyFont="1" applyFill="1"/>
    <xf numFmtId="0" fontId="4" fillId="0" borderId="13" xfId="0" applyFont="1" applyBorder="1" applyAlignment="1">
      <alignment horizontal="center"/>
    </xf>
    <xf numFmtId="0" fontId="7" fillId="2" borderId="0" xfId="0" applyFont="1" applyFill="1"/>
    <xf numFmtId="0" fontId="3" fillId="0" borderId="11" xfId="0" applyFont="1" applyBorder="1"/>
    <xf numFmtId="164" fontId="3" fillId="0" borderId="12" xfId="2" applyFont="1" applyFill="1" applyBorder="1" applyAlignment="1">
      <alignment horizontal="center"/>
    </xf>
    <xf numFmtId="0" fontId="13" fillId="4" borderId="0" xfId="0" applyFont="1" applyFill="1"/>
    <xf numFmtId="164" fontId="3" fillId="0" borderId="13" xfId="2" applyFont="1" applyFill="1" applyBorder="1" applyAlignment="1">
      <alignment horizontal="center"/>
    </xf>
    <xf numFmtId="0" fontId="13" fillId="4" borderId="13" xfId="0" applyFont="1" applyFill="1" applyBorder="1" applyAlignment="1">
      <alignment wrapText="1"/>
    </xf>
    <xf numFmtId="169" fontId="4" fillId="0" borderId="9" xfId="1" applyNumberFormat="1" applyFont="1" applyFill="1" applyBorder="1"/>
    <xf numFmtId="169" fontId="4" fillId="4" borderId="14" xfId="1" applyNumberFormat="1" applyFont="1" applyFill="1" applyBorder="1"/>
    <xf numFmtId="0" fontId="3" fillId="2" borderId="11" xfId="0" applyFont="1" applyFill="1" applyBorder="1"/>
    <xf numFmtId="0" fontId="12" fillId="4" borderId="13" xfId="0" applyFont="1" applyFill="1" applyBorder="1" applyAlignment="1">
      <alignment horizontal="left" wrapText="1"/>
    </xf>
    <xf numFmtId="0" fontId="3" fillId="4" borderId="0" xfId="0" applyFont="1" applyFill="1" applyAlignment="1">
      <alignment vertical="center"/>
    </xf>
    <xf numFmtId="0" fontId="4" fillId="2" borderId="11" xfId="0" applyFont="1" applyFill="1" applyBorder="1"/>
    <xf numFmtId="0" fontId="13" fillId="4" borderId="13" xfId="0" applyFont="1" applyFill="1" applyBorder="1" applyAlignment="1">
      <alignment horizontal="left" wrapText="1"/>
    </xf>
    <xf numFmtId="0" fontId="3" fillId="4" borderId="0" xfId="0" applyFont="1" applyFill="1"/>
    <xf numFmtId="0" fontId="3" fillId="0" borderId="11" xfId="0" applyFont="1" applyBorder="1" applyAlignment="1">
      <alignment vertical="center"/>
    </xf>
    <xf numFmtId="169" fontId="15" fillId="4" borderId="9" xfId="1" applyNumberFormat="1" applyFont="1" applyFill="1" applyBorder="1"/>
    <xf numFmtId="169" fontId="15" fillId="4" borderId="14" xfId="1" applyNumberFormat="1" applyFont="1" applyFill="1" applyBorder="1"/>
    <xf numFmtId="0" fontId="13" fillId="2" borderId="11" xfId="0" applyFont="1" applyFill="1" applyBorder="1"/>
    <xf numFmtId="170" fontId="3" fillId="0" borderId="12" xfId="2" applyNumberFormat="1" applyFont="1" applyFill="1" applyBorder="1" applyAlignment="1">
      <alignment horizontal="center"/>
    </xf>
    <xf numFmtId="0" fontId="15" fillId="4" borderId="0" xfId="0" applyFont="1" applyFill="1"/>
    <xf numFmtId="164" fontId="4" fillId="0" borderId="9" xfId="2" applyFont="1" applyFill="1" applyBorder="1"/>
    <xf numFmtId="0" fontId="12" fillId="2" borderId="11" xfId="0" applyFont="1" applyFill="1" applyBorder="1" applyAlignment="1">
      <alignment vertical="center"/>
    </xf>
    <xf numFmtId="169" fontId="4" fillId="4" borderId="9" xfId="1" applyNumberFormat="1" applyFont="1" applyFill="1" applyBorder="1"/>
    <xf numFmtId="169" fontId="4" fillId="0" borderId="12" xfId="1" applyNumberFormat="1" applyFont="1" applyFill="1" applyBorder="1"/>
    <xf numFmtId="169" fontId="4" fillId="4" borderId="12" xfId="1" applyNumberFormat="1" applyFont="1" applyFill="1" applyBorder="1"/>
    <xf numFmtId="169" fontId="12" fillId="0" borderId="9" xfId="1" applyNumberFormat="1" applyFont="1" applyFill="1" applyBorder="1"/>
    <xf numFmtId="164" fontId="12" fillId="4" borderId="14" xfId="2" applyFont="1" applyFill="1" applyBorder="1"/>
    <xf numFmtId="0" fontId="12" fillId="2" borderId="11" xfId="0" applyFont="1" applyFill="1" applyBorder="1" applyAlignment="1">
      <alignment wrapText="1"/>
    </xf>
    <xf numFmtId="0" fontId="12" fillId="4" borderId="0" xfId="0" applyFont="1" applyFill="1"/>
    <xf numFmtId="169" fontId="3" fillId="0" borderId="13" xfId="1" applyNumberFormat="1" applyFont="1" applyBorder="1"/>
    <xf numFmtId="41" fontId="3" fillId="0" borderId="12" xfId="2" applyNumberFormat="1" applyFont="1" applyFill="1" applyBorder="1" applyAlignment="1">
      <alignment horizontal="center"/>
    </xf>
    <xf numFmtId="164" fontId="12" fillId="4" borderId="9" xfId="2" applyFont="1" applyFill="1" applyBorder="1"/>
    <xf numFmtId="169" fontId="12" fillId="4" borderId="14" xfId="1" applyNumberFormat="1" applyFont="1" applyFill="1" applyBorder="1"/>
    <xf numFmtId="0" fontId="4" fillId="4" borderId="0" xfId="0" applyFont="1" applyFill="1"/>
    <xf numFmtId="169" fontId="12" fillId="4" borderId="9" xfId="1" applyNumberFormat="1" applyFont="1" applyFill="1" applyBorder="1"/>
    <xf numFmtId="0" fontId="4" fillId="2" borderId="0" xfId="0" applyFont="1" applyFill="1" applyAlignment="1">
      <alignment vertical="center"/>
    </xf>
    <xf numFmtId="0" fontId="4" fillId="2" borderId="11" xfId="0" applyFont="1" applyFill="1" applyBorder="1" applyAlignment="1">
      <alignment vertical="center" wrapText="1"/>
    </xf>
    <xf numFmtId="0" fontId="3" fillId="0" borderId="11" xfId="0" applyFont="1" applyBorder="1" applyAlignment="1">
      <alignment wrapText="1"/>
    </xf>
    <xf numFmtId="0" fontId="12" fillId="0" borderId="0" xfId="0" applyFont="1"/>
    <xf numFmtId="0" fontId="12" fillId="0" borderId="0" xfId="0" applyFont="1" applyAlignment="1">
      <alignment wrapText="1"/>
    </xf>
    <xf numFmtId="169" fontId="12" fillId="4" borderId="15" xfId="1" applyNumberFormat="1" applyFont="1" applyFill="1" applyBorder="1"/>
    <xf numFmtId="171" fontId="12" fillId="4" borderId="14" xfId="1" applyNumberFormat="1" applyFont="1" applyFill="1" applyBorder="1"/>
    <xf numFmtId="0" fontId="12" fillId="3" borderId="8" xfId="0" applyFont="1" applyFill="1" applyBorder="1"/>
    <xf numFmtId="0" fontId="12" fillId="3" borderId="9" xfId="0" applyFont="1" applyFill="1" applyBorder="1"/>
    <xf numFmtId="169" fontId="12" fillId="3" borderId="9" xfId="1" applyNumberFormat="1" applyFont="1" applyFill="1" applyBorder="1"/>
    <xf numFmtId="169" fontId="12" fillId="3" borderId="14" xfId="1" applyNumberFormat="1" applyFont="1" applyFill="1" applyBorder="1"/>
    <xf numFmtId="0" fontId="12" fillId="3" borderId="16" xfId="0" applyFont="1" applyFill="1" applyBorder="1"/>
    <xf numFmtId="0" fontId="4" fillId="3" borderId="10" xfId="0" applyFont="1" applyFill="1" applyBorder="1" applyAlignment="1">
      <alignment horizontal="center" wrapText="1"/>
    </xf>
    <xf numFmtId="0" fontId="4" fillId="3" borderId="14" xfId="0" applyFont="1" applyFill="1" applyBorder="1" applyAlignment="1">
      <alignment horizontal="center" wrapText="1"/>
    </xf>
    <xf numFmtId="0" fontId="8" fillId="4" borderId="17" xfId="0" applyFont="1" applyFill="1" applyBorder="1"/>
    <xf numFmtId="0" fontId="8" fillId="4" borderId="18" xfId="0" applyFont="1" applyFill="1" applyBorder="1"/>
    <xf numFmtId="169" fontId="8" fillId="4" borderId="9" xfId="1" applyNumberFormat="1" applyFont="1" applyFill="1" applyBorder="1"/>
    <xf numFmtId="169" fontId="8" fillId="4" borderId="10" xfId="1" applyNumberFormat="1" applyFont="1" applyFill="1" applyBorder="1"/>
    <xf numFmtId="169" fontId="8" fillId="4" borderId="14" xfId="1" applyNumberFormat="1" applyFont="1" applyFill="1" applyBorder="1"/>
    <xf numFmtId="169" fontId="3" fillId="0" borderId="0" xfId="0" applyNumberFormat="1" applyFont="1"/>
    <xf numFmtId="0" fontId="4" fillId="2" borderId="0" xfId="0" applyFont="1" applyFill="1" applyAlignment="1">
      <alignment horizontal="left"/>
    </xf>
    <xf numFmtId="0" fontId="4" fillId="0" borderId="0" xfId="0" applyFont="1" applyAlignment="1">
      <alignment horizontal="center" wrapText="1"/>
    </xf>
    <xf numFmtId="0" fontId="12" fillId="3" borderId="19" xfId="0" applyFont="1" applyFill="1" applyBorder="1" applyAlignment="1">
      <alignment horizontal="center"/>
    </xf>
    <xf numFmtId="0" fontId="12" fillId="3" borderId="21" xfId="0" applyFont="1" applyFill="1" applyBorder="1" applyAlignment="1">
      <alignment horizontal="center"/>
    </xf>
    <xf numFmtId="0" fontId="12" fillId="3" borderId="22" xfId="0" applyFont="1" applyFill="1" applyBorder="1" applyAlignment="1">
      <alignment horizontal="center"/>
    </xf>
    <xf numFmtId="0" fontId="12" fillId="5" borderId="23" xfId="0" applyFont="1" applyFill="1" applyBorder="1"/>
    <xf numFmtId="170" fontId="15" fillId="5" borderId="26" xfId="0" applyNumberFormat="1" applyFont="1" applyFill="1" applyBorder="1" applyAlignment="1">
      <alignment horizontal="center"/>
    </xf>
    <xf numFmtId="170" fontId="12" fillId="5" borderId="13" xfId="0" applyNumberFormat="1" applyFont="1" applyFill="1" applyBorder="1" applyAlignment="1">
      <alignment horizontal="center"/>
    </xf>
    <xf numFmtId="0" fontId="12" fillId="2" borderId="27" xfId="0" applyFont="1" applyFill="1" applyBorder="1"/>
    <xf numFmtId="0" fontId="12" fillId="2" borderId="26" xfId="0" applyFont="1" applyFill="1" applyBorder="1" applyAlignment="1">
      <alignment horizontal="center"/>
    </xf>
    <xf numFmtId="170" fontId="12" fillId="2" borderId="26" xfId="0" applyNumberFormat="1" applyFont="1" applyFill="1" applyBorder="1" applyAlignment="1">
      <alignment horizontal="center"/>
    </xf>
    <xf numFmtId="170" fontId="12" fillId="2" borderId="13" xfId="0" applyNumberFormat="1" applyFont="1" applyFill="1" applyBorder="1" applyAlignment="1">
      <alignment horizontal="center"/>
    </xf>
    <xf numFmtId="0" fontId="3" fillId="0" borderId="27" xfId="0" applyFont="1" applyBorder="1"/>
    <xf numFmtId="0" fontId="3" fillId="0" borderId="26" xfId="0" applyFont="1" applyBorder="1" applyAlignment="1">
      <alignment horizontal="center"/>
    </xf>
    <xf numFmtId="170" fontId="3" fillId="0" borderId="26" xfId="0" applyNumberFormat="1" applyFont="1" applyBorder="1" applyAlignment="1">
      <alignment horizontal="center"/>
    </xf>
    <xf numFmtId="170" fontId="3" fillId="0" borderId="13" xfId="0" applyNumberFormat="1" applyFont="1" applyBorder="1" applyAlignment="1">
      <alignment horizontal="center"/>
    </xf>
    <xf numFmtId="170" fontId="3" fillId="0" borderId="26" xfId="2" applyNumberFormat="1" applyFont="1" applyBorder="1" applyAlignment="1">
      <alignment horizontal="center"/>
    </xf>
    <xf numFmtId="170" fontId="3" fillId="0" borderId="13" xfId="2" applyNumberFormat="1" applyFont="1" applyBorder="1" applyAlignment="1">
      <alignment horizontal="center"/>
    </xf>
    <xf numFmtId="0" fontId="3" fillId="2" borderId="0" xfId="0" applyFont="1" applyFill="1" applyAlignment="1">
      <alignment vertical="center"/>
    </xf>
    <xf numFmtId="0" fontId="12" fillId="2" borderId="27" xfId="0" applyFont="1" applyFill="1" applyBorder="1" applyAlignment="1">
      <alignment vertical="center"/>
    </xf>
    <xf numFmtId="0" fontId="4" fillId="0" borderId="26" xfId="0" applyFont="1" applyBorder="1" applyAlignment="1">
      <alignment horizontal="center"/>
    </xf>
    <xf numFmtId="0" fontId="3" fillId="0" borderId="27" xfId="0" applyFont="1" applyBorder="1" applyAlignment="1">
      <alignment vertical="center" wrapText="1"/>
    </xf>
    <xf numFmtId="0" fontId="3" fillId="0" borderId="26" xfId="0" applyFont="1" applyBorder="1" applyAlignment="1">
      <alignment horizontal="center" vertical="center" wrapText="1"/>
    </xf>
    <xf numFmtId="170" fontId="3" fillId="0" borderId="26" xfId="0" applyNumberFormat="1" applyFont="1" applyBorder="1" applyAlignment="1">
      <alignment horizontal="center" vertical="center" wrapText="1"/>
    </xf>
    <xf numFmtId="170" fontId="3" fillId="0" borderId="13" xfId="0" applyNumberFormat="1" applyFont="1" applyBorder="1" applyAlignment="1">
      <alignment horizontal="center" vertical="center" wrapText="1"/>
    </xf>
    <xf numFmtId="0" fontId="12" fillId="5" borderId="11" xfId="0" applyFont="1" applyFill="1" applyBorder="1"/>
    <xf numFmtId="0" fontId="12" fillId="5" borderId="27" xfId="0" applyFont="1" applyFill="1" applyBorder="1"/>
    <xf numFmtId="0" fontId="12" fillId="5" borderId="26" xfId="0" applyFont="1" applyFill="1" applyBorder="1" applyAlignment="1">
      <alignment horizontal="center"/>
    </xf>
    <xf numFmtId="170" fontId="12" fillId="5" borderId="26" xfId="2" applyNumberFormat="1" applyFont="1" applyFill="1" applyBorder="1" applyAlignment="1">
      <alignment horizontal="center"/>
    </xf>
    <xf numFmtId="170" fontId="12" fillId="5" borderId="13" xfId="2" applyNumberFormat="1" applyFont="1" applyFill="1" applyBorder="1" applyAlignment="1">
      <alignment horizontal="center"/>
    </xf>
    <xf numFmtId="0" fontId="13" fillId="0" borderId="23" xfId="0" applyFont="1" applyBorder="1"/>
    <xf numFmtId="0" fontId="13" fillId="0" borderId="27" xfId="0" applyFont="1" applyBorder="1"/>
    <xf numFmtId="0" fontId="13" fillId="0" borderId="26" xfId="0" applyFont="1" applyBorder="1" applyAlignment="1">
      <alignment horizontal="center"/>
    </xf>
    <xf numFmtId="0" fontId="13" fillId="2" borderId="27" xfId="0" applyFont="1" applyFill="1" applyBorder="1"/>
    <xf numFmtId="0" fontId="13" fillId="2" borderId="26" xfId="0" applyFont="1" applyFill="1" applyBorder="1" applyAlignment="1">
      <alignment horizontal="center"/>
    </xf>
    <xf numFmtId="170" fontId="13" fillId="2" borderId="26" xfId="0" applyNumberFormat="1" applyFont="1" applyFill="1" applyBorder="1" applyAlignment="1">
      <alignment horizontal="center"/>
    </xf>
    <xf numFmtId="170" fontId="13" fillId="2" borderId="13" xfId="0" applyNumberFormat="1" applyFont="1" applyFill="1" applyBorder="1" applyAlignment="1">
      <alignment horizontal="center"/>
    </xf>
    <xf numFmtId="0" fontId="12" fillId="5" borderId="28" xfId="0" applyFont="1" applyFill="1" applyBorder="1"/>
    <xf numFmtId="170" fontId="12" fillId="5" borderId="5" xfId="0" applyNumberFormat="1" applyFont="1" applyFill="1" applyBorder="1" applyAlignment="1">
      <alignment horizontal="center"/>
    </xf>
    <xf numFmtId="170" fontId="12" fillId="5" borderId="29" xfId="2" applyNumberFormat="1" applyFont="1" applyFill="1" applyBorder="1" applyAlignment="1">
      <alignment horizontal="center"/>
    </xf>
    <xf numFmtId="0" fontId="12" fillId="2" borderId="30" xfId="0" applyFont="1" applyFill="1" applyBorder="1"/>
    <xf numFmtId="0" fontId="13" fillId="2" borderId="24" xfId="0" applyFont="1" applyFill="1" applyBorder="1"/>
    <xf numFmtId="0" fontId="12" fillId="2" borderId="25" xfId="0" applyFont="1" applyFill="1" applyBorder="1" applyAlignment="1">
      <alignment horizontal="center"/>
    </xf>
    <xf numFmtId="170" fontId="12" fillId="2" borderId="25" xfId="0" applyNumberFormat="1" applyFont="1" applyFill="1" applyBorder="1" applyAlignment="1">
      <alignment horizontal="center"/>
    </xf>
    <xf numFmtId="170" fontId="12" fillId="2" borderId="31" xfId="0" applyNumberFormat="1" applyFont="1" applyFill="1" applyBorder="1" applyAlignment="1">
      <alignment horizontal="center"/>
    </xf>
    <xf numFmtId="170" fontId="12" fillId="5" borderId="26" xfId="0" applyNumberFormat="1" applyFont="1" applyFill="1" applyBorder="1" applyAlignment="1">
      <alignment horizontal="center"/>
    </xf>
    <xf numFmtId="0" fontId="13" fillId="2" borderId="23" xfId="0" applyFont="1" applyFill="1" applyBorder="1"/>
    <xf numFmtId="170" fontId="12" fillId="5" borderId="32" xfId="0" applyNumberFormat="1" applyFont="1" applyFill="1" applyBorder="1" applyAlignment="1">
      <alignment horizontal="center"/>
    </xf>
    <xf numFmtId="0" fontId="13" fillId="2" borderId="25" xfId="0" applyFont="1" applyFill="1" applyBorder="1"/>
    <xf numFmtId="170" fontId="13" fillId="2" borderId="6" xfId="0" applyNumberFormat="1" applyFont="1" applyFill="1" applyBorder="1"/>
    <xf numFmtId="170" fontId="13" fillId="2" borderId="13" xfId="0" applyNumberFormat="1" applyFont="1" applyFill="1" applyBorder="1"/>
    <xf numFmtId="0" fontId="12" fillId="2" borderId="23" xfId="0" applyFont="1" applyFill="1" applyBorder="1"/>
    <xf numFmtId="170" fontId="4" fillId="0" borderId="33" xfId="1" applyNumberFormat="1" applyFont="1" applyBorder="1"/>
    <xf numFmtId="0" fontId="12" fillId="0" borderId="26" xfId="0" applyFont="1" applyBorder="1" applyAlignment="1">
      <alignment horizontal="center"/>
    </xf>
    <xf numFmtId="170" fontId="4" fillId="0" borderId="34" xfId="1" applyNumberFormat="1" applyFont="1" applyBorder="1"/>
    <xf numFmtId="170" fontId="4" fillId="5" borderId="2" xfId="1" applyNumberFormat="1" applyFont="1" applyFill="1" applyBorder="1"/>
    <xf numFmtId="170" fontId="4" fillId="5" borderId="29" xfId="1" applyNumberFormat="1" applyFont="1" applyFill="1" applyBorder="1"/>
    <xf numFmtId="170" fontId="4" fillId="5" borderId="35" xfId="1" applyNumberFormat="1" applyFont="1" applyFill="1" applyBorder="1"/>
    <xf numFmtId="170" fontId="4" fillId="5" borderId="36" xfId="1" applyNumberFormat="1" applyFont="1" applyFill="1" applyBorder="1"/>
    <xf numFmtId="0" fontId="4" fillId="3" borderId="17" xfId="0" applyFont="1" applyFill="1" applyBorder="1"/>
    <xf numFmtId="0" fontId="4" fillId="3" borderId="37" xfId="0" applyFont="1" applyFill="1" applyBorder="1"/>
    <xf numFmtId="0" fontId="4" fillId="3" borderId="38" xfId="0" applyFont="1" applyFill="1" applyBorder="1" applyAlignment="1">
      <alignment horizontal="center"/>
    </xf>
    <xf numFmtId="170" fontId="4" fillId="3" borderId="39" xfId="1" applyNumberFormat="1" applyFont="1" applyFill="1" applyBorder="1"/>
    <xf numFmtId="0" fontId="3" fillId="2" borderId="0" xfId="0" applyFont="1" applyFill="1" applyAlignment="1">
      <alignment horizontal="center"/>
    </xf>
    <xf numFmtId="0" fontId="8" fillId="0" borderId="0" xfId="0" applyFont="1" applyAlignment="1">
      <alignment horizontal="left"/>
    </xf>
    <xf numFmtId="0" fontId="8" fillId="0" borderId="0" xfId="0" applyFont="1" applyAlignment="1">
      <alignment horizontal="center"/>
    </xf>
    <xf numFmtId="0" fontId="9" fillId="0" borderId="0" xfId="0" applyFont="1"/>
    <xf numFmtId="0" fontId="9" fillId="2" borderId="0" xfId="0" applyFont="1" applyFill="1" applyAlignment="1">
      <alignment horizontal="center"/>
    </xf>
    <xf numFmtId="41" fontId="9" fillId="2" borderId="0" xfId="0" applyNumberFormat="1" applyFont="1" applyFill="1" applyAlignment="1">
      <alignment horizontal="center"/>
    </xf>
    <xf numFmtId="164" fontId="4" fillId="2" borderId="0" xfId="2" applyFont="1" applyFill="1" applyAlignment="1">
      <alignment horizontal="center"/>
    </xf>
    <xf numFmtId="0" fontId="16" fillId="0" borderId="0" xfId="0" applyFont="1"/>
    <xf numFmtId="0" fontId="15" fillId="0" borderId="0" xfId="0" applyFont="1" applyAlignment="1">
      <alignment horizontal="center"/>
    </xf>
    <xf numFmtId="0" fontId="15" fillId="6" borderId="42" xfId="0" applyFont="1" applyFill="1" applyBorder="1" applyAlignment="1">
      <alignment horizontal="center" vertical="center" wrapText="1"/>
    </xf>
    <xf numFmtId="0" fontId="0" fillId="0" borderId="0" xfId="0" applyAlignment="1">
      <alignment vertical="center"/>
    </xf>
    <xf numFmtId="0" fontId="18" fillId="0" borderId="43" xfId="0" applyFont="1" applyBorder="1" applyAlignment="1">
      <alignment vertical="center"/>
    </xf>
    <xf numFmtId="0" fontId="18" fillId="0" borderId="4" xfId="0" applyFont="1" applyBorder="1" applyAlignment="1">
      <alignment vertical="center"/>
    </xf>
    <xf numFmtId="0" fontId="18" fillId="0" borderId="1" xfId="0" applyFont="1" applyBorder="1" applyAlignment="1">
      <alignment vertical="center"/>
    </xf>
    <xf numFmtId="41" fontId="16" fillId="0" borderId="0" xfId="0" applyNumberFormat="1" applyFont="1"/>
    <xf numFmtId="0" fontId="18" fillId="0" borderId="4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7" fillId="0" borderId="0" xfId="0" applyFont="1" applyAlignment="1">
      <alignment vertical="center"/>
    </xf>
    <xf numFmtId="0" fontId="17" fillId="0" borderId="43" xfId="0" applyFont="1" applyBorder="1" applyAlignment="1">
      <alignment vertical="center"/>
    </xf>
    <xf numFmtId="0" fontId="17" fillId="0" borderId="4" xfId="0" applyFont="1" applyBorder="1" applyAlignment="1">
      <alignment vertical="center"/>
    </xf>
    <xf numFmtId="0" fontId="17" fillId="0" borderId="1" xfId="0" applyFont="1" applyBorder="1" applyAlignment="1">
      <alignment vertical="center"/>
    </xf>
    <xf numFmtId="41" fontId="8" fillId="0" borderId="0" xfId="0" applyNumberFormat="1" applyFont="1"/>
    <xf numFmtId="0" fontId="17" fillId="7" borderId="0" xfId="0" applyFont="1" applyFill="1" applyAlignment="1">
      <alignment horizontal="center"/>
    </xf>
    <xf numFmtId="0" fontId="15" fillId="7" borderId="0" xfId="0" applyFont="1" applyFill="1" applyAlignment="1">
      <alignment horizontal="center"/>
    </xf>
    <xf numFmtId="172" fontId="8" fillId="0" borderId="0" xfId="0" applyNumberFormat="1" applyFont="1"/>
    <xf numFmtId="0" fontId="8" fillId="0" borderId="0" xfId="5"/>
    <xf numFmtId="0" fontId="15" fillId="0" borderId="0" xfId="5" applyFont="1"/>
    <xf numFmtId="0" fontId="15" fillId="8" borderId="51" xfId="5" applyFont="1" applyFill="1" applyBorder="1" applyAlignment="1">
      <alignment horizontal="center" vertical="center" wrapText="1"/>
    </xf>
    <xf numFmtId="0" fontId="19" fillId="0" borderId="0" xfId="5" applyFont="1"/>
    <xf numFmtId="0" fontId="15" fillId="8" borderId="2" xfId="5" applyFont="1" applyFill="1" applyBorder="1" applyAlignment="1">
      <alignment horizontal="center" vertical="center" wrapText="1"/>
    </xf>
    <xf numFmtId="0" fontId="15" fillId="8" borderId="29" xfId="5" applyFont="1" applyFill="1" applyBorder="1" applyAlignment="1">
      <alignment horizontal="center" vertical="center" wrapText="1"/>
    </xf>
    <xf numFmtId="164" fontId="4" fillId="3" borderId="2" xfId="2" applyFont="1" applyFill="1" applyBorder="1" applyAlignment="1">
      <alignment horizontal="center" vertical="center" wrapText="1"/>
    </xf>
    <xf numFmtId="170" fontId="4" fillId="3" borderId="2" xfId="2" applyNumberFormat="1" applyFont="1" applyFill="1" applyBorder="1" applyAlignment="1">
      <alignment horizontal="center" vertical="center" wrapText="1"/>
    </xf>
    <xf numFmtId="164" fontId="15" fillId="3" borderId="2" xfId="2" applyFont="1" applyFill="1" applyBorder="1" applyAlignment="1">
      <alignment horizontal="center" vertical="center" wrapText="1"/>
    </xf>
    <xf numFmtId="170" fontId="15" fillId="3" borderId="2" xfId="2" applyNumberFormat="1" applyFont="1" applyFill="1" applyBorder="1" applyAlignment="1">
      <alignment horizontal="center" vertical="center" wrapText="1"/>
    </xf>
    <xf numFmtId="170" fontId="15" fillId="3" borderId="29" xfId="2" applyNumberFormat="1" applyFont="1" applyFill="1" applyBorder="1" applyAlignment="1">
      <alignment horizontal="center" vertical="center" wrapText="1"/>
    </xf>
    <xf numFmtId="164" fontId="8" fillId="0" borderId="0" xfId="2" applyFont="1"/>
    <xf numFmtId="41" fontId="8" fillId="0" borderId="0" xfId="5" applyNumberFormat="1"/>
    <xf numFmtId="164" fontId="8" fillId="0" borderId="2" xfId="2" applyFont="1" applyBorder="1" applyAlignment="1">
      <alignment horizontal="center" vertical="center" wrapText="1"/>
    </xf>
    <xf numFmtId="164" fontId="8" fillId="0" borderId="29" xfId="2" applyFont="1" applyBorder="1" applyAlignment="1">
      <alignment horizontal="center" vertical="center" wrapText="1"/>
    </xf>
    <xf numFmtId="164" fontId="9" fillId="0" borderId="2" xfId="2" applyFont="1" applyBorder="1" applyAlignment="1">
      <alignment horizontal="center" vertical="center" wrapText="1"/>
    </xf>
    <xf numFmtId="164" fontId="8" fillId="0" borderId="2" xfId="2" applyFont="1" applyFill="1" applyBorder="1" applyAlignment="1">
      <alignment horizontal="center" vertical="center" wrapText="1"/>
    </xf>
    <xf numFmtId="164" fontId="3" fillId="0" borderId="2" xfId="2" applyFont="1" applyBorder="1" applyAlignment="1">
      <alignment horizontal="center" vertical="center" wrapText="1"/>
    </xf>
    <xf numFmtId="170" fontId="8" fillId="0" borderId="2" xfId="2" applyNumberFormat="1" applyFont="1" applyBorder="1" applyAlignment="1">
      <alignment horizontal="center" vertical="center" wrapText="1"/>
    </xf>
    <xf numFmtId="171" fontId="15" fillId="3" borderId="2" xfId="2" applyNumberFormat="1" applyFont="1" applyFill="1" applyBorder="1" applyAlignment="1">
      <alignment horizontal="center" vertical="center" wrapText="1"/>
    </xf>
    <xf numFmtId="171" fontId="15" fillId="3" borderId="29" xfId="2" applyNumberFormat="1" applyFont="1" applyFill="1" applyBorder="1" applyAlignment="1">
      <alignment horizontal="center" vertical="center" wrapText="1"/>
    </xf>
    <xf numFmtId="172" fontId="14" fillId="0" borderId="0" xfId="5" applyNumberFormat="1" applyFont="1"/>
    <xf numFmtId="164" fontId="15" fillId="3" borderId="52" xfId="2" applyFont="1" applyFill="1" applyBorder="1" applyAlignment="1">
      <alignment horizontal="center" vertical="center" wrapText="1"/>
    </xf>
    <xf numFmtId="170" fontId="15" fillId="3" borderId="52" xfId="2" applyNumberFormat="1" applyFont="1" applyFill="1" applyBorder="1" applyAlignment="1">
      <alignment horizontal="center" vertical="center" wrapText="1"/>
    </xf>
    <xf numFmtId="170" fontId="15" fillId="3" borderId="53" xfId="2" applyNumberFormat="1" applyFont="1" applyFill="1" applyBorder="1" applyAlignment="1">
      <alignment horizontal="center" vertical="center" wrapText="1"/>
    </xf>
    <xf numFmtId="3" fontId="8" fillId="0" borderId="0" xfId="5" applyNumberFormat="1"/>
    <xf numFmtId="0" fontId="8" fillId="0" borderId="0" xfId="5" applyAlignment="1">
      <alignment horizontal="center"/>
    </xf>
    <xf numFmtId="0" fontId="8" fillId="0" borderId="0" xfId="5" applyAlignment="1">
      <alignment horizontal="left"/>
    </xf>
    <xf numFmtId="41" fontId="9" fillId="0" borderId="0" xfId="5" applyNumberFormat="1" applyFont="1"/>
    <xf numFmtId="0" fontId="20" fillId="0" borderId="0" xfId="0" applyFont="1" applyAlignment="1">
      <alignment vertical="center"/>
    </xf>
    <xf numFmtId="0" fontId="3" fillId="0" borderId="0" xfId="0" applyFont="1" applyAlignment="1">
      <alignment vertical="center" wrapText="1"/>
    </xf>
    <xf numFmtId="0" fontId="11"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xf>
    <xf numFmtId="173" fontId="3" fillId="0" borderId="2" xfId="2" applyNumberFormat="1" applyFont="1" applyBorder="1"/>
    <xf numFmtId="0" fontId="4" fillId="0" borderId="2" xfId="0" applyFont="1" applyBorder="1" applyAlignment="1">
      <alignment horizontal="center" vertical="center" wrapText="1"/>
    </xf>
    <xf numFmtId="0" fontId="3" fillId="0" borderId="2" xfId="0" applyFont="1" applyBorder="1" applyAlignment="1" applyProtection="1">
      <alignment horizontal="left"/>
      <protection locked="0"/>
    </xf>
    <xf numFmtId="0" fontId="3" fillId="0" borderId="2" xfId="0" applyFont="1" applyBorder="1" applyAlignment="1">
      <alignment horizontal="center"/>
    </xf>
    <xf numFmtId="165" fontId="3" fillId="0" borderId="2" xfId="1" applyFont="1" applyBorder="1" applyProtection="1">
      <protection locked="0"/>
    </xf>
    <xf numFmtId="169" fontId="3" fillId="0" borderId="2" xfId="1" applyNumberFormat="1" applyFont="1" applyBorder="1"/>
    <xf numFmtId="165" fontId="3" fillId="0" borderId="2" xfId="1" applyFont="1" applyBorder="1"/>
    <xf numFmtId="169" fontId="3" fillId="0" borderId="2" xfId="1" applyNumberFormat="1" applyFont="1" applyBorder="1" applyProtection="1">
      <protection locked="0"/>
    </xf>
    <xf numFmtId="171" fontId="3" fillId="0" borderId="2" xfId="1" applyNumberFormat="1" applyFont="1" applyBorder="1" applyProtection="1">
      <protection locked="0"/>
    </xf>
    <xf numFmtId="43" fontId="3" fillId="0" borderId="2" xfId="1" applyNumberFormat="1" applyFont="1" applyBorder="1" applyProtection="1">
      <protection locked="0"/>
    </xf>
    <xf numFmtId="0" fontId="3" fillId="0" borderId="2" xfId="0" applyFont="1" applyBorder="1"/>
    <xf numFmtId="0" fontId="4" fillId="0" borderId="2" xfId="0" applyFont="1" applyBorder="1" applyAlignment="1" applyProtection="1">
      <alignment horizontal="left"/>
      <protection locked="0"/>
    </xf>
    <xf numFmtId="173" fontId="3" fillId="0" borderId="2" xfId="1" applyNumberFormat="1" applyFont="1" applyFill="1" applyBorder="1"/>
    <xf numFmtId="172" fontId="3" fillId="0" borderId="2" xfId="1" applyNumberFormat="1" applyFont="1" applyFill="1" applyBorder="1"/>
    <xf numFmtId="173" fontId="3" fillId="0" borderId="2" xfId="2" applyNumberFormat="1" applyFont="1" applyFill="1" applyBorder="1" applyProtection="1"/>
    <xf numFmtId="164" fontId="3" fillId="0" borderId="2" xfId="2" applyFont="1" applyFill="1" applyBorder="1"/>
    <xf numFmtId="170" fontId="3" fillId="0" borderId="2" xfId="2" applyNumberFormat="1" applyFont="1" applyFill="1" applyBorder="1"/>
    <xf numFmtId="172" fontId="3" fillId="0" borderId="2" xfId="2" applyNumberFormat="1" applyFont="1" applyFill="1" applyBorder="1"/>
    <xf numFmtId="43" fontId="3" fillId="0" borderId="2" xfId="0" applyNumberFormat="1" applyFont="1" applyBorder="1"/>
    <xf numFmtId="0" fontId="4" fillId="0" borderId="2" xfId="0" applyFont="1" applyBorder="1"/>
    <xf numFmtId="165" fontId="9" fillId="0" borderId="2" xfId="1" applyFont="1" applyBorder="1"/>
    <xf numFmtId="164" fontId="4" fillId="0" borderId="2" xfId="2" applyFont="1" applyFill="1" applyBorder="1"/>
    <xf numFmtId="173" fontId="3" fillId="0" borderId="2" xfId="2" applyNumberFormat="1" applyFont="1" applyBorder="1" applyProtection="1"/>
    <xf numFmtId="164" fontId="3" fillId="0" borderId="2" xfId="2" applyFont="1" applyBorder="1" applyProtection="1"/>
    <xf numFmtId="170" fontId="3" fillId="0" borderId="2" xfId="2" applyNumberFormat="1" applyFont="1" applyBorder="1"/>
    <xf numFmtId="173" fontId="3" fillId="0" borderId="0" xfId="0" applyNumberFormat="1" applyFont="1"/>
    <xf numFmtId="41" fontId="7" fillId="0" borderId="0" xfId="0" applyNumberFormat="1" applyFont="1"/>
    <xf numFmtId="41" fontId="3" fillId="0" borderId="2" xfId="2" applyNumberFormat="1" applyFont="1" applyBorder="1" applyProtection="1"/>
    <xf numFmtId="41" fontId="4" fillId="0" borderId="2" xfId="0" applyNumberFormat="1" applyFont="1" applyBorder="1"/>
    <xf numFmtId="164" fontId="4" fillId="0" borderId="2" xfId="2" applyFont="1" applyBorder="1" applyProtection="1"/>
    <xf numFmtId="170" fontId="4" fillId="0" borderId="2" xfId="2" applyNumberFormat="1" applyFont="1" applyBorder="1"/>
    <xf numFmtId="41" fontId="4" fillId="0" borderId="0" xfId="0" applyNumberFormat="1" applyFont="1"/>
    <xf numFmtId="164" fontId="9" fillId="0" borderId="0" xfId="2" applyFont="1"/>
    <xf numFmtId="0" fontId="4" fillId="0" borderId="2" xfId="0" applyFont="1" applyBorder="1" applyAlignment="1">
      <alignment horizontal="center"/>
    </xf>
    <xf numFmtId="164" fontId="3" fillId="0" borderId="2" xfId="2" applyFont="1" applyBorder="1" applyProtection="1">
      <protection locked="0"/>
    </xf>
    <xf numFmtId="170" fontId="3" fillId="0" borderId="2" xfId="2" applyNumberFormat="1" applyFont="1" applyBorder="1" applyProtection="1">
      <protection locked="0"/>
    </xf>
    <xf numFmtId="0" fontId="4" fillId="0" borderId="3" xfId="0" applyFont="1" applyBorder="1" applyAlignment="1">
      <alignment horizontal="center" vertical="center"/>
    </xf>
    <xf numFmtId="0" fontId="3" fillId="0" borderId="2" xfId="0" applyFont="1" applyBorder="1" applyAlignment="1">
      <alignment horizontal="left"/>
    </xf>
    <xf numFmtId="164" fontId="3" fillId="0" borderId="3" xfId="2" applyFont="1" applyBorder="1" applyAlignment="1">
      <alignment wrapText="1"/>
    </xf>
    <xf numFmtId="164" fontId="3" fillId="0" borderId="3" xfId="2" applyFont="1" applyBorder="1"/>
    <xf numFmtId="164" fontId="3" fillId="0" borderId="2" xfId="2" applyFont="1" applyBorder="1"/>
    <xf numFmtId="164" fontId="3" fillId="0" borderId="3" xfId="2" applyFont="1" applyBorder="1" applyAlignment="1"/>
    <xf numFmtId="164" fontId="4" fillId="0" borderId="3" xfId="2" applyFont="1" applyBorder="1" applyAlignment="1"/>
    <xf numFmtId="164" fontId="3" fillId="0" borderId="2" xfId="2" applyFont="1" applyBorder="1" applyAlignment="1"/>
    <xf numFmtId="164" fontId="4" fillId="0" borderId="2" xfId="2" applyFont="1" applyBorder="1" applyAlignment="1"/>
    <xf numFmtId="3" fontId="3" fillId="0" borderId="0" xfId="0" applyNumberFormat="1" applyFont="1"/>
    <xf numFmtId="164" fontId="3" fillId="0" borderId="0" xfId="2" applyFont="1" applyFill="1" applyBorder="1"/>
    <xf numFmtId="164" fontId="4" fillId="0" borderId="2" xfId="2" applyFont="1" applyBorder="1"/>
    <xf numFmtId="41" fontId="3" fillId="0" borderId="0" xfId="0" applyNumberFormat="1" applyFont="1"/>
    <xf numFmtId="0" fontId="4" fillId="0" borderId="2" xfId="0" applyFont="1" applyBorder="1" applyAlignment="1">
      <alignment horizontal="center" wrapText="1"/>
    </xf>
    <xf numFmtId="0" fontId="3" fillId="0" borderId="2" xfId="0" applyFont="1" applyBorder="1" applyAlignment="1">
      <alignment vertical="center"/>
    </xf>
    <xf numFmtId="0" fontId="3" fillId="0" borderId="2" xfId="0" applyFont="1" applyBorder="1" applyAlignment="1">
      <alignment horizontal="center" vertical="center" wrapText="1"/>
    </xf>
    <xf numFmtId="164" fontId="3" fillId="0" borderId="2" xfId="2" applyFont="1" applyBorder="1" applyAlignment="1" applyProtection="1">
      <alignment vertical="center"/>
    </xf>
    <xf numFmtId="164" fontId="3" fillId="0" borderId="2" xfId="2" applyFont="1" applyBorder="1" applyAlignment="1" applyProtection="1">
      <alignment vertical="center"/>
      <protection locked="0"/>
    </xf>
    <xf numFmtId="0" fontId="4" fillId="0" borderId="2" xfId="0" applyFont="1" applyBorder="1" applyAlignment="1">
      <alignment vertical="center"/>
    </xf>
    <xf numFmtId="164" fontId="4" fillId="0" borderId="2" xfId="2" applyFont="1" applyBorder="1" applyAlignment="1" applyProtection="1">
      <alignment vertical="center"/>
    </xf>
    <xf numFmtId="164" fontId="4" fillId="0" borderId="2" xfId="2" applyFont="1" applyBorder="1" applyAlignment="1" applyProtection="1">
      <alignment vertical="center"/>
      <protection locked="0"/>
    </xf>
    <xf numFmtId="164" fontId="3" fillId="0" borderId="2" xfId="2" applyFont="1" applyBorder="1" applyAlignment="1">
      <alignment horizontal="right" vertical="center" wrapText="1"/>
    </xf>
    <xf numFmtId="164" fontId="3" fillId="0" borderId="2" xfId="2" applyFont="1" applyFill="1" applyBorder="1" applyAlignment="1">
      <alignment horizontal="center" vertical="center" wrapText="1"/>
    </xf>
    <xf numFmtId="164" fontId="3" fillId="0" borderId="2" xfId="2" applyFont="1" applyFill="1" applyBorder="1" applyAlignment="1">
      <alignment horizontal="right" vertical="center" wrapText="1"/>
    </xf>
    <xf numFmtId="41" fontId="4" fillId="0" borderId="2" xfId="0" applyNumberFormat="1" applyFont="1" applyBorder="1" applyAlignment="1">
      <alignment horizontal="center" vertical="center" wrapText="1"/>
    </xf>
    <xf numFmtId="164" fontId="4" fillId="0" borderId="2" xfId="2" applyFont="1" applyBorder="1" applyAlignment="1">
      <alignment horizontal="center" vertical="center" wrapText="1"/>
    </xf>
    <xf numFmtId="164" fontId="8" fillId="0" borderId="2" xfId="2" applyFont="1" applyBorder="1"/>
    <xf numFmtId="170" fontId="8" fillId="0" borderId="2" xfId="2" applyNumberFormat="1" applyFont="1" applyFill="1" applyBorder="1"/>
    <xf numFmtId="171" fontId="4" fillId="0" borderId="2" xfId="0" applyNumberFormat="1" applyFont="1" applyBorder="1"/>
    <xf numFmtId="171" fontId="4" fillId="0" borderId="2" xfId="2" applyNumberFormat="1" applyFont="1" applyBorder="1"/>
    <xf numFmtId="0" fontId="22" fillId="0" borderId="0" xfId="0" applyFont="1"/>
    <xf numFmtId="0" fontId="8" fillId="0" borderId="0" xfId="0" applyFont="1" applyAlignment="1">
      <alignment vertical="center"/>
    </xf>
    <xf numFmtId="0" fontId="23" fillId="0" borderId="2" xfId="0" applyFont="1" applyBorder="1"/>
    <xf numFmtId="164" fontId="3" fillId="0" borderId="2" xfId="2" applyFont="1" applyBorder="1" applyAlignment="1">
      <alignment horizontal="left"/>
    </xf>
    <xf numFmtId="0" fontId="4" fillId="0" borderId="2" xfId="0" applyFont="1" applyBorder="1" applyAlignment="1">
      <alignment horizontal="left"/>
    </xf>
    <xf numFmtId="0" fontId="23" fillId="0" borderId="2" xfId="0" applyFont="1" applyBorder="1" applyAlignment="1">
      <alignment horizontal="left"/>
    </xf>
    <xf numFmtId="170" fontId="3" fillId="0" borderId="2" xfId="2" applyNumberFormat="1" applyFont="1" applyBorder="1" applyAlignment="1">
      <alignment horizontal="left"/>
    </xf>
    <xf numFmtId="164" fontId="3" fillId="0" borderId="2" xfId="2" applyFont="1" applyFill="1" applyBorder="1" applyAlignment="1">
      <alignment horizontal="left"/>
    </xf>
    <xf numFmtId="170" fontId="3" fillId="0" borderId="2" xfId="2" applyNumberFormat="1" applyFont="1" applyFill="1" applyBorder="1" applyAlignment="1">
      <alignment horizontal="left"/>
    </xf>
    <xf numFmtId="164" fontId="3" fillId="0" borderId="0" xfId="2" applyFont="1" applyBorder="1"/>
    <xf numFmtId="0" fontId="11"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164" fontId="3" fillId="0" borderId="0" xfId="2" applyFont="1" applyAlignment="1">
      <alignment horizontal="right" vertical="center" wrapText="1"/>
    </xf>
    <xf numFmtId="0" fontId="22" fillId="0" borderId="0" xfId="0" applyFont="1" applyAlignment="1">
      <alignment horizontal="left" vertical="center" wrapText="1"/>
    </xf>
    <xf numFmtId="41" fontId="4" fillId="0" borderId="54" xfId="0" applyNumberFormat="1" applyFont="1" applyBorder="1" applyAlignment="1">
      <alignment horizontal="right" vertical="center" wrapText="1"/>
    </xf>
    <xf numFmtId="0" fontId="11" fillId="0" borderId="0" xfId="0" applyFont="1" applyAlignment="1">
      <alignment horizontal="right" vertical="center" wrapText="1"/>
    </xf>
    <xf numFmtId="164" fontId="3" fillId="0" borderId="0" xfId="2" applyFont="1" applyAlignment="1">
      <alignment horizontal="right"/>
    </xf>
    <xf numFmtId="164" fontId="4" fillId="0" borderId="54" xfId="2" applyFont="1" applyBorder="1" applyAlignment="1">
      <alignment horizontal="right" vertical="center" wrapText="1"/>
    </xf>
    <xf numFmtId="0" fontId="24" fillId="0" borderId="0" xfId="0" applyFont="1" applyAlignment="1">
      <alignment horizontal="left" vertical="center"/>
    </xf>
    <xf numFmtId="0" fontId="15" fillId="2" borderId="0" xfId="0" applyFont="1" applyFill="1" applyAlignment="1">
      <alignment horizontal="right"/>
    </xf>
    <xf numFmtId="0" fontId="15" fillId="2" borderId="0" xfId="0" applyFont="1" applyFill="1" applyAlignment="1">
      <alignment horizontal="center"/>
    </xf>
    <xf numFmtId="0" fontId="4" fillId="2" borderId="0" xfId="0" applyFont="1" applyFill="1" applyAlignment="1">
      <alignment horizontal="center"/>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wrapText="1"/>
    </xf>
    <xf numFmtId="0" fontId="4" fillId="2" borderId="0" xfId="0" applyFont="1" applyFill="1" applyAlignment="1">
      <alignment wrapText="1"/>
    </xf>
    <xf numFmtId="0" fontId="4" fillId="3" borderId="16" xfId="0" applyFont="1" applyFill="1" applyBorder="1" applyAlignment="1">
      <alignment wrapText="1"/>
    </xf>
    <xf numFmtId="0" fontId="4" fillId="2" borderId="0" xfId="0" applyFont="1" applyFill="1" applyAlignment="1">
      <alignment horizontal="left"/>
    </xf>
    <xf numFmtId="164" fontId="15" fillId="0" borderId="44" xfId="2" applyFont="1" applyBorder="1" applyAlignment="1">
      <alignment horizontal="center" vertical="center" wrapText="1"/>
    </xf>
    <xf numFmtId="164" fontId="15" fillId="0" borderId="55" xfId="2" applyFont="1" applyBorder="1" applyAlignment="1">
      <alignment horizontal="center" vertical="center" wrapText="1"/>
    </xf>
    <xf numFmtId="164" fontId="8" fillId="0" borderId="44" xfId="2" applyFont="1" applyBorder="1" applyAlignment="1">
      <alignment horizontal="center" vertical="center" wrapText="1"/>
    </xf>
    <xf numFmtId="164" fontId="15" fillId="6" borderId="44" xfId="2" applyFont="1" applyFill="1" applyBorder="1" applyAlignment="1">
      <alignment vertical="center"/>
    </xf>
    <xf numFmtId="164" fontId="8" fillId="0" borderId="44" xfId="2" applyFont="1" applyBorder="1" applyAlignment="1">
      <alignment vertical="center"/>
    </xf>
    <xf numFmtId="164" fontId="8" fillId="0" borderId="55" xfId="2" applyFont="1" applyBorder="1" applyAlignment="1">
      <alignment vertical="center"/>
    </xf>
    <xf numFmtId="164" fontId="15" fillId="6" borderId="55" xfId="2" applyFont="1" applyFill="1" applyBorder="1" applyAlignment="1">
      <alignment vertical="center"/>
    </xf>
    <xf numFmtId="164" fontId="18" fillId="0" borderId="55" xfId="2" applyFont="1" applyBorder="1" applyAlignment="1">
      <alignment vertical="center"/>
    </xf>
    <xf numFmtId="164" fontId="17" fillId="0" borderId="55" xfId="2" applyFont="1" applyBorder="1" applyAlignment="1">
      <alignment vertical="center"/>
    </xf>
    <xf numFmtId="164" fontId="18" fillId="0" borderId="44" xfId="2" applyFont="1" applyBorder="1" applyAlignment="1">
      <alignment vertical="center"/>
    </xf>
    <xf numFmtId="164" fontId="15" fillId="0" borderId="44" xfId="2" applyFont="1" applyBorder="1" applyAlignment="1">
      <alignment vertical="center"/>
    </xf>
    <xf numFmtId="164" fontId="17" fillId="6" borderId="44" xfId="2" applyFont="1" applyFill="1" applyBorder="1" applyAlignment="1">
      <alignment vertical="center"/>
    </xf>
    <xf numFmtId="164" fontId="17" fillId="6" borderId="55" xfId="2" applyFont="1" applyFill="1" applyBorder="1" applyAlignment="1">
      <alignment vertical="center"/>
    </xf>
    <xf numFmtId="164" fontId="15" fillId="0" borderId="55" xfId="2" applyFont="1" applyBorder="1" applyAlignment="1">
      <alignment vertical="center"/>
    </xf>
    <xf numFmtId="164" fontId="15" fillId="0" borderId="44" xfId="2" applyFont="1" applyBorder="1"/>
    <xf numFmtId="164" fontId="17" fillId="0" borderId="55" xfId="2" applyFont="1" applyBorder="1"/>
    <xf numFmtId="164" fontId="15" fillId="6" borderId="47" xfId="2" applyFont="1" applyFill="1" applyBorder="1" applyAlignment="1">
      <alignment vertical="center"/>
    </xf>
    <xf numFmtId="164" fontId="15" fillId="6" borderId="56" xfId="2" applyFont="1" applyFill="1" applyBorder="1" applyAlignment="1">
      <alignment vertical="center"/>
    </xf>
    <xf numFmtId="167" fontId="3" fillId="0" borderId="2" xfId="0" applyNumberFormat="1" applyFont="1" applyBorder="1" applyAlignment="1">
      <alignment horizontal="left" vertical="center"/>
    </xf>
    <xf numFmtId="0" fontId="4"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 fontId="3" fillId="0" borderId="2" xfId="0" quotePrefix="1" applyNumberFormat="1" applyFont="1" applyBorder="1" applyAlignment="1">
      <alignment horizontal="left" vertical="center"/>
    </xf>
    <xf numFmtId="1" fontId="3" fillId="0" borderId="2" xfId="0" applyNumberFormat="1" applyFont="1" applyBorder="1" applyAlignment="1">
      <alignment horizontal="left" vertical="center"/>
    </xf>
    <xf numFmtId="0" fontId="2" fillId="0" borderId="2" xfId="3" applyBorder="1" applyAlignment="1">
      <alignment horizontal="left" vertical="center"/>
    </xf>
    <xf numFmtId="0" fontId="6" fillId="0" borderId="2" xfId="0" applyFont="1" applyBorder="1" applyAlignment="1">
      <alignment horizontal="left" vertical="center" wrapText="1"/>
    </xf>
    <xf numFmtId="167" fontId="8" fillId="0" borderId="2" xfId="0" applyNumberFormat="1" applyFont="1" applyBorder="1" applyAlignment="1">
      <alignment horizontal="left" vertical="center" wrapText="1"/>
    </xf>
    <xf numFmtId="0" fontId="4" fillId="2" borderId="0" xfId="0" applyFont="1" applyFill="1" applyAlignment="1">
      <alignment horizontal="center"/>
    </xf>
    <xf numFmtId="0" fontId="3" fillId="0" borderId="0" xfId="0" applyFont="1" applyAlignment="1">
      <alignment horizontal="left" wrapText="1"/>
    </xf>
    <xf numFmtId="0" fontId="4" fillId="2" borderId="0" xfId="0" applyFont="1" applyFill="1" applyAlignment="1">
      <alignment horizontal="center" wrapText="1"/>
    </xf>
    <xf numFmtId="0" fontId="4" fillId="2" borderId="0" xfId="0" applyFont="1" applyFill="1" applyAlignment="1">
      <alignment horizontal="left"/>
    </xf>
    <xf numFmtId="169" fontId="4" fillId="2" borderId="0" xfId="1" applyNumberFormat="1" applyFont="1" applyFill="1" applyAlignment="1">
      <alignment horizontal="left"/>
    </xf>
    <xf numFmtId="0" fontId="12" fillId="5" borderId="27" xfId="0" applyFont="1" applyFill="1" applyBorder="1" applyAlignment="1">
      <alignment horizontal="center"/>
    </xf>
    <xf numFmtId="0" fontId="12" fillId="5" borderId="26" xfId="0" applyFont="1" applyFill="1" applyBorder="1" applyAlignment="1">
      <alignment horizontal="center"/>
    </xf>
    <xf numFmtId="0" fontId="12" fillId="5" borderId="3" xfId="0" applyFont="1" applyFill="1" applyBorder="1" applyAlignment="1">
      <alignment horizontal="center"/>
    </xf>
    <xf numFmtId="0" fontId="12" fillId="5" borderId="5" xfId="0" applyFont="1" applyFill="1" applyBorder="1" applyAlignment="1">
      <alignment horizontal="center"/>
    </xf>
    <xf numFmtId="0" fontId="4" fillId="0" borderId="0" xfId="0" applyFont="1" applyAlignment="1">
      <alignment horizontal="center" wrapText="1"/>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5" borderId="24" xfId="0" applyFont="1" applyFill="1" applyBorder="1" applyAlignment="1">
      <alignment horizontal="center"/>
    </xf>
    <xf numFmtId="0" fontId="12" fillId="5" borderId="25" xfId="0" applyFont="1" applyFill="1" applyBorder="1" applyAlignment="1">
      <alignment horizontal="center"/>
    </xf>
    <xf numFmtId="0" fontId="17" fillId="6" borderId="4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6" borderId="32" xfId="0" applyFont="1" applyFill="1" applyBorder="1" applyAlignment="1">
      <alignment horizontal="left" vertical="center" wrapText="1"/>
    </xf>
    <xf numFmtId="0" fontId="15" fillId="0" borderId="0" xfId="0" applyFont="1" applyAlignment="1">
      <alignment horizontal="center"/>
    </xf>
    <xf numFmtId="0" fontId="15" fillId="0" borderId="0" xfId="0" applyFont="1" applyAlignment="1">
      <alignment horizontal="center" wrapText="1"/>
    </xf>
    <xf numFmtId="0" fontId="17" fillId="6" borderId="40" xfId="0" applyFont="1" applyFill="1" applyBorder="1" applyAlignment="1">
      <alignment horizontal="left" vertical="center" wrapText="1"/>
    </xf>
    <xf numFmtId="0" fontId="17" fillId="6" borderId="41" xfId="0" applyFont="1" applyFill="1" applyBorder="1" applyAlignment="1">
      <alignment horizontal="left" vertical="center" wrapText="1"/>
    </xf>
    <xf numFmtId="0" fontId="17" fillId="6" borderId="22" xfId="0" applyFont="1" applyFill="1" applyBorder="1" applyAlignment="1">
      <alignment horizontal="left" vertical="center" wrapText="1"/>
    </xf>
    <xf numFmtId="0" fontId="17" fillId="0" borderId="43" xfId="0" applyFont="1" applyBorder="1" applyAlignment="1">
      <alignment horizontal="left" vertical="center" wrapText="1"/>
    </xf>
    <xf numFmtId="0" fontId="17" fillId="0" borderId="4" xfId="0" applyFont="1" applyBorder="1" applyAlignment="1">
      <alignment horizontal="left" vertical="center" wrapText="1"/>
    </xf>
    <xf numFmtId="0" fontId="17" fillId="0" borderId="32" xfId="0" applyFont="1" applyBorder="1" applyAlignment="1">
      <alignment horizontal="left" vertical="center" wrapText="1"/>
    </xf>
    <xf numFmtId="0" fontId="17" fillId="7" borderId="0" xfId="0" applyFont="1" applyFill="1" applyAlignment="1">
      <alignment horizontal="center"/>
    </xf>
    <xf numFmtId="0" fontId="17" fillId="6" borderId="45" xfId="0" applyFont="1" applyFill="1" applyBorder="1" applyAlignment="1">
      <alignment horizontal="left" vertical="center" wrapText="1"/>
    </xf>
    <xf numFmtId="0" fontId="17" fillId="6" borderId="46" xfId="0" applyFont="1" applyFill="1" applyBorder="1" applyAlignment="1">
      <alignment horizontal="left" vertical="center" wrapText="1"/>
    </xf>
    <xf numFmtId="0" fontId="17" fillId="6" borderId="48" xfId="0" applyFont="1" applyFill="1" applyBorder="1" applyAlignment="1">
      <alignment horizontal="left" vertical="center" wrapText="1"/>
    </xf>
    <xf numFmtId="0" fontId="15" fillId="0" borderId="0" xfId="5" applyFont="1" applyAlignment="1">
      <alignment horizontal="center"/>
    </xf>
    <xf numFmtId="0" fontId="15" fillId="0" borderId="0" xfId="5" applyFont="1" applyAlignment="1">
      <alignment horizontal="center" vertical="center" wrapText="1"/>
    </xf>
    <xf numFmtId="0" fontId="8" fillId="0" borderId="0" xfId="0" applyFont="1" applyAlignment="1">
      <alignment horizontal="left"/>
    </xf>
    <xf numFmtId="0" fontId="8" fillId="0" borderId="28" xfId="5" applyBorder="1" applyAlignment="1">
      <alignment horizontal="left" vertical="center" wrapText="1"/>
    </xf>
    <xf numFmtId="0" fontId="8" fillId="0" borderId="2" xfId="5" applyBorder="1" applyAlignment="1">
      <alignment horizontal="left" vertical="center" wrapText="1"/>
    </xf>
    <xf numFmtId="0" fontId="15" fillId="0" borderId="28" xfId="5" applyFont="1" applyBorder="1" applyAlignment="1">
      <alignment horizontal="left" vertical="center" wrapText="1"/>
    </xf>
    <xf numFmtId="0" fontId="15" fillId="0" borderId="2" xfId="5" applyFont="1" applyBorder="1" applyAlignment="1">
      <alignment horizontal="left" vertical="center" wrapText="1"/>
    </xf>
    <xf numFmtId="0" fontId="15" fillId="3" borderId="28" xfId="5" applyFont="1" applyFill="1" applyBorder="1" applyAlignment="1">
      <alignment horizontal="left" vertical="center" wrapText="1"/>
    </xf>
    <xf numFmtId="0" fontId="15" fillId="3" borderId="2" xfId="5" applyFont="1" applyFill="1" applyBorder="1" applyAlignment="1">
      <alignment horizontal="left" vertical="center" wrapText="1"/>
    </xf>
    <xf numFmtId="0" fontId="15" fillId="3" borderId="49" xfId="5" applyFont="1" applyFill="1" applyBorder="1" applyAlignment="1">
      <alignment horizontal="left" vertical="center" wrapText="1"/>
    </xf>
    <xf numFmtId="0" fontId="15" fillId="3" borderId="52" xfId="5" applyFont="1" applyFill="1" applyBorder="1" applyAlignment="1">
      <alignment horizontal="left" vertical="center" wrapText="1"/>
    </xf>
    <xf numFmtId="0" fontId="8" fillId="0" borderId="0" xfId="5" applyAlignment="1">
      <alignment horizontal="center"/>
    </xf>
    <xf numFmtId="0" fontId="15" fillId="8" borderId="20" xfId="5" applyFont="1" applyFill="1" applyBorder="1" applyAlignment="1">
      <alignment horizontal="center" vertical="center" wrapText="1"/>
    </xf>
    <xf numFmtId="0" fontId="15" fillId="8" borderId="41" xfId="5" applyFont="1" applyFill="1" applyBorder="1" applyAlignment="1">
      <alignment horizontal="center" vertical="center" wrapText="1"/>
    </xf>
    <xf numFmtId="0" fontId="15" fillId="8" borderId="21" xfId="5" applyFont="1" applyFill="1" applyBorder="1" applyAlignment="1">
      <alignment horizontal="center" vertical="center" wrapText="1"/>
    </xf>
    <xf numFmtId="0" fontId="15" fillId="8" borderId="50" xfId="5" applyFont="1" applyFill="1" applyBorder="1" applyAlignment="1">
      <alignment horizontal="center" vertical="center" wrapText="1"/>
    </xf>
    <xf numFmtId="0" fontId="15" fillId="8" borderId="19" xfId="5" applyFont="1" applyFill="1" applyBorder="1" applyAlignment="1">
      <alignment horizontal="center" vertical="center" wrapText="1"/>
    </xf>
    <xf numFmtId="0" fontId="15" fillId="8" borderId="28" xfId="5" applyFont="1" applyFill="1" applyBorder="1" applyAlignment="1">
      <alignment horizontal="center" vertical="center" wrapText="1"/>
    </xf>
    <xf numFmtId="0" fontId="15" fillId="8" borderId="2" xfId="5" applyFont="1" applyFill="1" applyBorder="1" applyAlignment="1">
      <alignment horizontal="center" vertical="center" wrapText="1"/>
    </xf>
    <xf numFmtId="0" fontId="3" fillId="0" borderId="0" xfId="0" applyFont="1" applyAlignment="1">
      <alignment horizontal="left" vertical="center" wrapText="1"/>
    </xf>
    <xf numFmtId="0" fontId="17"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2" xfId="0" applyFont="1" applyBorder="1" applyAlignment="1">
      <alignment horizontal="left"/>
    </xf>
    <xf numFmtId="0" fontId="3" fillId="0" borderId="0" xfId="0" applyFont="1" applyAlignment="1">
      <alignment horizontal="left" vertical="top"/>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pplyProtection="1">
      <alignment horizontal="left"/>
      <protection locked="0"/>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xf>
    <xf numFmtId="0" fontId="4" fillId="0" borderId="5" xfId="0" applyFont="1" applyBorder="1" applyAlignment="1">
      <alignment horizontal="center"/>
    </xf>
    <xf numFmtId="0" fontId="11" fillId="0" borderId="0" xfId="0" applyFont="1" applyAlignment="1">
      <alignment horizontal="left" vertical="center" wrapText="1"/>
    </xf>
  </cellXfs>
  <cellStyles count="6">
    <cellStyle name="Hipervínculo" xfId="3" builtinId="8"/>
    <cellStyle name="Millares" xfId="1" builtinId="3"/>
    <cellStyle name="Millares [0]" xfId="2" builtinId="6"/>
    <cellStyle name="Millares 355" xfId="4"/>
    <cellStyle name="Normal" xfId="0" builtinId="0"/>
    <cellStyle name="Normal 11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uan.terra@gltp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M119"/>
  <sheetViews>
    <sheetView showGridLines="0" tabSelected="1" topLeftCell="A90" zoomScaleNormal="100" workbookViewId="0">
      <selection activeCell="B115" sqref="B115"/>
    </sheetView>
  </sheetViews>
  <sheetFormatPr baseColWidth="10" defaultColWidth="11.5" defaultRowHeight="12.75" x14ac:dyDescent="0.2"/>
  <cols>
    <col min="1" max="1" width="2.25" style="1" customWidth="1"/>
    <col min="2" max="2" width="16.625" style="1" customWidth="1"/>
    <col min="3" max="3" width="11.625" style="1" customWidth="1"/>
    <col min="4" max="4" width="8.75" style="1" bestFit="1" customWidth="1"/>
    <col min="5" max="5" width="8.5" style="1" bestFit="1" customWidth="1"/>
    <col min="6" max="6" width="8.75" style="1" bestFit="1" customWidth="1"/>
    <col min="7" max="7" width="6.5" style="1" bestFit="1" customWidth="1"/>
    <col min="8" max="8" width="13.375" style="1" customWidth="1"/>
    <col min="9" max="9" width="10.875" style="1" customWidth="1"/>
    <col min="10" max="10" width="17.25" style="1" bestFit="1" customWidth="1"/>
    <col min="11" max="11" width="17.75" style="2" bestFit="1" customWidth="1"/>
    <col min="12" max="12" width="15" style="2" bestFit="1" customWidth="1"/>
    <col min="13" max="13" width="15" style="1" bestFit="1" customWidth="1"/>
    <col min="14" max="16384" width="11.5" style="1"/>
  </cols>
  <sheetData>
    <row r="1" spans="1:11" x14ac:dyDescent="0.2">
      <c r="B1" s="366" t="s">
        <v>0</v>
      </c>
      <c r="C1" s="366"/>
      <c r="D1" s="366"/>
      <c r="E1" s="366"/>
      <c r="F1" s="366"/>
      <c r="G1" s="366"/>
      <c r="H1" s="366"/>
      <c r="I1" s="366"/>
    </row>
    <row r="3" spans="1:11" x14ac:dyDescent="0.2">
      <c r="B3" s="367" t="s">
        <v>1</v>
      </c>
      <c r="C3" s="367"/>
      <c r="D3" s="367"/>
      <c r="E3" s="367"/>
      <c r="F3" s="367"/>
      <c r="G3" s="367"/>
      <c r="H3" s="367"/>
      <c r="I3" s="367"/>
    </row>
    <row r="4" spans="1:11" ht="8.25" customHeight="1" x14ac:dyDescent="0.2"/>
    <row r="5" spans="1:11" x14ac:dyDescent="0.2">
      <c r="A5" s="3" t="s">
        <v>2</v>
      </c>
      <c r="B5" s="4" t="s">
        <v>3</v>
      </c>
    </row>
    <row r="6" spans="1:11" ht="8.25" customHeight="1" x14ac:dyDescent="0.2">
      <c r="A6" s="5"/>
    </row>
    <row r="7" spans="1:11" ht="30.6" customHeight="1" x14ac:dyDescent="0.2">
      <c r="B7" s="6" t="s">
        <v>4</v>
      </c>
      <c r="C7" s="368" t="s">
        <v>5</v>
      </c>
      <c r="D7" s="368"/>
      <c r="E7" s="368"/>
      <c r="F7" s="368"/>
      <c r="G7" s="368"/>
      <c r="H7" s="368"/>
      <c r="I7" s="368"/>
      <c r="K7" s="7"/>
    </row>
    <row r="8" spans="1:11" ht="22.15" customHeight="1" x14ac:dyDescent="0.2">
      <c r="B8" s="6" t="s">
        <v>6</v>
      </c>
      <c r="C8" s="368" t="s">
        <v>7</v>
      </c>
      <c r="D8" s="368"/>
      <c r="E8" s="368"/>
      <c r="F8" s="368"/>
      <c r="G8" s="368"/>
      <c r="H8" s="368"/>
      <c r="I8" s="368"/>
    </row>
    <row r="9" spans="1:11" x14ac:dyDescent="0.2">
      <c r="B9" s="6" t="s">
        <v>536</v>
      </c>
      <c r="C9" s="369" t="s">
        <v>8</v>
      </c>
      <c r="D9" s="370"/>
      <c r="E9" s="370"/>
      <c r="F9" s="370"/>
      <c r="G9" s="370"/>
      <c r="H9" s="370"/>
      <c r="I9" s="371"/>
    </row>
    <row r="10" spans="1:11" ht="39.6" customHeight="1" x14ac:dyDescent="0.2">
      <c r="B10" s="6" t="s">
        <v>9</v>
      </c>
      <c r="C10" s="365">
        <v>43312</v>
      </c>
      <c r="D10" s="365"/>
      <c r="E10" s="365"/>
      <c r="F10" s="365"/>
      <c r="G10" s="365"/>
      <c r="H10" s="365"/>
      <c r="I10" s="365"/>
    </row>
    <row r="11" spans="1:11" x14ac:dyDescent="0.2">
      <c r="B11" s="6" t="s">
        <v>10</v>
      </c>
      <c r="C11" s="372" t="s">
        <v>11</v>
      </c>
      <c r="D11" s="373"/>
      <c r="E11" s="373"/>
      <c r="F11" s="373"/>
      <c r="G11" s="373"/>
      <c r="H11" s="373"/>
      <c r="I11" s="373"/>
    </row>
    <row r="12" spans="1:11" ht="12.75" customHeight="1" x14ac:dyDescent="0.2">
      <c r="B12" s="6" t="s">
        <v>12</v>
      </c>
      <c r="C12" s="367" t="s">
        <v>13</v>
      </c>
      <c r="D12" s="367"/>
      <c r="E12" s="367"/>
      <c r="F12" s="367"/>
      <c r="G12" s="367"/>
      <c r="H12" s="367"/>
      <c r="I12" s="367"/>
    </row>
    <row r="13" spans="1:11" x14ac:dyDescent="0.2">
      <c r="B13" s="6" t="s">
        <v>14</v>
      </c>
      <c r="C13" s="368" t="s">
        <v>15</v>
      </c>
      <c r="D13" s="368"/>
      <c r="E13" s="368"/>
      <c r="F13" s="368"/>
      <c r="G13" s="368"/>
      <c r="H13" s="368"/>
      <c r="I13" s="368"/>
    </row>
    <row r="14" spans="1:11" ht="15.75" x14ac:dyDescent="0.2">
      <c r="B14" s="6" t="s">
        <v>16</v>
      </c>
      <c r="C14" s="374" t="s">
        <v>17</v>
      </c>
      <c r="D14" s="368"/>
      <c r="E14" s="368"/>
      <c r="F14" s="368"/>
      <c r="G14" s="368"/>
      <c r="H14" s="368"/>
      <c r="I14" s="368"/>
    </row>
    <row r="15" spans="1:11" ht="12.75" customHeight="1" x14ac:dyDescent="0.2">
      <c r="B15" s="375" t="s">
        <v>18</v>
      </c>
      <c r="C15" s="367" t="s">
        <v>19</v>
      </c>
      <c r="D15" s="367"/>
      <c r="E15" s="367"/>
      <c r="F15" s="367"/>
      <c r="G15" s="367"/>
      <c r="H15" s="367"/>
      <c r="I15" s="367"/>
    </row>
    <row r="16" spans="1:11" x14ac:dyDescent="0.2">
      <c r="B16" s="375"/>
      <c r="C16" s="367"/>
      <c r="D16" s="367"/>
      <c r="E16" s="367"/>
      <c r="F16" s="367"/>
      <c r="G16" s="367"/>
      <c r="H16" s="367"/>
      <c r="I16" s="367"/>
    </row>
    <row r="18" spans="1:9" x14ac:dyDescent="0.2">
      <c r="A18" s="3" t="s">
        <v>20</v>
      </c>
      <c r="B18" s="4" t="s">
        <v>21</v>
      </c>
    </row>
    <row r="19" spans="1:9" ht="8.25" customHeight="1" x14ac:dyDescent="0.2"/>
    <row r="20" spans="1:9" x14ac:dyDescent="0.2">
      <c r="B20" s="6" t="s">
        <v>537</v>
      </c>
      <c r="C20" s="368" t="s">
        <v>22</v>
      </c>
      <c r="D20" s="368"/>
      <c r="E20" s="368"/>
      <c r="F20" s="368"/>
      <c r="G20" s="368"/>
      <c r="H20" s="368"/>
      <c r="I20" s="368"/>
    </row>
    <row r="21" spans="1:9" ht="41.45" customHeight="1" x14ac:dyDescent="0.2">
      <c r="B21" s="6" t="s">
        <v>23</v>
      </c>
      <c r="C21" s="368" t="s">
        <v>24</v>
      </c>
      <c r="D21" s="368"/>
      <c r="E21" s="368"/>
      <c r="F21" s="368"/>
      <c r="G21" s="368"/>
      <c r="H21" s="368"/>
      <c r="I21" s="368"/>
    </row>
    <row r="22" spans="1:9" ht="36" x14ac:dyDescent="0.2">
      <c r="B22" s="6" t="s">
        <v>538</v>
      </c>
      <c r="C22" s="368" t="s">
        <v>25</v>
      </c>
      <c r="D22" s="368"/>
      <c r="E22" s="368"/>
      <c r="F22" s="368"/>
      <c r="G22" s="368"/>
      <c r="H22" s="368"/>
      <c r="I22" s="368"/>
    </row>
    <row r="23" spans="1:9" ht="37.15" customHeight="1" x14ac:dyDescent="0.2">
      <c r="B23" s="6" t="s">
        <v>23</v>
      </c>
      <c r="C23" s="368" t="s">
        <v>26</v>
      </c>
      <c r="D23" s="368"/>
      <c r="E23" s="368"/>
      <c r="F23" s="368"/>
      <c r="G23" s="368"/>
      <c r="H23" s="368"/>
      <c r="I23" s="368"/>
    </row>
    <row r="24" spans="1:9" ht="39" customHeight="1" x14ac:dyDescent="0.2">
      <c r="B24" s="6" t="s">
        <v>27</v>
      </c>
      <c r="C24" s="376">
        <v>79302</v>
      </c>
      <c r="D24" s="376"/>
      <c r="E24" s="376"/>
      <c r="F24" s="376"/>
      <c r="G24" s="376"/>
      <c r="H24" s="376"/>
      <c r="I24" s="376"/>
    </row>
    <row r="25" spans="1:9" ht="9.75" customHeight="1" x14ac:dyDescent="0.2"/>
    <row r="26" spans="1:9" x14ac:dyDescent="0.2">
      <c r="A26" s="3" t="s">
        <v>28</v>
      </c>
      <c r="B26" s="8" t="s">
        <v>29</v>
      </c>
    </row>
    <row r="27" spans="1:9" ht="9.75" customHeight="1" x14ac:dyDescent="0.2">
      <c r="A27" s="5"/>
      <c r="B27" s="9"/>
    </row>
    <row r="28" spans="1:9" x14ac:dyDescent="0.2">
      <c r="B28" s="10" t="s">
        <v>30</v>
      </c>
      <c r="C28" s="368" t="s">
        <v>31</v>
      </c>
      <c r="D28" s="368"/>
      <c r="E28" s="368"/>
      <c r="F28" s="368"/>
      <c r="G28" s="368"/>
      <c r="H28" s="368"/>
      <c r="I28" s="368"/>
    </row>
    <row r="29" spans="1:9" x14ac:dyDescent="0.2">
      <c r="B29" s="10" t="s">
        <v>30</v>
      </c>
      <c r="C29" s="368" t="s">
        <v>32</v>
      </c>
      <c r="D29" s="368"/>
      <c r="E29" s="368"/>
      <c r="F29" s="368"/>
      <c r="G29" s="368"/>
      <c r="H29" s="368"/>
      <c r="I29" s="368"/>
    </row>
    <row r="30" spans="1:9" x14ac:dyDescent="0.2">
      <c r="B30" s="10" t="s">
        <v>30</v>
      </c>
      <c r="C30" s="368" t="s">
        <v>33</v>
      </c>
      <c r="D30" s="368"/>
      <c r="E30" s="368"/>
      <c r="F30" s="368"/>
      <c r="G30" s="368"/>
      <c r="H30" s="368"/>
      <c r="I30" s="368"/>
    </row>
    <row r="31" spans="1:9" x14ac:dyDescent="0.2">
      <c r="B31" s="10" t="s">
        <v>34</v>
      </c>
      <c r="C31" s="368" t="s">
        <v>33</v>
      </c>
      <c r="D31" s="368"/>
      <c r="E31" s="368"/>
      <c r="F31" s="368"/>
      <c r="G31" s="368"/>
      <c r="H31" s="368"/>
      <c r="I31" s="368"/>
    </row>
    <row r="32" spans="1:9" x14ac:dyDescent="0.2">
      <c r="B32" s="10" t="s">
        <v>35</v>
      </c>
      <c r="C32" s="368" t="s">
        <v>36</v>
      </c>
      <c r="D32" s="368"/>
      <c r="E32" s="368"/>
      <c r="F32" s="368"/>
      <c r="G32" s="368"/>
      <c r="H32" s="368"/>
      <c r="I32" s="368"/>
    </row>
    <row r="33" spans="1:11" x14ac:dyDescent="0.2">
      <c r="B33" s="10" t="s">
        <v>37</v>
      </c>
      <c r="C33" s="368" t="s">
        <v>38</v>
      </c>
      <c r="D33" s="368"/>
      <c r="E33" s="368"/>
      <c r="F33" s="368"/>
      <c r="G33" s="368"/>
      <c r="H33" s="368"/>
      <c r="I33" s="368"/>
    </row>
    <row r="34" spans="1:11" x14ac:dyDescent="0.2">
      <c r="B34" s="10" t="s">
        <v>39</v>
      </c>
      <c r="C34" s="368" t="s">
        <v>40</v>
      </c>
      <c r="D34" s="368"/>
      <c r="E34" s="368"/>
      <c r="F34" s="368"/>
      <c r="G34" s="368"/>
      <c r="H34" s="368"/>
      <c r="I34" s="368"/>
    </row>
    <row r="35" spans="1:11" x14ac:dyDescent="0.2">
      <c r="B35" s="10" t="s">
        <v>41</v>
      </c>
      <c r="C35" s="368" t="s">
        <v>36</v>
      </c>
      <c r="D35" s="368"/>
      <c r="E35" s="368"/>
      <c r="F35" s="368"/>
      <c r="G35" s="368"/>
      <c r="H35" s="368"/>
      <c r="I35" s="368"/>
    </row>
    <row r="36" spans="1:11" ht="27" customHeight="1" x14ac:dyDescent="0.2">
      <c r="B36" s="11" t="s">
        <v>42</v>
      </c>
      <c r="C36" s="368" t="s">
        <v>33</v>
      </c>
      <c r="D36" s="368"/>
      <c r="E36" s="368"/>
      <c r="F36" s="368"/>
      <c r="G36" s="368"/>
      <c r="H36" s="368"/>
      <c r="I36" s="368"/>
    </row>
    <row r="37" spans="1:11" ht="27" customHeight="1" x14ac:dyDescent="0.2">
      <c r="B37" s="341"/>
      <c r="C37" s="342"/>
      <c r="D37" s="342"/>
      <c r="E37" s="342"/>
      <c r="F37" s="342"/>
      <c r="G37" s="342"/>
      <c r="H37" s="342"/>
      <c r="I37" s="342"/>
    </row>
    <row r="38" spans="1:11" ht="27" customHeight="1" x14ac:dyDescent="0.2">
      <c r="B38" s="341"/>
      <c r="C38" s="342"/>
      <c r="D38" s="342"/>
      <c r="E38" s="342"/>
      <c r="F38" s="342"/>
      <c r="G38" s="342"/>
      <c r="H38" s="342"/>
      <c r="I38" s="342"/>
    </row>
    <row r="39" spans="1:11" ht="27" customHeight="1" x14ac:dyDescent="0.2">
      <c r="B39" s="341"/>
      <c r="C39" s="342"/>
      <c r="D39" s="342"/>
      <c r="E39" s="342"/>
      <c r="F39" s="342"/>
      <c r="G39" s="342"/>
      <c r="H39" s="342"/>
      <c r="I39" s="342"/>
    </row>
    <row r="40" spans="1:11" ht="6.75" customHeight="1" x14ac:dyDescent="0.2"/>
    <row r="41" spans="1:11" ht="6.75" customHeight="1" x14ac:dyDescent="0.2"/>
    <row r="42" spans="1:11" ht="6.75" customHeight="1" x14ac:dyDescent="0.2"/>
    <row r="43" spans="1:11" ht="6.75" customHeight="1" x14ac:dyDescent="0.2"/>
    <row r="44" spans="1:11" ht="6.75" customHeight="1" x14ac:dyDescent="0.2"/>
    <row r="45" spans="1:11" ht="6.75" customHeight="1" x14ac:dyDescent="0.2"/>
    <row r="46" spans="1:11" ht="6.75" customHeight="1" x14ac:dyDescent="0.2"/>
    <row r="47" spans="1:11" x14ac:dyDescent="0.2">
      <c r="A47" s="3" t="s">
        <v>43</v>
      </c>
      <c r="B47" s="12" t="s">
        <v>44</v>
      </c>
    </row>
    <row r="48" spans="1:11" ht="30" customHeight="1" x14ac:dyDescent="0.2">
      <c r="B48" s="378" t="s">
        <v>45</v>
      </c>
      <c r="C48" s="378"/>
      <c r="D48" s="378"/>
      <c r="E48" s="378"/>
      <c r="F48" s="378"/>
      <c r="G48" s="378"/>
      <c r="H48" s="378"/>
      <c r="K48" s="7"/>
    </row>
    <row r="49" spans="1:13" ht="7.5" customHeight="1" x14ac:dyDescent="0.2">
      <c r="B49" s="13"/>
      <c r="C49" s="13"/>
      <c r="D49" s="13"/>
      <c r="E49" s="13"/>
      <c r="F49" s="13"/>
      <c r="G49" s="13"/>
      <c r="H49" s="13"/>
    </row>
    <row r="50" spans="1:13" ht="14.25" customHeight="1" x14ac:dyDescent="0.2">
      <c r="B50" s="13" t="s">
        <v>46</v>
      </c>
      <c r="C50" s="14">
        <v>2600000000</v>
      </c>
      <c r="D50" s="15"/>
      <c r="E50" s="13"/>
      <c r="F50" s="13"/>
      <c r="G50" s="13"/>
      <c r="H50" s="13"/>
    </row>
    <row r="51" spans="1:13" ht="14.25" customHeight="1" x14ac:dyDescent="0.2">
      <c r="B51" s="13" t="s">
        <v>47</v>
      </c>
      <c r="C51" s="14">
        <v>2600000000</v>
      </c>
      <c r="D51" s="15"/>
      <c r="E51" s="13"/>
      <c r="F51" s="13"/>
      <c r="G51" s="13"/>
      <c r="H51" s="13"/>
    </row>
    <row r="52" spans="1:13" ht="14.25" customHeight="1" x14ac:dyDescent="0.2">
      <c r="B52" s="13" t="s">
        <v>48</v>
      </c>
      <c r="C52" s="14">
        <v>2600000000</v>
      </c>
      <c r="D52" s="378"/>
      <c r="E52" s="378"/>
      <c r="F52" s="378"/>
      <c r="G52" s="378"/>
      <c r="H52" s="378"/>
      <c r="I52" s="378"/>
      <c r="K52" s="7"/>
    </row>
    <row r="53" spans="1:13" ht="14.25" customHeight="1" x14ac:dyDescent="0.2">
      <c r="B53" s="13" t="s">
        <v>49</v>
      </c>
      <c r="C53" s="16">
        <v>1000000</v>
      </c>
      <c r="D53" s="13"/>
      <c r="E53" s="13"/>
      <c r="F53" s="13"/>
      <c r="G53" s="13"/>
      <c r="H53" s="13"/>
      <c r="M53" s="17"/>
    </row>
    <row r="54" spans="1:13" ht="6" customHeight="1" x14ac:dyDescent="0.2"/>
    <row r="55" spans="1:13" x14ac:dyDescent="0.2">
      <c r="B55" s="4" t="s">
        <v>50</v>
      </c>
    </row>
    <row r="56" spans="1:13" ht="6.6" customHeight="1" x14ac:dyDescent="0.2">
      <c r="B56" s="4"/>
    </row>
    <row r="57" spans="1:13" s="20" customFormat="1" ht="69.599999999999994" customHeight="1" x14ac:dyDescent="0.2">
      <c r="A57" s="18" t="s">
        <v>51</v>
      </c>
      <c r="B57" s="19" t="s">
        <v>52</v>
      </c>
      <c r="C57" s="19" t="s">
        <v>53</v>
      </c>
      <c r="D57" s="19" t="s">
        <v>54</v>
      </c>
      <c r="E57" s="19" t="s">
        <v>55</v>
      </c>
      <c r="F57" s="19" t="s">
        <v>56</v>
      </c>
      <c r="G57" s="19" t="s">
        <v>57</v>
      </c>
      <c r="H57" s="19" t="s">
        <v>58</v>
      </c>
      <c r="I57" s="19" t="s">
        <v>59</v>
      </c>
      <c r="K57" s="21"/>
      <c r="L57" s="2"/>
    </row>
    <row r="58" spans="1:13" ht="36" x14ac:dyDescent="0.2">
      <c r="A58" s="22">
        <v>1</v>
      </c>
      <c r="B58" s="22" t="s">
        <v>60</v>
      </c>
      <c r="C58" s="22" t="s">
        <v>61</v>
      </c>
      <c r="D58" s="31" t="s">
        <v>68</v>
      </c>
      <c r="E58" s="31">
        <v>1235</v>
      </c>
      <c r="F58" s="22" t="s">
        <v>62</v>
      </c>
      <c r="G58" s="22" t="s">
        <v>63</v>
      </c>
      <c r="H58" s="23">
        <v>1235000000</v>
      </c>
      <c r="I58" s="24">
        <v>0.47499999999999998</v>
      </c>
    </row>
    <row r="59" spans="1:13" ht="36" x14ac:dyDescent="0.2">
      <c r="A59" s="22">
        <v>2</v>
      </c>
      <c r="B59" s="22" t="s">
        <v>32</v>
      </c>
      <c r="C59" s="22" t="s">
        <v>61</v>
      </c>
      <c r="D59" s="31" t="s">
        <v>69</v>
      </c>
      <c r="E59" s="31">
        <v>1235</v>
      </c>
      <c r="F59" s="22" t="s">
        <v>62</v>
      </c>
      <c r="G59" s="22" t="s">
        <v>63</v>
      </c>
      <c r="H59" s="23">
        <v>1235000000</v>
      </c>
      <c r="I59" s="24">
        <v>0.47499999999999998</v>
      </c>
    </row>
    <row r="60" spans="1:13" ht="36" x14ac:dyDescent="0.2">
      <c r="A60" s="22">
        <v>3</v>
      </c>
      <c r="B60" s="25" t="s">
        <v>64</v>
      </c>
      <c r="C60" s="25" t="s">
        <v>61</v>
      </c>
      <c r="D60" s="31" t="s">
        <v>70</v>
      </c>
      <c r="E60" s="31">
        <v>130</v>
      </c>
      <c r="F60" s="25" t="s">
        <v>62</v>
      </c>
      <c r="G60" s="25" t="s">
        <v>63</v>
      </c>
      <c r="H60" s="23">
        <v>130000000</v>
      </c>
      <c r="I60" s="26">
        <v>0.05</v>
      </c>
    </row>
    <row r="61" spans="1:13" x14ac:dyDescent="0.2">
      <c r="A61" s="27"/>
      <c r="B61" s="18" t="s">
        <v>65</v>
      </c>
      <c r="C61" s="28"/>
      <c r="D61" s="18">
        <v>2600</v>
      </c>
      <c r="E61" s="18">
        <v>2600</v>
      </c>
      <c r="F61" s="28"/>
      <c r="G61" s="28"/>
      <c r="H61" s="29">
        <v>2600000000</v>
      </c>
      <c r="I61" s="30">
        <v>1</v>
      </c>
      <c r="K61" s="7"/>
    </row>
    <row r="62" spans="1:13" ht="15.75" customHeight="1" x14ac:dyDescent="0.2"/>
    <row r="63" spans="1:13" x14ac:dyDescent="0.2">
      <c r="B63" s="4" t="s">
        <v>66</v>
      </c>
    </row>
    <row r="64" spans="1:13" ht="8.25" customHeight="1" x14ac:dyDescent="0.2"/>
    <row r="65" spans="1:11" ht="59.45" customHeight="1" x14ac:dyDescent="0.2">
      <c r="A65" s="18" t="s">
        <v>51</v>
      </c>
      <c r="B65" s="18" t="s">
        <v>52</v>
      </c>
      <c r="C65" s="18" t="s">
        <v>53</v>
      </c>
      <c r="D65" s="18" t="s">
        <v>54</v>
      </c>
      <c r="E65" s="18" t="s">
        <v>55</v>
      </c>
      <c r="F65" s="18" t="s">
        <v>56</v>
      </c>
      <c r="G65" s="18" t="s">
        <v>57</v>
      </c>
      <c r="H65" s="18" t="s">
        <v>58</v>
      </c>
      <c r="I65" s="18" t="s">
        <v>67</v>
      </c>
    </row>
    <row r="66" spans="1:11" ht="36" x14ac:dyDescent="0.2">
      <c r="A66" s="31">
        <v>1</v>
      </c>
      <c r="B66" s="22" t="s">
        <v>60</v>
      </c>
      <c r="C66" s="22" t="s">
        <v>61</v>
      </c>
      <c r="D66" s="31" t="s">
        <v>68</v>
      </c>
      <c r="E66" s="31">
        <v>1235</v>
      </c>
      <c r="F66" s="22" t="s">
        <v>62</v>
      </c>
      <c r="G66" s="22" t="s">
        <v>63</v>
      </c>
      <c r="H66" s="32">
        <v>1235000000</v>
      </c>
      <c r="I66" s="24">
        <v>0.47499999999999998</v>
      </c>
    </row>
    <row r="67" spans="1:11" ht="36" x14ac:dyDescent="0.2">
      <c r="A67" s="31">
        <v>2</v>
      </c>
      <c r="B67" s="22" t="s">
        <v>32</v>
      </c>
      <c r="C67" s="22" t="s">
        <v>61</v>
      </c>
      <c r="D67" s="31" t="s">
        <v>69</v>
      </c>
      <c r="E67" s="31">
        <v>1235</v>
      </c>
      <c r="F67" s="22" t="s">
        <v>62</v>
      </c>
      <c r="G67" s="22" t="s">
        <v>63</v>
      </c>
      <c r="H67" s="32">
        <v>1235000000</v>
      </c>
      <c r="I67" s="24">
        <v>0.47499999999999998</v>
      </c>
      <c r="J67" s="33"/>
    </row>
    <row r="68" spans="1:11" ht="36" x14ac:dyDescent="0.2">
      <c r="A68" s="31">
        <v>3</v>
      </c>
      <c r="B68" s="25" t="s">
        <v>64</v>
      </c>
      <c r="C68" s="25" t="s">
        <v>61</v>
      </c>
      <c r="D68" s="31" t="s">
        <v>70</v>
      </c>
      <c r="E68" s="31">
        <v>130</v>
      </c>
      <c r="F68" s="25" t="s">
        <v>62</v>
      </c>
      <c r="G68" s="25" t="s">
        <v>63</v>
      </c>
      <c r="H68" s="32">
        <v>130000000</v>
      </c>
      <c r="I68" s="26">
        <v>0.05</v>
      </c>
    </row>
    <row r="69" spans="1:11" x14ac:dyDescent="0.2">
      <c r="A69" s="31"/>
      <c r="B69" s="34" t="s">
        <v>65</v>
      </c>
      <c r="C69" s="31"/>
      <c r="D69" s="34">
        <v>2600</v>
      </c>
      <c r="E69" s="34">
        <v>2600</v>
      </c>
      <c r="F69" s="34"/>
      <c r="G69" s="34"/>
      <c r="H69" s="35">
        <v>2600000000</v>
      </c>
      <c r="I69" s="36">
        <v>1</v>
      </c>
    </row>
    <row r="70" spans="1:11" x14ac:dyDescent="0.2">
      <c r="A70" s="37"/>
      <c r="B70" s="38"/>
      <c r="C70" s="37"/>
      <c r="D70" s="38"/>
      <c r="E70" s="38"/>
      <c r="F70" s="38"/>
      <c r="G70" s="38"/>
      <c r="H70" s="39"/>
      <c r="I70" s="40"/>
    </row>
    <row r="71" spans="1:11" x14ac:dyDescent="0.2">
      <c r="A71" s="3" t="s">
        <v>71</v>
      </c>
      <c r="B71" s="4" t="s">
        <v>72</v>
      </c>
    </row>
    <row r="72" spans="1:11" ht="9" customHeight="1" x14ac:dyDescent="0.2"/>
    <row r="73" spans="1:11" x14ac:dyDescent="0.2">
      <c r="B73" s="4" t="s">
        <v>73</v>
      </c>
    </row>
    <row r="74" spans="1:11" ht="3.75" customHeight="1" x14ac:dyDescent="0.2"/>
    <row r="75" spans="1:11" x14ac:dyDescent="0.2">
      <c r="B75" s="1" t="s">
        <v>74</v>
      </c>
    </row>
    <row r="76" spans="1:11" ht="9.75" customHeight="1" x14ac:dyDescent="0.2"/>
    <row r="77" spans="1:11" x14ac:dyDescent="0.2">
      <c r="B77" s="4" t="s">
        <v>75</v>
      </c>
    </row>
    <row r="78" spans="1:11" ht="3.75" customHeight="1" x14ac:dyDescent="0.2"/>
    <row r="79" spans="1:11" x14ac:dyDescent="0.2">
      <c r="B79" s="41" t="s">
        <v>76</v>
      </c>
      <c r="K79" s="42"/>
    </row>
    <row r="80" spans="1:11" ht="9" customHeight="1" x14ac:dyDescent="0.2"/>
    <row r="81" spans="1:11" x14ac:dyDescent="0.2">
      <c r="A81" s="3" t="s">
        <v>77</v>
      </c>
      <c r="B81" s="4" t="s">
        <v>78</v>
      </c>
    </row>
    <row r="82" spans="1:11" x14ac:dyDescent="0.2">
      <c r="B82" s="43" t="s">
        <v>79</v>
      </c>
      <c r="K82" s="7"/>
    </row>
    <row r="83" spans="1:11" ht="7.15" customHeight="1" x14ac:dyDescent="0.2">
      <c r="K83" s="7"/>
    </row>
    <row r="84" spans="1:11" x14ac:dyDescent="0.2">
      <c r="A84" s="5" t="s">
        <v>80</v>
      </c>
      <c r="B84" s="44" t="s">
        <v>60</v>
      </c>
      <c r="K84" s="7"/>
    </row>
    <row r="85" spans="1:11" x14ac:dyDescent="0.2">
      <c r="A85" s="5" t="s">
        <v>80</v>
      </c>
      <c r="B85" s="44" t="s">
        <v>32</v>
      </c>
      <c r="K85" s="7"/>
    </row>
    <row r="86" spans="1:11" x14ac:dyDescent="0.2">
      <c r="A86" s="5" t="s">
        <v>80</v>
      </c>
      <c r="B86" s="44" t="s">
        <v>64</v>
      </c>
      <c r="K86" s="7"/>
    </row>
    <row r="87" spans="1:11" x14ac:dyDescent="0.2">
      <c r="K87" s="7"/>
    </row>
    <row r="88" spans="1:11" x14ac:dyDescent="0.2">
      <c r="B88" s="43" t="s">
        <v>81</v>
      </c>
      <c r="K88" s="7"/>
    </row>
    <row r="89" spans="1:11" ht="7.15" customHeight="1" x14ac:dyDescent="0.2">
      <c r="K89" s="7"/>
    </row>
    <row r="90" spans="1:11" x14ac:dyDescent="0.2">
      <c r="A90" s="5" t="s">
        <v>80</v>
      </c>
      <c r="B90" s="44" t="s">
        <v>64</v>
      </c>
      <c r="C90" s="44" t="s">
        <v>34</v>
      </c>
      <c r="K90" s="7"/>
    </row>
    <row r="91" spans="1:11" x14ac:dyDescent="0.2">
      <c r="A91" s="5" t="s">
        <v>80</v>
      </c>
      <c r="B91" s="44" t="s">
        <v>82</v>
      </c>
      <c r="C91" s="44" t="s">
        <v>83</v>
      </c>
      <c r="K91" s="7"/>
    </row>
    <row r="92" spans="1:11" x14ac:dyDescent="0.2">
      <c r="A92" s="5" t="s">
        <v>80</v>
      </c>
      <c r="B92" s="44" t="s">
        <v>38</v>
      </c>
      <c r="C92" s="44" t="s">
        <v>84</v>
      </c>
      <c r="K92" s="7"/>
    </row>
    <row r="93" spans="1:11" ht="25.5" x14ac:dyDescent="0.2">
      <c r="A93" s="45" t="s">
        <v>80</v>
      </c>
      <c r="B93" s="44" t="s">
        <v>85</v>
      </c>
      <c r="C93" s="44" t="s">
        <v>86</v>
      </c>
      <c r="K93" s="7"/>
    </row>
    <row r="94" spans="1:11" x14ac:dyDescent="0.2">
      <c r="B94" s="43" t="s">
        <v>87</v>
      </c>
      <c r="K94" s="7"/>
    </row>
    <row r="95" spans="1:11" ht="4.1500000000000004" customHeight="1" x14ac:dyDescent="0.2">
      <c r="K95" s="7"/>
    </row>
    <row r="96" spans="1:11" x14ac:dyDescent="0.2">
      <c r="A96" s="5" t="s">
        <v>80</v>
      </c>
      <c r="B96" s="44" t="s">
        <v>38</v>
      </c>
      <c r="K96" s="7"/>
    </row>
    <row r="97" spans="1:9" x14ac:dyDescent="0.2">
      <c r="A97" s="5" t="s">
        <v>80</v>
      </c>
      <c r="B97" s="46" t="s">
        <v>88</v>
      </c>
    </row>
    <row r="99" spans="1:9" x14ac:dyDescent="0.2">
      <c r="B99" s="43" t="s">
        <v>41</v>
      </c>
    </row>
    <row r="100" spans="1:9" ht="7.15" customHeight="1" x14ac:dyDescent="0.2"/>
    <row r="101" spans="1:9" x14ac:dyDescent="0.2">
      <c r="A101" s="5" t="s">
        <v>80</v>
      </c>
      <c r="B101" s="1" t="s">
        <v>36</v>
      </c>
    </row>
    <row r="102" spans="1:9" x14ac:dyDescent="0.2">
      <c r="A102" s="5"/>
    </row>
    <row r="103" spans="1:9" ht="25.9" customHeight="1" x14ac:dyDescent="0.2">
      <c r="A103" s="47"/>
      <c r="B103" s="378"/>
      <c r="C103" s="378"/>
      <c r="D103" s="378"/>
      <c r="E103" s="378"/>
      <c r="F103" s="378"/>
      <c r="G103" s="378"/>
      <c r="H103" s="378"/>
      <c r="I103" s="378"/>
    </row>
    <row r="104" spans="1:9" x14ac:dyDescent="0.2">
      <c r="A104" s="5"/>
    </row>
    <row r="105" spans="1:9" x14ac:dyDescent="0.2">
      <c r="A105" s="5"/>
    </row>
    <row r="109" spans="1:9" ht="15" customHeight="1" x14ac:dyDescent="0.2">
      <c r="B109" s="48" t="s">
        <v>88</v>
      </c>
      <c r="D109" s="377" t="s">
        <v>89</v>
      </c>
      <c r="E109" s="377"/>
      <c r="H109" s="48" t="s">
        <v>90</v>
      </c>
    </row>
    <row r="110" spans="1:9" ht="15" customHeight="1" x14ac:dyDescent="0.2">
      <c r="B110" s="48" t="s">
        <v>34</v>
      </c>
      <c r="D110" s="377" t="s">
        <v>39</v>
      </c>
      <c r="E110" s="377"/>
      <c r="H110" s="48" t="s">
        <v>91</v>
      </c>
    </row>
    <row r="118" spans="2:2" x14ac:dyDescent="0.2">
      <c r="B118" s="340" t="s">
        <v>539</v>
      </c>
    </row>
    <row r="119" spans="2:2" x14ac:dyDescent="0.2">
      <c r="B119" s="346" t="s">
        <v>540</v>
      </c>
    </row>
  </sheetData>
  <mergeCells count="31">
    <mergeCell ref="D110:E110"/>
    <mergeCell ref="C35:I35"/>
    <mergeCell ref="C36:I36"/>
    <mergeCell ref="B48:H48"/>
    <mergeCell ref="D52:I52"/>
    <mergeCell ref="B103:I103"/>
    <mergeCell ref="D109:E109"/>
    <mergeCell ref="C34:I34"/>
    <mergeCell ref="C20:I20"/>
    <mergeCell ref="C21:I21"/>
    <mergeCell ref="C22:I22"/>
    <mergeCell ref="C23:I23"/>
    <mergeCell ref="C24:I24"/>
    <mergeCell ref="C28:I28"/>
    <mergeCell ref="C29:I29"/>
    <mergeCell ref="C30:I30"/>
    <mergeCell ref="C31:I31"/>
    <mergeCell ref="C32:I32"/>
    <mergeCell ref="C33:I33"/>
    <mergeCell ref="C11:I11"/>
    <mergeCell ref="C12:I12"/>
    <mergeCell ref="C13:I13"/>
    <mergeCell ref="C14:I14"/>
    <mergeCell ref="B15:B16"/>
    <mergeCell ref="C15:I16"/>
    <mergeCell ref="C10:I10"/>
    <mergeCell ref="B1:I1"/>
    <mergeCell ref="B3:I3"/>
    <mergeCell ref="C7:I7"/>
    <mergeCell ref="C8:I8"/>
    <mergeCell ref="C9:I9"/>
  </mergeCells>
  <hyperlinks>
    <hyperlink ref="C14" r:id="rId1"/>
  </hyperlinks>
  <pageMargins left="0.43" right="0.26" top="0.75" bottom="0.42" header="0.3" footer="0.3"/>
  <pageSetup paperSize="9" orientation="portrait" r:id="rId2"/>
  <ignoredErrors>
    <ignoredError sqref="C11" numberStoredAsText="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57"/>
  <sheetViews>
    <sheetView showGridLines="0" workbookViewId="0">
      <selection activeCell="B1" sqref="B1:I1"/>
    </sheetView>
  </sheetViews>
  <sheetFormatPr baseColWidth="10" defaultColWidth="11.5" defaultRowHeight="12.75" x14ac:dyDescent="0.2"/>
  <cols>
    <col min="1" max="1" width="1" style="49" customWidth="1"/>
    <col min="2" max="2" width="26.875" style="49" customWidth="1"/>
    <col min="3" max="3" width="5.5" style="49" bestFit="1" customWidth="1"/>
    <col min="4" max="4" width="14" style="49" customWidth="1"/>
    <col min="5" max="5" width="14.125" style="49" customWidth="1"/>
    <col min="6" max="6" width="23.25" style="49" customWidth="1"/>
    <col min="7" max="7" width="5.5" style="49" bestFit="1" customWidth="1"/>
    <col min="8" max="8" width="14.25" style="49" customWidth="1"/>
    <col min="9" max="9" width="14" style="49" customWidth="1"/>
    <col min="10" max="16384" width="11.5" style="49"/>
  </cols>
  <sheetData>
    <row r="1" spans="2:9" x14ac:dyDescent="0.2">
      <c r="B1" s="379" t="s">
        <v>0</v>
      </c>
      <c r="C1" s="379"/>
      <c r="D1" s="379"/>
      <c r="E1" s="379"/>
      <c r="F1" s="379"/>
      <c r="G1" s="379"/>
      <c r="H1" s="379"/>
      <c r="I1" s="379"/>
    </row>
    <row r="2" spans="2:9" x14ac:dyDescent="0.2">
      <c r="B2" s="50"/>
      <c r="C2" s="50"/>
      <c r="D2" s="50"/>
      <c r="E2" s="50"/>
      <c r="F2" s="50"/>
      <c r="G2" s="50"/>
      <c r="H2" s="50"/>
      <c r="I2" s="50"/>
    </row>
    <row r="3" spans="2:9" s="51" customFormat="1" ht="12.75" customHeight="1" x14ac:dyDescent="0.2">
      <c r="B3" s="379" t="s">
        <v>92</v>
      </c>
      <c r="C3" s="379"/>
      <c r="D3" s="379"/>
      <c r="E3" s="379"/>
      <c r="F3" s="379"/>
      <c r="G3" s="379"/>
      <c r="H3" s="379"/>
      <c r="I3" s="379"/>
    </row>
    <row r="4" spans="2:9" s="51" customFormat="1" x14ac:dyDescent="0.2">
      <c r="B4" s="379"/>
      <c r="C4" s="379"/>
      <c r="D4" s="379"/>
      <c r="E4" s="379"/>
      <c r="F4" s="379"/>
      <c r="G4" s="379"/>
      <c r="H4" s="379"/>
      <c r="I4" s="379"/>
    </row>
    <row r="5" spans="2:9" x14ac:dyDescent="0.2">
      <c r="B5" s="379" t="s">
        <v>93</v>
      </c>
      <c r="C5" s="379"/>
      <c r="D5" s="379"/>
      <c r="E5" s="379"/>
      <c r="F5" s="379"/>
      <c r="G5" s="379"/>
      <c r="H5" s="379"/>
      <c r="I5" s="379"/>
    </row>
    <row r="6" spans="2:9" ht="13.5" thickBot="1" x14ac:dyDescent="0.25">
      <c r="B6" s="52"/>
      <c r="C6" s="52"/>
      <c r="D6" s="52"/>
      <c r="E6" s="52"/>
      <c r="F6" s="52"/>
      <c r="G6" s="52"/>
      <c r="H6" s="52"/>
      <c r="I6" s="52"/>
    </row>
    <row r="7" spans="2:9" ht="13.5" thickBot="1" x14ac:dyDescent="0.25">
      <c r="B7" s="53" t="s">
        <v>94</v>
      </c>
      <c r="C7" s="54" t="s">
        <v>95</v>
      </c>
      <c r="D7" s="55" t="s">
        <v>96</v>
      </c>
      <c r="E7" s="55" t="s">
        <v>97</v>
      </c>
      <c r="F7" s="56" t="s">
        <v>98</v>
      </c>
      <c r="G7" s="54" t="s">
        <v>95</v>
      </c>
      <c r="H7" s="55" t="s">
        <v>96</v>
      </c>
      <c r="I7" s="55" t="s">
        <v>97</v>
      </c>
    </row>
    <row r="8" spans="2:9" x14ac:dyDescent="0.2">
      <c r="B8" s="57" t="s">
        <v>99</v>
      </c>
      <c r="C8" s="58"/>
      <c r="D8" s="58"/>
      <c r="E8" s="58"/>
      <c r="F8" s="59" t="s">
        <v>100</v>
      </c>
      <c r="G8" s="60"/>
      <c r="H8" s="60"/>
      <c r="I8" s="61"/>
    </row>
    <row r="9" spans="2:9" ht="25.5" x14ac:dyDescent="0.2">
      <c r="B9" s="62" t="s">
        <v>101</v>
      </c>
      <c r="C9" s="63" t="s">
        <v>102</v>
      </c>
      <c r="D9" s="63"/>
      <c r="E9" s="63"/>
      <c r="F9" s="344" t="s">
        <v>103</v>
      </c>
      <c r="G9" s="63"/>
      <c r="H9" s="63"/>
      <c r="I9" s="65"/>
    </row>
    <row r="10" spans="2:9" ht="13.9" customHeight="1" thickBot="1" x14ac:dyDescent="0.25">
      <c r="B10" s="67" t="s">
        <v>104</v>
      </c>
      <c r="C10" s="60"/>
      <c r="D10" s="68">
        <v>190744</v>
      </c>
      <c r="E10" s="68">
        <v>74373</v>
      </c>
      <c r="F10" s="69" t="s">
        <v>105</v>
      </c>
      <c r="G10" s="63" t="s">
        <v>106</v>
      </c>
      <c r="H10" s="68">
        <v>211781007.20000002</v>
      </c>
      <c r="I10" s="70">
        <v>414890971.68000001</v>
      </c>
    </row>
    <row r="11" spans="2:9" ht="13.9" customHeight="1" thickBot="1" x14ac:dyDescent="0.25">
      <c r="B11" s="67" t="s">
        <v>107</v>
      </c>
      <c r="C11" s="60"/>
      <c r="D11" s="68">
        <v>3784594167.8099999</v>
      </c>
      <c r="E11" s="68">
        <v>2870897802.6100001</v>
      </c>
      <c r="F11" s="71"/>
      <c r="G11" s="60"/>
      <c r="H11" s="72">
        <f>SUM(H10)</f>
        <v>211781007.20000002</v>
      </c>
      <c r="I11" s="73">
        <f ca="1">SUM(I10:I32)</f>
        <v>414890971.68000001</v>
      </c>
    </row>
    <row r="12" spans="2:9" ht="13.9" customHeight="1" thickBot="1" x14ac:dyDescent="0.25">
      <c r="B12" s="74" t="s">
        <v>108</v>
      </c>
      <c r="C12" s="60"/>
      <c r="D12" s="68">
        <v>0</v>
      </c>
      <c r="E12" s="68">
        <v>580000000</v>
      </c>
      <c r="F12" s="75" t="s">
        <v>109</v>
      </c>
      <c r="G12" s="63" t="s">
        <v>110</v>
      </c>
      <c r="H12" s="63"/>
      <c r="I12" s="65"/>
    </row>
    <row r="13" spans="2:9" ht="13.5" thickBot="1" x14ac:dyDescent="0.25">
      <c r="B13" s="74"/>
      <c r="C13" s="60"/>
      <c r="D13" s="72">
        <f>+SUM(D10:D12)</f>
        <v>3784784911.8099999</v>
      </c>
      <c r="E13" s="72">
        <f>+SUM(E10:E12)</f>
        <v>3450972175.6100001</v>
      </c>
      <c r="F13" s="76" t="s">
        <v>111</v>
      </c>
      <c r="G13" s="60"/>
      <c r="H13" s="68">
        <v>10826668.5</v>
      </c>
      <c r="I13" s="70">
        <v>7815842.5</v>
      </c>
    </row>
    <row r="14" spans="2:9" x14ac:dyDescent="0.2">
      <c r="B14" s="77" t="s">
        <v>112</v>
      </c>
      <c r="C14" s="63" t="s">
        <v>113</v>
      </c>
      <c r="D14" s="60"/>
      <c r="E14" s="60"/>
      <c r="F14" s="78" t="s">
        <v>114</v>
      </c>
      <c r="G14" s="60"/>
      <c r="H14" s="68">
        <v>3706006</v>
      </c>
      <c r="I14" s="70">
        <v>2507967</v>
      </c>
    </row>
    <row r="15" spans="2:9" x14ac:dyDescent="0.2">
      <c r="B15" s="74" t="s">
        <v>115</v>
      </c>
      <c r="C15" s="60"/>
      <c r="D15" s="68">
        <v>1032697233.54</v>
      </c>
      <c r="E15" s="68">
        <v>1033794037.9</v>
      </c>
      <c r="F15" s="79" t="s">
        <v>116</v>
      </c>
      <c r="G15" s="60"/>
      <c r="H15" s="68">
        <v>13241051</v>
      </c>
      <c r="I15" s="70">
        <v>0</v>
      </c>
    </row>
    <row r="16" spans="2:9" ht="13.5" thickBot="1" x14ac:dyDescent="0.25">
      <c r="B16" s="74" t="s">
        <v>117</v>
      </c>
      <c r="C16" s="60"/>
      <c r="D16" s="68">
        <v>571660510.41999996</v>
      </c>
      <c r="E16" s="68">
        <v>0</v>
      </c>
      <c r="F16" s="79" t="s">
        <v>118</v>
      </c>
      <c r="G16" s="60"/>
      <c r="H16" s="68">
        <v>0</v>
      </c>
      <c r="I16" s="70">
        <v>0</v>
      </c>
    </row>
    <row r="17" spans="2:9" ht="13.5" thickBot="1" x14ac:dyDescent="0.25">
      <c r="B17" s="80" t="s">
        <v>119</v>
      </c>
      <c r="C17" s="60"/>
      <c r="D17" s="68">
        <v>0</v>
      </c>
      <c r="E17" s="68">
        <v>0</v>
      </c>
      <c r="F17" s="79"/>
      <c r="G17" s="60"/>
      <c r="H17" s="81">
        <f>SUM(H13:H16)</f>
        <v>27773725.5</v>
      </c>
      <c r="I17" s="82">
        <f>SUM(I13:I16)</f>
        <v>10323809.5</v>
      </c>
    </row>
    <row r="18" spans="2:9" ht="13.9" customHeight="1" thickBot="1" x14ac:dyDescent="0.25">
      <c r="B18" s="83" t="s">
        <v>120</v>
      </c>
      <c r="C18" s="60"/>
      <c r="D18" s="68">
        <v>0</v>
      </c>
      <c r="E18" s="84">
        <v>0</v>
      </c>
      <c r="F18" s="85" t="s">
        <v>121</v>
      </c>
      <c r="G18" s="60"/>
      <c r="H18" s="60"/>
      <c r="I18" s="70"/>
    </row>
    <row r="19" spans="2:9" ht="13.9" customHeight="1" thickBot="1" x14ac:dyDescent="0.25">
      <c r="B19" s="83"/>
      <c r="C19" s="60"/>
      <c r="D19" s="86">
        <f>+SUM(D15:D18)</f>
        <v>1604357743.96</v>
      </c>
      <c r="E19" s="72">
        <f>+SUM(E15:E18)</f>
        <v>1033794037.9</v>
      </c>
      <c r="F19" s="49" t="s">
        <v>122</v>
      </c>
      <c r="G19" s="60"/>
      <c r="H19" s="68">
        <v>0</v>
      </c>
      <c r="I19" s="70">
        <v>458133265</v>
      </c>
    </row>
    <row r="20" spans="2:9" x14ac:dyDescent="0.2">
      <c r="B20" s="87" t="s">
        <v>123</v>
      </c>
      <c r="C20" s="63" t="s">
        <v>124</v>
      </c>
      <c r="D20" s="63"/>
      <c r="E20" s="63"/>
      <c r="F20" s="49" t="s">
        <v>125</v>
      </c>
      <c r="G20" s="60"/>
      <c r="H20" s="68">
        <v>49142435</v>
      </c>
      <c r="I20" s="70">
        <v>46759716</v>
      </c>
    </row>
    <row r="21" spans="2:9" ht="13.9" customHeight="1" thickBot="1" x14ac:dyDescent="0.25">
      <c r="B21" s="67" t="s">
        <v>126</v>
      </c>
      <c r="C21" s="63"/>
      <c r="D21" s="68">
        <v>0</v>
      </c>
      <c r="E21" s="68">
        <v>19102622.719999999</v>
      </c>
      <c r="F21" s="49" t="s">
        <v>127</v>
      </c>
      <c r="G21" s="60"/>
      <c r="H21" s="68">
        <v>46802300.030000001</v>
      </c>
      <c r="I21" s="70">
        <v>44533083</v>
      </c>
    </row>
    <row r="22" spans="2:9" ht="13.5" thickBot="1" x14ac:dyDescent="0.25">
      <c r="B22" s="74"/>
      <c r="C22" s="60"/>
      <c r="D22" s="72">
        <f>SUM(D21:D21)</f>
        <v>0</v>
      </c>
      <c r="E22" s="88">
        <f>SUM(E21:E21)</f>
        <v>19102622.719999999</v>
      </c>
      <c r="F22" s="49" t="s">
        <v>128</v>
      </c>
      <c r="G22" s="60"/>
      <c r="H22" s="68">
        <v>9872044.1899999995</v>
      </c>
      <c r="I22" s="70"/>
    </row>
    <row r="23" spans="2:9" ht="13.5" thickBot="1" x14ac:dyDescent="0.25">
      <c r="B23" s="74"/>
      <c r="C23" s="60"/>
      <c r="D23" s="89"/>
      <c r="E23" s="90"/>
      <c r="G23" s="60"/>
      <c r="H23" s="91">
        <f>SUM(H19:H22)</f>
        <v>105816779.22</v>
      </c>
      <c r="I23" s="92">
        <f>SUM(I19:I21)</f>
        <v>549426064</v>
      </c>
    </row>
    <row r="24" spans="2:9" x14ac:dyDescent="0.2">
      <c r="B24" s="93" t="s">
        <v>129</v>
      </c>
      <c r="C24" s="63" t="s">
        <v>130</v>
      </c>
      <c r="D24" s="60"/>
      <c r="E24" s="60"/>
      <c r="F24" s="94"/>
      <c r="G24" s="63"/>
      <c r="H24" s="68"/>
      <c r="I24" s="95"/>
    </row>
    <row r="25" spans="2:9" ht="13.5" thickBot="1" x14ac:dyDescent="0.25">
      <c r="B25" s="74" t="s">
        <v>131</v>
      </c>
      <c r="C25" s="63"/>
      <c r="D25" s="96">
        <v>5440555</v>
      </c>
      <c r="E25" s="68">
        <v>5444352.0399999991</v>
      </c>
      <c r="G25" s="63"/>
      <c r="H25" s="68">
        <v>0</v>
      </c>
      <c r="I25" s="95">
        <v>0</v>
      </c>
    </row>
    <row r="26" spans="2:9" ht="13.5" thickBot="1" x14ac:dyDescent="0.25">
      <c r="B26" s="74" t="s">
        <v>132</v>
      </c>
      <c r="C26" s="63"/>
      <c r="D26" s="96">
        <v>80410021</v>
      </c>
      <c r="E26" s="68">
        <v>0</v>
      </c>
      <c r="F26" s="94"/>
      <c r="G26" s="63"/>
      <c r="H26" s="97">
        <f>+H25</f>
        <v>0</v>
      </c>
      <c r="I26" s="98">
        <f>+I25</f>
        <v>0</v>
      </c>
    </row>
    <row r="27" spans="2:9" ht="13.5" thickBot="1" x14ac:dyDescent="0.25">
      <c r="B27" s="67" t="s">
        <v>133</v>
      </c>
      <c r="C27" s="60"/>
      <c r="D27" s="96">
        <v>714565.47</v>
      </c>
      <c r="E27" s="68">
        <v>0</v>
      </c>
      <c r="F27" s="99" t="s">
        <v>134</v>
      </c>
      <c r="G27" s="60"/>
      <c r="H27" s="100">
        <f>+H11+H17+H23+H26</f>
        <v>345371511.92000002</v>
      </c>
      <c r="I27" s="98">
        <f ca="1">+I11+I17+I26+I23</f>
        <v>974640845.18000007</v>
      </c>
    </row>
    <row r="28" spans="2:9" ht="13.5" thickBot="1" x14ac:dyDescent="0.25">
      <c r="B28" s="74"/>
      <c r="C28" s="60"/>
      <c r="D28" s="72">
        <f>SUM(D25:D27)</f>
        <v>86565141.469999999</v>
      </c>
      <c r="E28" s="72">
        <f>SUM(E25:E27)</f>
        <v>5444352.0399999991</v>
      </c>
      <c r="G28" s="60"/>
      <c r="H28" s="63"/>
      <c r="I28" s="65"/>
    </row>
    <row r="29" spans="2:9" ht="13.5" thickBot="1" x14ac:dyDescent="0.25">
      <c r="B29" s="77" t="s">
        <v>135</v>
      </c>
      <c r="C29" s="60"/>
      <c r="D29" s="72">
        <f>+D13+D19+D22+D28</f>
        <v>5475707797.2400007</v>
      </c>
      <c r="E29" s="72">
        <f>+E13+E19+E22+E28</f>
        <v>4509313188.2700005</v>
      </c>
      <c r="G29" s="60"/>
      <c r="H29" s="68"/>
      <c r="I29" s="70"/>
    </row>
    <row r="30" spans="2:9" s="101" customFormat="1" x14ac:dyDescent="0.2">
      <c r="B30" s="77"/>
      <c r="C30" s="60"/>
      <c r="D30" s="60"/>
      <c r="E30" s="60"/>
      <c r="F30" s="49"/>
      <c r="G30" s="60"/>
      <c r="H30" s="68"/>
      <c r="I30" s="70"/>
    </row>
    <row r="31" spans="2:9" s="101" customFormat="1" x14ac:dyDescent="0.2">
      <c r="B31" s="102" t="s">
        <v>136</v>
      </c>
      <c r="C31" s="63"/>
      <c r="D31" s="63"/>
      <c r="E31" s="63"/>
      <c r="F31" s="59" t="s">
        <v>137</v>
      </c>
      <c r="G31" s="60"/>
      <c r="H31" s="68"/>
      <c r="I31" s="70"/>
    </row>
    <row r="32" spans="2:9" x14ac:dyDescent="0.2">
      <c r="B32" s="102" t="s">
        <v>138</v>
      </c>
      <c r="C32" s="63" t="s">
        <v>113</v>
      </c>
      <c r="D32" s="63"/>
      <c r="E32" s="63"/>
      <c r="F32" s="102" t="s">
        <v>139</v>
      </c>
      <c r="G32" s="63"/>
      <c r="H32" s="68"/>
      <c r="I32" s="70"/>
    </row>
    <row r="33" spans="2:9" ht="26.25" thickBot="1" x14ac:dyDescent="0.25">
      <c r="B33" s="103" t="s">
        <v>140</v>
      </c>
      <c r="C33" s="63"/>
      <c r="D33" s="68">
        <v>900000000</v>
      </c>
      <c r="E33" s="68">
        <v>851000000</v>
      </c>
      <c r="F33" s="78" t="s">
        <v>141</v>
      </c>
      <c r="G33" s="63" t="s">
        <v>142</v>
      </c>
      <c r="H33" s="68">
        <v>1855119304.78</v>
      </c>
      <c r="I33" s="70">
        <v>0</v>
      </c>
    </row>
    <row r="34" spans="2:9" ht="13.5" thickBot="1" x14ac:dyDescent="0.25">
      <c r="B34" s="67"/>
      <c r="C34" s="60"/>
      <c r="D34" s="72">
        <f>SUM(D33)</f>
        <v>900000000</v>
      </c>
      <c r="E34" s="88">
        <f>SUM(E33)</f>
        <v>851000000</v>
      </c>
      <c r="F34" s="99"/>
      <c r="G34" s="60"/>
      <c r="H34" s="72">
        <f>SUM(H33)</f>
        <v>1855119304.78</v>
      </c>
      <c r="I34" s="72">
        <f>SUM(I33)</f>
        <v>0</v>
      </c>
    </row>
    <row r="35" spans="2:9" ht="26.25" thickBot="1" x14ac:dyDescent="0.25">
      <c r="B35" s="93" t="s">
        <v>143</v>
      </c>
      <c r="C35" s="63" t="s">
        <v>144</v>
      </c>
      <c r="D35" s="63"/>
      <c r="E35" s="63"/>
      <c r="F35" s="343" t="s">
        <v>145</v>
      </c>
      <c r="G35" s="60"/>
      <c r="H35" s="72">
        <f>SUM(H34)</f>
        <v>1855119304.78</v>
      </c>
      <c r="I35" s="72">
        <f>SUM(I34)</f>
        <v>0</v>
      </c>
    </row>
    <row r="36" spans="2:9" ht="13.5" thickBot="1" x14ac:dyDescent="0.25">
      <c r="B36" s="67" t="s">
        <v>146</v>
      </c>
      <c r="C36" s="60"/>
      <c r="D36" s="68">
        <v>45002484</v>
      </c>
      <c r="E36" s="68">
        <v>50627794</v>
      </c>
      <c r="F36" s="104"/>
      <c r="G36" s="63"/>
      <c r="H36" s="38"/>
      <c r="I36" s="65"/>
    </row>
    <row r="37" spans="2:9" ht="13.5" thickBot="1" x14ac:dyDescent="0.25">
      <c r="B37" s="67" t="s">
        <v>147</v>
      </c>
      <c r="C37" s="60"/>
      <c r="D37" s="68">
        <v>29135093</v>
      </c>
      <c r="E37" s="68">
        <v>39289554</v>
      </c>
      <c r="F37" s="99" t="s">
        <v>148</v>
      </c>
      <c r="G37" s="60"/>
      <c r="H37" s="100">
        <f>+H27+H35</f>
        <v>2200490816.6999998</v>
      </c>
      <c r="I37" s="98">
        <f ca="1">+I27</f>
        <v>974640845.18000007</v>
      </c>
    </row>
    <row r="38" spans="2:9" x14ac:dyDescent="0.2">
      <c r="B38" s="83" t="s">
        <v>149</v>
      </c>
      <c r="C38" s="60"/>
      <c r="D38" s="68">
        <v>5788885</v>
      </c>
      <c r="E38" s="68">
        <v>9134332</v>
      </c>
      <c r="G38" s="60"/>
      <c r="H38" s="37"/>
      <c r="I38" s="61"/>
    </row>
    <row r="39" spans="2:9" ht="13.5" thickBot="1" x14ac:dyDescent="0.25">
      <c r="B39" s="83" t="s">
        <v>150</v>
      </c>
      <c r="C39" s="60"/>
      <c r="D39" s="68">
        <v>2699999.91</v>
      </c>
      <c r="E39" s="68">
        <v>4909090.91</v>
      </c>
      <c r="G39" s="60"/>
      <c r="I39" s="61"/>
    </row>
    <row r="40" spans="2:9" ht="13.5" thickBot="1" x14ac:dyDescent="0.25">
      <c r="B40" s="74"/>
      <c r="C40" s="60"/>
      <c r="D40" s="91">
        <f>SUM(D36:D39)</f>
        <v>82626461.909999996</v>
      </c>
      <c r="E40" s="100">
        <f>SUM(E36:E39)</f>
        <v>103960770.91</v>
      </c>
      <c r="F40" s="105" t="s">
        <v>151</v>
      </c>
      <c r="G40" s="63" t="s">
        <v>152</v>
      </c>
      <c r="H40" s="38"/>
      <c r="I40" s="65"/>
    </row>
    <row r="41" spans="2:9" ht="13.5" thickBot="1" x14ac:dyDescent="0.25">
      <c r="B41" s="57" t="s">
        <v>153</v>
      </c>
      <c r="C41" s="60"/>
      <c r="D41" s="100">
        <f>+D34+D40</f>
        <v>982626461.90999997</v>
      </c>
      <c r="E41" s="106">
        <f>+E34+E40</f>
        <v>954960770.90999997</v>
      </c>
      <c r="F41" s="104" t="s">
        <v>154</v>
      </c>
      <c r="G41" s="60"/>
      <c r="H41" s="100">
        <v>4257843442.3800001</v>
      </c>
      <c r="I41" s="107">
        <v>4489633113.96</v>
      </c>
    </row>
    <row r="42" spans="2:9" ht="26.25" thickBot="1" x14ac:dyDescent="0.25">
      <c r="B42" s="108" t="s">
        <v>155</v>
      </c>
      <c r="C42" s="109"/>
      <c r="D42" s="110">
        <f>+D29+D41</f>
        <v>6458334259.1500006</v>
      </c>
      <c r="E42" s="110">
        <f>SUM(E41+E29)</f>
        <v>5464273959.1800003</v>
      </c>
      <c r="F42" s="345" t="s">
        <v>156</v>
      </c>
      <c r="G42" s="109"/>
      <c r="H42" s="110">
        <f>+H37+H41</f>
        <v>6458334259.0799999</v>
      </c>
      <c r="I42" s="111">
        <f ca="1">+I37+I41</f>
        <v>5464273959.1400003</v>
      </c>
    </row>
    <row r="43" spans="2:9" ht="15" customHeight="1" thickBot="1" x14ac:dyDescent="0.25"/>
    <row r="44" spans="2:9" ht="13.5" thickBot="1" x14ac:dyDescent="0.25">
      <c r="B44" s="108" t="s">
        <v>157</v>
      </c>
      <c r="C44" s="112"/>
      <c r="D44" s="55" t="str">
        <f>+D7</f>
        <v>31.12.2021</v>
      </c>
      <c r="E44" s="113" t="str">
        <f>+E7</f>
        <v>31.12.2020</v>
      </c>
      <c r="F44" s="108" t="s">
        <v>157</v>
      </c>
      <c r="G44" s="112"/>
      <c r="H44" s="55" t="str">
        <f>+D44</f>
        <v>31.12.2021</v>
      </c>
      <c r="I44" s="114" t="str">
        <f>+E44</f>
        <v>31.12.2020</v>
      </c>
    </row>
    <row r="45" spans="2:9" ht="13.5" thickBot="1" x14ac:dyDescent="0.25">
      <c r="B45" s="115" t="s">
        <v>158</v>
      </c>
      <c r="C45" s="116"/>
      <c r="D45" s="117">
        <v>131934445452.05</v>
      </c>
      <c r="E45" s="118">
        <v>127236250795.69</v>
      </c>
      <c r="F45" s="115" t="s">
        <v>159</v>
      </c>
      <c r="G45" s="116"/>
      <c r="H45" s="117">
        <v>131934445452.05</v>
      </c>
      <c r="I45" s="119">
        <v>127236250795.69</v>
      </c>
    </row>
    <row r="47" spans="2:9" x14ac:dyDescent="0.2">
      <c r="B47" s="41" t="s">
        <v>160</v>
      </c>
      <c r="C47" s="1"/>
      <c r="D47" s="1"/>
      <c r="E47" s="1"/>
    </row>
    <row r="48" spans="2:9" x14ac:dyDescent="0.2">
      <c r="B48" s="41"/>
      <c r="C48" s="1"/>
      <c r="D48" s="1"/>
      <c r="E48" s="1"/>
      <c r="H48" s="120"/>
    </row>
    <row r="49" spans="2:9" x14ac:dyDescent="0.2">
      <c r="B49" s="41"/>
      <c r="C49" s="1"/>
      <c r="D49" s="120"/>
      <c r="E49" s="1"/>
    </row>
    <row r="50" spans="2:9" x14ac:dyDescent="0.2">
      <c r="B50" s="41"/>
      <c r="C50" s="1"/>
      <c r="D50" s="1"/>
      <c r="E50" s="1"/>
    </row>
    <row r="51" spans="2:9" x14ac:dyDescent="0.2">
      <c r="B51" s="41"/>
      <c r="C51" s="1"/>
      <c r="D51" s="1"/>
      <c r="E51" s="1"/>
    </row>
    <row r="52" spans="2:9" x14ac:dyDescent="0.2">
      <c r="B52" s="41"/>
      <c r="C52" s="1"/>
      <c r="D52" s="1"/>
      <c r="E52" s="1"/>
    </row>
    <row r="53" spans="2:9" x14ac:dyDescent="0.2">
      <c r="B53" s="41"/>
      <c r="C53" s="1"/>
      <c r="D53" s="1"/>
      <c r="E53" s="1"/>
    </row>
    <row r="55" spans="2:9" x14ac:dyDescent="0.2">
      <c r="B55" s="1"/>
      <c r="C55" s="1"/>
      <c r="D55" s="1"/>
      <c r="E55" s="1"/>
      <c r="F55" s="121"/>
      <c r="G55" s="48"/>
      <c r="H55" s="48"/>
      <c r="I55" s="48"/>
    </row>
    <row r="56" spans="2:9" x14ac:dyDescent="0.2">
      <c r="B56" s="48" t="s">
        <v>88</v>
      </c>
      <c r="E56" s="381" t="s">
        <v>89</v>
      </c>
      <c r="F56" s="381"/>
      <c r="G56" s="48"/>
      <c r="H56" s="380" t="s">
        <v>90</v>
      </c>
      <c r="I56" s="380"/>
    </row>
    <row r="57" spans="2:9" ht="15" customHeight="1" x14ac:dyDescent="0.2">
      <c r="B57" s="48" t="s">
        <v>34</v>
      </c>
      <c r="E57" s="381" t="s">
        <v>39</v>
      </c>
      <c r="F57" s="381"/>
      <c r="H57" s="380" t="s">
        <v>91</v>
      </c>
      <c r="I57" s="380"/>
    </row>
  </sheetData>
  <mergeCells count="7">
    <mergeCell ref="B1:I1"/>
    <mergeCell ref="B3:I4"/>
    <mergeCell ref="B5:I5"/>
    <mergeCell ref="H56:I56"/>
    <mergeCell ref="H57:I57"/>
    <mergeCell ref="E56:F56"/>
    <mergeCell ref="E57:F57"/>
  </mergeCells>
  <pageMargins left="0.25" right="0.25" top="0.75" bottom="0.75" header="0.3" footer="0.3"/>
  <pageSetup paperSize="9" scale="7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G70"/>
  <sheetViews>
    <sheetView showGridLines="0" workbookViewId="0"/>
  </sheetViews>
  <sheetFormatPr baseColWidth="10" defaultColWidth="11.5" defaultRowHeight="12.75" x14ac:dyDescent="0.2"/>
  <cols>
    <col min="1" max="2" width="1.25" style="49" customWidth="1"/>
    <col min="3" max="3" width="46" style="49" customWidth="1"/>
    <col min="4" max="4" width="1.5" style="49" customWidth="1"/>
    <col min="5" max="5" width="7.75" style="184" customWidth="1"/>
    <col min="6" max="6" width="13.25" style="184" bestFit="1" customWidth="1"/>
    <col min="7" max="7" width="17.75" style="184" customWidth="1"/>
    <col min="8" max="16384" width="11.5" style="49"/>
  </cols>
  <sheetData>
    <row r="1" spans="3:7" x14ac:dyDescent="0.2">
      <c r="C1" s="386" t="s">
        <v>0</v>
      </c>
      <c r="D1" s="386"/>
      <c r="E1" s="386"/>
      <c r="F1" s="386"/>
      <c r="G1" s="386"/>
    </row>
    <row r="2" spans="3:7" x14ac:dyDescent="0.2">
      <c r="C2" s="122"/>
      <c r="D2" s="122"/>
      <c r="E2" s="122"/>
      <c r="F2" s="122"/>
      <c r="G2" s="122"/>
    </row>
    <row r="3" spans="3:7" s="1" customFormat="1" ht="27" customHeight="1" x14ac:dyDescent="0.2">
      <c r="C3" s="386" t="s">
        <v>161</v>
      </c>
      <c r="D3" s="386"/>
      <c r="E3" s="386"/>
      <c r="F3" s="386"/>
      <c r="G3" s="386"/>
    </row>
    <row r="4" spans="3:7" s="1" customFormat="1" ht="15" customHeight="1" x14ac:dyDescent="0.2">
      <c r="C4" s="386" t="s">
        <v>93</v>
      </c>
      <c r="D4" s="386"/>
      <c r="E4" s="386"/>
      <c r="F4" s="386"/>
      <c r="G4" s="386"/>
    </row>
    <row r="5" spans="3:7" s="1" customFormat="1" ht="13.5" thickBot="1" x14ac:dyDescent="0.25">
      <c r="C5" s="122"/>
      <c r="D5" s="122"/>
      <c r="E5" s="122"/>
      <c r="F5" s="122"/>
      <c r="G5" s="122"/>
    </row>
    <row r="6" spans="3:7" x14ac:dyDescent="0.2">
      <c r="C6" s="123"/>
      <c r="D6" s="387" t="s">
        <v>162</v>
      </c>
      <c r="E6" s="388"/>
      <c r="F6" s="124">
        <v>2021</v>
      </c>
      <c r="G6" s="125">
        <v>2020</v>
      </c>
    </row>
    <row r="7" spans="3:7" x14ac:dyDescent="0.2">
      <c r="C7" s="126" t="s">
        <v>163</v>
      </c>
      <c r="D7" s="389"/>
      <c r="E7" s="390"/>
      <c r="F7" s="127">
        <f>+F8+F11+F14</f>
        <v>6412140494.6999989</v>
      </c>
      <c r="G7" s="128">
        <f>+G8+G11+G14-1</f>
        <v>7045923087.9300003</v>
      </c>
    </row>
    <row r="8" spans="3:7" hidden="1" x14ac:dyDescent="0.2">
      <c r="C8" s="57" t="s">
        <v>164</v>
      </c>
      <c r="D8" s="129"/>
      <c r="E8" s="130"/>
      <c r="F8" s="131">
        <f>+F10</f>
        <v>0</v>
      </c>
      <c r="G8" s="132">
        <f>+G10</f>
        <v>0</v>
      </c>
    </row>
    <row r="9" spans="3:7" hidden="1" x14ac:dyDescent="0.2">
      <c r="C9" s="67" t="s">
        <v>165</v>
      </c>
      <c r="D9" s="133"/>
      <c r="E9" s="134"/>
      <c r="F9" s="135"/>
      <c r="G9" s="136"/>
    </row>
    <row r="10" spans="3:7" hidden="1" x14ac:dyDescent="0.2">
      <c r="C10" s="67" t="s">
        <v>166</v>
      </c>
      <c r="D10" s="133"/>
      <c r="E10" s="134"/>
      <c r="F10" s="137">
        <v>0</v>
      </c>
      <c r="G10" s="138">
        <v>0</v>
      </c>
    </row>
    <row r="11" spans="3:7" s="139" customFormat="1" x14ac:dyDescent="0.2">
      <c r="C11" s="87" t="s">
        <v>167</v>
      </c>
      <c r="D11" s="140"/>
      <c r="E11" s="130"/>
      <c r="F11" s="131">
        <f>+F13</f>
        <v>1180249655.5999999</v>
      </c>
      <c r="G11" s="132">
        <f>+G13</f>
        <v>1117128316.4200001</v>
      </c>
    </row>
    <row r="12" spans="3:7" hidden="1" x14ac:dyDescent="0.2">
      <c r="C12" s="67" t="s">
        <v>165</v>
      </c>
      <c r="D12" s="133"/>
      <c r="E12" s="134"/>
      <c r="F12" s="135"/>
      <c r="G12" s="136"/>
    </row>
    <row r="13" spans="3:7" x14ac:dyDescent="0.2">
      <c r="C13" s="67" t="s">
        <v>168</v>
      </c>
      <c r="D13" s="133"/>
      <c r="E13" s="141" t="s">
        <v>169</v>
      </c>
      <c r="F13" s="137">
        <v>1180249655.5999999</v>
      </c>
      <c r="G13" s="138">
        <v>1117128316.4200001</v>
      </c>
    </row>
    <row r="14" spans="3:7" x14ac:dyDescent="0.2">
      <c r="C14" s="87" t="s">
        <v>170</v>
      </c>
      <c r="D14" s="140"/>
      <c r="E14" s="130"/>
      <c r="F14" s="131">
        <f>+SUM(F17:F26)</f>
        <v>5231890839.0999994</v>
      </c>
      <c r="G14" s="132">
        <f>+SUM(G17:G26)</f>
        <v>5928794772.5100002</v>
      </c>
    </row>
    <row r="15" spans="3:7" s="139" customFormat="1" hidden="1" x14ac:dyDescent="0.25">
      <c r="C15" s="80" t="s">
        <v>171</v>
      </c>
      <c r="D15" s="142"/>
      <c r="E15" s="143"/>
      <c r="F15" s="144"/>
      <c r="G15" s="145"/>
    </row>
    <row r="16" spans="3:7" s="139" customFormat="1" hidden="1" x14ac:dyDescent="0.25">
      <c r="C16" s="80" t="s">
        <v>172</v>
      </c>
      <c r="D16" s="142"/>
      <c r="E16" s="143"/>
      <c r="F16" s="144"/>
      <c r="G16" s="145"/>
    </row>
    <row r="17" spans="3:7" s="139" customFormat="1" x14ac:dyDescent="0.2">
      <c r="C17" s="67" t="s">
        <v>173</v>
      </c>
      <c r="D17" s="133"/>
      <c r="E17" s="141" t="s">
        <v>169</v>
      </c>
      <c r="F17" s="137">
        <v>4302797733.3299999</v>
      </c>
      <c r="G17" s="138">
        <v>5671229135.3699999</v>
      </c>
    </row>
    <row r="18" spans="3:7" x14ac:dyDescent="0.2">
      <c r="C18" s="67" t="s">
        <v>174</v>
      </c>
      <c r="D18" s="133"/>
      <c r="E18" s="141"/>
      <c r="F18" s="137">
        <v>845273996.6099999</v>
      </c>
      <c r="G18" s="138">
        <v>137531831.25</v>
      </c>
    </row>
    <row r="19" spans="3:7" hidden="1" x14ac:dyDescent="0.2">
      <c r="C19" s="67" t="s">
        <v>175</v>
      </c>
      <c r="D19" s="133"/>
      <c r="E19" s="134"/>
      <c r="F19" s="137">
        <v>0</v>
      </c>
      <c r="G19" s="138">
        <v>0</v>
      </c>
    </row>
    <row r="20" spans="3:7" x14ac:dyDescent="0.2">
      <c r="C20" s="67" t="s">
        <v>176</v>
      </c>
      <c r="D20" s="133"/>
      <c r="E20" s="134"/>
      <c r="F20" s="137">
        <v>75366884.170000002</v>
      </c>
      <c r="G20" s="138">
        <v>28863737.310000002</v>
      </c>
    </row>
    <row r="21" spans="3:7" hidden="1" x14ac:dyDescent="0.2">
      <c r="C21" s="67" t="s">
        <v>177</v>
      </c>
      <c r="D21" s="133"/>
      <c r="E21" s="134"/>
      <c r="F21" s="137">
        <v>0</v>
      </c>
      <c r="G21" s="138">
        <v>0</v>
      </c>
    </row>
    <row r="22" spans="3:7" s="139" customFormat="1" hidden="1" x14ac:dyDescent="0.2">
      <c r="C22" s="80" t="s">
        <v>178</v>
      </c>
      <c r="D22" s="142"/>
      <c r="E22" s="143"/>
      <c r="F22" s="137">
        <v>0</v>
      </c>
      <c r="G22" s="138">
        <v>0</v>
      </c>
    </row>
    <row r="23" spans="3:7" s="139" customFormat="1" hidden="1" x14ac:dyDescent="0.2">
      <c r="C23" s="80" t="s">
        <v>179</v>
      </c>
      <c r="D23" s="142"/>
      <c r="E23" s="143"/>
      <c r="F23" s="137">
        <v>0</v>
      </c>
      <c r="G23" s="138">
        <v>0</v>
      </c>
    </row>
    <row r="24" spans="3:7" hidden="1" x14ac:dyDescent="0.2">
      <c r="C24" s="67" t="s">
        <v>180</v>
      </c>
      <c r="D24" s="133"/>
      <c r="E24" s="134"/>
      <c r="F24" s="137">
        <v>0</v>
      </c>
      <c r="G24" s="138">
        <v>0</v>
      </c>
    </row>
    <row r="25" spans="3:7" x14ac:dyDescent="0.2">
      <c r="C25" s="67" t="s">
        <v>181</v>
      </c>
      <c r="D25" s="133"/>
      <c r="E25" s="134"/>
      <c r="F25" s="137">
        <v>8452224.9900000002</v>
      </c>
      <c r="G25" s="138">
        <v>91170068.580000013</v>
      </c>
    </row>
    <row r="26" spans="3:7" x14ac:dyDescent="0.2">
      <c r="C26" s="67" t="s">
        <v>182</v>
      </c>
      <c r="D26" s="133"/>
      <c r="E26" s="134"/>
      <c r="F26" s="137">
        <v>0</v>
      </c>
      <c r="G26" s="138">
        <v>0</v>
      </c>
    </row>
    <row r="27" spans="3:7" x14ac:dyDescent="0.2">
      <c r="C27" s="67"/>
      <c r="D27" s="133"/>
      <c r="E27" s="134"/>
      <c r="F27" s="137"/>
      <c r="G27" s="138"/>
    </row>
    <row r="28" spans="3:7" x14ac:dyDescent="0.2">
      <c r="C28" s="146" t="s">
        <v>183</v>
      </c>
      <c r="D28" s="147"/>
      <c r="E28" s="148"/>
      <c r="F28" s="149">
        <f>SUM(F29:F32)</f>
        <v>-2067140911.6200001</v>
      </c>
      <c r="G28" s="150">
        <f>SUM(G29:G32)+1</f>
        <v>-5507827010.9300003</v>
      </c>
    </row>
    <row r="29" spans="3:7" x14ac:dyDescent="0.2">
      <c r="C29" s="151" t="s">
        <v>184</v>
      </c>
      <c r="D29" s="152"/>
      <c r="E29" s="153"/>
      <c r="F29" s="137">
        <v>-161353062.49000001</v>
      </c>
      <c r="G29" s="138">
        <v>-3356996241.3899999</v>
      </c>
    </row>
    <row r="30" spans="3:7" x14ac:dyDescent="0.2">
      <c r="C30" s="151" t="s">
        <v>185</v>
      </c>
      <c r="D30" s="154"/>
      <c r="E30" s="153"/>
      <c r="F30" s="137">
        <v>-1538284904.6400001</v>
      </c>
      <c r="G30" s="138">
        <v>-1750930627.6299999</v>
      </c>
    </row>
    <row r="31" spans="3:7" x14ac:dyDescent="0.2">
      <c r="C31" s="151" t="s">
        <v>186</v>
      </c>
      <c r="E31" s="153"/>
      <c r="F31" s="137">
        <v>-284248874.55999994</v>
      </c>
      <c r="G31" s="138">
        <v>-321992179.48000002</v>
      </c>
    </row>
    <row r="32" spans="3:7" x14ac:dyDescent="0.2">
      <c r="C32" s="151" t="s">
        <v>187</v>
      </c>
      <c r="D32" s="154"/>
      <c r="E32" s="155"/>
      <c r="F32" s="137">
        <v>-83254069.930000007</v>
      </c>
      <c r="G32" s="138">
        <v>-77907963.430000007</v>
      </c>
    </row>
    <row r="33" spans="3:7" x14ac:dyDescent="0.2">
      <c r="C33" s="83"/>
      <c r="D33" s="154"/>
      <c r="E33" s="155"/>
      <c r="F33" s="156"/>
      <c r="G33" s="157"/>
    </row>
    <row r="34" spans="3:7" x14ac:dyDescent="0.2">
      <c r="C34" s="158" t="s">
        <v>188</v>
      </c>
      <c r="D34" s="384"/>
      <c r="E34" s="385"/>
      <c r="F34" s="159">
        <f>+F8+F11+F14+F28</f>
        <v>4344999583.079999</v>
      </c>
      <c r="G34" s="160">
        <f>+G8+G11+G14+G28</f>
        <v>1538096078</v>
      </c>
    </row>
    <row r="35" spans="3:7" x14ac:dyDescent="0.2">
      <c r="C35" s="161"/>
      <c r="D35" s="162"/>
      <c r="E35" s="163"/>
      <c r="F35" s="164"/>
      <c r="G35" s="165"/>
    </row>
    <row r="36" spans="3:7" x14ac:dyDescent="0.2">
      <c r="C36" s="146" t="s">
        <v>189</v>
      </c>
      <c r="D36" s="382"/>
      <c r="E36" s="383"/>
      <c r="F36" s="166">
        <f>SUM(F37:F39)</f>
        <v>-4720464388.1799994</v>
      </c>
      <c r="G36" s="128">
        <f>SUM(G37:G39)</f>
        <v>-872559489.82999992</v>
      </c>
    </row>
    <row r="37" spans="3:7" x14ac:dyDescent="0.2">
      <c r="C37" s="151" t="s">
        <v>190</v>
      </c>
      <c r="D37" s="152"/>
      <c r="E37" s="153"/>
      <c r="F37" s="137">
        <v>-4720464388.1799994</v>
      </c>
      <c r="G37" s="138">
        <v>-872559489.82999992</v>
      </c>
    </row>
    <row r="38" spans="3:7" x14ac:dyDescent="0.2">
      <c r="C38" s="167" t="s">
        <v>191</v>
      </c>
      <c r="D38" s="154"/>
      <c r="E38" s="155"/>
      <c r="F38" s="137">
        <v>0</v>
      </c>
      <c r="G38" s="138">
        <v>0</v>
      </c>
    </row>
    <row r="39" spans="3:7" hidden="1" x14ac:dyDescent="0.2">
      <c r="C39" s="167" t="s">
        <v>192</v>
      </c>
      <c r="D39" s="154"/>
      <c r="E39" s="155"/>
      <c r="F39" s="137">
        <v>0</v>
      </c>
      <c r="G39" s="138">
        <v>0</v>
      </c>
    </row>
    <row r="40" spans="3:7" x14ac:dyDescent="0.2">
      <c r="C40" s="167"/>
      <c r="D40" s="154"/>
      <c r="E40" s="155"/>
      <c r="F40" s="156"/>
      <c r="G40" s="157"/>
    </row>
    <row r="41" spans="3:7" x14ac:dyDescent="0.2">
      <c r="C41" s="126" t="s">
        <v>193</v>
      </c>
      <c r="D41" s="382"/>
      <c r="E41" s="383"/>
      <c r="F41" s="166">
        <f>SUM(F42:F48)-1</f>
        <v>-207262205.25999999</v>
      </c>
      <c r="G41" s="128">
        <f>SUM(G42:G48)</f>
        <v>-293947450.19999999</v>
      </c>
    </row>
    <row r="42" spans="3:7" x14ac:dyDescent="0.2">
      <c r="C42" s="151" t="s">
        <v>194</v>
      </c>
      <c r="D42" s="152"/>
      <c r="E42" s="153"/>
      <c r="F42" s="137">
        <v>-143711026.5</v>
      </c>
      <c r="G42" s="138">
        <v>-158190105.28</v>
      </c>
    </row>
    <row r="43" spans="3:7" x14ac:dyDescent="0.2">
      <c r="C43" s="167" t="s">
        <v>195</v>
      </c>
      <c r="D43" s="154"/>
      <c r="E43" s="155"/>
      <c r="F43" s="137">
        <v>821411.24</v>
      </c>
      <c r="G43" s="138">
        <v>-44423401.549999997</v>
      </c>
    </row>
    <row r="44" spans="3:7" x14ac:dyDescent="0.2">
      <c r="C44" s="151" t="s">
        <v>196</v>
      </c>
      <c r="D44" s="152"/>
      <c r="E44" s="153"/>
      <c r="F44" s="137">
        <v>-15844426.73</v>
      </c>
      <c r="G44" s="138">
        <v>-26977856.150000002</v>
      </c>
    </row>
    <row r="45" spans="3:7" hidden="1" x14ac:dyDescent="0.2">
      <c r="C45" s="151" t="s">
        <v>197</v>
      </c>
      <c r="D45" s="152"/>
      <c r="E45" s="153"/>
      <c r="F45" s="137">
        <v>0</v>
      </c>
      <c r="G45" s="138">
        <v>0</v>
      </c>
    </row>
    <row r="46" spans="3:7" hidden="1" x14ac:dyDescent="0.2">
      <c r="C46" s="74" t="s">
        <v>198</v>
      </c>
      <c r="D46" s="152"/>
      <c r="E46" s="153"/>
      <c r="F46" s="137">
        <v>0</v>
      </c>
      <c r="G46" s="138">
        <v>0</v>
      </c>
    </row>
    <row r="47" spans="3:7" hidden="1" x14ac:dyDescent="0.2">
      <c r="C47" s="151" t="s">
        <v>199</v>
      </c>
      <c r="D47" s="152"/>
      <c r="E47" s="153"/>
      <c r="F47" s="137">
        <v>0</v>
      </c>
      <c r="G47" s="138">
        <v>0</v>
      </c>
    </row>
    <row r="48" spans="3:7" x14ac:dyDescent="0.2">
      <c r="C48" s="151" t="s">
        <v>200</v>
      </c>
      <c r="D48" s="152"/>
      <c r="E48" s="153"/>
      <c r="F48" s="137">
        <v>-48528162.269999996</v>
      </c>
      <c r="G48" s="138">
        <v>-64356087.220000006</v>
      </c>
    </row>
    <row r="49" spans="3:7" x14ac:dyDescent="0.2">
      <c r="C49" s="167"/>
      <c r="D49" s="154"/>
      <c r="E49" s="155"/>
      <c r="F49" s="137">
        <v>0</v>
      </c>
      <c r="G49" s="157"/>
    </row>
    <row r="50" spans="3:7" x14ac:dyDescent="0.2">
      <c r="C50" s="158" t="s">
        <v>201</v>
      </c>
      <c r="D50" s="384"/>
      <c r="E50" s="385"/>
      <c r="F50" s="159">
        <f>+F34+F36+F41</f>
        <v>-582727010.36000037</v>
      </c>
      <c r="G50" s="168">
        <f>+G34+G36+G41-0.5</f>
        <v>371589137.47000009</v>
      </c>
    </row>
    <row r="51" spans="3:7" x14ac:dyDescent="0.2">
      <c r="C51" s="57"/>
      <c r="D51" s="162"/>
      <c r="E51" s="169"/>
      <c r="F51" s="170"/>
      <c r="G51" s="171"/>
    </row>
    <row r="52" spans="3:7" x14ac:dyDescent="0.2">
      <c r="C52" s="126" t="s">
        <v>202</v>
      </c>
      <c r="D52" s="382"/>
      <c r="E52" s="383"/>
      <c r="F52" s="166">
        <f>+F53+F55</f>
        <v>-71750428.25999999</v>
      </c>
      <c r="G52" s="128">
        <f>+G53+G55</f>
        <v>-99944389.799999997</v>
      </c>
    </row>
    <row r="53" spans="3:7" x14ac:dyDescent="0.2">
      <c r="C53" s="172" t="s">
        <v>203</v>
      </c>
      <c r="D53" s="154"/>
      <c r="E53" s="130"/>
      <c r="F53" s="173">
        <f>SUM(F54:F57)</f>
        <v>-71750428.25999999</v>
      </c>
      <c r="G53" s="173">
        <f>SUM(G54:G57)</f>
        <v>-99944389.799999997</v>
      </c>
    </row>
    <row r="54" spans="3:7" x14ac:dyDescent="0.2">
      <c r="C54" s="151" t="s">
        <v>204</v>
      </c>
      <c r="D54" s="152"/>
      <c r="E54" s="174" t="s">
        <v>205</v>
      </c>
      <c r="F54" s="137">
        <v>-63855790.909999996</v>
      </c>
      <c r="G54" s="138">
        <v>-90769288.030000001</v>
      </c>
    </row>
    <row r="55" spans="3:7" x14ac:dyDescent="0.2">
      <c r="C55" s="172" t="s">
        <v>206</v>
      </c>
      <c r="D55" s="154"/>
      <c r="E55" s="155"/>
      <c r="F55" s="137">
        <v>0</v>
      </c>
      <c r="G55" s="175">
        <f>SUM(G56:G56)</f>
        <v>0</v>
      </c>
    </row>
    <row r="56" spans="3:7" x14ac:dyDescent="0.2">
      <c r="C56" s="167" t="s">
        <v>207</v>
      </c>
      <c r="D56" s="154"/>
      <c r="E56" s="174"/>
      <c r="F56" s="137">
        <v>0</v>
      </c>
      <c r="G56" s="138">
        <v>0</v>
      </c>
    </row>
    <row r="57" spans="3:7" x14ac:dyDescent="0.2">
      <c r="C57" s="167" t="s">
        <v>208</v>
      </c>
      <c r="D57" s="154"/>
      <c r="E57" s="155"/>
      <c r="F57" s="137">
        <v>-7894637.3499999996</v>
      </c>
      <c r="G57" s="138">
        <v>-9175101.7700000014</v>
      </c>
    </row>
    <row r="58" spans="3:7" x14ac:dyDescent="0.2">
      <c r="C58" s="126" t="s">
        <v>209</v>
      </c>
      <c r="D58" s="147"/>
      <c r="E58" s="148"/>
      <c r="F58" s="176">
        <f>+F50+F52+1</f>
        <v>-654477437.62000036</v>
      </c>
      <c r="G58" s="177">
        <f>+G50+G52</f>
        <v>271644747.67000008</v>
      </c>
    </row>
    <row r="59" spans="3:7" x14ac:dyDescent="0.2">
      <c r="C59" s="126" t="s">
        <v>210</v>
      </c>
      <c r="D59" s="147"/>
      <c r="E59" s="148"/>
      <c r="F59" s="178">
        <v>0</v>
      </c>
      <c r="G59" s="179">
        <v>-458133265</v>
      </c>
    </row>
    <row r="60" spans="3:7" ht="13.5" thickBot="1" x14ac:dyDescent="0.25">
      <c r="C60" s="180" t="s">
        <v>211</v>
      </c>
      <c r="D60" s="181"/>
      <c r="E60" s="182"/>
      <c r="F60" s="183">
        <f>+F58+F59</f>
        <v>-654477437.62000036</v>
      </c>
      <c r="G60" s="183">
        <f>+G58+G59</f>
        <v>-186488517.32999992</v>
      </c>
    </row>
    <row r="62" spans="3:7" x14ac:dyDescent="0.2">
      <c r="C62" s="41" t="s">
        <v>160</v>
      </c>
      <c r="D62" s="185"/>
      <c r="E62" s="186"/>
      <c r="F62" s="186"/>
      <c r="G62" s="186"/>
    </row>
    <row r="63" spans="3:7" x14ac:dyDescent="0.2">
      <c r="C63" s="185"/>
      <c r="D63" s="185"/>
      <c r="E63" s="186"/>
      <c r="F63" s="186"/>
      <c r="G63" s="186"/>
    </row>
    <row r="64" spans="3:7" x14ac:dyDescent="0.2">
      <c r="C64" s="187"/>
      <c r="D64" s="187"/>
      <c r="E64" s="188"/>
      <c r="F64" s="188"/>
      <c r="G64" s="188"/>
    </row>
    <row r="65" spans="2:7" x14ac:dyDescent="0.2">
      <c r="C65" s="187"/>
      <c r="D65" s="187"/>
      <c r="E65" s="188"/>
      <c r="F65" s="189"/>
      <c r="G65" s="188"/>
    </row>
    <row r="66" spans="2:7" x14ac:dyDescent="0.2">
      <c r="C66" s="187"/>
      <c r="D66" s="187"/>
      <c r="E66" s="188"/>
      <c r="F66" s="189"/>
      <c r="G66" s="188"/>
    </row>
    <row r="67" spans="2:7" x14ac:dyDescent="0.2">
      <c r="C67" s="187"/>
      <c r="D67" s="187"/>
      <c r="E67" s="188"/>
      <c r="F67" s="188"/>
      <c r="G67" s="188"/>
    </row>
    <row r="68" spans="2:7" x14ac:dyDescent="0.2">
      <c r="E68" s="49"/>
      <c r="F68" s="49"/>
      <c r="G68" s="49"/>
    </row>
    <row r="69" spans="2:7" x14ac:dyDescent="0.2">
      <c r="B69" s="64" t="s">
        <v>212</v>
      </c>
      <c r="D69" s="48" t="s">
        <v>213</v>
      </c>
      <c r="G69" s="190" t="s">
        <v>90</v>
      </c>
    </row>
    <row r="70" spans="2:7" x14ac:dyDescent="0.2">
      <c r="B70" s="121" t="s">
        <v>214</v>
      </c>
      <c r="D70" s="48" t="s">
        <v>215</v>
      </c>
      <c r="G70" s="190" t="s">
        <v>91</v>
      </c>
    </row>
  </sheetData>
  <mergeCells count="10">
    <mergeCell ref="D36:E36"/>
    <mergeCell ref="D41:E41"/>
    <mergeCell ref="D50:E50"/>
    <mergeCell ref="D52:E52"/>
    <mergeCell ref="C1:G1"/>
    <mergeCell ref="C3:G3"/>
    <mergeCell ref="C4:G4"/>
    <mergeCell ref="D6:E6"/>
    <mergeCell ref="D7:E7"/>
    <mergeCell ref="D34:E34"/>
  </mergeCells>
  <pageMargins left="0.25" right="0.25" top="0.75" bottom="0.75" header="0.3" footer="0.3"/>
  <pageSetup paperSize="9" scale="98" fitToWidth="0" orientation="portrait" r:id="rId1"/>
  <ignoredErrors>
    <ignoredError sqref="F4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55"/>
  <sheetViews>
    <sheetView showGridLines="0" zoomScale="90" zoomScaleNormal="90" workbookViewId="0">
      <selection activeCell="Q6" sqref="Q6"/>
    </sheetView>
  </sheetViews>
  <sheetFormatPr baseColWidth="10" defaultColWidth="11.25" defaultRowHeight="15.75" x14ac:dyDescent="0.25"/>
  <cols>
    <col min="1" max="1" width="1.625" customWidth="1"/>
    <col min="4" max="4" width="10.125" customWidth="1"/>
    <col min="5" max="5" width="6.75" customWidth="1"/>
    <col min="6" max="6" width="10.25" customWidth="1"/>
    <col min="7" max="7" width="5.25" customWidth="1"/>
    <col min="9" max="9" width="13.875" customWidth="1"/>
    <col min="10" max="10" width="15.375" customWidth="1"/>
    <col min="11" max="16" width="0" hidden="1" customWidth="1"/>
  </cols>
  <sheetData>
    <row r="1" spans="1:10" x14ac:dyDescent="0.25">
      <c r="A1" s="191"/>
      <c r="B1" s="394" t="s">
        <v>0</v>
      </c>
      <c r="C1" s="394"/>
      <c r="D1" s="394"/>
      <c r="E1" s="394"/>
      <c r="F1" s="394"/>
      <c r="G1" s="394"/>
      <c r="H1" s="394"/>
      <c r="I1" s="394"/>
      <c r="J1" s="394"/>
    </row>
    <row r="2" spans="1:10" x14ac:dyDescent="0.25">
      <c r="A2" s="191"/>
      <c r="B2" s="41"/>
      <c r="C2" s="41"/>
      <c r="D2" s="41"/>
      <c r="E2" s="41"/>
      <c r="F2" s="41"/>
      <c r="G2" s="41"/>
      <c r="H2" s="41"/>
      <c r="I2" s="41"/>
      <c r="J2" s="41"/>
    </row>
    <row r="3" spans="1:10" x14ac:dyDescent="0.25">
      <c r="A3" s="191"/>
      <c r="B3" s="395" t="s">
        <v>216</v>
      </c>
      <c r="C3" s="395"/>
      <c r="D3" s="395"/>
      <c r="E3" s="395"/>
      <c r="F3" s="395"/>
      <c r="G3" s="395"/>
      <c r="H3" s="395"/>
      <c r="I3" s="395"/>
      <c r="J3" s="395"/>
    </row>
    <row r="4" spans="1:10" x14ac:dyDescent="0.25">
      <c r="A4" s="191"/>
      <c r="B4" s="395"/>
      <c r="C4" s="395"/>
      <c r="D4" s="395"/>
      <c r="E4" s="395"/>
      <c r="F4" s="395"/>
      <c r="G4" s="395"/>
      <c r="H4" s="395"/>
      <c r="I4" s="395"/>
      <c r="J4" s="395"/>
    </row>
    <row r="5" spans="1:10" x14ac:dyDescent="0.25">
      <c r="A5" s="191"/>
      <c r="B5" s="394" t="s">
        <v>93</v>
      </c>
      <c r="C5" s="394"/>
      <c r="D5" s="394"/>
      <c r="E5" s="394"/>
      <c r="F5" s="394"/>
      <c r="G5" s="394"/>
      <c r="H5" s="394"/>
      <c r="I5" s="394"/>
      <c r="J5" s="394"/>
    </row>
    <row r="6" spans="1:10" ht="16.5" thickBot="1" x14ac:dyDescent="0.3">
      <c r="A6" s="191"/>
      <c r="B6" s="41"/>
      <c r="C6" s="41"/>
      <c r="D6" s="41"/>
      <c r="E6" s="41"/>
      <c r="F6" s="41"/>
      <c r="G6" s="41"/>
      <c r="H6" s="41"/>
      <c r="I6" s="192"/>
      <c r="J6" s="41"/>
    </row>
    <row r="7" spans="1:10" x14ac:dyDescent="0.25">
      <c r="A7" s="191"/>
      <c r="B7" s="396"/>
      <c r="C7" s="397"/>
      <c r="D7" s="397"/>
      <c r="E7" s="397"/>
      <c r="F7" s="397"/>
      <c r="G7" s="397"/>
      <c r="H7" s="398"/>
      <c r="I7" s="193">
        <v>2021</v>
      </c>
      <c r="J7" s="193">
        <v>2020</v>
      </c>
    </row>
    <row r="8" spans="1:10" x14ac:dyDescent="0.25">
      <c r="A8" s="191"/>
      <c r="B8" s="399" t="s">
        <v>217</v>
      </c>
      <c r="C8" s="400"/>
      <c r="D8" s="400"/>
      <c r="E8" s="400"/>
      <c r="F8" s="400"/>
      <c r="G8" s="400"/>
      <c r="H8" s="401"/>
      <c r="I8" s="347"/>
      <c r="J8" s="348"/>
    </row>
    <row r="9" spans="1:10" x14ac:dyDescent="0.25">
      <c r="A9" s="191"/>
      <c r="B9" s="195" t="s">
        <v>218</v>
      </c>
      <c r="C9" s="196"/>
      <c r="D9" s="196"/>
      <c r="E9" s="197"/>
      <c r="F9" s="197"/>
      <c r="G9" s="197"/>
      <c r="H9" s="197"/>
      <c r="I9" s="349">
        <v>6412140495</v>
      </c>
      <c r="J9" s="349">
        <v>7045923089</v>
      </c>
    </row>
    <row r="10" spans="1:10" x14ac:dyDescent="0.25">
      <c r="A10" s="191"/>
      <c r="B10" s="195" t="s">
        <v>219</v>
      </c>
      <c r="C10" s="196"/>
      <c r="D10" s="196"/>
      <c r="E10" s="197"/>
      <c r="F10" s="197"/>
      <c r="G10" s="197"/>
      <c r="H10" s="197"/>
      <c r="I10" s="349">
        <v>-126261111</v>
      </c>
      <c r="J10" s="349">
        <v>-171600803</v>
      </c>
    </row>
    <row r="11" spans="1:10" x14ac:dyDescent="0.25">
      <c r="A11" s="191"/>
      <c r="B11" s="195" t="s">
        <v>220</v>
      </c>
      <c r="C11" s="196"/>
      <c r="D11" s="196"/>
      <c r="E11" s="196"/>
      <c r="F11" s="197"/>
      <c r="G11" s="197"/>
      <c r="H11" s="197"/>
      <c r="I11" s="349">
        <v>-2045806603</v>
      </c>
      <c r="J11" s="349">
        <v>-5507827011</v>
      </c>
    </row>
    <row r="12" spans="1:10" ht="27" customHeight="1" x14ac:dyDescent="0.25">
      <c r="A12" s="191"/>
      <c r="B12" s="391" t="s">
        <v>221</v>
      </c>
      <c r="C12" s="392"/>
      <c r="D12" s="392"/>
      <c r="E12" s="392"/>
      <c r="F12" s="392"/>
      <c r="G12" s="392"/>
      <c r="H12" s="393"/>
      <c r="I12" s="350">
        <v>4240072781</v>
      </c>
      <c r="J12" s="350">
        <v>1366495275</v>
      </c>
    </row>
    <row r="13" spans="1:10" x14ac:dyDescent="0.25">
      <c r="A13" s="191"/>
      <c r="B13" s="391" t="s">
        <v>222</v>
      </c>
      <c r="C13" s="392"/>
      <c r="D13" s="392"/>
      <c r="E13" s="392"/>
      <c r="F13" s="392"/>
      <c r="G13" s="392"/>
      <c r="H13" s="393"/>
      <c r="I13" s="350">
        <v>0</v>
      </c>
      <c r="J13" s="350">
        <v>0</v>
      </c>
    </row>
    <row r="14" spans="1:10" x14ac:dyDescent="0.25">
      <c r="A14" s="191"/>
      <c r="B14" s="195" t="s">
        <v>223</v>
      </c>
      <c r="C14" s="196"/>
      <c r="D14" s="196"/>
      <c r="E14" s="197"/>
      <c r="F14" s="197"/>
      <c r="G14" s="197"/>
      <c r="H14" s="197"/>
      <c r="I14" s="351">
        <v>0</v>
      </c>
      <c r="J14" s="352">
        <v>0</v>
      </c>
    </row>
    <row r="15" spans="1:10" x14ac:dyDescent="0.25">
      <c r="A15" s="191"/>
      <c r="B15" s="391" t="s">
        <v>224</v>
      </c>
      <c r="C15" s="392"/>
      <c r="D15" s="392"/>
      <c r="E15" s="392"/>
      <c r="F15" s="392"/>
      <c r="G15" s="392"/>
      <c r="H15" s="393"/>
      <c r="I15" s="350">
        <v>-4702453190</v>
      </c>
      <c r="J15" s="353">
        <v>-5856935968</v>
      </c>
    </row>
    <row r="16" spans="1:10" x14ac:dyDescent="0.25">
      <c r="A16" s="191"/>
      <c r="B16" s="195" t="s">
        <v>225</v>
      </c>
      <c r="C16" s="196"/>
      <c r="D16" s="197"/>
      <c r="E16" s="197"/>
      <c r="F16" s="197"/>
      <c r="G16" s="197"/>
      <c r="H16" s="197"/>
      <c r="I16" s="351">
        <v>-4702453190</v>
      </c>
      <c r="J16" s="352">
        <v>-5856935968</v>
      </c>
    </row>
    <row r="17" spans="1:10" x14ac:dyDescent="0.25">
      <c r="A17" s="191"/>
      <c r="B17" s="391" t="s">
        <v>226</v>
      </c>
      <c r="C17" s="392"/>
      <c r="D17" s="392"/>
      <c r="E17" s="392"/>
      <c r="F17" s="392"/>
      <c r="G17" s="392"/>
      <c r="H17" s="393"/>
      <c r="I17" s="350">
        <v>-462380409</v>
      </c>
      <c r="J17" s="353">
        <v>-4490440693</v>
      </c>
    </row>
    <row r="18" spans="1:10" x14ac:dyDescent="0.25">
      <c r="A18" s="191"/>
      <c r="B18" s="195" t="s">
        <v>227</v>
      </c>
      <c r="C18" s="196"/>
      <c r="D18" s="197"/>
      <c r="E18" s="197"/>
      <c r="F18" s="197"/>
      <c r="G18" s="197"/>
      <c r="H18" s="197"/>
      <c r="I18" s="351">
        <v>0</v>
      </c>
      <c r="J18" s="354">
        <v>0</v>
      </c>
    </row>
    <row r="19" spans="1:10" x14ac:dyDescent="0.25">
      <c r="A19" s="191"/>
      <c r="B19" s="195" t="s">
        <v>228</v>
      </c>
      <c r="C19" s="196"/>
      <c r="D19" s="197"/>
      <c r="E19" s="197"/>
      <c r="F19" s="197"/>
      <c r="G19" s="197"/>
      <c r="H19" s="197"/>
      <c r="I19" s="351">
        <v>-424506662</v>
      </c>
      <c r="J19" s="352">
        <v>148049763</v>
      </c>
    </row>
    <row r="20" spans="1:10" x14ac:dyDescent="0.25">
      <c r="A20" s="191"/>
      <c r="B20" s="391" t="s">
        <v>229</v>
      </c>
      <c r="C20" s="392"/>
      <c r="D20" s="392"/>
      <c r="E20" s="392"/>
      <c r="F20" s="392"/>
      <c r="G20" s="392"/>
      <c r="H20" s="393"/>
      <c r="I20" s="350">
        <v>-886887071</v>
      </c>
      <c r="J20" s="353">
        <v>-4342390930</v>
      </c>
    </row>
    <row r="21" spans="1:10" x14ac:dyDescent="0.25">
      <c r="A21" s="191"/>
      <c r="B21" s="399" t="s">
        <v>230</v>
      </c>
      <c r="C21" s="400"/>
      <c r="D21" s="400"/>
      <c r="E21" s="400"/>
      <c r="F21" s="400"/>
      <c r="G21" s="400"/>
      <c r="H21" s="401"/>
      <c r="I21" s="351">
        <v>0</v>
      </c>
      <c r="J21" s="354">
        <v>0</v>
      </c>
    </row>
    <row r="22" spans="1:10" x14ac:dyDescent="0.25">
      <c r="A22" s="191"/>
      <c r="B22" s="199" t="s">
        <v>231</v>
      </c>
      <c r="C22" s="200"/>
      <c r="D22" s="200"/>
      <c r="E22" s="201"/>
      <c r="F22" s="201"/>
      <c r="G22" s="201"/>
      <c r="H22" s="201"/>
      <c r="I22" s="351">
        <v>0</v>
      </c>
      <c r="J22" s="354">
        <v>0</v>
      </c>
    </row>
    <row r="23" spans="1:10" x14ac:dyDescent="0.25">
      <c r="A23" s="191"/>
      <c r="B23" s="199" t="s">
        <v>232</v>
      </c>
      <c r="C23" s="200"/>
      <c r="D23" s="201"/>
      <c r="E23" s="201"/>
      <c r="F23" s="201"/>
      <c r="G23" s="201"/>
      <c r="H23" s="201"/>
      <c r="I23" s="356">
        <v>-570563706</v>
      </c>
      <c r="J23" s="354">
        <v>522956005</v>
      </c>
    </row>
    <row r="24" spans="1:10" x14ac:dyDescent="0.25">
      <c r="A24" s="191"/>
      <c r="B24" s="199" t="s">
        <v>233</v>
      </c>
      <c r="C24" s="200"/>
      <c r="D24" s="201"/>
      <c r="E24" s="201"/>
      <c r="F24" s="201"/>
      <c r="G24" s="201"/>
      <c r="H24" s="201"/>
      <c r="I24" s="351">
        <v>0</v>
      </c>
      <c r="J24" s="354">
        <v>0</v>
      </c>
    </row>
    <row r="25" spans="1:10" x14ac:dyDescent="0.25">
      <c r="A25" s="191"/>
      <c r="B25" s="199" t="s">
        <v>234</v>
      </c>
      <c r="C25" s="200"/>
      <c r="D25" s="200"/>
      <c r="E25" s="201"/>
      <c r="F25" s="201"/>
      <c r="G25" s="201"/>
      <c r="H25" s="201"/>
      <c r="I25" s="351">
        <v>0</v>
      </c>
      <c r="J25" s="354">
        <v>-1537136</v>
      </c>
    </row>
    <row r="26" spans="1:10" x14ac:dyDescent="0.25">
      <c r="A26" s="191"/>
      <c r="B26" s="199" t="s">
        <v>235</v>
      </c>
      <c r="C26" s="200"/>
      <c r="D26" s="200"/>
      <c r="E26" s="200"/>
      <c r="F26" s="201"/>
      <c r="G26" s="201"/>
      <c r="H26" s="201"/>
      <c r="I26" s="351">
        <v>0</v>
      </c>
      <c r="J26" s="354">
        <v>0</v>
      </c>
    </row>
    <row r="27" spans="1:10" x14ac:dyDescent="0.25">
      <c r="A27" s="191"/>
      <c r="B27" s="199" t="s">
        <v>236</v>
      </c>
      <c r="C27" s="200"/>
      <c r="D27" s="200"/>
      <c r="E27" s="200"/>
      <c r="F27" s="200"/>
      <c r="G27" s="201"/>
      <c r="H27" s="201"/>
      <c r="I27" s="351">
        <v>0</v>
      </c>
      <c r="J27" s="354">
        <v>0</v>
      </c>
    </row>
    <row r="28" spans="1:10" x14ac:dyDescent="0.25">
      <c r="A28" s="191"/>
      <c r="B28" s="199" t="s">
        <v>237</v>
      </c>
      <c r="C28" s="200"/>
      <c r="D28" s="201"/>
      <c r="E28" s="201"/>
      <c r="F28" s="201"/>
      <c r="G28" s="201"/>
      <c r="H28" s="201"/>
      <c r="I28" s="351">
        <v>0</v>
      </c>
      <c r="J28" s="354">
        <v>0</v>
      </c>
    </row>
    <row r="29" spans="1:10" x14ac:dyDescent="0.25">
      <c r="A29" s="191"/>
      <c r="B29" s="199" t="s">
        <v>238</v>
      </c>
      <c r="C29" s="200"/>
      <c r="D29" s="201"/>
      <c r="E29" s="201"/>
      <c r="F29" s="201"/>
      <c r="G29" s="201"/>
      <c r="H29" s="201"/>
      <c r="I29" s="351">
        <v>0</v>
      </c>
      <c r="J29" s="354">
        <v>0</v>
      </c>
    </row>
    <row r="30" spans="1:10" x14ac:dyDescent="0.25">
      <c r="A30" s="191"/>
      <c r="B30" s="199" t="s">
        <v>239</v>
      </c>
      <c r="C30" s="200"/>
      <c r="D30" s="201"/>
      <c r="E30" s="201"/>
      <c r="F30" s="201"/>
      <c r="G30" s="201"/>
      <c r="H30" s="201"/>
      <c r="I30" s="351">
        <v>0</v>
      </c>
      <c r="J30" s="354">
        <v>0</v>
      </c>
    </row>
    <row r="31" spans="1:10" x14ac:dyDescent="0.25">
      <c r="A31" s="191"/>
      <c r="B31" s="391" t="s">
        <v>240</v>
      </c>
      <c r="C31" s="392"/>
      <c r="D31" s="392"/>
      <c r="E31" s="392"/>
      <c r="F31" s="392"/>
      <c r="G31" s="392"/>
      <c r="H31" s="393"/>
      <c r="I31" s="350">
        <v>-570563706</v>
      </c>
      <c r="J31" s="353">
        <v>521418869</v>
      </c>
    </row>
    <row r="32" spans="1:10" x14ac:dyDescent="0.25">
      <c r="A32" s="191"/>
      <c r="B32" s="399" t="s">
        <v>241</v>
      </c>
      <c r="C32" s="400"/>
      <c r="D32" s="400"/>
      <c r="E32" s="400"/>
      <c r="F32" s="400"/>
      <c r="G32" s="400"/>
      <c r="H32" s="401"/>
      <c r="I32" s="357">
        <v>0</v>
      </c>
      <c r="J32" s="355">
        <v>0</v>
      </c>
    </row>
    <row r="33" spans="1:10" x14ac:dyDescent="0.25">
      <c r="A33" s="191"/>
      <c r="B33" s="195" t="s">
        <v>242</v>
      </c>
      <c r="C33" s="196"/>
      <c r="D33" s="197"/>
      <c r="E33" s="197"/>
      <c r="F33" s="197"/>
      <c r="G33" s="197"/>
      <c r="H33" s="197"/>
      <c r="I33" s="351">
        <v>0</v>
      </c>
      <c r="J33" s="354">
        <v>4574523922</v>
      </c>
    </row>
    <row r="34" spans="1:10" x14ac:dyDescent="0.25">
      <c r="A34" s="191"/>
      <c r="B34" s="195" t="s">
        <v>243</v>
      </c>
      <c r="C34" s="196"/>
      <c r="D34" s="196"/>
      <c r="E34" s="197"/>
      <c r="F34" s="197"/>
      <c r="G34" s="197"/>
      <c r="H34" s="197"/>
      <c r="I34" s="351">
        <v>1855119305</v>
      </c>
      <c r="J34" s="354">
        <v>-4151425</v>
      </c>
    </row>
    <row r="35" spans="1:10" x14ac:dyDescent="0.25">
      <c r="A35" s="191"/>
      <c r="B35" s="195" t="s">
        <v>244</v>
      </c>
      <c r="C35" s="196"/>
      <c r="D35" s="197"/>
      <c r="E35" s="197"/>
      <c r="F35" s="197"/>
      <c r="G35" s="197"/>
      <c r="H35" s="197"/>
      <c r="I35" s="351">
        <v>0</v>
      </c>
      <c r="J35" s="354">
        <v>0</v>
      </c>
    </row>
    <row r="36" spans="1:10" x14ac:dyDescent="0.25">
      <c r="A36" s="191"/>
      <c r="B36" s="195" t="s">
        <v>245</v>
      </c>
      <c r="C36" s="196"/>
      <c r="D36" s="197"/>
      <c r="E36" s="197"/>
      <c r="F36" s="197"/>
      <c r="G36" s="197"/>
      <c r="H36" s="197"/>
      <c r="I36" s="351">
        <v>0</v>
      </c>
      <c r="J36" s="354">
        <v>0</v>
      </c>
    </row>
    <row r="37" spans="1:10" x14ac:dyDescent="0.25">
      <c r="A37" s="191"/>
      <c r="B37" s="391" t="s">
        <v>246</v>
      </c>
      <c r="C37" s="392"/>
      <c r="D37" s="392"/>
      <c r="E37" s="392"/>
      <c r="F37" s="392"/>
      <c r="G37" s="392"/>
      <c r="H37" s="393"/>
      <c r="I37" s="358">
        <v>1855119305</v>
      </c>
      <c r="J37" s="359">
        <v>4570372497</v>
      </c>
    </row>
    <row r="38" spans="1:10" ht="28.9" customHeight="1" x14ac:dyDescent="0.25">
      <c r="A38" s="191"/>
      <c r="B38" s="391" t="s">
        <v>247</v>
      </c>
      <c r="C38" s="392"/>
      <c r="D38" s="392"/>
      <c r="E38" s="392"/>
      <c r="F38" s="392"/>
      <c r="G38" s="392"/>
      <c r="H38" s="393"/>
      <c r="I38" s="350">
        <v>-63855791</v>
      </c>
      <c r="J38" s="353">
        <v>-90769288</v>
      </c>
    </row>
    <row r="39" spans="1:10" x14ac:dyDescent="0.25">
      <c r="A39" s="191"/>
      <c r="B39" s="203" t="s">
        <v>248</v>
      </c>
      <c r="C39" s="204"/>
      <c r="D39" s="204"/>
      <c r="E39" s="204"/>
      <c r="F39" s="204"/>
      <c r="G39" s="204"/>
      <c r="H39" s="205"/>
      <c r="I39" s="357">
        <v>333812737</v>
      </c>
      <c r="J39" s="360">
        <v>658631148</v>
      </c>
    </row>
    <row r="40" spans="1:10" x14ac:dyDescent="0.25">
      <c r="A40" s="191"/>
      <c r="B40" s="203" t="s">
        <v>249</v>
      </c>
      <c r="C40" s="204"/>
      <c r="D40" s="204"/>
      <c r="E40" s="204"/>
      <c r="F40" s="204"/>
      <c r="G40" s="205"/>
      <c r="H40" s="205"/>
      <c r="I40" s="361">
        <v>3450972176</v>
      </c>
      <c r="J40" s="362">
        <v>2792341028</v>
      </c>
    </row>
    <row r="41" spans="1:10" ht="16.5" thickBot="1" x14ac:dyDescent="0.3">
      <c r="A41" s="191"/>
      <c r="B41" s="403" t="s">
        <v>250</v>
      </c>
      <c r="C41" s="404"/>
      <c r="D41" s="404"/>
      <c r="E41" s="404"/>
      <c r="F41" s="404"/>
      <c r="G41" s="404"/>
      <c r="H41" s="405"/>
      <c r="I41" s="363">
        <v>3784784912</v>
      </c>
      <c r="J41" s="364">
        <v>3450972176</v>
      </c>
    </row>
    <row r="42" spans="1:10" x14ac:dyDescent="0.25">
      <c r="A42" s="191"/>
      <c r="B42" s="41"/>
      <c r="C42" s="41"/>
      <c r="D42" s="41"/>
      <c r="E42" s="41"/>
      <c r="F42" s="41"/>
      <c r="G42" s="41"/>
      <c r="H42" s="41"/>
      <c r="I42" s="206"/>
      <c r="J42" s="206"/>
    </row>
    <row r="43" spans="1:10" x14ac:dyDescent="0.25">
      <c r="A43" s="191"/>
      <c r="B43" s="41"/>
      <c r="C43" s="41"/>
      <c r="D43" s="41"/>
      <c r="E43" s="41"/>
      <c r="F43" s="41"/>
      <c r="G43" s="41"/>
      <c r="H43" s="41"/>
      <c r="I43" s="198"/>
      <c r="J43" s="198"/>
    </row>
    <row r="44" spans="1:10" x14ac:dyDescent="0.25">
      <c r="A44" s="191"/>
      <c r="B44" s="41" t="s">
        <v>160</v>
      </c>
      <c r="C44" s="41"/>
      <c r="D44" s="41"/>
      <c r="E44" s="41"/>
      <c r="F44" s="41"/>
      <c r="G44" s="41"/>
      <c r="H44" s="41"/>
      <c r="I44" s="41"/>
      <c r="J44" s="191"/>
    </row>
    <row r="45" spans="1:10" x14ac:dyDescent="0.25">
      <c r="A45" s="191"/>
      <c r="B45" s="41"/>
      <c r="C45" s="41"/>
      <c r="D45" s="41"/>
      <c r="E45" s="41"/>
      <c r="F45" s="41"/>
      <c r="G45" s="41"/>
      <c r="H45" s="41"/>
      <c r="I45" s="206"/>
      <c r="J45" s="191"/>
    </row>
    <row r="46" spans="1:10" x14ac:dyDescent="0.25">
      <c r="A46" s="191"/>
      <c r="B46" s="41"/>
      <c r="C46" s="41"/>
      <c r="D46" s="41"/>
      <c r="E46" s="41"/>
      <c r="F46" s="41"/>
      <c r="G46" s="41"/>
      <c r="H46" s="41"/>
      <c r="I46" s="41"/>
      <c r="J46" s="41"/>
    </row>
    <row r="47" spans="1:10" x14ac:dyDescent="0.25">
      <c r="A47" s="191"/>
      <c r="B47" s="41"/>
      <c r="C47" s="41"/>
      <c r="D47" s="41"/>
      <c r="E47" s="41"/>
      <c r="F47" s="41"/>
      <c r="G47" s="41"/>
      <c r="H47" s="41"/>
      <c r="I47" s="41"/>
      <c r="J47" s="41"/>
    </row>
    <row r="48" spans="1:10" x14ac:dyDescent="0.25">
      <c r="A48" s="191"/>
      <c r="B48" s="41"/>
      <c r="C48" s="41"/>
      <c r="D48" s="41"/>
      <c r="E48" s="41"/>
      <c r="F48" s="41"/>
      <c r="G48" s="41"/>
      <c r="H48" s="41"/>
      <c r="I48" s="41"/>
      <c r="J48" s="41"/>
    </row>
    <row r="49" spans="1:10" x14ac:dyDescent="0.25">
      <c r="A49" s="191"/>
      <c r="B49" s="207"/>
      <c r="C49" s="207" t="s">
        <v>88</v>
      </c>
      <c r="D49" s="41"/>
      <c r="E49" s="41"/>
      <c r="F49" s="402" t="s">
        <v>89</v>
      </c>
      <c r="G49" s="402"/>
      <c r="H49" s="402"/>
      <c r="I49" s="208"/>
      <c r="J49" s="208" t="s">
        <v>90</v>
      </c>
    </row>
    <row r="50" spans="1:10" x14ac:dyDescent="0.25">
      <c r="A50" s="191"/>
      <c r="B50" s="207"/>
      <c r="C50" s="207" t="s">
        <v>34</v>
      </c>
      <c r="D50" s="41"/>
      <c r="E50" s="41"/>
      <c r="F50" s="402" t="s">
        <v>39</v>
      </c>
      <c r="G50" s="402"/>
      <c r="H50" s="402"/>
      <c r="I50" s="208"/>
      <c r="J50" s="208" t="s">
        <v>91</v>
      </c>
    </row>
    <row r="51" spans="1:10" x14ac:dyDescent="0.25">
      <c r="A51" s="191"/>
      <c r="B51" s="41"/>
      <c r="C51" s="41"/>
      <c r="D51" s="41"/>
      <c r="E51" s="41"/>
      <c r="F51" s="41"/>
      <c r="G51" s="41"/>
      <c r="H51" s="41"/>
      <c r="I51" s="41"/>
      <c r="J51" s="41"/>
    </row>
    <row r="52" spans="1:10" x14ac:dyDescent="0.25">
      <c r="A52" s="191"/>
      <c r="B52" s="41"/>
      <c r="C52" s="41"/>
      <c r="D52" s="41"/>
      <c r="E52" s="41"/>
      <c r="F52" s="41"/>
      <c r="G52" s="41"/>
      <c r="H52" s="41"/>
      <c r="I52" s="41"/>
      <c r="J52" s="41"/>
    </row>
    <row r="53" spans="1:10" x14ac:dyDescent="0.25">
      <c r="A53" s="191"/>
      <c r="B53" s="41"/>
      <c r="C53" s="41"/>
      <c r="D53" s="41"/>
      <c r="E53" s="41"/>
      <c r="F53" s="41"/>
      <c r="G53" s="41"/>
      <c r="H53" s="41"/>
      <c r="I53" s="209"/>
      <c r="J53" s="209"/>
    </row>
    <row r="54" spans="1:10" x14ac:dyDescent="0.25">
      <c r="A54" s="191"/>
      <c r="B54" s="41"/>
      <c r="C54" s="41"/>
      <c r="D54" s="41"/>
      <c r="E54" s="41"/>
      <c r="F54" s="41"/>
      <c r="G54" s="41"/>
      <c r="H54" s="41"/>
      <c r="I54" s="41"/>
      <c r="J54" s="41"/>
    </row>
    <row r="55" spans="1:10" x14ac:dyDescent="0.25">
      <c r="A55" s="191"/>
      <c r="B55" s="41"/>
      <c r="C55" s="41"/>
      <c r="D55" s="41"/>
      <c r="E55" s="41"/>
      <c r="F55" s="41"/>
      <c r="G55" s="41"/>
      <c r="H55" s="41"/>
      <c r="I55" s="209"/>
      <c r="J55" s="41"/>
    </row>
  </sheetData>
  <mergeCells count="18">
    <mergeCell ref="F50:H50"/>
    <mergeCell ref="B13:H13"/>
    <mergeCell ref="B15:H15"/>
    <mergeCell ref="B17:H17"/>
    <mergeCell ref="B20:H20"/>
    <mergeCell ref="B21:H21"/>
    <mergeCell ref="B31:H31"/>
    <mergeCell ref="B32:H32"/>
    <mergeCell ref="B37:H37"/>
    <mergeCell ref="B38:H38"/>
    <mergeCell ref="B41:H41"/>
    <mergeCell ref="F49:H49"/>
    <mergeCell ref="B12:H12"/>
    <mergeCell ref="B1:J1"/>
    <mergeCell ref="B3:J4"/>
    <mergeCell ref="B5:J5"/>
    <mergeCell ref="B7:H7"/>
    <mergeCell ref="B8:H8"/>
  </mergeCells>
  <pageMargins left="0.25" right="0.25" top="0.75" bottom="0.75" header="0.3" footer="0.3"/>
  <pageSetup paperSize="9" scale="91"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Q49"/>
  <sheetViews>
    <sheetView showGridLines="0" workbookViewId="0">
      <selection activeCell="N17" sqref="N17"/>
    </sheetView>
  </sheetViews>
  <sheetFormatPr baseColWidth="10" defaultColWidth="11.5" defaultRowHeight="12.75" outlineLevelCol="1" x14ac:dyDescent="0.2"/>
  <cols>
    <col min="1" max="1" width="2" style="210" customWidth="1"/>
    <col min="2" max="2" width="10.5" style="210" customWidth="1"/>
    <col min="3" max="3" width="30.75" style="210" customWidth="1"/>
    <col min="4" max="4" width="12.375" style="210" bestFit="1" customWidth="1"/>
    <col min="5" max="5" width="11" style="210" bestFit="1" customWidth="1"/>
    <col min="6" max="6" width="12.375" style="210" bestFit="1" customWidth="1"/>
    <col min="7" max="7" width="16.625" style="210" bestFit="1" customWidth="1"/>
    <col min="8" max="8" width="6.375" style="210" bestFit="1" customWidth="1"/>
    <col min="9" max="9" width="14" style="210" hidden="1" customWidth="1" outlineLevel="1"/>
    <col min="10" max="10" width="9.25" style="210" bestFit="1" customWidth="1" collapsed="1"/>
    <col min="11" max="11" width="11.125" style="210" customWidth="1"/>
    <col min="12" max="12" width="13.25" style="210" bestFit="1" customWidth="1"/>
    <col min="13" max="13" width="13.75" style="210" customWidth="1"/>
    <col min="14" max="14" width="16.375" style="210" bestFit="1" customWidth="1"/>
    <col min="15" max="15" width="2.25" style="210" customWidth="1"/>
    <col min="16" max="16" width="14.25" style="210" bestFit="1" customWidth="1"/>
    <col min="17" max="17" width="12.25" style="210" bestFit="1" customWidth="1"/>
    <col min="18" max="261" width="11.5" style="210"/>
    <col min="262" max="262" width="30.75" style="210" customWidth="1"/>
    <col min="263" max="266" width="10.5" style="210" customWidth="1"/>
    <col min="267" max="267" width="12.25" style="210" customWidth="1"/>
    <col min="268" max="269" width="12.75" style="210" customWidth="1"/>
    <col min="270" max="517" width="11.5" style="210"/>
    <col min="518" max="518" width="30.75" style="210" customWidth="1"/>
    <col min="519" max="522" width="10.5" style="210" customWidth="1"/>
    <col min="523" max="523" width="12.25" style="210" customWidth="1"/>
    <col min="524" max="525" width="12.75" style="210" customWidth="1"/>
    <col min="526" max="773" width="11.5" style="210"/>
    <col min="774" max="774" width="30.75" style="210" customWidth="1"/>
    <col min="775" max="778" width="10.5" style="210" customWidth="1"/>
    <col min="779" max="779" width="12.25" style="210" customWidth="1"/>
    <col min="780" max="781" width="12.75" style="210" customWidth="1"/>
    <col min="782" max="1029" width="11.5" style="210"/>
    <col min="1030" max="1030" width="30.75" style="210" customWidth="1"/>
    <col min="1031" max="1034" width="10.5" style="210" customWidth="1"/>
    <col min="1035" max="1035" width="12.25" style="210" customWidth="1"/>
    <col min="1036" max="1037" width="12.75" style="210" customWidth="1"/>
    <col min="1038" max="1285" width="11.5" style="210"/>
    <col min="1286" max="1286" width="30.75" style="210" customWidth="1"/>
    <col min="1287" max="1290" width="10.5" style="210" customWidth="1"/>
    <col min="1291" max="1291" width="12.25" style="210" customWidth="1"/>
    <col min="1292" max="1293" width="12.75" style="210" customWidth="1"/>
    <col min="1294" max="1541" width="11.5" style="210"/>
    <col min="1542" max="1542" width="30.75" style="210" customWidth="1"/>
    <col min="1543" max="1546" width="10.5" style="210" customWidth="1"/>
    <col min="1547" max="1547" width="12.25" style="210" customWidth="1"/>
    <col min="1548" max="1549" width="12.75" style="210" customWidth="1"/>
    <col min="1550" max="1797" width="11.5" style="210"/>
    <col min="1798" max="1798" width="30.75" style="210" customWidth="1"/>
    <col min="1799" max="1802" width="10.5" style="210" customWidth="1"/>
    <col min="1803" max="1803" width="12.25" style="210" customWidth="1"/>
    <col min="1804" max="1805" width="12.75" style="210" customWidth="1"/>
    <col min="1806" max="2053" width="11.5" style="210"/>
    <col min="2054" max="2054" width="30.75" style="210" customWidth="1"/>
    <col min="2055" max="2058" width="10.5" style="210" customWidth="1"/>
    <col min="2059" max="2059" width="12.25" style="210" customWidth="1"/>
    <col min="2060" max="2061" width="12.75" style="210" customWidth="1"/>
    <col min="2062" max="2309" width="11.5" style="210"/>
    <col min="2310" max="2310" width="30.75" style="210" customWidth="1"/>
    <col min="2311" max="2314" width="10.5" style="210" customWidth="1"/>
    <col min="2315" max="2315" width="12.25" style="210" customWidth="1"/>
    <col min="2316" max="2317" width="12.75" style="210" customWidth="1"/>
    <col min="2318" max="2565" width="11.5" style="210"/>
    <col min="2566" max="2566" width="30.75" style="210" customWidth="1"/>
    <col min="2567" max="2570" width="10.5" style="210" customWidth="1"/>
    <col min="2571" max="2571" width="12.25" style="210" customWidth="1"/>
    <col min="2572" max="2573" width="12.75" style="210" customWidth="1"/>
    <col min="2574" max="2821" width="11.5" style="210"/>
    <col min="2822" max="2822" width="30.75" style="210" customWidth="1"/>
    <col min="2823" max="2826" width="10.5" style="210" customWidth="1"/>
    <col min="2827" max="2827" width="12.25" style="210" customWidth="1"/>
    <col min="2828" max="2829" width="12.75" style="210" customWidth="1"/>
    <col min="2830" max="3077" width="11.5" style="210"/>
    <col min="3078" max="3078" width="30.75" style="210" customWidth="1"/>
    <col min="3079" max="3082" width="10.5" style="210" customWidth="1"/>
    <col min="3083" max="3083" width="12.25" style="210" customWidth="1"/>
    <col min="3084" max="3085" width="12.75" style="210" customWidth="1"/>
    <col min="3086" max="3333" width="11.5" style="210"/>
    <col min="3334" max="3334" width="30.75" style="210" customWidth="1"/>
    <col min="3335" max="3338" width="10.5" style="210" customWidth="1"/>
    <col min="3339" max="3339" width="12.25" style="210" customWidth="1"/>
    <col min="3340" max="3341" width="12.75" style="210" customWidth="1"/>
    <col min="3342" max="3589" width="11.5" style="210"/>
    <col min="3590" max="3590" width="30.75" style="210" customWidth="1"/>
    <col min="3591" max="3594" width="10.5" style="210" customWidth="1"/>
    <col min="3595" max="3595" width="12.25" style="210" customWidth="1"/>
    <col min="3596" max="3597" width="12.75" style="210" customWidth="1"/>
    <col min="3598" max="3845" width="11.5" style="210"/>
    <col min="3846" max="3846" width="30.75" style="210" customWidth="1"/>
    <col min="3847" max="3850" width="10.5" style="210" customWidth="1"/>
    <col min="3851" max="3851" width="12.25" style="210" customWidth="1"/>
    <col min="3852" max="3853" width="12.75" style="210" customWidth="1"/>
    <col min="3854" max="4101" width="11.5" style="210"/>
    <col min="4102" max="4102" width="30.75" style="210" customWidth="1"/>
    <col min="4103" max="4106" width="10.5" style="210" customWidth="1"/>
    <col min="4107" max="4107" width="12.25" style="210" customWidth="1"/>
    <col min="4108" max="4109" width="12.75" style="210" customWidth="1"/>
    <col min="4110" max="4357" width="11.5" style="210"/>
    <col min="4358" max="4358" width="30.75" style="210" customWidth="1"/>
    <col min="4359" max="4362" width="10.5" style="210" customWidth="1"/>
    <col min="4363" max="4363" width="12.25" style="210" customWidth="1"/>
    <col min="4364" max="4365" width="12.75" style="210" customWidth="1"/>
    <col min="4366" max="4613" width="11.5" style="210"/>
    <col min="4614" max="4614" width="30.75" style="210" customWidth="1"/>
    <col min="4615" max="4618" width="10.5" style="210" customWidth="1"/>
    <col min="4619" max="4619" width="12.25" style="210" customWidth="1"/>
    <col min="4620" max="4621" width="12.75" style="210" customWidth="1"/>
    <col min="4622" max="4869" width="11.5" style="210"/>
    <col min="4870" max="4870" width="30.75" style="210" customWidth="1"/>
    <col min="4871" max="4874" width="10.5" style="210" customWidth="1"/>
    <col min="4875" max="4875" width="12.25" style="210" customWidth="1"/>
    <col min="4876" max="4877" width="12.75" style="210" customWidth="1"/>
    <col min="4878" max="5125" width="11.5" style="210"/>
    <col min="5126" max="5126" width="30.75" style="210" customWidth="1"/>
    <col min="5127" max="5130" width="10.5" style="210" customWidth="1"/>
    <col min="5131" max="5131" width="12.25" style="210" customWidth="1"/>
    <col min="5132" max="5133" width="12.75" style="210" customWidth="1"/>
    <col min="5134" max="5381" width="11.5" style="210"/>
    <col min="5382" max="5382" width="30.75" style="210" customWidth="1"/>
    <col min="5383" max="5386" width="10.5" style="210" customWidth="1"/>
    <col min="5387" max="5387" width="12.25" style="210" customWidth="1"/>
    <col min="5388" max="5389" width="12.75" style="210" customWidth="1"/>
    <col min="5390" max="5637" width="11.5" style="210"/>
    <col min="5638" max="5638" width="30.75" style="210" customWidth="1"/>
    <col min="5639" max="5642" width="10.5" style="210" customWidth="1"/>
    <col min="5643" max="5643" width="12.25" style="210" customWidth="1"/>
    <col min="5644" max="5645" width="12.75" style="210" customWidth="1"/>
    <col min="5646" max="5893" width="11.5" style="210"/>
    <col min="5894" max="5894" width="30.75" style="210" customWidth="1"/>
    <col min="5895" max="5898" width="10.5" style="210" customWidth="1"/>
    <col min="5899" max="5899" width="12.25" style="210" customWidth="1"/>
    <col min="5900" max="5901" width="12.75" style="210" customWidth="1"/>
    <col min="5902" max="6149" width="11.5" style="210"/>
    <col min="6150" max="6150" width="30.75" style="210" customWidth="1"/>
    <col min="6151" max="6154" width="10.5" style="210" customWidth="1"/>
    <col min="6155" max="6155" width="12.25" style="210" customWidth="1"/>
    <col min="6156" max="6157" width="12.75" style="210" customWidth="1"/>
    <col min="6158" max="6405" width="11.5" style="210"/>
    <col min="6406" max="6406" width="30.75" style="210" customWidth="1"/>
    <col min="6407" max="6410" width="10.5" style="210" customWidth="1"/>
    <col min="6411" max="6411" width="12.25" style="210" customWidth="1"/>
    <col min="6412" max="6413" width="12.75" style="210" customWidth="1"/>
    <col min="6414" max="6661" width="11.5" style="210"/>
    <col min="6662" max="6662" width="30.75" style="210" customWidth="1"/>
    <col min="6663" max="6666" width="10.5" style="210" customWidth="1"/>
    <col min="6667" max="6667" width="12.25" style="210" customWidth="1"/>
    <col min="6668" max="6669" width="12.75" style="210" customWidth="1"/>
    <col min="6670" max="6917" width="11.5" style="210"/>
    <col min="6918" max="6918" width="30.75" style="210" customWidth="1"/>
    <col min="6919" max="6922" width="10.5" style="210" customWidth="1"/>
    <col min="6923" max="6923" width="12.25" style="210" customWidth="1"/>
    <col min="6924" max="6925" width="12.75" style="210" customWidth="1"/>
    <col min="6926" max="7173" width="11.5" style="210"/>
    <col min="7174" max="7174" width="30.75" style="210" customWidth="1"/>
    <col min="7175" max="7178" width="10.5" style="210" customWidth="1"/>
    <col min="7179" max="7179" width="12.25" style="210" customWidth="1"/>
    <col min="7180" max="7181" width="12.75" style="210" customWidth="1"/>
    <col min="7182" max="7429" width="11.5" style="210"/>
    <col min="7430" max="7430" width="30.75" style="210" customWidth="1"/>
    <col min="7431" max="7434" width="10.5" style="210" customWidth="1"/>
    <col min="7435" max="7435" width="12.25" style="210" customWidth="1"/>
    <col min="7436" max="7437" width="12.75" style="210" customWidth="1"/>
    <col min="7438" max="7685" width="11.5" style="210"/>
    <col min="7686" max="7686" width="30.75" style="210" customWidth="1"/>
    <col min="7687" max="7690" width="10.5" style="210" customWidth="1"/>
    <col min="7691" max="7691" width="12.25" style="210" customWidth="1"/>
    <col min="7692" max="7693" width="12.75" style="210" customWidth="1"/>
    <col min="7694" max="7941" width="11.5" style="210"/>
    <col min="7942" max="7942" width="30.75" style="210" customWidth="1"/>
    <col min="7943" max="7946" width="10.5" style="210" customWidth="1"/>
    <col min="7947" max="7947" width="12.25" style="210" customWidth="1"/>
    <col min="7948" max="7949" width="12.75" style="210" customWidth="1"/>
    <col min="7950" max="8197" width="11.5" style="210"/>
    <col min="8198" max="8198" width="30.75" style="210" customWidth="1"/>
    <col min="8199" max="8202" width="10.5" style="210" customWidth="1"/>
    <col min="8203" max="8203" width="12.25" style="210" customWidth="1"/>
    <col min="8204" max="8205" width="12.75" style="210" customWidth="1"/>
    <col min="8206" max="8453" width="11.5" style="210"/>
    <col min="8454" max="8454" width="30.75" style="210" customWidth="1"/>
    <col min="8455" max="8458" width="10.5" style="210" customWidth="1"/>
    <col min="8459" max="8459" width="12.25" style="210" customWidth="1"/>
    <col min="8460" max="8461" width="12.75" style="210" customWidth="1"/>
    <col min="8462" max="8709" width="11.5" style="210"/>
    <col min="8710" max="8710" width="30.75" style="210" customWidth="1"/>
    <col min="8711" max="8714" width="10.5" style="210" customWidth="1"/>
    <col min="8715" max="8715" width="12.25" style="210" customWidth="1"/>
    <col min="8716" max="8717" width="12.75" style="210" customWidth="1"/>
    <col min="8718" max="8965" width="11.5" style="210"/>
    <col min="8966" max="8966" width="30.75" style="210" customWidth="1"/>
    <col min="8967" max="8970" width="10.5" style="210" customWidth="1"/>
    <col min="8971" max="8971" width="12.25" style="210" customWidth="1"/>
    <col min="8972" max="8973" width="12.75" style="210" customWidth="1"/>
    <col min="8974" max="9221" width="11.5" style="210"/>
    <col min="9222" max="9222" width="30.75" style="210" customWidth="1"/>
    <col min="9223" max="9226" width="10.5" style="210" customWidth="1"/>
    <col min="9227" max="9227" width="12.25" style="210" customWidth="1"/>
    <col min="9228" max="9229" width="12.75" style="210" customWidth="1"/>
    <col min="9230" max="9477" width="11.5" style="210"/>
    <col min="9478" max="9478" width="30.75" style="210" customWidth="1"/>
    <col min="9479" max="9482" width="10.5" style="210" customWidth="1"/>
    <col min="9483" max="9483" width="12.25" style="210" customWidth="1"/>
    <col min="9484" max="9485" width="12.75" style="210" customWidth="1"/>
    <col min="9486" max="9733" width="11.5" style="210"/>
    <col min="9734" max="9734" width="30.75" style="210" customWidth="1"/>
    <col min="9735" max="9738" width="10.5" style="210" customWidth="1"/>
    <col min="9739" max="9739" width="12.25" style="210" customWidth="1"/>
    <col min="9740" max="9741" width="12.75" style="210" customWidth="1"/>
    <col min="9742" max="9989" width="11.5" style="210"/>
    <col min="9990" max="9990" width="30.75" style="210" customWidth="1"/>
    <col min="9991" max="9994" width="10.5" style="210" customWidth="1"/>
    <col min="9995" max="9995" width="12.25" style="210" customWidth="1"/>
    <col min="9996" max="9997" width="12.75" style="210" customWidth="1"/>
    <col min="9998" max="10245" width="11.5" style="210"/>
    <col min="10246" max="10246" width="30.75" style="210" customWidth="1"/>
    <col min="10247" max="10250" width="10.5" style="210" customWidth="1"/>
    <col min="10251" max="10251" width="12.25" style="210" customWidth="1"/>
    <col min="10252" max="10253" width="12.75" style="210" customWidth="1"/>
    <col min="10254" max="10501" width="11.5" style="210"/>
    <col min="10502" max="10502" width="30.75" style="210" customWidth="1"/>
    <col min="10503" max="10506" width="10.5" style="210" customWidth="1"/>
    <col min="10507" max="10507" width="12.25" style="210" customWidth="1"/>
    <col min="10508" max="10509" width="12.75" style="210" customWidth="1"/>
    <col min="10510" max="10757" width="11.5" style="210"/>
    <col min="10758" max="10758" width="30.75" style="210" customWidth="1"/>
    <col min="10759" max="10762" width="10.5" style="210" customWidth="1"/>
    <col min="10763" max="10763" width="12.25" style="210" customWidth="1"/>
    <col min="10764" max="10765" width="12.75" style="210" customWidth="1"/>
    <col min="10766" max="11013" width="11.5" style="210"/>
    <col min="11014" max="11014" width="30.75" style="210" customWidth="1"/>
    <col min="11015" max="11018" width="10.5" style="210" customWidth="1"/>
    <col min="11019" max="11019" width="12.25" style="210" customWidth="1"/>
    <col min="11020" max="11021" width="12.75" style="210" customWidth="1"/>
    <col min="11022" max="11269" width="11.5" style="210"/>
    <col min="11270" max="11270" width="30.75" style="210" customWidth="1"/>
    <col min="11271" max="11274" width="10.5" style="210" customWidth="1"/>
    <col min="11275" max="11275" width="12.25" style="210" customWidth="1"/>
    <col min="11276" max="11277" width="12.75" style="210" customWidth="1"/>
    <col min="11278" max="11525" width="11.5" style="210"/>
    <col min="11526" max="11526" width="30.75" style="210" customWidth="1"/>
    <col min="11527" max="11530" width="10.5" style="210" customWidth="1"/>
    <col min="11531" max="11531" width="12.25" style="210" customWidth="1"/>
    <col min="11532" max="11533" width="12.75" style="210" customWidth="1"/>
    <col min="11534" max="11781" width="11.5" style="210"/>
    <col min="11782" max="11782" width="30.75" style="210" customWidth="1"/>
    <col min="11783" max="11786" width="10.5" style="210" customWidth="1"/>
    <col min="11787" max="11787" width="12.25" style="210" customWidth="1"/>
    <col min="11788" max="11789" width="12.75" style="210" customWidth="1"/>
    <col min="11790" max="12037" width="11.5" style="210"/>
    <col min="12038" max="12038" width="30.75" style="210" customWidth="1"/>
    <col min="12039" max="12042" width="10.5" style="210" customWidth="1"/>
    <col min="12043" max="12043" width="12.25" style="210" customWidth="1"/>
    <col min="12044" max="12045" width="12.75" style="210" customWidth="1"/>
    <col min="12046" max="12293" width="11.5" style="210"/>
    <col min="12294" max="12294" width="30.75" style="210" customWidth="1"/>
    <col min="12295" max="12298" width="10.5" style="210" customWidth="1"/>
    <col min="12299" max="12299" width="12.25" style="210" customWidth="1"/>
    <col min="12300" max="12301" width="12.75" style="210" customWidth="1"/>
    <col min="12302" max="12549" width="11.5" style="210"/>
    <col min="12550" max="12550" width="30.75" style="210" customWidth="1"/>
    <col min="12551" max="12554" width="10.5" style="210" customWidth="1"/>
    <col min="12555" max="12555" width="12.25" style="210" customWidth="1"/>
    <col min="12556" max="12557" width="12.75" style="210" customWidth="1"/>
    <col min="12558" max="12805" width="11.5" style="210"/>
    <col min="12806" max="12806" width="30.75" style="210" customWidth="1"/>
    <col min="12807" max="12810" width="10.5" style="210" customWidth="1"/>
    <col min="12811" max="12811" width="12.25" style="210" customWidth="1"/>
    <col min="12812" max="12813" width="12.75" style="210" customWidth="1"/>
    <col min="12814" max="13061" width="11.5" style="210"/>
    <col min="13062" max="13062" width="30.75" style="210" customWidth="1"/>
    <col min="13063" max="13066" width="10.5" style="210" customWidth="1"/>
    <col min="13067" max="13067" width="12.25" style="210" customWidth="1"/>
    <col min="13068" max="13069" width="12.75" style="210" customWidth="1"/>
    <col min="13070" max="13317" width="11.5" style="210"/>
    <col min="13318" max="13318" width="30.75" style="210" customWidth="1"/>
    <col min="13319" max="13322" width="10.5" style="210" customWidth="1"/>
    <col min="13323" max="13323" width="12.25" style="210" customWidth="1"/>
    <col min="13324" max="13325" width="12.75" style="210" customWidth="1"/>
    <col min="13326" max="13573" width="11.5" style="210"/>
    <col min="13574" max="13574" width="30.75" style="210" customWidth="1"/>
    <col min="13575" max="13578" width="10.5" style="210" customWidth="1"/>
    <col min="13579" max="13579" width="12.25" style="210" customWidth="1"/>
    <col min="13580" max="13581" width="12.75" style="210" customWidth="1"/>
    <col min="13582" max="13829" width="11.5" style="210"/>
    <col min="13830" max="13830" width="30.75" style="210" customWidth="1"/>
    <col min="13831" max="13834" width="10.5" style="210" customWidth="1"/>
    <col min="13835" max="13835" width="12.25" style="210" customWidth="1"/>
    <col min="13836" max="13837" width="12.75" style="210" customWidth="1"/>
    <col min="13838" max="14085" width="11.5" style="210"/>
    <col min="14086" max="14086" width="30.75" style="210" customWidth="1"/>
    <col min="14087" max="14090" width="10.5" style="210" customWidth="1"/>
    <col min="14091" max="14091" width="12.25" style="210" customWidth="1"/>
    <col min="14092" max="14093" width="12.75" style="210" customWidth="1"/>
    <col min="14094" max="14341" width="11.5" style="210"/>
    <col min="14342" max="14342" width="30.75" style="210" customWidth="1"/>
    <col min="14343" max="14346" width="10.5" style="210" customWidth="1"/>
    <col min="14347" max="14347" width="12.25" style="210" customWidth="1"/>
    <col min="14348" max="14349" width="12.75" style="210" customWidth="1"/>
    <col min="14350" max="14597" width="11.5" style="210"/>
    <col min="14598" max="14598" width="30.75" style="210" customWidth="1"/>
    <col min="14599" max="14602" width="10.5" style="210" customWidth="1"/>
    <col min="14603" max="14603" width="12.25" style="210" customWidth="1"/>
    <col min="14604" max="14605" width="12.75" style="210" customWidth="1"/>
    <col min="14606" max="14853" width="11.5" style="210"/>
    <col min="14854" max="14854" width="30.75" style="210" customWidth="1"/>
    <col min="14855" max="14858" width="10.5" style="210" customWidth="1"/>
    <col min="14859" max="14859" width="12.25" style="210" customWidth="1"/>
    <col min="14860" max="14861" width="12.75" style="210" customWidth="1"/>
    <col min="14862" max="15109" width="11.5" style="210"/>
    <col min="15110" max="15110" width="30.75" style="210" customWidth="1"/>
    <col min="15111" max="15114" width="10.5" style="210" customWidth="1"/>
    <col min="15115" max="15115" width="12.25" style="210" customWidth="1"/>
    <col min="15116" max="15117" width="12.75" style="210" customWidth="1"/>
    <col min="15118" max="15365" width="11.5" style="210"/>
    <col min="15366" max="15366" width="30.75" style="210" customWidth="1"/>
    <col min="15367" max="15370" width="10.5" style="210" customWidth="1"/>
    <col min="15371" max="15371" width="12.25" style="210" customWidth="1"/>
    <col min="15372" max="15373" width="12.75" style="210" customWidth="1"/>
    <col min="15374" max="15621" width="11.5" style="210"/>
    <col min="15622" max="15622" width="30.75" style="210" customWidth="1"/>
    <col min="15623" max="15626" width="10.5" style="210" customWidth="1"/>
    <col min="15627" max="15627" width="12.25" style="210" customWidth="1"/>
    <col min="15628" max="15629" width="12.75" style="210" customWidth="1"/>
    <col min="15630" max="15877" width="11.5" style="210"/>
    <col min="15878" max="15878" width="30.75" style="210" customWidth="1"/>
    <col min="15879" max="15882" width="10.5" style="210" customWidth="1"/>
    <col min="15883" max="15883" width="12.25" style="210" customWidth="1"/>
    <col min="15884" max="15885" width="12.75" style="210" customWidth="1"/>
    <col min="15886" max="16133" width="11.5" style="210"/>
    <col min="16134" max="16134" width="30.75" style="210" customWidth="1"/>
    <col min="16135" max="16138" width="10.5" style="210" customWidth="1"/>
    <col min="16139" max="16139" width="12.25" style="210" customWidth="1"/>
    <col min="16140" max="16141" width="12.75" style="210" customWidth="1"/>
    <col min="16142" max="16384" width="11.5" style="210"/>
  </cols>
  <sheetData>
    <row r="1" spans="2:17" x14ac:dyDescent="0.2">
      <c r="B1" s="406" t="s">
        <v>0</v>
      </c>
      <c r="C1" s="406"/>
      <c r="D1" s="406"/>
      <c r="E1" s="406"/>
      <c r="F1" s="406"/>
      <c r="G1" s="406"/>
      <c r="H1" s="406"/>
      <c r="I1" s="406"/>
      <c r="J1" s="406"/>
      <c r="K1" s="406"/>
      <c r="L1" s="406"/>
      <c r="M1" s="406"/>
      <c r="N1" s="406"/>
    </row>
    <row r="2" spans="2:17" x14ac:dyDescent="0.2">
      <c r="B2" s="211"/>
      <c r="C2" s="211"/>
      <c r="D2" s="211"/>
      <c r="E2" s="211"/>
      <c r="F2" s="211"/>
      <c r="G2" s="211"/>
      <c r="H2" s="211"/>
      <c r="I2" s="211"/>
      <c r="J2" s="211"/>
      <c r="K2" s="211"/>
      <c r="L2" s="211"/>
      <c r="M2" s="211"/>
      <c r="N2" s="211"/>
    </row>
    <row r="3" spans="2:17" x14ac:dyDescent="0.2">
      <c r="B3" s="407" t="s">
        <v>251</v>
      </c>
      <c r="C3" s="407"/>
      <c r="D3" s="407"/>
      <c r="E3" s="407"/>
      <c r="F3" s="407"/>
      <c r="G3" s="407"/>
      <c r="H3" s="407"/>
      <c r="I3" s="407"/>
      <c r="J3" s="407"/>
      <c r="K3" s="407"/>
      <c r="L3" s="407"/>
      <c r="M3" s="407"/>
      <c r="N3" s="407"/>
    </row>
    <row r="4" spans="2:17" x14ac:dyDescent="0.2">
      <c r="B4" s="406" t="s">
        <v>93</v>
      </c>
      <c r="C4" s="406"/>
      <c r="D4" s="406"/>
      <c r="E4" s="406"/>
      <c r="F4" s="406"/>
      <c r="G4" s="406"/>
      <c r="H4" s="406"/>
      <c r="I4" s="406"/>
      <c r="J4" s="406"/>
      <c r="K4" s="406"/>
      <c r="L4" s="406"/>
      <c r="M4" s="406"/>
      <c r="N4" s="406"/>
    </row>
    <row r="5" spans="2:17" ht="13.5" thickBot="1" x14ac:dyDescent="0.25">
      <c r="B5" s="417"/>
      <c r="C5" s="417"/>
      <c r="D5" s="417"/>
      <c r="E5" s="417"/>
      <c r="F5" s="417"/>
      <c r="G5" s="417"/>
      <c r="H5" s="417"/>
      <c r="I5" s="417"/>
      <c r="J5" s="417"/>
      <c r="K5" s="417"/>
      <c r="L5" s="417"/>
      <c r="M5" s="417"/>
      <c r="N5" s="417"/>
    </row>
    <row r="6" spans="2:17" ht="15" customHeight="1" x14ac:dyDescent="0.2">
      <c r="B6" s="422" t="s">
        <v>252</v>
      </c>
      <c r="C6" s="421"/>
      <c r="D6" s="418" t="s">
        <v>253</v>
      </c>
      <c r="E6" s="419"/>
      <c r="F6" s="419"/>
      <c r="G6" s="420"/>
      <c r="H6" s="418" t="s">
        <v>254</v>
      </c>
      <c r="I6" s="419"/>
      <c r="J6" s="419"/>
      <c r="K6" s="420"/>
      <c r="L6" s="421" t="s">
        <v>255</v>
      </c>
      <c r="M6" s="421"/>
      <c r="N6" s="212" t="s">
        <v>151</v>
      </c>
      <c r="O6" s="213"/>
    </row>
    <row r="7" spans="2:17" ht="25.5" x14ac:dyDescent="0.2">
      <c r="B7" s="423"/>
      <c r="C7" s="424"/>
      <c r="D7" s="214" t="s">
        <v>256</v>
      </c>
      <c r="E7" s="214" t="s">
        <v>257</v>
      </c>
      <c r="F7" s="214" t="s">
        <v>258</v>
      </c>
      <c r="G7" s="214" t="s">
        <v>259</v>
      </c>
      <c r="H7" s="214" t="s">
        <v>260</v>
      </c>
      <c r="I7" s="214" t="s">
        <v>278</v>
      </c>
      <c r="J7" s="214" t="s">
        <v>261</v>
      </c>
      <c r="K7" s="214" t="s">
        <v>262</v>
      </c>
      <c r="L7" s="214" t="s">
        <v>263</v>
      </c>
      <c r="M7" s="214" t="s">
        <v>264</v>
      </c>
      <c r="N7" s="215">
        <v>2021</v>
      </c>
      <c r="O7" s="213"/>
    </row>
    <row r="8" spans="2:17" ht="12.75" customHeight="1" x14ac:dyDescent="0.2">
      <c r="B8" s="413" t="s">
        <v>265</v>
      </c>
      <c r="C8" s="414"/>
      <c r="D8" s="216">
        <v>2600000000</v>
      </c>
      <c r="E8" s="217">
        <v>0</v>
      </c>
      <c r="F8" s="218">
        <v>2600000000</v>
      </c>
      <c r="G8" s="218">
        <v>3706545160</v>
      </c>
      <c r="H8" s="218">
        <v>0</v>
      </c>
      <c r="I8" s="218">
        <v>0</v>
      </c>
      <c r="J8" s="218">
        <v>3849500</v>
      </c>
      <c r="K8" s="218">
        <v>582334526</v>
      </c>
      <c r="L8" s="219">
        <v>-2216607552.8499999</v>
      </c>
      <c r="M8" s="219">
        <v>-186488519.43000001</v>
      </c>
      <c r="N8" s="220">
        <v>4489633114</v>
      </c>
      <c r="O8" s="213"/>
      <c r="P8" s="221"/>
      <c r="Q8" s="222"/>
    </row>
    <row r="9" spans="2:17" ht="13.15" customHeight="1" x14ac:dyDescent="0.2">
      <c r="B9" s="411" t="s">
        <v>266</v>
      </c>
      <c r="C9" s="412"/>
      <c r="D9" s="223">
        <v>0</v>
      </c>
      <c r="E9" s="223">
        <v>0</v>
      </c>
      <c r="F9" s="223">
        <v>0</v>
      </c>
      <c r="G9" s="223"/>
      <c r="H9" s="223">
        <v>0</v>
      </c>
      <c r="I9" s="223">
        <v>0</v>
      </c>
      <c r="J9" s="223"/>
      <c r="K9" s="223"/>
      <c r="L9" s="223">
        <v>0</v>
      </c>
      <c r="M9" s="223">
        <v>0</v>
      </c>
      <c r="N9" s="224">
        <v>0</v>
      </c>
      <c r="O9" s="213"/>
    </row>
    <row r="10" spans="2:17" ht="13.15" customHeight="1" x14ac:dyDescent="0.2">
      <c r="B10" s="409" t="s">
        <v>267</v>
      </c>
      <c r="C10" s="410"/>
      <c r="D10" s="225"/>
      <c r="E10" s="226">
        <v>0</v>
      </c>
      <c r="F10" s="223"/>
      <c r="G10" s="223"/>
      <c r="H10" s="223">
        <v>0</v>
      </c>
      <c r="I10" s="223">
        <v>0</v>
      </c>
      <c r="J10" s="223">
        <v>0</v>
      </c>
      <c r="K10" s="223">
        <v>0</v>
      </c>
      <c r="L10" s="223">
        <v>0</v>
      </c>
      <c r="M10" s="223">
        <v>0</v>
      </c>
      <c r="N10" s="224">
        <v>0</v>
      </c>
    </row>
    <row r="11" spans="2:17" ht="13.15" customHeight="1" x14ac:dyDescent="0.2">
      <c r="B11" s="409" t="s">
        <v>268</v>
      </c>
      <c r="C11" s="410"/>
      <c r="D11" s="223">
        <v>0</v>
      </c>
      <c r="E11" s="226">
        <v>0</v>
      </c>
      <c r="F11" s="223">
        <v>0</v>
      </c>
      <c r="G11" s="223"/>
      <c r="H11" s="223">
        <v>0</v>
      </c>
      <c r="I11" s="223">
        <v>0</v>
      </c>
      <c r="J11" s="223">
        <v>0</v>
      </c>
      <c r="K11" s="223">
        <v>0</v>
      </c>
      <c r="L11" s="223">
        <v>0</v>
      </c>
      <c r="M11" s="223">
        <v>0</v>
      </c>
      <c r="N11" s="224">
        <v>0</v>
      </c>
    </row>
    <row r="12" spans="2:17" ht="13.15" customHeight="1" x14ac:dyDescent="0.2">
      <c r="B12" s="409" t="s">
        <v>269</v>
      </c>
      <c r="C12" s="410"/>
      <c r="D12" s="223"/>
      <c r="F12" s="223"/>
      <c r="G12" s="227">
        <v>0</v>
      </c>
      <c r="H12" s="223"/>
      <c r="I12" s="223"/>
      <c r="J12" s="223"/>
      <c r="K12" s="223"/>
      <c r="L12" s="223"/>
      <c r="M12" s="223"/>
      <c r="N12" s="224">
        <v>0</v>
      </c>
    </row>
    <row r="13" spans="2:17" ht="13.15" customHeight="1" x14ac:dyDescent="0.2">
      <c r="B13" s="409" t="s">
        <v>270</v>
      </c>
      <c r="C13" s="410"/>
      <c r="D13" s="223">
        <v>0</v>
      </c>
      <c r="E13" s="223">
        <v>0</v>
      </c>
      <c r="F13" s="223">
        <v>0</v>
      </c>
      <c r="G13" s="223"/>
      <c r="H13" s="223">
        <v>0</v>
      </c>
      <c r="I13" s="223">
        <v>0</v>
      </c>
      <c r="J13" s="223">
        <v>0</v>
      </c>
      <c r="K13" s="223">
        <v>0</v>
      </c>
      <c r="L13" s="228">
        <v>-186488519</v>
      </c>
      <c r="M13" s="223">
        <v>186488519</v>
      </c>
      <c r="N13" s="224">
        <v>0</v>
      </c>
    </row>
    <row r="14" spans="2:17" ht="13.15" customHeight="1" x14ac:dyDescent="0.2">
      <c r="B14" s="409" t="s">
        <v>271</v>
      </c>
      <c r="C14" s="410"/>
      <c r="D14" s="223">
        <v>0</v>
      </c>
      <c r="E14" s="223">
        <v>0</v>
      </c>
      <c r="F14" s="223">
        <v>0</v>
      </c>
      <c r="G14" s="223"/>
      <c r="H14" s="223">
        <v>0</v>
      </c>
      <c r="I14" s="223">
        <v>0</v>
      </c>
      <c r="J14" s="223">
        <v>0</v>
      </c>
      <c r="K14" s="223">
        <v>0</v>
      </c>
      <c r="L14" s="223">
        <v>373687766</v>
      </c>
      <c r="M14" s="223">
        <v>0</v>
      </c>
      <c r="N14" s="224">
        <v>373687766</v>
      </c>
    </row>
    <row r="15" spans="2:17" ht="13.15" customHeight="1" x14ac:dyDescent="0.2">
      <c r="B15" s="409" t="s">
        <v>272</v>
      </c>
      <c r="C15" s="410"/>
      <c r="D15" s="223">
        <v>0</v>
      </c>
      <c r="E15" s="223">
        <v>0</v>
      </c>
      <c r="F15" s="223">
        <v>0</v>
      </c>
      <c r="G15" s="223"/>
      <c r="H15" s="223"/>
      <c r="I15" s="223">
        <v>0</v>
      </c>
      <c r="J15" s="223">
        <v>0</v>
      </c>
      <c r="K15" s="223">
        <v>0</v>
      </c>
      <c r="L15" s="223">
        <v>0</v>
      </c>
      <c r="M15" s="223">
        <v>0</v>
      </c>
      <c r="N15" s="224">
        <v>0</v>
      </c>
    </row>
    <row r="16" spans="2:17" ht="13.15" customHeight="1" x14ac:dyDescent="0.2">
      <c r="B16" s="409" t="s">
        <v>273</v>
      </c>
      <c r="C16" s="410"/>
      <c r="D16" s="223">
        <v>0</v>
      </c>
      <c r="E16" s="223">
        <v>0</v>
      </c>
      <c r="F16" s="223">
        <v>0</v>
      </c>
      <c r="G16" s="223"/>
      <c r="H16" s="223">
        <v>0</v>
      </c>
      <c r="I16" s="223">
        <v>0</v>
      </c>
      <c r="J16" s="223">
        <v>0</v>
      </c>
      <c r="K16" s="228">
        <v>49000000</v>
      </c>
      <c r="L16" s="228">
        <v>0</v>
      </c>
      <c r="M16" s="228">
        <v>0</v>
      </c>
      <c r="N16" s="224">
        <v>49000000</v>
      </c>
    </row>
    <row r="17" spans="2:17" ht="13.15" customHeight="1" x14ac:dyDescent="0.2">
      <c r="B17" s="411" t="s">
        <v>274</v>
      </c>
      <c r="C17" s="412"/>
      <c r="D17" s="223">
        <v>0</v>
      </c>
      <c r="E17" s="223">
        <v>0</v>
      </c>
      <c r="F17" s="223">
        <v>0</v>
      </c>
      <c r="G17" s="223"/>
      <c r="H17" s="223">
        <v>0</v>
      </c>
      <c r="I17" s="223">
        <v>0</v>
      </c>
      <c r="J17" s="223">
        <v>0</v>
      </c>
      <c r="K17" s="228">
        <v>0</v>
      </c>
      <c r="L17" s="228">
        <v>0</v>
      </c>
      <c r="M17" s="228">
        <v>-654477437.62000036</v>
      </c>
      <c r="N17" s="224">
        <v>-654477437.62000036</v>
      </c>
    </row>
    <row r="18" spans="2:17" ht="28.5" customHeight="1" x14ac:dyDescent="0.2">
      <c r="B18" s="413" t="s">
        <v>275</v>
      </c>
      <c r="C18" s="414"/>
      <c r="D18" s="218">
        <v>2600000000</v>
      </c>
      <c r="E18" s="218">
        <v>0</v>
      </c>
      <c r="F18" s="218">
        <v>2600000000</v>
      </c>
      <c r="G18" s="218">
        <v>3706545160</v>
      </c>
      <c r="H18" s="218">
        <v>0</v>
      </c>
      <c r="I18" s="218">
        <v>0</v>
      </c>
      <c r="J18" s="218">
        <v>3849500</v>
      </c>
      <c r="K18" s="218">
        <v>631334526</v>
      </c>
      <c r="L18" s="229">
        <v>-2029408305.8499999</v>
      </c>
      <c r="M18" s="229">
        <v>-654477437.62000036</v>
      </c>
      <c r="N18" s="230">
        <v>4257843442</v>
      </c>
      <c r="O18" s="231">
        <v>-248636186</v>
      </c>
    </row>
    <row r="19" spans="2:17" ht="28.5" customHeight="1" thickBot="1" x14ac:dyDescent="0.25">
      <c r="B19" s="415" t="s">
        <v>276</v>
      </c>
      <c r="C19" s="416"/>
      <c r="D19" s="232">
        <v>2600000000</v>
      </c>
      <c r="E19" s="233">
        <v>0</v>
      </c>
      <c r="F19" s="232">
        <v>2600000000</v>
      </c>
      <c r="G19" s="232">
        <v>3706545160</v>
      </c>
      <c r="H19" s="232">
        <v>0</v>
      </c>
      <c r="I19" s="232">
        <v>0</v>
      </c>
      <c r="J19" s="232">
        <v>3849500</v>
      </c>
      <c r="K19" s="232">
        <v>582334526</v>
      </c>
      <c r="L19" s="233">
        <v>-2216607553</v>
      </c>
      <c r="M19" s="233">
        <v>-186488519.43000001</v>
      </c>
      <c r="N19" s="234">
        <v>4489633114</v>
      </c>
      <c r="O19" s="231">
        <v>-248636186</v>
      </c>
    </row>
    <row r="20" spans="2:17" x14ac:dyDescent="0.2">
      <c r="N20" s="235"/>
    </row>
    <row r="21" spans="2:17" x14ac:dyDescent="0.2">
      <c r="B21" s="41" t="s">
        <v>160</v>
      </c>
      <c r="N21" s="222"/>
      <c r="Q21" s="66"/>
    </row>
    <row r="22" spans="2:17" ht="16.5" customHeight="1" x14ac:dyDescent="0.2">
      <c r="B22" s="210" t="s">
        <v>277</v>
      </c>
      <c r="N22" s="222"/>
    </row>
    <row r="23" spans="2:17" ht="16.5" customHeight="1" x14ac:dyDescent="0.2"/>
    <row r="24" spans="2:17" ht="16.5" customHeight="1" x14ac:dyDescent="0.2"/>
    <row r="25" spans="2:17" ht="16.5" customHeight="1" x14ac:dyDescent="0.2"/>
    <row r="26" spans="2:17" ht="16.5" customHeight="1" x14ac:dyDescent="0.2"/>
    <row r="27" spans="2:17" x14ac:dyDescent="0.2">
      <c r="B27" s="408"/>
      <c r="C27" s="408"/>
      <c r="N27" s="235"/>
    </row>
    <row r="28" spans="2:17" x14ac:dyDescent="0.2">
      <c r="B28" s="408"/>
      <c r="C28" s="408"/>
    </row>
    <row r="29" spans="2:17" ht="13.9" customHeight="1" x14ac:dyDescent="0.2">
      <c r="C29" s="48" t="s">
        <v>88</v>
      </c>
      <c r="D29" s="48"/>
      <c r="E29" s="48"/>
      <c r="G29" s="379" t="s">
        <v>89</v>
      </c>
      <c r="H29" s="379"/>
      <c r="L29" s="48"/>
      <c r="M29" s="48" t="s">
        <v>90</v>
      </c>
      <c r="N29" s="48"/>
    </row>
    <row r="30" spans="2:17" x14ac:dyDescent="0.2">
      <c r="C30" s="48" t="s">
        <v>34</v>
      </c>
      <c r="D30" s="48"/>
      <c r="E30" s="48"/>
      <c r="G30" s="377" t="s">
        <v>39</v>
      </c>
      <c r="H30" s="377"/>
      <c r="L30" s="48"/>
      <c r="M30" s="48" t="s">
        <v>91</v>
      </c>
      <c r="N30" s="48"/>
    </row>
    <row r="31" spans="2:17" x14ac:dyDescent="0.2">
      <c r="C31" s="236"/>
      <c r="D31" s="236"/>
      <c r="E31" s="236"/>
    </row>
    <row r="32" spans="2:17" x14ac:dyDescent="0.2">
      <c r="C32" s="237"/>
      <c r="D32" s="237"/>
      <c r="E32" s="237"/>
    </row>
    <row r="43" spans="4:16" ht="31.15" customHeight="1" x14ac:dyDescent="0.2"/>
    <row r="44" spans="4:16" ht="31.9" customHeight="1" x14ac:dyDescent="0.2"/>
    <row r="46" spans="4:16" x14ac:dyDescent="0.2">
      <c r="E46" s="221"/>
      <c r="F46" s="221"/>
      <c r="G46" s="221"/>
      <c r="J46" s="221"/>
      <c r="K46" s="221"/>
      <c r="L46" s="221"/>
      <c r="M46" s="221"/>
      <c r="N46" s="221"/>
    </row>
    <row r="47" spans="4:16" x14ac:dyDescent="0.2">
      <c r="D47" s="222"/>
      <c r="E47" s="222"/>
      <c r="F47" s="222"/>
      <c r="G47" s="222"/>
      <c r="J47" s="222"/>
      <c r="K47" s="222"/>
      <c r="L47" s="238"/>
      <c r="M47" s="222"/>
      <c r="N47" s="238"/>
      <c r="P47" s="222"/>
    </row>
    <row r="49" spans="14:14" x14ac:dyDescent="0.2">
      <c r="N49" s="222"/>
    </row>
  </sheetData>
  <mergeCells count="24">
    <mergeCell ref="B13:C13"/>
    <mergeCell ref="B6:C7"/>
    <mergeCell ref="D6:G6"/>
    <mergeCell ref="B8:C8"/>
    <mergeCell ref="B9:C9"/>
    <mergeCell ref="B10:C10"/>
    <mergeCell ref="B11:C11"/>
    <mergeCell ref="B12:C12"/>
    <mergeCell ref="B1:N1"/>
    <mergeCell ref="B3:N3"/>
    <mergeCell ref="B28:C28"/>
    <mergeCell ref="G29:H29"/>
    <mergeCell ref="G30:H30"/>
    <mergeCell ref="B14:C14"/>
    <mergeCell ref="B15:C15"/>
    <mergeCell ref="B16:C16"/>
    <mergeCell ref="B17:C17"/>
    <mergeCell ref="B18:C18"/>
    <mergeCell ref="B19:C19"/>
    <mergeCell ref="B4:N4"/>
    <mergeCell ref="B5:N5"/>
    <mergeCell ref="H6:K6"/>
    <mergeCell ref="L6:M6"/>
    <mergeCell ref="B27:C27"/>
  </mergeCells>
  <pageMargins left="0.25" right="0.25"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395"/>
  <sheetViews>
    <sheetView showGridLines="0" topLeftCell="A196" zoomScale="80" zoomScaleNormal="80" workbookViewId="0">
      <selection activeCell="M207" sqref="M207"/>
    </sheetView>
  </sheetViews>
  <sheetFormatPr baseColWidth="10" defaultColWidth="9.25" defaultRowHeight="12.75" x14ac:dyDescent="0.2"/>
  <cols>
    <col min="1" max="1" width="0.25" style="1" customWidth="1"/>
    <col min="2" max="2" width="13" style="1" customWidth="1"/>
    <col min="3" max="3" width="42.75" style="1" customWidth="1"/>
    <col min="4" max="4" width="15.75" style="1" customWidth="1"/>
    <col min="5" max="5" width="15.75" style="1" bestFit="1" customWidth="1"/>
    <col min="6" max="6" width="15.5" style="1" customWidth="1"/>
    <col min="7" max="7" width="17.5" style="1" bestFit="1" customWidth="1"/>
    <col min="8" max="8" width="13.5" style="1" customWidth="1"/>
    <col min="9" max="9" width="14.5" style="1" customWidth="1"/>
    <col min="10" max="10" width="13.5" style="1" customWidth="1"/>
    <col min="11" max="11" width="15.25" style="1" customWidth="1"/>
    <col min="12" max="13" width="13.5" style="1" customWidth="1"/>
    <col min="14" max="16" width="13.75" style="1" bestFit="1" customWidth="1"/>
    <col min="17" max="17" width="14.75" style="1" bestFit="1" customWidth="1"/>
    <col min="18" max="19" width="11.25" style="1" customWidth="1"/>
    <col min="20" max="16384" width="9.25" style="1"/>
  </cols>
  <sheetData>
    <row r="1" spans="2:17" x14ac:dyDescent="0.2">
      <c r="B1" s="426" t="s">
        <v>279</v>
      </c>
      <c r="C1" s="426"/>
      <c r="D1" s="426"/>
      <c r="E1" s="426"/>
      <c r="F1" s="426"/>
      <c r="G1" s="426"/>
      <c r="H1" s="426"/>
      <c r="I1" s="426"/>
      <c r="J1" s="426"/>
      <c r="K1" s="426"/>
      <c r="L1" s="426"/>
      <c r="M1" s="426"/>
      <c r="N1" s="202"/>
      <c r="O1" s="202"/>
    </row>
    <row r="3" spans="2:17" x14ac:dyDescent="0.2">
      <c r="B3" s="239" t="s">
        <v>280</v>
      </c>
    </row>
    <row r="4" spans="2:17" ht="12.75" customHeight="1" x14ac:dyDescent="0.2">
      <c r="B4" s="425" t="s">
        <v>281</v>
      </c>
      <c r="C4" s="425"/>
      <c r="D4" s="425"/>
      <c r="E4" s="425"/>
      <c r="F4" s="425"/>
      <c r="G4" s="425"/>
      <c r="H4" s="425"/>
      <c r="I4" s="425"/>
      <c r="J4" s="425"/>
      <c r="K4" s="425"/>
      <c r="L4" s="425"/>
      <c r="M4" s="425"/>
      <c r="N4" s="240"/>
      <c r="O4" s="240"/>
      <c r="Q4" s="42"/>
    </row>
    <row r="5" spans="2:17" x14ac:dyDescent="0.2">
      <c r="B5" s="425"/>
      <c r="C5" s="425"/>
      <c r="D5" s="425"/>
      <c r="E5" s="425"/>
      <c r="F5" s="425"/>
      <c r="G5" s="425"/>
      <c r="H5" s="425"/>
      <c r="I5" s="425"/>
      <c r="J5" s="425"/>
      <c r="K5" s="425"/>
      <c r="L5" s="425"/>
      <c r="M5" s="425"/>
      <c r="N5" s="240"/>
      <c r="O5" s="240"/>
      <c r="Q5" s="42"/>
    </row>
    <row r="6" spans="2:17" x14ac:dyDescent="0.2">
      <c r="B6" s="425"/>
      <c r="C6" s="425"/>
      <c r="D6" s="425"/>
      <c r="E6" s="425"/>
      <c r="F6" s="425"/>
      <c r="G6" s="425"/>
      <c r="H6" s="425"/>
      <c r="I6" s="425"/>
      <c r="J6" s="425"/>
      <c r="K6" s="425"/>
      <c r="L6" s="425"/>
      <c r="M6" s="425"/>
      <c r="N6" s="240"/>
      <c r="O6" s="240"/>
    </row>
    <row r="8" spans="2:17" x14ac:dyDescent="0.2">
      <c r="B8" s="241" t="s">
        <v>282</v>
      </c>
    </row>
    <row r="9" spans="2:17" ht="13.15" customHeight="1" x14ac:dyDescent="0.2">
      <c r="B9" s="425" t="s">
        <v>283</v>
      </c>
      <c r="C9" s="425"/>
      <c r="D9" s="425"/>
      <c r="E9" s="425"/>
      <c r="F9" s="425"/>
      <c r="G9" s="425"/>
      <c r="H9" s="425"/>
      <c r="I9" s="425"/>
      <c r="J9" s="425"/>
      <c r="K9" s="425"/>
      <c r="L9" s="425"/>
      <c r="M9" s="425"/>
      <c r="N9" s="242"/>
      <c r="O9" s="242"/>
    </row>
    <row r="10" spans="2:17" ht="13.15" customHeight="1" x14ac:dyDescent="0.2">
      <c r="B10" s="425"/>
      <c r="C10" s="425"/>
      <c r="D10" s="425"/>
      <c r="E10" s="425"/>
      <c r="F10" s="425"/>
      <c r="G10" s="425"/>
      <c r="H10" s="425"/>
      <c r="I10" s="425"/>
      <c r="J10" s="425"/>
      <c r="K10" s="425"/>
      <c r="L10" s="425"/>
      <c r="M10" s="425"/>
      <c r="N10" s="242"/>
      <c r="O10" s="242"/>
    </row>
    <row r="11" spans="2:17" ht="13.15" customHeight="1" x14ac:dyDescent="0.2">
      <c r="B11" s="425"/>
      <c r="C11" s="425"/>
      <c r="D11" s="425"/>
      <c r="E11" s="425"/>
      <c r="F11" s="425"/>
      <c r="G11" s="425"/>
      <c r="H11" s="425"/>
      <c r="I11" s="425"/>
      <c r="J11" s="425"/>
      <c r="K11" s="425"/>
      <c r="L11" s="425"/>
      <c r="M11" s="425"/>
      <c r="N11" s="242"/>
      <c r="O11" s="242"/>
    </row>
    <row r="12" spans="2:17" ht="13.15" customHeight="1" x14ac:dyDescent="0.2">
      <c r="B12" s="425"/>
      <c r="C12" s="425"/>
      <c r="D12" s="425"/>
      <c r="E12" s="425"/>
      <c r="F12" s="425"/>
      <c r="G12" s="425"/>
      <c r="H12" s="425"/>
      <c r="I12" s="425"/>
      <c r="J12" s="425"/>
      <c r="K12" s="425"/>
      <c r="L12" s="425"/>
      <c r="M12" s="425"/>
      <c r="N12" s="242"/>
      <c r="O12" s="242"/>
    </row>
    <row r="13" spans="2:17" ht="13.15" customHeight="1" x14ac:dyDescent="0.2">
      <c r="B13" s="425"/>
      <c r="C13" s="425"/>
      <c r="D13" s="425"/>
      <c r="E13" s="425"/>
      <c r="F13" s="425"/>
      <c r="G13" s="425"/>
      <c r="H13" s="425"/>
      <c r="I13" s="425"/>
      <c r="J13" s="425"/>
      <c r="K13" s="425"/>
      <c r="L13" s="425"/>
      <c r="M13" s="425"/>
      <c r="N13" s="242"/>
      <c r="O13" s="242"/>
    </row>
    <row r="14" spans="2:17" ht="13.15" customHeight="1" x14ac:dyDescent="0.2">
      <c r="B14" s="425" t="s">
        <v>284</v>
      </c>
      <c r="C14" s="425"/>
      <c r="D14" s="425"/>
      <c r="E14" s="425"/>
      <c r="F14" s="425"/>
      <c r="G14" s="425"/>
      <c r="H14" s="425"/>
      <c r="I14" s="425"/>
      <c r="J14" s="425"/>
      <c r="K14" s="425"/>
      <c r="L14" s="425"/>
      <c r="M14" s="425"/>
      <c r="N14" s="242"/>
      <c r="O14" s="242"/>
    </row>
    <row r="15" spans="2:17" ht="13.15" customHeight="1" x14ac:dyDescent="0.2">
      <c r="B15" s="425"/>
      <c r="C15" s="425"/>
      <c r="D15" s="425"/>
      <c r="E15" s="425"/>
      <c r="F15" s="425"/>
      <c r="G15" s="425"/>
      <c r="H15" s="425"/>
      <c r="I15" s="425"/>
      <c r="J15" s="425"/>
      <c r="K15" s="425"/>
      <c r="L15" s="425"/>
      <c r="M15" s="425"/>
      <c r="N15" s="242"/>
      <c r="O15" s="242"/>
    </row>
    <row r="16" spans="2:17" ht="13.15" customHeight="1" x14ac:dyDescent="0.2">
      <c r="B16" s="425" t="s">
        <v>285</v>
      </c>
      <c r="C16" s="425"/>
      <c r="D16" s="425"/>
      <c r="E16" s="425"/>
      <c r="F16" s="425"/>
      <c r="G16" s="425"/>
      <c r="H16" s="425"/>
      <c r="I16" s="425"/>
      <c r="J16" s="425"/>
      <c r="K16" s="425"/>
      <c r="L16" s="425"/>
      <c r="M16" s="425"/>
      <c r="N16" s="242"/>
      <c r="O16" s="242"/>
    </row>
    <row r="17" spans="1:17" ht="13.15" customHeight="1" x14ac:dyDescent="0.2">
      <c r="B17" s="425"/>
      <c r="C17" s="425"/>
      <c r="D17" s="425"/>
      <c r="E17" s="425"/>
      <c r="F17" s="425"/>
      <c r="G17" s="425"/>
      <c r="H17" s="425"/>
      <c r="I17" s="425"/>
      <c r="J17" s="425"/>
      <c r="K17" s="425"/>
      <c r="L17" s="425"/>
      <c r="M17" s="425"/>
      <c r="N17" s="242"/>
      <c r="O17" s="242"/>
    </row>
    <row r="18" spans="1:17" x14ac:dyDescent="0.2">
      <c r="B18" s="1" t="s">
        <v>286</v>
      </c>
    </row>
    <row r="19" spans="1:17" ht="12.75" customHeight="1" x14ac:dyDescent="0.2">
      <c r="A19" s="425" t="s">
        <v>287</v>
      </c>
      <c r="B19" s="425"/>
      <c r="C19" s="425"/>
      <c r="D19" s="425"/>
      <c r="E19" s="425"/>
      <c r="F19" s="425"/>
      <c r="G19" s="425"/>
      <c r="H19" s="425"/>
      <c r="I19" s="425"/>
      <c r="J19" s="425"/>
      <c r="K19" s="425"/>
      <c r="L19" s="425"/>
      <c r="M19" s="425"/>
      <c r="N19" s="240"/>
      <c r="O19" s="240"/>
    </row>
    <row r="20" spans="1:17" ht="12.75" customHeight="1" x14ac:dyDescent="0.2">
      <c r="A20" s="425" t="s">
        <v>288</v>
      </c>
      <c r="B20" s="425"/>
      <c r="C20" s="425"/>
      <c r="D20" s="425"/>
      <c r="E20" s="425"/>
      <c r="F20" s="425"/>
      <c r="G20" s="425"/>
      <c r="H20" s="425"/>
      <c r="I20" s="425"/>
      <c r="J20" s="425"/>
      <c r="K20" s="425"/>
      <c r="L20" s="425"/>
      <c r="M20" s="425"/>
      <c r="N20" s="240"/>
      <c r="O20" s="242"/>
      <c r="Q20" s="42"/>
    </row>
    <row r="21" spans="1:17" ht="12.75" customHeight="1" x14ac:dyDescent="0.2">
      <c r="A21" s="427" t="s">
        <v>289</v>
      </c>
      <c r="B21" s="427"/>
      <c r="C21" s="427"/>
      <c r="D21" s="427"/>
      <c r="E21" s="427"/>
      <c r="F21" s="427"/>
      <c r="G21" s="427"/>
      <c r="H21" s="427"/>
      <c r="I21" s="427"/>
      <c r="J21" s="427"/>
      <c r="K21" s="427"/>
      <c r="L21" s="427"/>
      <c r="M21" s="427"/>
    </row>
    <row r="22" spans="1:17" ht="13.15" customHeight="1" x14ac:dyDescent="0.2">
      <c r="A22" s="428" t="s">
        <v>290</v>
      </c>
      <c r="B22" s="428"/>
      <c r="C22" s="428"/>
      <c r="D22" s="428"/>
      <c r="E22" s="428"/>
      <c r="F22" s="428"/>
      <c r="G22" s="428"/>
      <c r="H22" s="428"/>
      <c r="I22" s="428"/>
      <c r="J22" s="428"/>
      <c r="K22" s="428"/>
      <c r="L22" s="428"/>
    </row>
    <row r="23" spans="1:17" ht="13.15" customHeight="1" x14ac:dyDescent="0.2">
      <c r="A23" s="428" t="s">
        <v>291</v>
      </c>
      <c r="B23" s="428"/>
      <c r="C23" s="428"/>
      <c r="D23" s="428"/>
      <c r="E23" s="428"/>
      <c r="F23" s="428"/>
      <c r="G23" s="428"/>
      <c r="H23" s="428"/>
      <c r="I23" s="428"/>
      <c r="J23" s="428"/>
      <c r="K23" s="428"/>
      <c r="L23" s="428"/>
    </row>
    <row r="24" spans="1:17" ht="13.15" customHeight="1" x14ac:dyDescent="0.2">
      <c r="A24" s="428" t="s">
        <v>292</v>
      </c>
      <c r="B24" s="428"/>
      <c r="C24" s="428"/>
      <c r="D24" s="428"/>
      <c r="E24" s="428"/>
      <c r="F24" s="428"/>
      <c r="G24" s="428"/>
      <c r="H24" s="428"/>
      <c r="I24" s="428"/>
      <c r="J24" s="428"/>
      <c r="K24" s="428"/>
      <c r="L24" s="428"/>
    </row>
    <row r="25" spans="1:17" ht="12.75" customHeight="1" x14ac:dyDescent="0.2">
      <c r="A25" s="425" t="s">
        <v>293</v>
      </c>
      <c r="B25" s="425"/>
      <c r="C25" s="425"/>
      <c r="D25" s="425"/>
      <c r="E25" s="425"/>
      <c r="F25" s="425"/>
      <c r="G25" s="425"/>
      <c r="H25" s="425"/>
      <c r="I25" s="425"/>
      <c r="J25" s="425"/>
      <c r="K25" s="425"/>
      <c r="L25" s="425"/>
      <c r="M25" s="240"/>
      <c r="N25" s="240"/>
      <c r="O25" s="240"/>
    </row>
    <row r="26" spans="1:17" ht="15" customHeight="1" x14ac:dyDescent="0.2">
      <c r="A26" s="425" t="s">
        <v>294</v>
      </c>
      <c r="B26" s="425"/>
      <c r="C26" s="425"/>
      <c r="D26" s="425"/>
      <c r="E26" s="425"/>
      <c r="F26" s="425"/>
      <c r="G26" s="425"/>
      <c r="H26" s="425"/>
      <c r="I26" s="425"/>
      <c r="J26" s="425"/>
      <c r="K26" s="425"/>
      <c r="L26" s="425"/>
      <c r="M26" s="425"/>
      <c r="N26" s="240"/>
      <c r="O26" s="240"/>
    </row>
    <row r="27" spans="1:17" ht="12.75" customHeight="1" x14ac:dyDescent="0.2">
      <c r="A27" s="427" t="s">
        <v>295</v>
      </c>
      <c r="B27" s="427"/>
      <c r="C27" s="427"/>
      <c r="D27" s="427"/>
      <c r="E27" s="427"/>
      <c r="F27" s="427"/>
      <c r="G27" s="427"/>
      <c r="H27" s="427"/>
      <c r="I27" s="427"/>
      <c r="J27" s="427"/>
      <c r="K27" s="427"/>
      <c r="L27" s="427"/>
      <c r="M27" s="427"/>
    </row>
    <row r="28" spans="1:17" ht="12.75" customHeight="1" x14ac:dyDescent="0.2">
      <c r="A28" s="425" t="s">
        <v>296</v>
      </c>
      <c r="B28" s="425"/>
      <c r="C28" s="425"/>
      <c r="D28" s="425"/>
      <c r="E28" s="425"/>
      <c r="F28" s="425"/>
      <c r="G28" s="425"/>
      <c r="H28" s="425"/>
      <c r="I28" s="425"/>
      <c r="J28" s="425"/>
      <c r="K28" s="425"/>
      <c r="L28" s="425"/>
      <c r="M28" s="425"/>
      <c r="N28" s="240"/>
      <c r="O28" s="240"/>
    </row>
    <row r="29" spans="1:17" ht="13.15" customHeight="1" x14ac:dyDescent="0.2">
      <c r="B29" s="240"/>
      <c r="C29" s="240"/>
      <c r="D29" s="240"/>
      <c r="E29" s="240"/>
      <c r="F29" s="240"/>
      <c r="G29" s="240"/>
      <c r="H29" s="240"/>
      <c r="I29" s="240"/>
      <c r="J29" s="240"/>
      <c r="K29" s="240"/>
      <c r="L29" s="240"/>
      <c r="M29" s="240"/>
      <c r="N29" s="240"/>
      <c r="O29" s="240"/>
    </row>
    <row r="30" spans="1:17" ht="12.75" customHeight="1" x14ac:dyDescent="0.2">
      <c r="A30" s="425" t="s">
        <v>297</v>
      </c>
      <c r="B30" s="425"/>
      <c r="C30" s="425"/>
      <c r="D30" s="425"/>
      <c r="E30" s="425"/>
      <c r="F30" s="425"/>
      <c r="G30" s="425"/>
      <c r="H30" s="425"/>
      <c r="I30" s="425"/>
      <c r="J30" s="425"/>
      <c r="K30" s="425"/>
      <c r="L30" s="425"/>
      <c r="M30" s="425"/>
      <c r="N30" s="240"/>
      <c r="O30" s="240"/>
    </row>
    <row r="31" spans="1:17" ht="13.15" customHeight="1" x14ac:dyDescent="0.2">
      <c r="A31" s="425"/>
      <c r="B31" s="425"/>
      <c r="C31" s="425"/>
      <c r="D31" s="425"/>
      <c r="E31" s="425"/>
      <c r="F31" s="425"/>
      <c r="G31" s="425"/>
      <c r="H31" s="425"/>
      <c r="I31" s="425"/>
      <c r="J31" s="425"/>
      <c r="K31" s="425"/>
      <c r="L31" s="425"/>
      <c r="M31" s="425"/>
      <c r="N31" s="240"/>
      <c r="O31" s="240"/>
    </row>
    <row r="32" spans="1:17" ht="13.15" customHeight="1" x14ac:dyDescent="0.2">
      <c r="A32" s="425"/>
      <c r="B32" s="425"/>
      <c r="C32" s="425"/>
      <c r="D32" s="425"/>
      <c r="E32" s="425"/>
      <c r="F32" s="425"/>
      <c r="G32" s="425"/>
      <c r="H32" s="425"/>
      <c r="I32" s="425"/>
      <c r="J32" s="425"/>
      <c r="K32" s="425"/>
      <c r="L32" s="425"/>
      <c r="M32" s="425"/>
      <c r="N32" s="240"/>
      <c r="O32" s="240"/>
    </row>
    <row r="33" spans="2:15" ht="4.1500000000000004" customHeight="1" x14ac:dyDescent="0.2">
      <c r="B33" s="425" t="s">
        <v>298</v>
      </c>
      <c r="C33" s="425"/>
      <c r="D33" s="425"/>
      <c r="E33" s="425"/>
      <c r="F33" s="425"/>
      <c r="G33" s="425"/>
      <c r="H33" s="425"/>
      <c r="I33" s="425"/>
      <c r="J33" s="425"/>
      <c r="K33" s="425"/>
      <c r="L33" s="425"/>
      <c r="M33" s="425"/>
      <c r="N33" s="242"/>
      <c r="O33" s="242"/>
    </row>
    <row r="34" spans="2:15" ht="13.15" customHeight="1" x14ac:dyDescent="0.2">
      <c r="B34" s="425"/>
      <c r="C34" s="425"/>
      <c r="D34" s="425"/>
      <c r="E34" s="425"/>
      <c r="F34" s="425"/>
      <c r="G34" s="425"/>
      <c r="H34" s="425"/>
      <c r="I34" s="425"/>
      <c r="J34" s="425"/>
      <c r="K34" s="425"/>
      <c r="L34" s="425"/>
      <c r="M34" s="425"/>
      <c r="N34" s="242"/>
      <c r="O34" s="242"/>
    </row>
    <row r="35" spans="2:15" ht="13.15" customHeight="1" x14ac:dyDescent="0.2">
      <c r="B35" s="425"/>
      <c r="C35" s="425"/>
      <c r="D35" s="425"/>
      <c r="E35" s="425"/>
      <c r="F35" s="425"/>
      <c r="G35" s="425"/>
      <c r="H35" s="425"/>
      <c r="I35" s="425"/>
      <c r="J35" s="425"/>
      <c r="K35" s="425"/>
      <c r="L35" s="425"/>
      <c r="M35" s="425"/>
      <c r="N35" s="242"/>
      <c r="O35" s="242"/>
    </row>
    <row r="36" spans="2:15" ht="13.15" customHeight="1" x14ac:dyDescent="0.2">
      <c r="B36" s="425"/>
      <c r="C36" s="425"/>
      <c r="D36" s="425"/>
      <c r="E36" s="425"/>
      <c r="F36" s="425"/>
      <c r="G36" s="425"/>
      <c r="H36" s="425"/>
      <c r="I36" s="425"/>
      <c r="J36" s="425"/>
      <c r="K36" s="425"/>
      <c r="L36" s="425"/>
      <c r="M36" s="425"/>
      <c r="N36" s="242"/>
      <c r="O36" s="242"/>
    </row>
    <row r="37" spans="2:15" ht="13.15" customHeight="1" x14ac:dyDescent="0.2">
      <c r="B37" s="425"/>
      <c r="C37" s="425"/>
      <c r="D37" s="425"/>
      <c r="E37" s="425"/>
      <c r="F37" s="425"/>
      <c r="G37" s="425"/>
      <c r="H37" s="425"/>
      <c r="I37" s="425"/>
      <c r="J37" s="425"/>
      <c r="K37" s="425"/>
      <c r="L37" s="425"/>
      <c r="M37" s="425"/>
      <c r="N37" s="242"/>
      <c r="O37" s="242"/>
    </row>
    <row r="38" spans="2:15" x14ac:dyDescent="0.2">
      <c r="B38" s="44"/>
      <c r="C38" s="44"/>
      <c r="D38" s="44"/>
      <c r="E38" s="44"/>
      <c r="F38" s="44"/>
      <c r="G38" s="44"/>
      <c r="H38" s="44"/>
      <c r="I38" s="44"/>
      <c r="J38" s="44"/>
      <c r="K38" s="44"/>
      <c r="L38" s="44"/>
    </row>
    <row r="39" spans="2:15" x14ac:dyDescent="0.2">
      <c r="B39" s="239" t="s">
        <v>299</v>
      </c>
    </row>
    <row r="41" spans="2:15" x14ac:dyDescent="0.2">
      <c r="B41" s="4" t="s">
        <v>300</v>
      </c>
    </row>
    <row r="42" spans="2:15" ht="12.75" customHeight="1" x14ac:dyDescent="0.2">
      <c r="B42" s="425" t="s">
        <v>301</v>
      </c>
      <c r="C42" s="425"/>
      <c r="D42" s="425"/>
      <c r="E42" s="425"/>
      <c r="F42" s="425"/>
      <c r="G42" s="425"/>
      <c r="H42" s="425"/>
      <c r="I42" s="425"/>
      <c r="J42" s="425"/>
      <c r="K42" s="425"/>
      <c r="L42" s="425"/>
      <c r="M42" s="425"/>
      <c r="N42" s="240"/>
      <c r="O42" s="240"/>
    </row>
    <row r="43" spans="2:15" x14ac:dyDescent="0.2">
      <c r="B43" s="425"/>
      <c r="C43" s="425"/>
      <c r="D43" s="425"/>
      <c r="E43" s="425"/>
      <c r="F43" s="425"/>
      <c r="G43" s="425"/>
      <c r="H43" s="425"/>
      <c r="I43" s="425"/>
      <c r="J43" s="425"/>
      <c r="K43" s="425"/>
      <c r="L43" s="425"/>
      <c r="M43" s="425"/>
      <c r="N43" s="240"/>
      <c r="O43" s="240"/>
    </row>
    <row r="44" spans="2:15" x14ac:dyDescent="0.2">
      <c r="B44" s="425"/>
      <c r="C44" s="425"/>
      <c r="D44" s="425"/>
      <c r="E44" s="425"/>
      <c r="F44" s="425"/>
      <c r="G44" s="425"/>
      <c r="H44" s="425"/>
      <c r="I44" s="425"/>
      <c r="J44" s="425"/>
      <c r="K44" s="425"/>
      <c r="L44" s="425"/>
      <c r="M44" s="425"/>
      <c r="N44" s="240"/>
      <c r="O44" s="240"/>
    </row>
    <row r="45" spans="2:15" x14ac:dyDescent="0.2">
      <c r="B45" s="425"/>
      <c r="C45" s="425"/>
      <c r="D45" s="425"/>
      <c r="E45" s="425"/>
      <c r="F45" s="425"/>
      <c r="G45" s="425"/>
      <c r="H45" s="425"/>
      <c r="I45" s="425"/>
      <c r="J45" s="425"/>
      <c r="K45" s="425"/>
      <c r="L45" s="425"/>
      <c r="M45" s="425"/>
      <c r="N45" s="240"/>
      <c r="O45" s="240"/>
    </row>
    <row r="46" spans="2:15" x14ac:dyDescent="0.2">
      <c r="B46" s="425"/>
      <c r="C46" s="425"/>
      <c r="D46" s="425"/>
      <c r="E46" s="425"/>
      <c r="F46" s="425"/>
      <c r="G46" s="425"/>
      <c r="H46" s="425"/>
      <c r="I46" s="425"/>
      <c r="J46" s="425"/>
      <c r="K46" s="425"/>
      <c r="L46" s="425"/>
      <c r="M46" s="425"/>
      <c r="N46" s="240"/>
      <c r="O46" s="240"/>
    </row>
    <row r="47" spans="2:15" x14ac:dyDescent="0.2">
      <c r="B47" s="4" t="s">
        <v>302</v>
      </c>
    </row>
    <row r="48" spans="2:15" ht="7.9" customHeight="1" x14ac:dyDescent="0.2">
      <c r="B48" s="240"/>
      <c r="C48" s="240"/>
      <c r="D48" s="240"/>
      <c r="E48" s="240"/>
      <c r="F48" s="240"/>
      <c r="G48" s="240"/>
      <c r="H48" s="240"/>
      <c r="I48" s="240"/>
      <c r="J48" s="240"/>
      <c r="K48" s="240"/>
      <c r="L48" s="240"/>
      <c r="M48" s="242"/>
      <c r="N48" s="242"/>
      <c r="O48" s="242"/>
    </row>
    <row r="49" spans="2:15" ht="13.15" customHeight="1" x14ac:dyDescent="0.2">
      <c r="B49" s="430" t="s">
        <v>303</v>
      </c>
      <c r="C49" s="430"/>
      <c r="D49" s="430"/>
      <c r="E49" s="430"/>
      <c r="F49" s="430"/>
      <c r="G49" s="430"/>
      <c r="H49" s="430"/>
      <c r="I49" s="430"/>
      <c r="J49" s="430"/>
      <c r="K49" s="240"/>
      <c r="L49" s="240"/>
      <c r="M49" s="242"/>
      <c r="N49" s="242"/>
      <c r="O49" s="242"/>
    </row>
    <row r="50" spans="2:15" ht="6" customHeight="1" x14ac:dyDescent="0.25">
      <c r="B50" s="243"/>
      <c r="C50"/>
      <c r="D50"/>
      <c r="E50"/>
      <c r="F50"/>
      <c r="G50"/>
      <c r="H50"/>
      <c r="I50"/>
      <c r="J50"/>
      <c r="K50" s="240"/>
      <c r="L50" s="240"/>
      <c r="M50" s="242"/>
      <c r="N50" s="242"/>
      <c r="O50" s="242"/>
    </row>
    <row r="51" spans="2:15" ht="13.15" customHeight="1" x14ac:dyDescent="0.2">
      <c r="B51" s="431" t="s">
        <v>304</v>
      </c>
      <c r="C51" s="431"/>
      <c r="D51" s="431"/>
      <c r="E51" s="431"/>
      <c r="F51" s="431"/>
      <c r="G51" s="431"/>
      <c r="H51" s="431"/>
      <c r="I51" s="431"/>
      <c r="J51" s="431"/>
      <c r="K51" s="431"/>
      <c r="L51" s="431"/>
      <c r="M51" s="431"/>
      <c r="N51" s="244"/>
      <c r="O51" s="242"/>
    </row>
    <row r="52" spans="2:15" ht="13.15" customHeight="1" x14ac:dyDescent="0.25">
      <c r="B52" s="245"/>
      <c r="C52"/>
      <c r="D52"/>
      <c r="E52"/>
      <c r="F52"/>
      <c r="G52"/>
      <c r="H52"/>
      <c r="I52"/>
      <c r="J52"/>
      <c r="K52" s="240"/>
      <c r="L52" s="240"/>
      <c r="M52" s="242"/>
      <c r="N52" s="242"/>
      <c r="O52" s="242"/>
    </row>
    <row r="53" spans="2:15" ht="13.15" customHeight="1" x14ac:dyDescent="0.2">
      <c r="B53" s="430" t="s">
        <v>305</v>
      </c>
      <c r="C53" s="430"/>
      <c r="D53" s="430"/>
      <c r="E53" s="430"/>
      <c r="F53" s="430"/>
      <c r="G53" s="430"/>
      <c r="H53" s="430"/>
      <c r="I53" s="430"/>
      <c r="J53" s="430"/>
      <c r="K53" s="240"/>
      <c r="L53" s="240"/>
      <c r="M53" s="242"/>
      <c r="N53" s="242"/>
      <c r="O53" s="242"/>
    </row>
    <row r="54" spans="2:15" ht="6" customHeight="1" x14ac:dyDescent="0.25">
      <c r="B54" s="246"/>
      <c r="C54"/>
      <c r="D54"/>
      <c r="E54"/>
      <c r="F54"/>
      <c r="G54"/>
      <c r="H54"/>
      <c r="I54"/>
      <c r="J54"/>
      <c r="K54" s="240"/>
      <c r="L54" s="240"/>
      <c r="M54" s="242"/>
      <c r="N54" s="242"/>
      <c r="O54" s="242"/>
    </row>
    <row r="55" spans="2:15" ht="13.15" customHeight="1" x14ac:dyDescent="0.2">
      <c r="B55" s="430" t="s">
        <v>306</v>
      </c>
      <c r="C55" s="430"/>
      <c r="D55" s="430"/>
      <c r="E55" s="430"/>
      <c r="F55" s="430"/>
      <c r="G55" s="430"/>
      <c r="H55" s="430"/>
      <c r="I55" s="430"/>
      <c r="J55" s="430"/>
      <c r="K55" s="240"/>
      <c r="L55" s="240"/>
      <c r="M55" s="242"/>
      <c r="N55" s="242"/>
      <c r="O55" s="242"/>
    </row>
    <row r="56" spans="2:15" ht="4.1500000000000004" customHeight="1" x14ac:dyDescent="0.25">
      <c r="B56" s="246"/>
      <c r="C56"/>
      <c r="D56"/>
      <c r="E56"/>
      <c r="F56"/>
      <c r="G56"/>
      <c r="H56"/>
      <c r="I56"/>
      <c r="J56"/>
      <c r="K56" s="240"/>
      <c r="L56" s="240"/>
      <c r="M56" s="242"/>
      <c r="N56" s="242"/>
      <c r="O56" s="242"/>
    </row>
    <row r="57" spans="2:15" ht="33" customHeight="1" x14ac:dyDescent="0.2">
      <c r="B57" s="431" t="s">
        <v>307</v>
      </c>
      <c r="C57" s="431"/>
      <c r="D57" s="431"/>
      <c r="E57" s="431"/>
      <c r="F57" s="431"/>
      <c r="G57" s="431"/>
      <c r="H57" s="431"/>
      <c r="I57" s="431"/>
      <c r="J57" s="431"/>
      <c r="K57" s="431"/>
      <c r="L57" s="431"/>
      <c r="M57" s="242"/>
      <c r="N57" s="242"/>
      <c r="O57" s="242"/>
    </row>
    <row r="58" spans="2:15" ht="6" customHeight="1" x14ac:dyDescent="0.25">
      <c r="B58" s="243"/>
      <c r="C58"/>
      <c r="D58"/>
      <c r="E58"/>
      <c r="F58"/>
      <c r="G58"/>
      <c r="H58"/>
      <c r="I58"/>
      <c r="J58"/>
      <c r="K58" s="240"/>
      <c r="L58" s="240"/>
      <c r="M58" s="242"/>
      <c r="N58" s="242"/>
      <c r="O58" s="242"/>
    </row>
    <row r="59" spans="2:15" ht="13.15" customHeight="1" x14ac:dyDescent="0.2">
      <c r="B59" s="429" t="s">
        <v>308</v>
      </c>
      <c r="C59" s="429"/>
      <c r="D59" s="429"/>
      <c r="E59" s="429"/>
      <c r="F59" s="429"/>
      <c r="G59" s="429"/>
      <c r="H59" s="429"/>
      <c r="I59" s="429"/>
      <c r="J59" s="429"/>
      <c r="K59" s="240"/>
      <c r="L59" s="240"/>
      <c r="M59" s="242"/>
      <c r="N59" s="242"/>
      <c r="O59" s="242"/>
    </row>
    <row r="60" spans="2:15" ht="6" customHeight="1" x14ac:dyDescent="0.2">
      <c r="B60" s="247"/>
      <c r="C60" s="247"/>
      <c r="D60" s="247"/>
      <c r="E60" s="247"/>
      <c r="F60" s="247"/>
      <c r="G60" s="247"/>
      <c r="H60" s="247"/>
      <c r="I60" s="247"/>
      <c r="J60" s="247"/>
      <c r="K60" s="240"/>
      <c r="L60" s="240"/>
      <c r="M60" s="242"/>
      <c r="N60" s="242"/>
      <c r="O60" s="242"/>
    </row>
    <row r="61" spans="2:15" ht="28.15" customHeight="1" x14ac:dyDescent="0.2">
      <c r="B61" s="431" t="s">
        <v>309</v>
      </c>
      <c r="C61" s="431"/>
      <c r="D61" s="431"/>
      <c r="E61" s="431"/>
      <c r="F61" s="431"/>
      <c r="G61" s="431"/>
      <c r="H61" s="431"/>
      <c r="I61" s="431"/>
      <c r="J61" s="431"/>
      <c r="K61" s="431"/>
      <c r="L61" s="240"/>
      <c r="M61" s="242"/>
      <c r="N61" s="242"/>
      <c r="O61" s="242"/>
    </row>
    <row r="62" spans="2:15" ht="13.15" customHeight="1" x14ac:dyDescent="0.2">
      <c r="B62" s="433"/>
      <c r="C62" s="433"/>
      <c r="D62" s="433"/>
      <c r="E62" s="433"/>
      <c r="F62" s="433"/>
      <c r="G62" s="433"/>
      <c r="H62" s="433"/>
      <c r="I62" s="433"/>
      <c r="J62" s="433"/>
      <c r="K62" s="433"/>
      <c r="L62" s="240"/>
      <c r="M62" s="242"/>
      <c r="N62" s="242"/>
      <c r="O62" s="242"/>
    </row>
    <row r="63" spans="2:15" x14ac:dyDescent="0.2">
      <c r="B63" s="4" t="s">
        <v>310</v>
      </c>
    </row>
    <row r="64" spans="2:15" ht="12.75" customHeight="1" x14ac:dyDescent="0.2">
      <c r="B64" s="425" t="s">
        <v>311</v>
      </c>
      <c r="C64" s="425"/>
      <c r="D64" s="425"/>
      <c r="E64" s="425"/>
      <c r="F64" s="425"/>
      <c r="G64" s="425"/>
      <c r="H64" s="425"/>
      <c r="I64" s="425"/>
      <c r="J64" s="425"/>
      <c r="K64" s="425"/>
      <c r="L64" s="425"/>
      <c r="M64" s="425"/>
      <c r="N64" s="242"/>
      <c r="O64" s="242"/>
    </row>
    <row r="65" spans="2:17" ht="13.15" customHeight="1" x14ac:dyDescent="0.2">
      <c r="B65" s="425"/>
      <c r="C65" s="425"/>
      <c r="D65" s="425"/>
      <c r="E65" s="425"/>
      <c r="F65" s="425"/>
      <c r="G65" s="425"/>
      <c r="H65" s="425"/>
      <c r="I65" s="425"/>
      <c r="J65" s="425"/>
      <c r="K65" s="425"/>
      <c r="L65" s="425"/>
      <c r="M65" s="425"/>
      <c r="N65" s="242"/>
      <c r="O65" s="242"/>
    </row>
    <row r="67" spans="2:17" x14ac:dyDescent="0.2">
      <c r="B67" s="4" t="s">
        <v>312</v>
      </c>
    </row>
    <row r="68" spans="2:17" ht="4.9000000000000004" customHeight="1" x14ac:dyDescent="0.2">
      <c r="B68" s="4"/>
    </row>
    <row r="69" spans="2:17" ht="12.75" customHeight="1" x14ac:dyDescent="0.2">
      <c r="B69" s="425" t="s">
        <v>313</v>
      </c>
      <c r="C69" s="425"/>
      <c r="D69" s="425"/>
      <c r="E69" s="425"/>
      <c r="F69" s="425"/>
      <c r="G69" s="425"/>
      <c r="H69" s="425"/>
      <c r="I69" s="425"/>
      <c r="J69" s="425"/>
      <c r="K69" s="425"/>
      <c r="L69" s="425"/>
      <c r="M69" s="425"/>
      <c r="N69" s="242"/>
      <c r="O69" s="242"/>
      <c r="Q69" s="42"/>
    </row>
    <row r="70" spans="2:17" ht="13.15" customHeight="1" x14ac:dyDescent="0.2">
      <c r="B70" s="425"/>
      <c r="C70" s="425"/>
      <c r="D70" s="425"/>
      <c r="E70" s="425"/>
      <c r="F70" s="425"/>
      <c r="G70" s="425"/>
      <c r="H70" s="425"/>
      <c r="I70" s="425"/>
      <c r="J70" s="425"/>
      <c r="K70" s="425"/>
      <c r="L70" s="425"/>
      <c r="M70" s="425"/>
      <c r="N70" s="242"/>
      <c r="O70" s="242"/>
    </row>
    <row r="71" spans="2:17" ht="13.15" customHeight="1" x14ac:dyDescent="0.2">
      <c r="B71" s="425"/>
      <c r="C71" s="425"/>
      <c r="D71" s="425"/>
      <c r="E71" s="425"/>
      <c r="F71" s="425"/>
      <c r="G71" s="425"/>
      <c r="H71" s="425"/>
      <c r="I71" s="425"/>
      <c r="J71" s="425"/>
      <c r="K71" s="425"/>
      <c r="L71" s="425"/>
      <c r="M71" s="425"/>
      <c r="N71" s="242"/>
      <c r="O71" s="242"/>
    </row>
    <row r="72" spans="2:17" x14ac:dyDescent="0.2">
      <c r="B72" s="13"/>
      <c r="C72" s="13"/>
      <c r="D72" s="13"/>
      <c r="E72" s="13"/>
      <c r="F72" s="13"/>
      <c r="G72" s="13"/>
      <c r="H72" s="13"/>
      <c r="I72" s="13"/>
      <c r="J72" s="13"/>
      <c r="K72" s="13"/>
      <c r="L72" s="13"/>
    </row>
    <row r="73" spans="2:17" x14ac:dyDescent="0.2">
      <c r="B73" s="4" t="s">
        <v>314</v>
      </c>
    </row>
    <row r="74" spans="2:17" ht="4.9000000000000004" customHeight="1" x14ac:dyDescent="0.2">
      <c r="B74" s="4"/>
    </row>
    <row r="75" spans="2:17" ht="12.75" customHeight="1" x14ac:dyDescent="0.2">
      <c r="B75" s="243" t="s">
        <v>315</v>
      </c>
      <c r="C75" s="243"/>
      <c r="D75" s="243"/>
      <c r="E75" s="243"/>
      <c r="F75" s="243"/>
      <c r="G75" s="243"/>
      <c r="H75" s="243"/>
      <c r="I75" s="243"/>
      <c r="J75" s="243"/>
      <c r="K75" s="243"/>
      <c r="L75" s="243"/>
      <c r="M75" s="194"/>
      <c r="N75" s="194"/>
      <c r="O75" s="194"/>
    </row>
    <row r="77" spans="2:17" x14ac:dyDescent="0.2">
      <c r="B77" s="4" t="s">
        <v>316</v>
      </c>
    </row>
    <row r="78" spans="2:17" ht="4.1500000000000004" customHeight="1" x14ac:dyDescent="0.2">
      <c r="B78" s="4"/>
    </row>
    <row r="79" spans="2:17" ht="12.75" customHeight="1" x14ac:dyDescent="0.2">
      <c r="B79" s="425" t="s">
        <v>317</v>
      </c>
      <c r="C79" s="425"/>
      <c r="D79" s="425"/>
      <c r="E79" s="425"/>
      <c r="F79" s="425"/>
      <c r="G79" s="425"/>
      <c r="H79" s="425"/>
      <c r="I79" s="425"/>
      <c r="J79" s="425"/>
      <c r="K79" s="425"/>
      <c r="L79" s="425"/>
      <c r="M79" s="425"/>
      <c r="N79" s="242"/>
      <c r="O79" s="242"/>
    </row>
    <row r="80" spans="2:17" ht="13.15" customHeight="1" x14ac:dyDescent="0.2">
      <c r="B80" s="425"/>
      <c r="C80" s="425"/>
      <c r="D80" s="425"/>
      <c r="E80" s="425"/>
      <c r="F80" s="425"/>
      <c r="G80" s="425"/>
      <c r="H80" s="425"/>
      <c r="I80" s="425"/>
      <c r="J80" s="425"/>
      <c r="K80" s="425"/>
      <c r="L80" s="425"/>
      <c r="M80" s="425"/>
      <c r="N80" s="242"/>
      <c r="O80" s="242"/>
    </row>
    <row r="81" spans="2:17" ht="27" customHeight="1" x14ac:dyDescent="0.2">
      <c r="B81" s="425" t="s">
        <v>318</v>
      </c>
      <c r="C81" s="425"/>
      <c r="D81" s="425"/>
      <c r="E81" s="425"/>
      <c r="F81" s="425"/>
      <c r="G81" s="425"/>
      <c r="H81" s="425"/>
      <c r="I81" s="425"/>
      <c r="J81" s="425"/>
      <c r="K81" s="425"/>
      <c r="L81" s="425"/>
      <c r="M81" s="425"/>
      <c r="N81" s="242"/>
      <c r="O81" s="242"/>
    </row>
    <row r="82" spans="2:17" x14ac:dyDescent="0.2">
      <c r="B82" s="13"/>
      <c r="C82" s="13"/>
      <c r="D82" s="13"/>
      <c r="E82" s="13"/>
      <c r="F82" s="13"/>
      <c r="G82" s="13"/>
      <c r="H82" s="13"/>
      <c r="I82" s="13"/>
      <c r="J82" s="13"/>
      <c r="K82" s="13"/>
      <c r="L82" s="13"/>
    </row>
    <row r="83" spans="2:17" x14ac:dyDescent="0.2">
      <c r="B83" s="239" t="s">
        <v>319</v>
      </c>
    </row>
    <row r="84" spans="2:17" ht="4.9000000000000004" customHeight="1" x14ac:dyDescent="0.2">
      <c r="B84" s="239"/>
    </row>
    <row r="85" spans="2:17" ht="12.75" customHeight="1" x14ac:dyDescent="0.2">
      <c r="B85" s="243" t="s">
        <v>320</v>
      </c>
      <c r="C85" s="243"/>
      <c r="D85" s="243"/>
      <c r="E85" s="243"/>
      <c r="F85" s="243"/>
      <c r="G85" s="243"/>
      <c r="H85" s="243"/>
      <c r="I85" s="243"/>
      <c r="J85" s="243"/>
      <c r="K85" s="243"/>
      <c r="L85" s="243"/>
      <c r="M85" s="194"/>
      <c r="N85" s="194"/>
      <c r="O85" s="194"/>
      <c r="Q85" s="42"/>
    </row>
    <row r="86" spans="2:17" ht="12.75" customHeight="1" x14ac:dyDescent="0.2">
      <c r="B86" s="243"/>
      <c r="C86" s="243"/>
      <c r="D86" s="243"/>
      <c r="E86" s="243"/>
      <c r="F86" s="243"/>
      <c r="G86" s="243"/>
      <c r="H86" s="243"/>
      <c r="I86" s="243"/>
      <c r="J86" s="243"/>
      <c r="K86" s="243"/>
      <c r="L86" s="243"/>
      <c r="M86" s="194"/>
      <c r="N86" s="194"/>
      <c r="O86" s="194"/>
      <c r="Q86" s="42"/>
    </row>
    <row r="87" spans="2:17" x14ac:dyDescent="0.2">
      <c r="B87" s="239" t="s">
        <v>321</v>
      </c>
    </row>
    <row r="88" spans="2:17" ht="4.1500000000000004" customHeight="1" x14ac:dyDescent="0.2">
      <c r="B88" s="239"/>
    </row>
    <row r="89" spans="2:17" x14ac:dyDescent="0.2">
      <c r="B89" s="12" t="s">
        <v>322</v>
      </c>
    </row>
    <row r="90" spans="2:17" ht="12.75" customHeight="1" x14ac:dyDescent="0.2">
      <c r="B90" s="425" t="s">
        <v>535</v>
      </c>
      <c r="C90" s="425"/>
      <c r="D90" s="425"/>
      <c r="E90" s="425"/>
      <c r="F90" s="425"/>
      <c r="G90" s="425"/>
      <c r="H90" s="425"/>
      <c r="I90" s="425"/>
      <c r="J90" s="425"/>
      <c r="K90" s="425"/>
      <c r="L90" s="425"/>
      <c r="M90" s="425"/>
      <c r="N90" s="242"/>
      <c r="O90" s="242"/>
    </row>
    <row r="91" spans="2:17" ht="13.15" customHeight="1" x14ac:dyDescent="0.2">
      <c r="B91" s="425"/>
      <c r="C91" s="425"/>
      <c r="D91" s="425"/>
      <c r="E91" s="425"/>
      <c r="F91" s="425"/>
      <c r="G91" s="425"/>
      <c r="H91" s="425"/>
      <c r="I91" s="425"/>
      <c r="J91" s="425"/>
      <c r="K91" s="425"/>
      <c r="L91" s="425"/>
      <c r="M91" s="425"/>
      <c r="N91" s="242"/>
      <c r="O91" s="242"/>
    </row>
    <row r="92" spans="2:17" ht="13.15" customHeight="1" x14ac:dyDescent="0.2">
      <c r="B92" s="425"/>
      <c r="C92" s="425"/>
      <c r="D92" s="425"/>
      <c r="E92" s="425"/>
      <c r="F92" s="425"/>
      <c r="G92" s="425"/>
      <c r="H92" s="425"/>
      <c r="I92" s="425"/>
      <c r="J92" s="425"/>
      <c r="K92" s="425"/>
      <c r="L92" s="425"/>
      <c r="M92" s="425"/>
      <c r="N92" s="242"/>
      <c r="O92" s="242"/>
    </row>
    <row r="94" spans="2:17" x14ac:dyDescent="0.2">
      <c r="D94" s="248" t="s">
        <v>323</v>
      </c>
      <c r="E94" s="249" t="s">
        <v>324</v>
      </c>
      <c r="F94" s="248">
        <v>2021</v>
      </c>
      <c r="G94" s="248">
        <v>2020</v>
      </c>
    </row>
    <row r="95" spans="2:17" ht="13.15" customHeight="1" x14ac:dyDescent="0.2">
      <c r="D95" s="434" t="s">
        <v>325</v>
      </c>
      <c r="E95" s="250" t="s">
        <v>326</v>
      </c>
      <c r="F95" s="251">
        <v>6870.81</v>
      </c>
      <c r="G95" s="251">
        <v>6891.96</v>
      </c>
    </row>
    <row r="96" spans="2:17" x14ac:dyDescent="0.2">
      <c r="D96" s="435"/>
      <c r="E96" s="250" t="s">
        <v>327</v>
      </c>
      <c r="F96" s="251">
        <v>6887.4</v>
      </c>
      <c r="G96" s="251">
        <v>6941.65</v>
      </c>
    </row>
    <row r="97" spans="2:9" ht="13.15" customHeight="1" x14ac:dyDescent="0.2">
      <c r="D97" s="434" t="s">
        <v>328</v>
      </c>
      <c r="E97" s="250" t="s">
        <v>326</v>
      </c>
      <c r="F97" s="251">
        <v>66.86</v>
      </c>
      <c r="G97" s="251">
        <v>81.900000000000006</v>
      </c>
    </row>
    <row r="98" spans="2:9" x14ac:dyDescent="0.2">
      <c r="D98" s="435"/>
      <c r="E98" s="250" t="s">
        <v>327</v>
      </c>
      <c r="F98" s="251">
        <v>67.03</v>
      </c>
      <c r="G98" s="251">
        <v>82.5</v>
      </c>
    </row>
    <row r="99" spans="2:9" ht="13.15" customHeight="1" x14ac:dyDescent="0.2">
      <c r="D99" s="434" t="s">
        <v>329</v>
      </c>
      <c r="E99" s="250" t="s">
        <v>326</v>
      </c>
      <c r="F99" s="251">
        <v>7788.75</v>
      </c>
      <c r="G99" s="251">
        <v>8466.08</v>
      </c>
    </row>
    <row r="100" spans="2:9" x14ac:dyDescent="0.2">
      <c r="D100" s="435"/>
      <c r="E100" s="250" t="s">
        <v>327</v>
      </c>
      <c r="F100" s="251">
        <v>7808.24</v>
      </c>
      <c r="G100" s="251">
        <v>8527.82</v>
      </c>
    </row>
    <row r="102" spans="2:9" x14ac:dyDescent="0.2">
      <c r="B102" s="4" t="s">
        <v>330</v>
      </c>
    </row>
    <row r="103" spans="2:9" ht="7.15" customHeight="1" x14ac:dyDescent="0.2"/>
    <row r="104" spans="2:9" x14ac:dyDescent="0.2">
      <c r="B104" s="431" t="s">
        <v>331</v>
      </c>
      <c r="C104" s="431"/>
      <c r="D104" s="431"/>
      <c r="E104" s="431"/>
      <c r="F104" s="431"/>
      <c r="G104" s="431"/>
      <c r="H104" s="431"/>
      <c r="I104" s="431"/>
    </row>
    <row r="106" spans="2:9" ht="67.900000000000006" customHeight="1" x14ac:dyDescent="0.2">
      <c r="C106" s="252" t="s">
        <v>332</v>
      </c>
      <c r="D106" s="252" t="s">
        <v>333</v>
      </c>
      <c r="E106" s="252" t="s">
        <v>334</v>
      </c>
      <c r="F106" s="252" t="s">
        <v>335</v>
      </c>
      <c r="G106" s="252" t="s">
        <v>336</v>
      </c>
      <c r="H106" s="252" t="s">
        <v>337</v>
      </c>
      <c r="I106" s="252" t="s">
        <v>338</v>
      </c>
    </row>
    <row r="107" spans="2:9" x14ac:dyDescent="0.2">
      <c r="C107" s="432" t="s">
        <v>94</v>
      </c>
      <c r="D107" s="432"/>
      <c r="E107" s="432"/>
      <c r="F107" s="432"/>
      <c r="G107" s="432"/>
      <c r="H107" s="432"/>
      <c r="I107" s="432"/>
    </row>
    <row r="108" spans="2:9" x14ac:dyDescent="0.2">
      <c r="C108" s="432" t="s">
        <v>339</v>
      </c>
      <c r="D108" s="432"/>
      <c r="E108" s="432"/>
      <c r="F108" s="432"/>
      <c r="G108" s="432"/>
      <c r="H108" s="432"/>
      <c r="I108" s="432"/>
    </row>
    <row r="109" spans="2:9" x14ac:dyDescent="0.2">
      <c r="C109" s="432" t="s">
        <v>101</v>
      </c>
      <c r="D109" s="432"/>
      <c r="E109" s="432"/>
      <c r="F109" s="432"/>
      <c r="G109" s="432"/>
      <c r="H109" s="432"/>
      <c r="I109" s="432"/>
    </row>
    <row r="110" spans="2:9" x14ac:dyDescent="0.2">
      <c r="C110" s="432" t="s">
        <v>340</v>
      </c>
      <c r="D110" s="432"/>
      <c r="E110" s="432"/>
      <c r="F110" s="432"/>
      <c r="G110" s="432"/>
      <c r="H110" s="432"/>
      <c r="I110" s="432"/>
    </row>
    <row r="111" spans="2:9" x14ac:dyDescent="0.2">
      <c r="C111" s="253" t="s">
        <v>341</v>
      </c>
      <c r="D111" s="254" t="s">
        <v>342</v>
      </c>
      <c r="E111" s="255">
        <v>39677.94</v>
      </c>
      <c r="F111" s="251">
        <v>6870.81</v>
      </c>
      <c r="G111" s="256">
        <v>272619675.81</v>
      </c>
      <c r="H111" s="257">
        <v>6891.96</v>
      </c>
      <c r="I111" s="258">
        <v>2344878584.3400002</v>
      </c>
    </row>
    <row r="112" spans="2:9" x14ac:dyDescent="0.2">
      <c r="C112" s="253" t="s">
        <v>343</v>
      </c>
      <c r="D112" s="254" t="s">
        <v>342</v>
      </c>
      <c r="E112" s="255">
        <v>328586.40000000002</v>
      </c>
      <c r="F112" s="251">
        <v>6870.81</v>
      </c>
      <c r="G112" s="256">
        <v>2257655459</v>
      </c>
      <c r="H112" s="257">
        <v>6891.96</v>
      </c>
      <c r="I112" s="258">
        <v>298195478.05000001</v>
      </c>
    </row>
    <row r="113" spans="3:17" x14ac:dyDescent="0.2">
      <c r="C113" s="253" t="s">
        <v>344</v>
      </c>
      <c r="D113" s="254" t="s">
        <v>342</v>
      </c>
      <c r="E113" s="255">
        <v>32785.35</v>
      </c>
      <c r="F113" s="251">
        <v>6870.81</v>
      </c>
      <c r="G113" s="256">
        <v>225261984.06999999</v>
      </c>
      <c r="H113" s="257">
        <v>6891.96</v>
      </c>
      <c r="I113" s="258">
        <v>210472126.84999999</v>
      </c>
    </row>
    <row r="114" spans="3:17" x14ac:dyDescent="0.2">
      <c r="C114" s="253" t="s">
        <v>345</v>
      </c>
      <c r="D114" s="254" t="s">
        <v>342</v>
      </c>
      <c r="E114" s="255">
        <v>149515.21</v>
      </c>
      <c r="F114" s="251">
        <v>6870.81</v>
      </c>
      <c r="G114" s="256">
        <v>1027290934.9299999</v>
      </c>
      <c r="H114" s="257">
        <v>6891.96</v>
      </c>
      <c r="I114" s="258">
        <v>4533600.37</v>
      </c>
    </row>
    <row r="115" spans="3:17" x14ac:dyDescent="0.2">
      <c r="C115" s="253" t="s">
        <v>346</v>
      </c>
      <c r="D115" s="254" t="s">
        <v>342</v>
      </c>
      <c r="E115" s="255">
        <v>0</v>
      </c>
      <c r="F115" s="251">
        <v>6870.81</v>
      </c>
      <c r="G115" s="256">
        <v>1780000</v>
      </c>
      <c r="H115" s="257">
        <v>6891.96</v>
      </c>
      <c r="I115" s="258">
        <v>296402</v>
      </c>
    </row>
    <row r="116" spans="3:17" x14ac:dyDescent="0.2">
      <c r="C116" s="253" t="s">
        <v>347</v>
      </c>
      <c r="D116" s="254" t="s">
        <v>342</v>
      </c>
      <c r="E116" s="255">
        <v>0</v>
      </c>
      <c r="F116" s="251">
        <v>6870.81</v>
      </c>
      <c r="G116" s="256">
        <v>0</v>
      </c>
      <c r="H116" s="257">
        <v>6891.96</v>
      </c>
      <c r="I116" s="258">
        <v>0</v>
      </c>
    </row>
    <row r="117" spans="3:17" x14ac:dyDescent="0.2">
      <c r="C117" s="253" t="s">
        <v>348</v>
      </c>
      <c r="D117" s="254" t="s">
        <v>342</v>
      </c>
      <c r="E117" s="255">
        <v>0</v>
      </c>
      <c r="F117" s="251">
        <v>6870.81</v>
      </c>
      <c r="G117" s="256">
        <v>0</v>
      </c>
      <c r="H117" s="257">
        <v>6891.96</v>
      </c>
      <c r="I117" s="259">
        <v>0</v>
      </c>
      <c r="J117" s="120"/>
    </row>
    <row r="118" spans="3:17" x14ac:dyDescent="0.2">
      <c r="C118" s="432" t="s">
        <v>349</v>
      </c>
      <c r="D118" s="432"/>
      <c r="E118" s="432"/>
      <c r="F118" s="432"/>
      <c r="G118" s="432"/>
      <c r="H118" s="432"/>
      <c r="I118" s="432"/>
      <c r="J118" s="120"/>
    </row>
    <row r="119" spans="3:17" x14ac:dyDescent="0.2">
      <c r="C119" s="253" t="s">
        <v>350</v>
      </c>
      <c r="D119" s="254" t="s">
        <v>342</v>
      </c>
      <c r="E119" s="260">
        <v>104</v>
      </c>
      <c r="F119" s="251">
        <v>6870.81</v>
      </c>
      <c r="G119" s="256"/>
      <c r="H119" s="251"/>
      <c r="I119" s="259"/>
      <c r="J119" s="120"/>
    </row>
    <row r="120" spans="3:17" x14ac:dyDescent="0.2">
      <c r="C120" s="432" t="s">
        <v>112</v>
      </c>
      <c r="D120" s="432"/>
      <c r="E120" s="432"/>
      <c r="F120" s="432"/>
      <c r="G120" s="432"/>
      <c r="H120" s="432"/>
      <c r="I120" s="432"/>
      <c r="J120" s="120"/>
    </row>
    <row r="121" spans="3:17" x14ac:dyDescent="0.2">
      <c r="C121" s="261" t="s">
        <v>351</v>
      </c>
      <c r="D121" s="254" t="s">
        <v>342</v>
      </c>
      <c r="E121" s="260">
        <v>83201.3</v>
      </c>
      <c r="F121" s="251">
        <v>6870.81</v>
      </c>
      <c r="G121" s="256">
        <v>0</v>
      </c>
      <c r="H121" s="257">
        <v>6891.96</v>
      </c>
      <c r="I121" s="258">
        <v>0</v>
      </c>
    </row>
    <row r="122" spans="3:17" x14ac:dyDescent="0.2">
      <c r="C122" s="432" t="s">
        <v>352</v>
      </c>
      <c r="D122" s="432"/>
      <c r="E122" s="432"/>
      <c r="F122" s="432"/>
      <c r="G122" s="432"/>
      <c r="H122" s="432"/>
      <c r="I122" s="432"/>
      <c r="Q122" s="42"/>
    </row>
    <row r="123" spans="3:17" x14ac:dyDescent="0.2">
      <c r="C123" s="261" t="s">
        <v>353</v>
      </c>
      <c r="D123" s="254" t="s">
        <v>342</v>
      </c>
      <c r="E123" s="260">
        <v>150302.06</v>
      </c>
      <c r="F123" s="251">
        <v>6870.81</v>
      </c>
      <c r="G123" s="256">
        <v>0</v>
      </c>
      <c r="H123" s="257">
        <v>6891.96</v>
      </c>
      <c r="I123" s="258">
        <v>0</v>
      </c>
    </row>
    <row r="124" spans="3:17" x14ac:dyDescent="0.2">
      <c r="C124" s="432" t="s">
        <v>354</v>
      </c>
      <c r="D124" s="432"/>
      <c r="E124" s="432"/>
      <c r="F124" s="432"/>
      <c r="G124" s="432"/>
      <c r="H124" s="432"/>
      <c r="I124" s="432"/>
    </row>
    <row r="125" spans="3:17" x14ac:dyDescent="0.2">
      <c r="C125" s="261" t="s">
        <v>355</v>
      </c>
      <c r="D125" s="254" t="s">
        <v>342</v>
      </c>
      <c r="E125" s="260">
        <v>179.73</v>
      </c>
      <c r="F125" s="251">
        <v>6870.81</v>
      </c>
      <c r="G125" s="256"/>
      <c r="H125" s="257"/>
      <c r="I125" s="258"/>
    </row>
    <row r="126" spans="3:17" x14ac:dyDescent="0.2">
      <c r="C126" s="432" t="s">
        <v>98</v>
      </c>
      <c r="D126" s="432"/>
      <c r="E126" s="432"/>
      <c r="F126" s="432"/>
      <c r="G126" s="432"/>
      <c r="H126" s="432"/>
      <c r="I126" s="432"/>
    </row>
    <row r="127" spans="3:17" x14ac:dyDescent="0.2">
      <c r="C127" s="432" t="s">
        <v>356</v>
      </c>
      <c r="D127" s="432"/>
      <c r="E127" s="432"/>
      <c r="F127" s="432"/>
      <c r="G127" s="432"/>
      <c r="H127" s="432"/>
      <c r="I127" s="432"/>
    </row>
    <row r="128" spans="3:17" x14ac:dyDescent="0.2">
      <c r="C128" s="442" t="s">
        <v>357</v>
      </c>
      <c r="D128" s="442"/>
      <c r="E128" s="442"/>
      <c r="F128" s="442"/>
      <c r="G128" s="442"/>
      <c r="H128" s="442"/>
      <c r="I128" s="442"/>
    </row>
    <row r="129" spans="2:16" x14ac:dyDescent="0.2">
      <c r="C129" s="253" t="s">
        <v>358</v>
      </c>
      <c r="D129" s="254" t="s">
        <v>342</v>
      </c>
      <c r="E129" s="260">
        <v>135</v>
      </c>
      <c r="F129" s="251">
        <v>6887.4</v>
      </c>
      <c r="G129" s="262"/>
      <c r="H129" s="251">
        <v>6941.65</v>
      </c>
      <c r="I129" s="262"/>
    </row>
    <row r="130" spans="2:16" x14ac:dyDescent="0.2">
      <c r="C130" s="253" t="s">
        <v>359</v>
      </c>
      <c r="D130" s="254" t="s">
        <v>342</v>
      </c>
      <c r="E130" s="260">
        <v>160</v>
      </c>
      <c r="F130" s="251">
        <v>6887.4</v>
      </c>
      <c r="G130" s="263">
        <v>0</v>
      </c>
      <c r="H130" s="251">
        <v>6941.65</v>
      </c>
      <c r="I130" s="264">
        <v>-5546069</v>
      </c>
    </row>
    <row r="131" spans="2:16" x14ac:dyDescent="0.2">
      <c r="C131" s="261" t="s">
        <v>360</v>
      </c>
      <c r="D131" s="254" t="s">
        <v>342</v>
      </c>
      <c r="E131" s="260">
        <v>29501.69</v>
      </c>
      <c r="F131" s="251">
        <v>6887.4</v>
      </c>
      <c r="G131" s="263">
        <v>0</v>
      </c>
      <c r="H131" s="251">
        <v>6941.65</v>
      </c>
      <c r="I131" s="264">
        <v>-7110345</v>
      </c>
    </row>
    <row r="132" spans="2:16" x14ac:dyDescent="0.2">
      <c r="C132" s="261" t="s">
        <v>361</v>
      </c>
      <c r="D132" s="254" t="s">
        <v>342</v>
      </c>
      <c r="E132" s="260">
        <v>363</v>
      </c>
      <c r="F132" s="251">
        <v>6887.4</v>
      </c>
      <c r="G132" s="263">
        <v>0</v>
      </c>
      <c r="H132" s="251">
        <v>6941.65</v>
      </c>
      <c r="I132" s="264">
        <v>-872633</v>
      </c>
    </row>
    <row r="133" spans="2:16" x14ac:dyDescent="0.2">
      <c r="C133" s="442" t="s">
        <v>362</v>
      </c>
      <c r="D133" s="442"/>
      <c r="E133" s="442"/>
      <c r="F133" s="442"/>
      <c r="G133" s="442"/>
      <c r="H133" s="442"/>
      <c r="I133" s="442"/>
      <c r="P133" s="187"/>
    </row>
    <row r="134" spans="2:16" x14ac:dyDescent="0.2">
      <c r="C134" s="261" t="s">
        <v>363</v>
      </c>
      <c r="D134" s="254" t="s">
        <v>342</v>
      </c>
      <c r="E134" s="265">
        <v>270000</v>
      </c>
      <c r="F134" s="251">
        <v>6887.4</v>
      </c>
      <c r="G134" s="266">
        <f>E134*F134</f>
        <v>1859598000</v>
      </c>
      <c r="H134" s="251">
        <v>6941.65</v>
      </c>
      <c r="I134" s="264">
        <v>-5306061344</v>
      </c>
      <c r="P134" s="187"/>
    </row>
    <row r="137" spans="2:16" x14ac:dyDescent="0.2">
      <c r="B137" s="4" t="s">
        <v>364</v>
      </c>
    </row>
    <row r="139" spans="2:16" ht="69" customHeight="1" x14ac:dyDescent="0.2">
      <c r="C139" s="252" t="s">
        <v>365</v>
      </c>
      <c r="D139" s="252" t="s">
        <v>366</v>
      </c>
      <c r="E139" s="252" t="s">
        <v>367</v>
      </c>
      <c r="F139" s="252" t="s">
        <v>368</v>
      </c>
      <c r="G139" s="252" t="s">
        <v>369</v>
      </c>
    </row>
    <row r="140" spans="2:16" x14ac:dyDescent="0.2">
      <c r="C140" s="261" t="s">
        <v>370</v>
      </c>
      <c r="D140" s="251">
        <v>6870.81</v>
      </c>
      <c r="E140" s="267">
        <v>63856930.469999999</v>
      </c>
      <c r="F140" s="251">
        <v>6442.33</v>
      </c>
      <c r="G140" s="268">
        <v>112646263.45</v>
      </c>
    </row>
    <row r="141" spans="2:16" x14ac:dyDescent="0.2">
      <c r="C141" s="261" t="s">
        <v>371</v>
      </c>
      <c r="D141" s="251">
        <v>7788.75</v>
      </c>
      <c r="E141" s="267">
        <v>-1136.92</v>
      </c>
      <c r="F141" s="251">
        <v>107.45</v>
      </c>
      <c r="G141" s="268">
        <v>-21876270.390000001</v>
      </c>
    </row>
    <row r="142" spans="2:16" x14ac:dyDescent="0.2">
      <c r="C142" s="261" t="s">
        <v>372</v>
      </c>
      <c r="D142" s="251">
        <v>66.86</v>
      </c>
      <c r="E142" s="267">
        <v>-2.64</v>
      </c>
      <c r="F142" s="269">
        <v>7216.7</v>
      </c>
      <c r="G142" s="268">
        <v>-706.03</v>
      </c>
    </row>
    <row r="143" spans="2:16" x14ac:dyDescent="0.2">
      <c r="C143" s="270" t="s">
        <v>373</v>
      </c>
      <c r="D143" s="271"/>
      <c r="E143" s="272">
        <f>SUM(E140:E142)</f>
        <v>63855790.909999996</v>
      </c>
      <c r="F143" s="269"/>
      <c r="G143" s="272">
        <f>SUM(G140:G142)+1</f>
        <v>90769288.030000001</v>
      </c>
    </row>
    <row r="146" spans="2:18" x14ac:dyDescent="0.2">
      <c r="B146" s="4" t="s">
        <v>374</v>
      </c>
    </row>
    <row r="147" spans="2:18" ht="18" customHeight="1" x14ac:dyDescent="0.2">
      <c r="B147" s="1" t="s">
        <v>375</v>
      </c>
    </row>
    <row r="148" spans="2:18" x14ac:dyDescent="0.2">
      <c r="P148" s="187"/>
    </row>
    <row r="149" spans="2:18" ht="13.15" customHeight="1" x14ac:dyDescent="0.2">
      <c r="C149" s="436" t="s">
        <v>376</v>
      </c>
      <c r="D149" s="438" t="s">
        <v>377</v>
      </c>
      <c r="E149" s="440" t="s">
        <v>378</v>
      </c>
      <c r="F149" s="441"/>
      <c r="P149" s="187"/>
    </row>
    <row r="150" spans="2:18" ht="27" customHeight="1" x14ac:dyDescent="0.2">
      <c r="C150" s="437"/>
      <c r="D150" s="439"/>
      <c r="E150" s="248" t="s">
        <v>379</v>
      </c>
      <c r="F150" s="248" t="s">
        <v>380</v>
      </c>
      <c r="P150" s="38"/>
      <c r="Q150" s="38"/>
    </row>
    <row r="151" spans="2:18" x14ac:dyDescent="0.2">
      <c r="C151" s="270" t="s">
        <v>340</v>
      </c>
      <c r="D151" s="261"/>
      <c r="E151" s="261"/>
      <c r="F151" s="261"/>
      <c r="P151" s="38"/>
      <c r="Q151" s="38"/>
    </row>
    <row r="152" spans="2:18" x14ac:dyDescent="0.2">
      <c r="C152" s="253" t="s">
        <v>343</v>
      </c>
      <c r="D152" s="273">
        <v>328586.40000000002</v>
      </c>
      <c r="E152" s="274">
        <v>2257655459</v>
      </c>
      <c r="F152" s="275">
        <v>298195478.05000001</v>
      </c>
      <c r="G152" s="276"/>
    </row>
    <row r="153" spans="2:18" x14ac:dyDescent="0.2">
      <c r="C153" s="253" t="s">
        <v>345</v>
      </c>
      <c r="D153" s="273">
        <v>149515.21</v>
      </c>
      <c r="E153" s="274">
        <v>1027290934.9299999</v>
      </c>
      <c r="F153" s="275">
        <v>4533600.37</v>
      </c>
      <c r="G153" s="276"/>
      <c r="O153" s="42"/>
      <c r="P153" s="277"/>
      <c r="Q153" s="277"/>
      <c r="R153" s="187"/>
    </row>
    <row r="154" spans="2:18" x14ac:dyDescent="0.2">
      <c r="C154" s="253" t="s">
        <v>341</v>
      </c>
      <c r="D154" s="273">
        <v>39677.94</v>
      </c>
      <c r="E154" s="274">
        <v>272619675.81</v>
      </c>
      <c r="F154" s="275">
        <v>2344878584.3400002</v>
      </c>
      <c r="G154" s="276"/>
      <c r="P154" s="38"/>
      <c r="Q154" s="38"/>
    </row>
    <row r="155" spans="2:18" x14ac:dyDescent="0.2">
      <c r="C155" s="253" t="s">
        <v>344</v>
      </c>
      <c r="D155" s="273">
        <v>32785.35</v>
      </c>
      <c r="E155" s="274">
        <v>225261984.06999999</v>
      </c>
      <c r="F155" s="275">
        <v>210472126.84999999</v>
      </c>
      <c r="G155" s="276"/>
      <c r="P155" s="38"/>
      <c r="Q155" s="38"/>
    </row>
    <row r="156" spans="2:18" x14ac:dyDescent="0.2">
      <c r="C156" s="253" t="s">
        <v>346</v>
      </c>
      <c r="D156" s="278">
        <v>0</v>
      </c>
      <c r="E156" s="274">
        <v>1780000.5</v>
      </c>
      <c r="F156" s="275">
        <v>296402.5</v>
      </c>
      <c r="G156" s="276"/>
      <c r="O156" s="42"/>
      <c r="P156" s="277"/>
      <c r="Q156" s="277"/>
      <c r="R156" s="187"/>
    </row>
    <row r="157" spans="2:18" x14ac:dyDescent="0.2">
      <c r="C157" s="253" t="s">
        <v>381</v>
      </c>
      <c r="D157" s="278">
        <v>0</v>
      </c>
      <c r="E157" s="274">
        <v>19972</v>
      </c>
      <c r="F157" s="275"/>
      <c r="G157" s="276"/>
      <c r="O157" s="42"/>
      <c r="P157" s="277"/>
      <c r="Q157" s="277"/>
      <c r="R157" s="187"/>
    </row>
    <row r="158" spans="2:18" x14ac:dyDescent="0.2">
      <c r="C158" s="253" t="s">
        <v>382</v>
      </c>
      <c r="D158" s="273">
        <v>0</v>
      </c>
      <c r="E158" s="274">
        <v>-33858</v>
      </c>
      <c r="F158" s="275">
        <v>12521611</v>
      </c>
      <c r="G158" s="276"/>
      <c r="P158" s="38"/>
      <c r="Q158" s="38"/>
    </row>
    <row r="159" spans="2:18" x14ac:dyDescent="0.2">
      <c r="C159" s="270" t="s">
        <v>383</v>
      </c>
      <c r="D159" s="261"/>
      <c r="E159" s="279">
        <f>SUM(E152:E158)</f>
        <v>3784594168.3099999</v>
      </c>
      <c r="F159" s="279">
        <f>SUM(F152:F158)</f>
        <v>2870897803.1100001</v>
      </c>
    </row>
    <row r="160" spans="2:18" x14ac:dyDescent="0.2">
      <c r="C160" s="270" t="s">
        <v>384</v>
      </c>
      <c r="D160" s="261"/>
      <c r="E160" s="279"/>
      <c r="F160" s="279"/>
    </row>
    <row r="161" spans="1:6" x14ac:dyDescent="0.2">
      <c r="C161" s="253" t="s">
        <v>385</v>
      </c>
      <c r="D161" s="278">
        <v>0</v>
      </c>
      <c r="E161" s="274">
        <v>190744</v>
      </c>
      <c r="F161" s="275">
        <v>74373</v>
      </c>
    </row>
    <row r="162" spans="1:6" x14ac:dyDescent="0.2">
      <c r="C162" s="262" t="s">
        <v>386</v>
      </c>
      <c r="D162" s="278">
        <v>0</v>
      </c>
      <c r="E162" s="280">
        <f>+E161</f>
        <v>190744</v>
      </c>
      <c r="F162" s="281">
        <f>+F161</f>
        <v>74373</v>
      </c>
    </row>
    <row r="163" spans="1:6" x14ac:dyDescent="0.2">
      <c r="C163" s="262" t="s">
        <v>387</v>
      </c>
      <c r="D163" s="278"/>
      <c r="E163" s="280"/>
      <c r="F163" s="281"/>
    </row>
    <row r="164" spans="1:6" x14ac:dyDescent="0.2">
      <c r="C164" s="253" t="s">
        <v>388</v>
      </c>
      <c r="D164" s="278">
        <v>0</v>
      </c>
      <c r="E164" s="274">
        <v>0</v>
      </c>
      <c r="F164" s="275">
        <v>580000000</v>
      </c>
    </row>
    <row r="165" spans="1:6" x14ac:dyDescent="0.2">
      <c r="C165" s="262" t="s">
        <v>389</v>
      </c>
      <c r="D165" s="278">
        <v>0</v>
      </c>
      <c r="E165" s="280">
        <f>+E164</f>
        <v>0</v>
      </c>
      <c r="F165" s="281">
        <f>+F164</f>
        <v>580000000</v>
      </c>
    </row>
    <row r="166" spans="1:6" x14ac:dyDescent="0.2">
      <c r="C166" s="270" t="s">
        <v>373</v>
      </c>
      <c r="D166" s="279"/>
      <c r="E166" s="279">
        <f>+E159+E162+E165</f>
        <v>3784784912.3099999</v>
      </c>
      <c r="F166" s="279">
        <f>+F159+F162+F165</f>
        <v>3450972176.1100001</v>
      </c>
    </row>
    <row r="167" spans="1:6" x14ac:dyDescent="0.2">
      <c r="C167" s="4"/>
      <c r="D167" s="282"/>
      <c r="E167" s="282"/>
      <c r="F167" s="282"/>
    </row>
    <row r="168" spans="1:6" x14ac:dyDescent="0.2">
      <c r="C168" s="4"/>
      <c r="D168" s="282"/>
      <c r="E168" s="282"/>
      <c r="F168" s="282"/>
    </row>
    <row r="169" spans="1:6" x14ac:dyDescent="0.2">
      <c r="E169" s="283"/>
      <c r="F169" s="33"/>
    </row>
    <row r="170" spans="1:6" x14ac:dyDescent="0.2">
      <c r="B170" s="4" t="s">
        <v>390</v>
      </c>
    </row>
    <row r="171" spans="1:6" x14ac:dyDescent="0.2">
      <c r="A171" s="1" t="s">
        <v>391</v>
      </c>
    </row>
    <row r="172" spans="1:6" x14ac:dyDescent="0.2">
      <c r="B172" s="4"/>
    </row>
    <row r="173" spans="1:6" x14ac:dyDescent="0.2">
      <c r="B173" s="4"/>
      <c r="C173" s="284" t="s">
        <v>365</v>
      </c>
      <c r="D173" s="284" t="s">
        <v>379</v>
      </c>
      <c r="E173" s="284" t="s">
        <v>380</v>
      </c>
    </row>
    <row r="174" spans="1:6" x14ac:dyDescent="0.2">
      <c r="B174" s="4"/>
      <c r="C174" s="261" t="s">
        <v>115</v>
      </c>
      <c r="D174" s="274">
        <v>1032697233.54</v>
      </c>
      <c r="E174" s="285">
        <v>1033794037.9</v>
      </c>
    </row>
    <row r="175" spans="1:6" x14ac:dyDescent="0.2">
      <c r="B175" s="4"/>
      <c r="C175" s="261" t="s">
        <v>392</v>
      </c>
      <c r="D175" s="274">
        <v>571660510.41999996</v>
      </c>
      <c r="E175" s="286">
        <v>0</v>
      </c>
    </row>
    <row r="176" spans="1:6" x14ac:dyDescent="0.2">
      <c r="B176" s="4"/>
      <c r="C176" s="270" t="s">
        <v>373</v>
      </c>
      <c r="D176" s="279">
        <f>SUM(D174:D175)</f>
        <v>1604357743.96</v>
      </c>
      <c r="E176" s="279">
        <f>SUM(E174:E174)</f>
        <v>1033794037.9</v>
      </c>
    </row>
    <row r="177" spans="2:17" x14ac:dyDescent="0.2">
      <c r="B177" s="4"/>
    </row>
    <row r="178" spans="2:17" x14ac:dyDescent="0.2">
      <c r="B178" s="4"/>
    </row>
    <row r="179" spans="2:17" ht="16.899999999999999" customHeight="1" x14ac:dyDescent="0.2">
      <c r="B179" s="1" t="s">
        <v>393</v>
      </c>
    </row>
    <row r="180" spans="2:17" x14ac:dyDescent="0.2">
      <c r="O180" s="187"/>
    </row>
    <row r="181" spans="2:17" x14ac:dyDescent="0.2">
      <c r="C181" s="443" t="s">
        <v>394</v>
      </c>
      <c r="D181" s="443"/>
      <c r="E181" s="443"/>
      <c r="F181" s="443"/>
      <c r="G181" s="443"/>
      <c r="H181" s="443"/>
      <c r="L181" s="187"/>
    </row>
    <row r="182" spans="2:17" ht="25.5" x14ac:dyDescent="0.2">
      <c r="C182" s="248" t="s">
        <v>395</v>
      </c>
      <c r="D182" s="287" t="s">
        <v>396</v>
      </c>
      <c r="E182" s="249" t="s">
        <v>397</v>
      </c>
      <c r="F182" s="249" t="s">
        <v>398</v>
      </c>
      <c r="G182" s="287" t="s">
        <v>399</v>
      </c>
      <c r="H182" s="252" t="s">
        <v>119</v>
      </c>
      <c r="L182" s="187"/>
    </row>
    <row r="183" spans="2:17" x14ac:dyDescent="0.2">
      <c r="C183" s="288" t="s">
        <v>400</v>
      </c>
      <c r="D183" s="250" t="s">
        <v>401</v>
      </c>
      <c r="E183" s="250">
        <v>1</v>
      </c>
      <c r="F183" s="289">
        <v>14500000</v>
      </c>
      <c r="G183" s="290">
        <v>900000000</v>
      </c>
      <c r="H183" s="291">
        <v>0</v>
      </c>
      <c r="I183" s="187"/>
      <c r="L183" s="187"/>
    </row>
    <row r="184" spans="2:17" x14ac:dyDescent="0.2">
      <c r="C184" s="270" t="s">
        <v>402</v>
      </c>
      <c r="D184" s="292"/>
      <c r="E184" s="292"/>
      <c r="F184" s="292"/>
      <c r="G184" s="293">
        <f>+G183</f>
        <v>900000000</v>
      </c>
      <c r="H184" s="294"/>
      <c r="L184" s="187"/>
    </row>
    <row r="185" spans="2:17" x14ac:dyDescent="0.2">
      <c r="C185" s="270" t="s">
        <v>403</v>
      </c>
      <c r="D185" s="292"/>
      <c r="E185" s="292"/>
      <c r="F185" s="292"/>
      <c r="G185" s="295">
        <v>851000000</v>
      </c>
      <c r="H185" s="294"/>
      <c r="L185" s="187"/>
    </row>
    <row r="186" spans="2:17" x14ac:dyDescent="0.2">
      <c r="O186" s="187"/>
    </row>
    <row r="187" spans="2:17" x14ac:dyDescent="0.2">
      <c r="B187" s="4" t="s">
        <v>404</v>
      </c>
    </row>
    <row r="188" spans="2:17" ht="4.9000000000000004" customHeight="1" x14ac:dyDescent="0.2">
      <c r="B188" s="378" t="s">
        <v>405</v>
      </c>
      <c r="C188" s="378"/>
      <c r="D188" s="378"/>
      <c r="E188" s="378"/>
      <c r="F188" s="378"/>
      <c r="G188" s="378"/>
      <c r="H188" s="378"/>
      <c r="I188" s="378"/>
      <c r="J188" s="378"/>
      <c r="K188" s="378"/>
      <c r="L188" s="9"/>
    </row>
    <row r="189" spans="2:17" x14ac:dyDescent="0.2">
      <c r="B189" s="378"/>
      <c r="C189" s="378"/>
      <c r="D189" s="378"/>
      <c r="E189" s="378"/>
      <c r="F189" s="378"/>
      <c r="G189" s="378"/>
      <c r="H189" s="378"/>
      <c r="I189" s="378"/>
      <c r="J189" s="378"/>
      <c r="K189" s="378"/>
      <c r="L189" s="9"/>
    </row>
    <row r="190" spans="2:17" x14ac:dyDescent="0.2">
      <c r="B190" s="13"/>
      <c r="C190" s="13"/>
      <c r="D190" s="13"/>
      <c r="E190" s="13"/>
      <c r="F190" s="13"/>
      <c r="G190" s="13"/>
      <c r="H190" s="13"/>
      <c r="I190" s="13"/>
      <c r="J190" s="13"/>
      <c r="K190" s="13"/>
      <c r="L190" s="9"/>
    </row>
    <row r="191" spans="2:17" x14ac:dyDescent="0.2">
      <c r="C191" s="443" t="s">
        <v>406</v>
      </c>
      <c r="D191" s="443"/>
      <c r="E191" s="443"/>
      <c r="O191" s="187"/>
    </row>
    <row r="192" spans="2:17" x14ac:dyDescent="0.2">
      <c r="B192" s="13"/>
      <c r="C192" s="284" t="s">
        <v>365</v>
      </c>
      <c r="D192" s="284" t="s">
        <v>379</v>
      </c>
      <c r="E192" s="284" t="s">
        <v>380</v>
      </c>
      <c r="F192" s="13"/>
      <c r="G192" s="13"/>
      <c r="H192" s="13"/>
      <c r="I192" s="13"/>
      <c r="J192" s="13"/>
      <c r="K192" s="13"/>
      <c r="L192" s="9"/>
      <c r="P192" s="38"/>
      <c r="Q192" s="38"/>
    </row>
    <row r="193" spans="2:20" x14ac:dyDescent="0.2">
      <c r="B193" s="13"/>
      <c r="C193" s="261" t="s">
        <v>407</v>
      </c>
      <c r="D193" s="274">
        <v>0</v>
      </c>
      <c r="E193" s="285">
        <v>19102622.719999999</v>
      </c>
      <c r="F193" s="13"/>
      <c r="G193" s="13"/>
      <c r="H193" s="13"/>
      <c r="I193" s="13"/>
      <c r="J193" s="13"/>
      <c r="K193" s="13"/>
      <c r="L193" s="9"/>
      <c r="P193" s="38"/>
      <c r="Q193" s="38"/>
    </row>
    <row r="194" spans="2:20" x14ac:dyDescent="0.2">
      <c r="B194" s="13"/>
      <c r="C194" s="261" t="s">
        <v>408</v>
      </c>
      <c r="D194" s="274">
        <v>0</v>
      </c>
      <c r="E194" s="285">
        <v>0</v>
      </c>
      <c r="F194" s="13"/>
      <c r="G194" s="13"/>
      <c r="H194" s="13"/>
      <c r="I194" s="13"/>
      <c r="J194" s="13"/>
      <c r="K194" s="13"/>
      <c r="L194" s="9"/>
      <c r="P194" s="38"/>
      <c r="Q194" s="38"/>
    </row>
    <row r="195" spans="2:20" x14ac:dyDescent="0.2">
      <c r="C195" s="270" t="s">
        <v>373</v>
      </c>
      <c r="D195" s="279">
        <f>SUM(D193:D194)</f>
        <v>0</v>
      </c>
      <c r="E195" s="279">
        <f>SUM(E193:E194)</f>
        <v>19102622.719999999</v>
      </c>
      <c r="P195" s="296"/>
      <c r="Q195" s="297"/>
    </row>
    <row r="196" spans="2:20" x14ac:dyDescent="0.2">
      <c r="P196" s="297"/>
      <c r="Q196" s="297"/>
    </row>
    <row r="197" spans="2:20" x14ac:dyDescent="0.2">
      <c r="O197" s="187"/>
    </row>
    <row r="198" spans="2:20" x14ac:dyDescent="0.2">
      <c r="B198" s="4" t="s">
        <v>409</v>
      </c>
    </row>
    <row r="199" spans="2:20" ht="18" customHeight="1" x14ac:dyDescent="0.2">
      <c r="B199" s="1" t="s">
        <v>410</v>
      </c>
    </row>
    <row r="201" spans="2:20" x14ac:dyDescent="0.2">
      <c r="C201" s="444" t="s">
        <v>411</v>
      </c>
      <c r="D201" s="444" t="s">
        <v>412</v>
      </c>
      <c r="E201" s="444"/>
      <c r="F201" s="444"/>
      <c r="G201" s="444"/>
      <c r="H201" s="444"/>
      <c r="I201" s="440" t="s">
        <v>413</v>
      </c>
      <c r="J201" s="445"/>
      <c r="K201" s="445"/>
      <c r="L201" s="441"/>
    </row>
    <row r="202" spans="2:20" ht="38.25" x14ac:dyDescent="0.2">
      <c r="C202" s="444"/>
      <c r="D202" s="252" t="s">
        <v>414</v>
      </c>
      <c r="E202" s="252" t="s">
        <v>415</v>
      </c>
      <c r="F202" s="252" t="s">
        <v>416</v>
      </c>
      <c r="G202" s="252" t="s">
        <v>417</v>
      </c>
      <c r="H202" s="252" t="s">
        <v>418</v>
      </c>
      <c r="I202" s="252" t="s">
        <v>419</v>
      </c>
      <c r="J202" s="252" t="s">
        <v>420</v>
      </c>
      <c r="K202" s="252" t="s">
        <v>416</v>
      </c>
      <c r="L202" s="252" t="s">
        <v>421</v>
      </c>
      <c r="M202" s="252" t="s">
        <v>422</v>
      </c>
    </row>
    <row r="203" spans="2:20" x14ac:dyDescent="0.2">
      <c r="C203" s="261" t="s">
        <v>423</v>
      </c>
      <c r="D203" s="291">
        <v>62503449</v>
      </c>
      <c r="E203" s="291">
        <v>0</v>
      </c>
      <c r="F203" s="291">
        <v>0</v>
      </c>
      <c r="G203" s="291">
        <v>0</v>
      </c>
      <c r="H203" s="291">
        <f>D203+E203-F203+G203</f>
        <v>62503449</v>
      </c>
      <c r="I203" s="275">
        <v>-11875655</v>
      </c>
      <c r="J203" s="275">
        <v>-5625310.4174759071</v>
      </c>
      <c r="K203" s="275">
        <v>0</v>
      </c>
      <c r="L203" s="275">
        <f>+I203+J203-K203</f>
        <v>-17500965.417475909</v>
      </c>
      <c r="M203" s="291">
        <f>+H203+L203</f>
        <v>45002483.582524091</v>
      </c>
      <c r="Q203" s="187"/>
    </row>
    <row r="204" spans="2:20" x14ac:dyDescent="0.2">
      <c r="C204" s="261" t="s">
        <v>424</v>
      </c>
      <c r="D204" s="291">
        <v>62137091</v>
      </c>
      <c r="E204" s="291">
        <v>0</v>
      </c>
      <c r="F204" s="291">
        <v>0</v>
      </c>
      <c r="G204" s="291">
        <v>0</v>
      </c>
      <c r="H204" s="291">
        <f>D204+E204-F204+G204</f>
        <v>62137091</v>
      </c>
      <c r="I204" s="275">
        <v>-22847537</v>
      </c>
      <c r="J204" s="275">
        <v>-10154460.965661919</v>
      </c>
      <c r="K204" s="275">
        <v>0</v>
      </c>
      <c r="L204" s="275">
        <f>+I204+J204-K204</f>
        <v>-33001997.965661921</v>
      </c>
      <c r="M204" s="291">
        <f>+H204+L204</f>
        <v>29135093.034338079</v>
      </c>
      <c r="Q204" s="187"/>
    </row>
    <row r="205" spans="2:20" x14ac:dyDescent="0.2">
      <c r="C205" s="261" t="s">
        <v>425</v>
      </c>
      <c r="D205" s="291">
        <v>17175896</v>
      </c>
      <c r="E205" s="291">
        <v>0</v>
      </c>
      <c r="F205" s="291">
        <v>0</v>
      </c>
      <c r="G205" s="291">
        <v>0</v>
      </c>
      <c r="H205" s="291">
        <f>D205+E205-F205+G205</f>
        <v>17175896</v>
      </c>
      <c r="I205" s="275">
        <v>-8041564</v>
      </c>
      <c r="J205" s="275">
        <v>-3345446.5959564606</v>
      </c>
      <c r="K205" s="275">
        <v>0</v>
      </c>
      <c r="L205" s="275">
        <f>+I205+J205-K205</f>
        <v>-11387010.59595646</v>
      </c>
      <c r="M205" s="291">
        <f>+H205+L205</f>
        <v>5788885.4040435404</v>
      </c>
      <c r="R205" s="38"/>
      <c r="S205" s="38"/>
    </row>
    <row r="206" spans="2:20" x14ac:dyDescent="0.2">
      <c r="C206" s="261" t="s">
        <v>150</v>
      </c>
      <c r="D206" s="291">
        <v>4909090.91</v>
      </c>
      <c r="E206" s="291">
        <v>0</v>
      </c>
      <c r="F206" s="275">
        <v>0</v>
      </c>
      <c r="G206" s="291">
        <v>0</v>
      </c>
      <c r="H206" s="291">
        <f>D206+E206-F206+G206</f>
        <v>4909090.91</v>
      </c>
      <c r="I206" s="275">
        <v>0</v>
      </c>
      <c r="J206" s="275">
        <v>-2209090.9500000002</v>
      </c>
      <c r="K206" s="275">
        <v>0</v>
      </c>
      <c r="L206" s="275">
        <f>+I206+J206-K206</f>
        <v>-2209090.9500000002</v>
      </c>
      <c r="M206" s="291">
        <f>+H206+L206</f>
        <v>2699999.96</v>
      </c>
      <c r="R206" s="296"/>
      <c r="S206" s="297"/>
    </row>
    <row r="207" spans="2:20" x14ac:dyDescent="0.2">
      <c r="C207" s="270" t="s">
        <v>426</v>
      </c>
      <c r="D207" s="298">
        <f t="shared" ref="D207:M207" si="0">SUM(D203:D206)</f>
        <v>146725526.91</v>
      </c>
      <c r="E207" s="298">
        <f t="shared" si="0"/>
        <v>0</v>
      </c>
      <c r="F207" s="298">
        <f t="shared" si="0"/>
        <v>0</v>
      </c>
      <c r="G207" s="298">
        <f t="shared" si="0"/>
        <v>0</v>
      </c>
      <c r="H207" s="298">
        <f t="shared" si="0"/>
        <v>146725526.91</v>
      </c>
      <c r="I207" s="281">
        <f t="shared" si="0"/>
        <v>-42764756</v>
      </c>
      <c r="J207" s="281">
        <f t="shared" si="0"/>
        <v>-21334308.929094285</v>
      </c>
      <c r="K207" s="281">
        <f t="shared" si="0"/>
        <v>0</v>
      </c>
      <c r="L207" s="281">
        <f t="shared" si="0"/>
        <v>-64099064.929094292</v>
      </c>
      <c r="M207" s="298">
        <f t="shared" si="0"/>
        <v>82626461.980905712</v>
      </c>
      <c r="R207" s="297"/>
      <c r="S207" s="297"/>
    </row>
    <row r="208" spans="2:20" x14ac:dyDescent="0.2">
      <c r="C208" s="270" t="s">
        <v>427</v>
      </c>
      <c r="D208" s="298">
        <v>145188391</v>
      </c>
      <c r="E208" s="298">
        <v>4909091</v>
      </c>
      <c r="F208" s="298">
        <v>3371955</v>
      </c>
      <c r="G208" s="298">
        <v>0</v>
      </c>
      <c r="H208" s="298">
        <f>+D208+E208+G208-F208</f>
        <v>146725527</v>
      </c>
      <c r="I208" s="281">
        <v>-22660584</v>
      </c>
      <c r="J208" s="281">
        <v>-20104173</v>
      </c>
      <c r="K208" s="281">
        <f>SUM(K203:K206)</f>
        <v>0</v>
      </c>
      <c r="L208" s="281">
        <v>-42764756</v>
      </c>
      <c r="M208" s="298">
        <f>+H208+L208</f>
        <v>103960771</v>
      </c>
      <c r="Q208" s="42"/>
      <c r="R208" s="277"/>
      <c r="S208" s="277"/>
      <c r="T208" s="187"/>
    </row>
    <row r="209" spans="1:20" x14ac:dyDescent="0.2">
      <c r="M209" s="33"/>
      <c r="Q209" s="42"/>
      <c r="R209" s="277"/>
      <c r="S209" s="277"/>
      <c r="T209" s="187"/>
    </row>
    <row r="210" spans="1:20" x14ac:dyDescent="0.2">
      <c r="B210" s="4" t="s">
        <v>428</v>
      </c>
      <c r="M210" s="299"/>
    </row>
    <row r="211" spans="1:20" ht="18" customHeight="1" x14ac:dyDescent="0.2">
      <c r="A211" s="1" t="s">
        <v>429</v>
      </c>
      <c r="B211" s="1" t="s">
        <v>430</v>
      </c>
    </row>
    <row r="213" spans="1:20" x14ac:dyDescent="0.2">
      <c r="B213" s="4" t="s">
        <v>431</v>
      </c>
    </row>
    <row r="214" spans="1:20" ht="18" customHeight="1" x14ac:dyDescent="0.2">
      <c r="B214" s="1" t="s">
        <v>430</v>
      </c>
    </row>
    <row r="215" spans="1:20" x14ac:dyDescent="0.2">
      <c r="P215" s="187"/>
    </row>
    <row r="216" spans="1:20" x14ac:dyDescent="0.2">
      <c r="B216" s="4" t="s">
        <v>432</v>
      </c>
    </row>
    <row r="217" spans="1:20" ht="16.899999999999999" customHeight="1" x14ac:dyDescent="0.2">
      <c r="B217" s="1" t="s">
        <v>430</v>
      </c>
      <c r="P217" s="187"/>
    </row>
    <row r="219" spans="1:20" x14ac:dyDescent="0.2">
      <c r="B219" s="4" t="s">
        <v>433</v>
      </c>
    </row>
    <row r="220" spans="1:20" ht="6" customHeight="1" x14ac:dyDescent="0.2">
      <c r="B220" s="4"/>
    </row>
    <row r="221" spans="1:20" x14ac:dyDescent="0.2">
      <c r="B221" s="243" t="s">
        <v>434</v>
      </c>
    </row>
    <row r="223" spans="1:20" x14ac:dyDescent="0.2">
      <c r="C223" s="284" t="s">
        <v>365</v>
      </c>
      <c r="D223" s="284" t="s">
        <v>435</v>
      </c>
    </row>
    <row r="224" spans="1:20" x14ac:dyDescent="0.2">
      <c r="C224" s="261" t="s">
        <v>436</v>
      </c>
      <c r="D224" s="291">
        <v>80410021</v>
      </c>
    </row>
    <row r="225" spans="2:14" x14ac:dyDescent="0.2">
      <c r="C225" s="261" t="s">
        <v>131</v>
      </c>
      <c r="D225" s="291">
        <v>5440555</v>
      </c>
    </row>
    <row r="226" spans="2:14" x14ac:dyDescent="0.2">
      <c r="C226" s="261" t="s">
        <v>437</v>
      </c>
      <c r="D226" s="291">
        <v>714565.47</v>
      </c>
    </row>
    <row r="227" spans="2:14" x14ac:dyDescent="0.2">
      <c r="C227" s="270" t="s">
        <v>438</v>
      </c>
      <c r="D227" s="298">
        <f>SUM(D224:D226)</f>
        <v>86565141.469999999</v>
      </c>
      <c r="E227" s="299"/>
    </row>
    <row r="228" spans="2:14" x14ac:dyDescent="0.2">
      <c r="C228" s="270" t="s">
        <v>439</v>
      </c>
      <c r="D228" s="298">
        <v>5444352</v>
      </c>
    </row>
    <row r="231" spans="2:14" x14ac:dyDescent="0.2">
      <c r="B231" s="4" t="s">
        <v>440</v>
      </c>
    </row>
    <row r="232" spans="2:14" ht="6" customHeight="1" x14ac:dyDescent="0.2"/>
    <row r="233" spans="2:14" x14ac:dyDescent="0.2">
      <c r="B233" s="243" t="s">
        <v>430</v>
      </c>
    </row>
    <row r="235" spans="2:14" x14ac:dyDescent="0.2">
      <c r="B235" s="4" t="s">
        <v>441</v>
      </c>
      <c r="N235" s="187"/>
    </row>
    <row r="236" spans="2:14" ht="6" customHeight="1" x14ac:dyDescent="0.2">
      <c r="B236" s="4"/>
      <c r="N236" s="187"/>
    </row>
    <row r="237" spans="2:14" x14ac:dyDescent="0.2">
      <c r="B237" s="243" t="s">
        <v>442</v>
      </c>
    </row>
    <row r="238" spans="2:14" x14ac:dyDescent="0.2">
      <c r="B238" s="243"/>
    </row>
    <row r="239" spans="2:14" x14ac:dyDescent="0.2">
      <c r="B239" s="243"/>
      <c r="C239" s="443" t="s">
        <v>443</v>
      </c>
      <c r="D239" s="443"/>
      <c r="E239" s="443"/>
    </row>
    <row r="240" spans="2:14" x14ac:dyDescent="0.2">
      <c r="B240" s="243"/>
      <c r="C240" s="284" t="s">
        <v>365</v>
      </c>
      <c r="D240" s="284" t="s">
        <v>444</v>
      </c>
      <c r="E240" s="284" t="s">
        <v>445</v>
      </c>
    </row>
    <row r="241" spans="2:5" x14ac:dyDescent="0.2">
      <c r="B241" s="243"/>
      <c r="C241" s="261" t="s">
        <v>360</v>
      </c>
      <c r="D241" s="291">
        <v>202700572.75</v>
      </c>
      <c r="E241" s="291">
        <v>0</v>
      </c>
    </row>
    <row r="242" spans="2:5" x14ac:dyDescent="0.2">
      <c r="B242" s="243"/>
      <c r="C242" s="261" t="s">
        <v>361</v>
      </c>
      <c r="D242" s="291">
        <v>2494104.84</v>
      </c>
      <c r="E242" s="291"/>
    </row>
    <row r="243" spans="2:5" x14ac:dyDescent="0.2">
      <c r="B243" s="243"/>
      <c r="C243" s="261" t="s">
        <v>446</v>
      </c>
      <c r="D243" s="291">
        <v>2421403</v>
      </c>
      <c r="E243" s="284"/>
    </row>
    <row r="244" spans="2:5" x14ac:dyDescent="0.2">
      <c r="B244" s="243"/>
      <c r="C244" s="261" t="s">
        <v>447</v>
      </c>
      <c r="D244" s="291">
        <v>1099329.96</v>
      </c>
      <c r="E244" s="284"/>
    </row>
    <row r="245" spans="2:5" x14ac:dyDescent="0.2">
      <c r="B245" s="243"/>
      <c r="C245" s="261" t="s">
        <v>448</v>
      </c>
      <c r="D245" s="291">
        <v>927559.65</v>
      </c>
      <c r="E245" s="284"/>
    </row>
    <row r="246" spans="2:5" x14ac:dyDescent="0.2">
      <c r="C246" s="261" t="s">
        <v>449</v>
      </c>
      <c r="D246" s="291">
        <v>924600</v>
      </c>
      <c r="E246" s="284"/>
    </row>
    <row r="247" spans="2:5" x14ac:dyDescent="0.2">
      <c r="C247" s="261" t="s">
        <v>450</v>
      </c>
      <c r="D247" s="291">
        <v>684000</v>
      </c>
      <c r="E247" s="291"/>
    </row>
    <row r="248" spans="2:5" x14ac:dyDescent="0.2">
      <c r="C248" s="261" t="s">
        <v>451</v>
      </c>
      <c r="D248" s="291">
        <v>266620</v>
      </c>
      <c r="E248" s="284"/>
    </row>
    <row r="249" spans="2:5" x14ac:dyDescent="0.2">
      <c r="C249" s="261" t="s">
        <v>452</v>
      </c>
      <c r="D249" s="291">
        <v>197000</v>
      </c>
      <c r="E249" s="284"/>
    </row>
    <row r="250" spans="2:5" x14ac:dyDescent="0.2">
      <c r="C250" s="261" t="s">
        <v>453</v>
      </c>
      <c r="D250" s="291">
        <v>65817</v>
      </c>
      <c r="E250" s="284"/>
    </row>
    <row r="251" spans="2:5" x14ac:dyDescent="0.2">
      <c r="C251" s="270" t="s">
        <v>438</v>
      </c>
      <c r="D251" s="298">
        <f>SUM(D241:D250)</f>
        <v>211781007.20000002</v>
      </c>
      <c r="E251" s="291">
        <v>0</v>
      </c>
    </row>
    <row r="252" spans="2:5" x14ac:dyDescent="0.2">
      <c r="B252" s="243"/>
      <c r="C252" s="270" t="s">
        <v>439</v>
      </c>
      <c r="D252" s="298">
        <v>414890971.68000001</v>
      </c>
      <c r="E252" s="291">
        <v>0</v>
      </c>
    </row>
    <row r="253" spans="2:5" x14ac:dyDescent="0.2">
      <c r="B253" s="243"/>
    </row>
    <row r="256" spans="2:5" x14ac:dyDescent="0.2">
      <c r="B256" s="4" t="s">
        <v>454</v>
      </c>
    </row>
    <row r="257" spans="2:9" ht="16.899999999999999" customHeight="1" x14ac:dyDescent="0.2">
      <c r="B257" s="1" t="s">
        <v>430</v>
      </c>
    </row>
    <row r="259" spans="2:9" x14ac:dyDescent="0.2">
      <c r="B259" s="4" t="s">
        <v>455</v>
      </c>
    </row>
    <row r="260" spans="2:9" ht="18" customHeight="1" x14ac:dyDescent="0.2">
      <c r="B260" s="1" t="s">
        <v>430</v>
      </c>
    </row>
    <row r="262" spans="2:9" x14ac:dyDescent="0.2">
      <c r="B262" s="4" t="s">
        <v>456</v>
      </c>
    </row>
    <row r="263" spans="2:9" ht="15" customHeight="1" x14ac:dyDescent="0.2">
      <c r="B263" s="243" t="s">
        <v>457</v>
      </c>
    </row>
    <row r="265" spans="2:9" ht="25.5" x14ac:dyDescent="0.2">
      <c r="C265" s="284" t="s">
        <v>458</v>
      </c>
      <c r="D265" s="284" t="s">
        <v>459</v>
      </c>
      <c r="E265" s="300" t="s">
        <v>460</v>
      </c>
      <c r="F265" s="300" t="s">
        <v>461</v>
      </c>
      <c r="G265" s="284" t="s">
        <v>462</v>
      </c>
      <c r="H265" s="284" t="s">
        <v>379</v>
      </c>
      <c r="I265" s="284" t="s">
        <v>380</v>
      </c>
    </row>
    <row r="266" spans="2:9" ht="25.15" customHeight="1" x14ac:dyDescent="0.2">
      <c r="C266" s="301" t="s">
        <v>463</v>
      </c>
      <c r="D266" s="302" t="s">
        <v>464</v>
      </c>
      <c r="E266" s="302" t="s">
        <v>465</v>
      </c>
      <c r="F266" s="302" t="s">
        <v>466</v>
      </c>
      <c r="G266" s="302" t="s">
        <v>467</v>
      </c>
      <c r="H266" s="303">
        <v>1855119304.78</v>
      </c>
      <c r="I266" s="303">
        <v>0</v>
      </c>
    </row>
    <row r="267" spans="2:9" x14ac:dyDescent="0.2">
      <c r="C267" s="270" t="s">
        <v>373</v>
      </c>
      <c r="D267" s="261"/>
      <c r="E267" s="261"/>
      <c r="F267" s="261"/>
      <c r="G267" s="261"/>
      <c r="H267" s="279">
        <f>+H266</f>
        <v>1855119304.78</v>
      </c>
      <c r="I267" s="279">
        <f>+I266</f>
        <v>0</v>
      </c>
    </row>
    <row r="269" spans="2:9" x14ac:dyDescent="0.2">
      <c r="B269" s="4" t="s">
        <v>468</v>
      </c>
    </row>
    <row r="270" spans="2:9" x14ac:dyDescent="0.2">
      <c r="B270" s="1" t="s">
        <v>430</v>
      </c>
    </row>
    <row r="272" spans="2:9" x14ac:dyDescent="0.2">
      <c r="B272" s="4" t="s">
        <v>469</v>
      </c>
    </row>
    <row r="273" spans="2:7" ht="16.149999999999999" customHeight="1" x14ac:dyDescent="0.2">
      <c r="B273" s="243" t="s">
        <v>470</v>
      </c>
    </row>
    <row r="275" spans="2:7" x14ac:dyDescent="0.2">
      <c r="C275" s="446" t="s">
        <v>471</v>
      </c>
      <c r="D275" s="447"/>
    </row>
    <row r="276" spans="2:7" x14ac:dyDescent="0.2">
      <c r="C276" s="284" t="s">
        <v>365</v>
      </c>
      <c r="D276" s="284" t="s">
        <v>435</v>
      </c>
    </row>
    <row r="277" spans="2:7" x14ac:dyDescent="0.2">
      <c r="C277" s="261" t="s">
        <v>116</v>
      </c>
      <c r="D277" s="291">
        <v>13241051</v>
      </c>
    </row>
    <row r="278" spans="2:7" x14ac:dyDescent="0.2">
      <c r="C278" s="261" t="s">
        <v>472</v>
      </c>
      <c r="D278" s="291">
        <v>10826668.5</v>
      </c>
    </row>
    <row r="279" spans="2:7" x14ac:dyDescent="0.2">
      <c r="C279" s="261" t="s">
        <v>473</v>
      </c>
      <c r="D279" s="291">
        <v>3706006</v>
      </c>
    </row>
    <row r="280" spans="2:7" x14ac:dyDescent="0.2">
      <c r="C280" s="270" t="s">
        <v>438</v>
      </c>
      <c r="D280" s="298">
        <f>SUM(D277:D279)</f>
        <v>27773725.5</v>
      </c>
    </row>
    <row r="281" spans="2:7" x14ac:dyDescent="0.2">
      <c r="C281" s="270" t="s">
        <v>439</v>
      </c>
      <c r="D281" s="298">
        <v>10323809.5</v>
      </c>
    </row>
    <row r="284" spans="2:7" x14ac:dyDescent="0.2">
      <c r="B284" s="4" t="s">
        <v>474</v>
      </c>
    </row>
    <row r="285" spans="2:7" ht="7.9" customHeight="1" x14ac:dyDescent="0.2">
      <c r="B285" s="4"/>
    </row>
    <row r="286" spans="2:7" x14ac:dyDescent="0.2">
      <c r="B286" s="243" t="s">
        <v>475</v>
      </c>
    </row>
    <row r="287" spans="2:7" x14ac:dyDescent="0.2">
      <c r="B287" s="4"/>
    </row>
    <row r="288" spans="2:7" x14ac:dyDescent="0.2">
      <c r="C288" s="252" t="s">
        <v>458</v>
      </c>
      <c r="D288" s="252" t="s">
        <v>459</v>
      </c>
      <c r="E288" s="252" t="s">
        <v>460</v>
      </c>
      <c r="F288" s="252" t="s">
        <v>379</v>
      </c>
      <c r="G288" s="252" t="s">
        <v>380</v>
      </c>
    </row>
    <row r="289" spans="2:7" ht="25.15" customHeight="1" x14ac:dyDescent="0.2">
      <c r="B289" s="9"/>
      <c r="C289" s="301" t="s">
        <v>463</v>
      </c>
      <c r="D289" s="302" t="s">
        <v>464</v>
      </c>
      <c r="E289" s="302" t="s">
        <v>465</v>
      </c>
      <c r="F289" s="303">
        <v>1855119304.78</v>
      </c>
      <c r="G289" s="304">
        <v>0</v>
      </c>
    </row>
    <row r="290" spans="2:7" x14ac:dyDescent="0.2">
      <c r="B290" s="9"/>
      <c r="C290" s="305" t="s">
        <v>373</v>
      </c>
      <c r="D290" s="302"/>
      <c r="E290" s="302"/>
      <c r="F290" s="306">
        <f>+F289</f>
        <v>1855119304.78</v>
      </c>
      <c r="G290" s="307">
        <f>+G289</f>
        <v>0</v>
      </c>
    </row>
    <row r="291" spans="2:7" x14ac:dyDescent="0.2">
      <c r="B291" s="9"/>
    </row>
    <row r="292" spans="2:7" x14ac:dyDescent="0.2">
      <c r="B292" s="4" t="s">
        <v>476</v>
      </c>
    </row>
    <row r="293" spans="2:7" ht="4.9000000000000004" customHeight="1" x14ac:dyDescent="0.2"/>
    <row r="294" spans="2:7" x14ac:dyDescent="0.2">
      <c r="B294" s="46" t="s">
        <v>477</v>
      </c>
    </row>
    <row r="296" spans="2:7" x14ac:dyDescent="0.2">
      <c r="C296" s="252" t="s">
        <v>478</v>
      </c>
      <c r="D296" s="252" t="s">
        <v>479</v>
      </c>
      <c r="E296" s="252" t="s">
        <v>480</v>
      </c>
    </row>
    <row r="297" spans="2:7" x14ac:dyDescent="0.2">
      <c r="C297" s="301" t="s">
        <v>481</v>
      </c>
      <c r="D297" s="227">
        <v>0</v>
      </c>
      <c r="E297" s="308">
        <v>72723747</v>
      </c>
    </row>
    <row r="298" spans="2:7" x14ac:dyDescent="0.2">
      <c r="C298" s="301" t="s">
        <v>482</v>
      </c>
      <c r="D298" s="309">
        <v>0</v>
      </c>
      <c r="E298" s="310">
        <v>11838979</v>
      </c>
    </row>
    <row r="299" spans="2:7" x14ac:dyDescent="0.2">
      <c r="C299" s="301" t="s">
        <v>483</v>
      </c>
      <c r="D299" s="309">
        <v>0</v>
      </c>
      <c r="E299" s="310">
        <v>0</v>
      </c>
    </row>
    <row r="300" spans="2:7" x14ac:dyDescent="0.2">
      <c r="C300" s="270" t="s">
        <v>438</v>
      </c>
      <c r="D300" s="311">
        <f>+D299</f>
        <v>0</v>
      </c>
      <c r="E300" s="311">
        <f>SUM(E297:E299)</f>
        <v>84562726</v>
      </c>
    </row>
    <row r="301" spans="2:7" x14ac:dyDescent="0.2">
      <c r="C301" s="270" t="s">
        <v>439</v>
      </c>
      <c r="D301" s="311">
        <v>2263256</v>
      </c>
      <c r="E301" s="312">
        <v>129381829</v>
      </c>
    </row>
    <row r="304" spans="2:7" x14ac:dyDescent="0.2">
      <c r="B304" s="4" t="s">
        <v>484</v>
      </c>
    </row>
    <row r="305" spans="2:17" ht="19.149999999999999" customHeight="1" x14ac:dyDescent="0.2">
      <c r="B305" s="1" t="s">
        <v>485</v>
      </c>
    </row>
    <row r="307" spans="2:17" ht="25.5" x14ac:dyDescent="0.2">
      <c r="C307" s="248" t="s">
        <v>365</v>
      </c>
      <c r="D307" s="252" t="s">
        <v>486</v>
      </c>
      <c r="E307" s="248" t="s">
        <v>487</v>
      </c>
      <c r="F307" s="248" t="s">
        <v>488</v>
      </c>
      <c r="G307" s="252" t="s">
        <v>489</v>
      </c>
      <c r="Q307" s="187"/>
    </row>
    <row r="308" spans="2:17" x14ac:dyDescent="0.2">
      <c r="C308" s="261" t="s">
        <v>490</v>
      </c>
      <c r="D308" s="275">
        <v>2600000000</v>
      </c>
      <c r="E308" s="291">
        <v>0</v>
      </c>
      <c r="F308" s="291">
        <v>0</v>
      </c>
      <c r="G308" s="313">
        <f>SUM(D308:F308)</f>
        <v>2600000000</v>
      </c>
    </row>
    <row r="309" spans="2:17" x14ac:dyDescent="0.2">
      <c r="C309" s="261" t="s">
        <v>269</v>
      </c>
      <c r="D309" s="275">
        <v>3706545160</v>
      </c>
      <c r="E309" s="291">
        <v>0</v>
      </c>
      <c r="F309" s="291">
        <v>0</v>
      </c>
      <c r="G309" s="313">
        <f t="shared" ref="G309:G313" si="1">SUM(D309:F309)</f>
        <v>3706545160</v>
      </c>
    </row>
    <row r="310" spans="2:17" x14ac:dyDescent="0.2">
      <c r="C310" s="261" t="s">
        <v>491</v>
      </c>
      <c r="D310" s="275">
        <v>3849500</v>
      </c>
      <c r="E310" s="291">
        <v>0</v>
      </c>
      <c r="F310" s="291">
        <v>0</v>
      </c>
      <c r="G310" s="313">
        <f t="shared" si="1"/>
        <v>3849500</v>
      </c>
    </row>
    <row r="311" spans="2:17" x14ac:dyDescent="0.2">
      <c r="C311" s="261" t="s">
        <v>492</v>
      </c>
      <c r="D311" s="275">
        <v>582334526</v>
      </c>
      <c r="E311" s="291">
        <v>49000000</v>
      </c>
      <c r="F311" s="291">
        <v>0</v>
      </c>
      <c r="G311" s="313">
        <f t="shared" si="1"/>
        <v>631334526</v>
      </c>
    </row>
    <row r="312" spans="2:17" x14ac:dyDescent="0.2">
      <c r="C312" s="261" t="s">
        <v>493</v>
      </c>
      <c r="D312" s="267">
        <v>-2216607552.8499999</v>
      </c>
      <c r="E312" s="267">
        <v>-186488519</v>
      </c>
      <c r="F312" s="291">
        <v>373687766</v>
      </c>
      <c r="G312" s="314">
        <f t="shared" si="1"/>
        <v>-2029408305.8499999</v>
      </c>
    </row>
    <row r="313" spans="2:17" x14ac:dyDescent="0.2">
      <c r="C313" s="261" t="s">
        <v>494</v>
      </c>
      <c r="D313" s="275">
        <v>-186488519.43000001</v>
      </c>
      <c r="E313" s="275">
        <v>-654477437.62000036</v>
      </c>
      <c r="F313" s="275">
        <f>-E312</f>
        <v>186488519</v>
      </c>
      <c r="G313" s="275">
        <f t="shared" si="1"/>
        <v>-654477438.05000043</v>
      </c>
    </row>
    <row r="314" spans="2:17" x14ac:dyDescent="0.2">
      <c r="C314" s="270" t="s">
        <v>495</v>
      </c>
      <c r="D314" s="315">
        <f>SUM(D308:D313)</f>
        <v>4489633113.7199993</v>
      </c>
      <c r="E314" s="315">
        <f>SUM(E308:E313)</f>
        <v>-791965956.62000036</v>
      </c>
      <c r="F314" s="315">
        <f>SUM(F308:F313)</f>
        <v>560176285</v>
      </c>
      <c r="G314" s="316">
        <f>SUM(G308:G313)</f>
        <v>4257843442.0999994</v>
      </c>
    </row>
    <row r="315" spans="2:17" x14ac:dyDescent="0.2">
      <c r="B315" s="4"/>
      <c r="G315" s="33"/>
    </row>
    <row r="316" spans="2:17" x14ac:dyDescent="0.2">
      <c r="B316" s="4"/>
      <c r="G316" s="33"/>
    </row>
    <row r="317" spans="2:17" x14ac:dyDescent="0.2">
      <c r="B317" s="4" t="s">
        <v>496</v>
      </c>
      <c r="G317" s="33"/>
    </row>
    <row r="318" spans="2:17" x14ac:dyDescent="0.2">
      <c r="B318" s="1" t="s">
        <v>430</v>
      </c>
      <c r="G318" s="33"/>
    </row>
    <row r="319" spans="2:17" ht="12.75" customHeight="1" x14ac:dyDescent="0.2">
      <c r="G319" s="299"/>
    </row>
    <row r="320" spans="2:17" x14ac:dyDescent="0.2">
      <c r="B320" s="4" t="s">
        <v>497</v>
      </c>
    </row>
    <row r="321" spans="2:5" ht="6" customHeight="1" x14ac:dyDescent="0.2">
      <c r="B321" s="317"/>
    </row>
    <row r="322" spans="2:5" x14ac:dyDescent="0.2">
      <c r="B322" s="318" t="s">
        <v>498</v>
      </c>
    </row>
    <row r="324" spans="2:5" x14ac:dyDescent="0.2">
      <c r="C324" s="284" t="s">
        <v>365</v>
      </c>
      <c r="D324" s="284" t="s">
        <v>379</v>
      </c>
      <c r="E324" s="284" t="s">
        <v>380</v>
      </c>
    </row>
    <row r="325" spans="2:5" x14ac:dyDescent="0.2">
      <c r="C325" s="270" t="s">
        <v>499</v>
      </c>
      <c r="D325" s="319"/>
      <c r="E325" s="319"/>
    </row>
    <row r="326" spans="2:5" x14ac:dyDescent="0.2">
      <c r="C326" s="288" t="s">
        <v>500</v>
      </c>
      <c r="D326" s="320">
        <v>898335044.86000001</v>
      </c>
      <c r="E326" s="320">
        <v>472348107.61000001</v>
      </c>
    </row>
    <row r="327" spans="2:5" x14ac:dyDescent="0.2">
      <c r="C327" s="288" t="s">
        <v>501</v>
      </c>
      <c r="D327" s="320">
        <v>266749060.71000001</v>
      </c>
      <c r="E327" s="320">
        <v>570008717.11000001</v>
      </c>
    </row>
    <row r="328" spans="2:5" x14ac:dyDescent="0.2">
      <c r="C328" s="288" t="s">
        <v>502</v>
      </c>
      <c r="D328" s="320">
        <v>15165550.029999999</v>
      </c>
      <c r="E328" s="320">
        <v>74771491.700000003</v>
      </c>
    </row>
    <row r="329" spans="2:5" x14ac:dyDescent="0.2">
      <c r="C329" s="321" t="s">
        <v>373</v>
      </c>
      <c r="D329" s="298">
        <f>SUM(D326:D328)</f>
        <v>1180249655.5999999</v>
      </c>
      <c r="E329" s="298">
        <f>SUM(E326:E328)</f>
        <v>1117128316.4200001</v>
      </c>
    </row>
    <row r="330" spans="2:5" x14ac:dyDescent="0.2">
      <c r="C330" s="270" t="s">
        <v>173</v>
      </c>
      <c r="D330" s="322"/>
      <c r="E330" s="322"/>
    </row>
    <row r="331" spans="2:5" x14ac:dyDescent="0.2">
      <c r="C331" s="288" t="s">
        <v>503</v>
      </c>
      <c r="D331" s="320">
        <v>3099056411.7999997</v>
      </c>
      <c r="E331" s="320">
        <v>4229718747.3799996</v>
      </c>
    </row>
    <row r="332" spans="2:5" x14ac:dyDescent="0.2">
      <c r="C332" s="288" t="s">
        <v>504</v>
      </c>
      <c r="D332" s="320">
        <v>717294734.70000005</v>
      </c>
      <c r="E332" s="323">
        <v>130197235.36</v>
      </c>
    </row>
    <row r="333" spans="2:5" x14ac:dyDescent="0.2">
      <c r="C333" s="288" t="s">
        <v>505</v>
      </c>
      <c r="D333" s="320">
        <v>460194060.86000001</v>
      </c>
      <c r="E333" s="323">
        <v>1251042421.5699999</v>
      </c>
    </row>
    <row r="334" spans="2:5" x14ac:dyDescent="0.2">
      <c r="C334" s="288" t="s">
        <v>506</v>
      </c>
      <c r="D334" s="320">
        <v>26252525.969999999</v>
      </c>
      <c r="E334" s="323">
        <v>60270731.060000002</v>
      </c>
    </row>
    <row r="335" spans="2:5" x14ac:dyDescent="0.2">
      <c r="C335" s="261" t="s">
        <v>507</v>
      </c>
      <c r="D335" s="324">
        <v>0</v>
      </c>
      <c r="E335" s="325">
        <v>0</v>
      </c>
    </row>
    <row r="336" spans="2:5" x14ac:dyDescent="0.2">
      <c r="C336" s="321" t="s">
        <v>373</v>
      </c>
      <c r="D336" s="298">
        <f>SUM(D331:D335)</f>
        <v>4302797733.3299999</v>
      </c>
      <c r="E336" s="298">
        <f>SUM(E331:E335)</f>
        <v>5671229135.3699999</v>
      </c>
    </row>
    <row r="337" spans="2:15" x14ac:dyDescent="0.2">
      <c r="D337" s="326"/>
    </row>
    <row r="338" spans="2:15" x14ac:dyDescent="0.2">
      <c r="D338" s="299"/>
    </row>
    <row r="339" spans="2:15" x14ac:dyDescent="0.2">
      <c r="B339" s="4" t="s">
        <v>508</v>
      </c>
    </row>
    <row r="340" spans="2:15" x14ac:dyDescent="0.2">
      <c r="B340" s="1" t="s">
        <v>509</v>
      </c>
    </row>
    <row r="342" spans="2:15" x14ac:dyDescent="0.2">
      <c r="B342" s="4" t="s">
        <v>510</v>
      </c>
    </row>
    <row r="343" spans="2:15" x14ac:dyDescent="0.2">
      <c r="B343" s="317" t="s">
        <v>511</v>
      </c>
    </row>
    <row r="344" spans="2:15" ht="6" customHeight="1" x14ac:dyDescent="0.2">
      <c r="B344" s="317"/>
    </row>
    <row r="345" spans="2:15" ht="12.75" customHeight="1" x14ac:dyDescent="0.2">
      <c r="B345" s="243" t="s">
        <v>512</v>
      </c>
      <c r="C345" s="243"/>
      <c r="D345" s="243"/>
      <c r="E345" s="243"/>
      <c r="F345" s="243"/>
      <c r="G345" s="243"/>
      <c r="H345" s="243"/>
      <c r="I345" s="243"/>
      <c r="J345" s="243"/>
      <c r="K345" s="243"/>
      <c r="L345" s="243"/>
      <c r="M345" s="194"/>
      <c r="N345" s="194"/>
      <c r="O345" s="194"/>
    </row>
    <row r="347" spans="2:15" x14ac:dyDescent="0.2">
      <c r="B347" s="317" t="s">
        <v>513</v>
      </c>
    </row>
    <row r="348" spans="2:15" ht="4.9000000000000004" customHeight="1" x14ac:dyDescent="0.2">
      <c r="B348" s="317"/>
    </row>
    <row r="349" spans="2:15" x14ac:dyDescent="0.2">
      <c r="B349" s="1" t="s">
        <v>514</v>
      </c>
    </row>
    <row r="351" spans="2:15" x14ac:dyDescent="0.2">
      <c r="B351" s="317" t="s">
        <v>515</v>
      </c>
    </row>
    <row r="352" spans="2:15" ht="15.75" x14ac:dyDescent="0.2">
      <c r="B352" s="243" t="s">
        <v>516</v>
      </c>
      <c r="C352" s="243"/>
      <c r="D352" s="243"/>
      <c r="E352" s="243"/>
      <c r="F352" s="243"/>
      <c r="G352" s="243"/>
      <c r="H352" s="243"/>
      <c r="I352" s="243"/>
      <c r="J352" s="243"/>
      <c r="K352" s="243"/>
      <c r="L352" s="243"/>
      <c r="M352" s="194"/>
      <c r="N352" s="194"/>
      <c r="O352" s="194"/>
    </row>
    <row r="354" spans="2:16" ht="12.75" customHeight="1" x14ac:dyDescent="0.2">
      <c r="B354" s="448" t="s">
        <v>517</v>
      </c>
      <c r="C354" s="448"/>
      <c r="D354" s="448"/>
      <c r="E354" s="448"/>
      <c r="F354" s="448"/>
      <c r="G354" s="448"/>
      <c r="H354" s="448"/>
      <c r="I354" s="448"/>
      <c r="J354" s="448"/>
      <c r="K354" s="448"/>
      <c r="L354" s="448"/>
    </row>
    <row r="355" spans="2:16" x14ac:dyDescent="0.2">
      <c r="B355" s="448"/>
      <c r="C355" s="448"/>
      <c r="D355" s="448"/>
      <c r="E355" s="448"/>
      <c r="F355" s="448"/>
      <c r="G355" s="448"/>
      <c r="H355" s="448"/>
      <c r="I355" s="448"/>
      <c r="J355" s="448"/>
      <c r="K355" s="448"/>
      <c r="L355" s="448"/>
    </row>
    <row r="356" spans="2:16" x14ac:dyDescent="0.2">
      <c r="B356" s="327"/>
      <c r="C356" s="327"/>
      <c r="D356" s="327"/>
      <c r="E356" s="327"/>
      <c r="F356" s="327"/>
      <c r="G356" s="327"/>
      <c r="H356" s="327"/>
      <c r="I356" s="327"/>
      <c r="J356" s="327"/>
      <c r="K356" s="327"/>
      <c r="L356" s="327"/>
    </row>
    <row r="357" spans="2:16" x14ac:dyDescent="0.2">
      <c r="B357" s="328" t="s">
        <v>518</v>
      </c>
      <c r="C357" s="327"/>
      <c r="D357" s="327"/>
      <c r="E357" s="327"/>
      <c r="F357" s="327"/>
      <c r="G357" s="327"/>
      <c r="H357" s="327"/>
      <c r="I357" s="327"/>
      <c r="J357" s="327"/>
      <c r="K357" s="327"/>
      <c r="L357" s="327"/>
    </row>
    <row r="358" spans="2:16" x14ac:dyDescent="0.2">
      <c r="B358" s="425" t="s">
        <v>519</v>
      </c>
      <c r="C358" s="425"/>
      <c r="D358" s="425"/>
      <c r="E358" s="425"/>
      <c r="F358" s="425"/>
      <c r="G358" s="425"/>
      <c r="H358" s="425"/>
      <c r="I358" s="425"/>
      <c r="J358" s="425"/>
      <c r="K358" s="425"/>
      <c r="L358" s="425"/>
      <c r="M358" s="425"/>
      <c r="N358" s="425"/>
      <c r="O358" s="425"/>
    </row>
    <row r="359" spans="2:16" x14ac:dyDescent="0.2">
      <c r="B359" s="425"/>
      <c r="C359" s="425"/>
      <c r="D359" s="425"/>
      <c r="E359" s="425"/>
      <c r="F359" s="425"/>
      <c r="G359" s="425"/>
      <c r="H359" s="425"/>
      <c r="I359" s="425"/>
      <c r="J359" s="425"/>
      <c r="K359" s="425"/>
      <c r="L359" s="425"/>
      <c r="M359" s="425"/>
      <c r="N359" s="425"/>
      <c r="O359" s="425"/>
    </row>
    <row r="360" spans="2:16" x14ac:dyDescent="0.2">
      <c r="B360" s="46" t="s">
        <v>520</v>
      </c>
      <c r="C360" s="327"/>
      <c r="D360" s="327"/>
      <c r="E360" s="327"/>
      <c r="F360" s="327"/>
      <c r="G360" s="327"/>
      <c r="H360" s="327"/>
      <c r="I360" s="327"/>
      <c r="J360" s="327"/>
      <c r="K360" s="327"/>
      <c r="L360" s="327"/>
    </row>
    <row r="361" spans="2:16" x14ac:dyDescent="0.2">
      <c r="B361" s="46"/>
      <c r="C361" s="327"/>
      <c r="D361" s="327"/>
      <c r="E361" s="327"/>
      <c r="F361" s="327"/>
      <c r="G361" s="327"/>
      <c r="H361" s="327"/>
      <c r="I361" s="327"/>
      <c r="J361" s="327"/>
      <c r="K361" s="327"/>
      <c r="L361" s="327"/>
    </row>
    <row r="362" spans="2:16" x14ac:dyDescent="0.2">
      <c r="B362" s="46" t="s">
        <v>521</v>
      </c>
      <c r="C362" s="327"/>
      <c r="D362" s="327"/>
      <c r="E362" s="327"/>
      <c r="F362" s="327"/>
      <c r="G362" s="327"/>
      <c r="H362" s="327"/>
      <c r="I362" s="327"/>
      <c r="J362" s="327"/>
      <c r="K362" s="327"/>
      <c r="L362" s="327"/>
    </row>
    <row r="363" spans="2:16" x14ac:dyDescent="0.2">
      <c r="B363" s="46"/>
      <c r="C363" s="327"/>
      <c r="D363" s="327"/>
      <c r="E363" s="327"/>
      <c r="F363" s="327"/>
      <c r="G363" s="327"/>
      <c r="H363" s="327"/>
      <c r="I363" s="327"/>
      <c r="J363" s="327"/>
      <c r="K363" s="327"/>
      <c r="L363" s="327"/>
    </row>
    <row r="364" spans="2:16" x14ac:dyDescent="0.2">
      <c r="B364" s="328" t="s">
        <v>522</v>
      </c>
      <c r="C364" s="327"/>
      <c r="D364" s="327"/>
      <c r="E364" s="327"/>
      <c r="F364" s="327"/>
      <c r="G364" s="327"/>
      <c r="H364" s="327"/>
      <c r="I364" s="327"/>
      <c r="J364" s="327"/>
      <c r="K364" s="327"/>
      <c r="L364" s="327"/>
      <c r="P364" s="187"/>
    </row>
    <row r="365" spans="2:16" x14ac:dyDescent="0.2">
      <c r="B365" s="327"/>
      <c r="C365" s="327"/>
      <c r="D365" s="327"/>
      <c r="E365" s="327"/>
      <c r="F365" s="327"/>
      <c r="G365" s="327"/>
      <c r="H365" s="327"/>
      <c r="I365" s="327"/>
      <c r="J365" s="327"/>
      <c r="K365" s="327"/>
      <c r="L365" s="327"/>
    </row>
    <row r="366" spans="2:16" x14ac:dyDescent="0.2">
      <c r="B366" s="329" t="s">
        <v>523</v>
      </c>
      <c r="C366" s="327"/>
      <c r="D366" s="330">
        <v>2021</v>
      </c>
      <c r="E366" s="330">
        <v>2020</v>
      </c>
      <c r="L366" s="327"/>
      <c r="M366" s="327"/>
      <c r="N366" s="327"/>
      <c r="O366" s="327"/>
    </row>
    <row r="367" spans="2:16" x14ac:dyDescent="0.2">
      <c r="B367" s="46" t="s">
        <v>101</v>
      </c>
      <c r="C367" s="327"/>
      <c r="D367" s="331">
        <v>47703601739</v>
      </c>
      <c r="E367" s="331">
        <v>48565802974.040001</v>
      </c>
      <c r="L367" s="327"/>
      <c r="M367" s="327"/>
      <c r="N367" s="327"/>
      <c r="O367" s="327"/>
    </row>
    <row r="368" spans="2:16" x14ac:dyDescent="0.2">
      <c r="B368" s="46" t="s">
        <v>524</v>
      </c>
      <c r="C368" s="327"/>
      <c r="D368" s="331">
        <v>84230843713</v>
      </c>
      <c r="E368" s="331">
        <v>78670447821.649994</v>
      </c>
      <c r="L368" s="327"/>
      <c r="M368" s="327"/>
      <c r="N368" s="327"/>
      <c r="O368" s="327"/>
    </row>
    <row r="369" spans="2:15" ht="13.5" thickBot="1" x14ac:dyDescent="0.25">
      <c r="B369" s="328" t="s">
        <v>525</v>
      </c>
      <c r="C369" s="332"/>
      <c r="D369" s="333">
        <f>SUM(D367:D368)</f>
        <v>131934445452</v>
      </c>
      <c r="E369" s="333">
        <f>SUM(E367:E368)</f>
        <v>127236250795.69</v>
      </c>
      <c r="L369" s="327"/>
      <c r="M369" s="327"/>
      <c r="N369" s="327"/>
      <c r="O369" s="327"/>
    </row>
    <row r="370" spans="2:15" ht="13.5" thickTop="1" x14ac:dyDescent="0.2">
      <c r="B370" s="327"/>
      <c r="C370" s="327"/>
      <c r="D370" s="334"/>
      <c r="E370" s="335"/>
      <c r="H370" s="327"/>
      <c r="I370" s="327"/>
      <c r="J370" s="327"/>
      <c r="L370" s="327"/>
      <c r="M370" s="327"/>
      <c r="N370" s="327"/>
      <c r="O370" s="327"/>
    </row>
    <row r="371" spans="2:15" x14ac:dyDescent="0.2">
      <c r="B371" s="327"/>
      <c r="C371" s="327"/>
      <c r="D371" s="334"/>
      <c r="E371" s="335"/>
      <c r="H371" s="327"/>
      <c r="I371" s="327"/>
      <c r="J371" s="327"/>
      <c r="L371" s="327"/>
      <c r="M371" s="327"/>
      <c r="N371" s="327"/>
      <c r="O371" s="327"/>
    </row>
    <row r="372" spans="2:15" x14ac:dyDescent="0.2">
      <c r="B372" s="329" t="s">
        <v>526</v>
      </c>
      <c r="C372" s="327"/>
      <c r="D372" s="334"/>
      <c r="E372" s="335"/>
      <c r="H372" s="327"/>
      <c r="I372" s="327"/>
      <c r="J372" s="327"/>
      <c r="L372" s="327"/>
      <c r="M372" s="327"/>
      <c r="N372" s="327"/>
      <c r="O372" s="327"/>
    </row>
    <row r="373" spans="2:15" x14ac:dyDescent="0.2">
      <c r="B373" s="46" t="s">
        <v>527</v>
      </c>
      <c r="C373" s="327"/>
      <c r="D373" s="331">
        <v>130933358824.05</v>
      </c>
      <c r="E373" s="331">
        <v>126996687103.63</v>
      </c>
      <c r="H373" s="327"/>
      <c r="L373" s="327"/>
      <c r="M373" s="327"/>
      <c r="N373" s="327"/>
      <c r="O373" s="327"/>
    </row>
    <row r="374" spans="2:15" x14ac:dyDescent="0.2">
      <c r="B374" s="46" t="s">
        <v>528</v>
      </c>
      <c r="C374" s="327"/>
      <c r="D374" s="331">
        <v>1000972516</v>
      </c>
      <c r="E374" s="331">
        <v>168176909.75</v>
      </c>
      <c r="H374" s="327"/>
      <c r="L374" s="327"/>
      <c r="M374" s="327"/>
      <c r="N374" s="327"/>
      <c r="O374" s="327"/>
    </row>
    <row r="375" spans="2:15" x14ac:dyDescent="0.2">
      <c r="B375" s="1" t="s">
        <v>529</v>
      </c>
      <c r="C375" s="9"/>
      <c r="D375" s="331">
        <v>114112</v>
      </c>
      <c r="E375" s="331">
        <v>71386782.349999994</v>
      </c>
      <c r="H375" s="9"/>
      <c r="L375" s="327"/>
      <c r="M375" s="327"/>
      <c r="N375" s="327"/>
      <c r="O375" s="327"/>
    </row>
    <row r="376" spans="2:15" ht="13.5" thickBot="1" x14ac:dyDescent="0.25">
      <c r="B376" s="328" t="s">
        <v>530</v>
      </c>
      <c r="C376" s="9"/>
      <c r="D376" s="333">
        <f>SUM(D373:D375)</f>
        <v>131934445452.05</v>
      </c>
      <c r="E376" s="336">
        <f>SUM(E373:E375)</f>
        <v>127236250795.73001</v>
      </c>
      <c r="H376" s="9"/>
      <c r="L376" s="327"/>
      <c r="M376" s="327"/>
      <c r="N376" s="327"/>
      <c r="O376" s="327"/>
    </row>
    <row r="377" spans="2:15" ht="13.5" thickTop="1" x14ac:dyDescent="0.2">
      <c r="B377" s="337"/>
      <c r="C377" s="9"/>
      <c r="D377" s="9"/>
      <c r="E377" s="9"/>
      <c r="F377" s="9"/>
      <c r="H377" s="9"/>
      <c r="I377" s="9"/>
      <c r="J377" s="9"/>
      <c r="K377" s="9"/>
      <c r="L377" s="327"/>
      <c r="M377" s="327"/>
      <c r="N377" s="327"/>
      <c r="O377" s="327"/>
    </row>
    <row r="378" spans="2:15" x14ac:dyDescent="0.2">
      <c r="B378" s="43" t="s">
        <v>531</v>
      </c>
    </row>
    <row r="379" spans="2:15" ht="4.1500000000000004" customHeight="1" x14ac:dyDescent="0.2">
      <c r="B379" s="43"/>
    </row>
    <row r="380" spans="2:15" ht="28.15" customHeight="1" x14ac:dyDescent="0.2">
      <c r="B380" s="378" t="s">
        <v>532</v>
      </c>
      <c r="C380" s="378"/>
      <c r="D380" s="378"/>
      <c r="E380" s="378"/>
      <c r="F380" s="378"/>
      <c r="G380" s="378"/>
      <c r="H380" s="378"/>
      <c r="I380" s="378"/>
      <c r="J380" s="378"/>
      <c r="K380" s="378"/>
      <c r="L380" s="378"/>
      <c r="M380" s="378"/>
    </row>
    <row r="382" spans="2:15" x14ac:dyDescent="0.2">
      <c r="B382" s="43" t="s">
        <v>533</v>
      </c>
    </row>
    <row r="383" spans="2:15" ht="27" customHeight="1" x14ac:dyDescent="0.2">
      <c r="B383" s="243" t="s">
        <v>534</v>
      </c>
      <c r="C383" s="240"/>
      <c r="D383" s="240"/>
      <c r="E383" s="240"/>
      <c r="F383" s="240"/>
      <c r="G383" s="240"/>
      <c r="H383" s="240"/>
      <c r="I383" s="240"/>
      <c r="J383" s="240"/>
      <c r="K383" s="240"/>
      <c r="L383" s="240"/>
      <c r="M383" s="240"/>
      <c r="N383" s="240"/>
      <c r="O383" s="240"/>
    </row>
    <row r="384" spans="2:15" x14ac:dyDescent="0.2">
      <c r="B384" s="44"/>
      <c r="C384" s="44"/>
      <c r="D384" s="44"/>
      <c r="E384" s="44"/>
      <c r="F384" s="44"/>
      <c r="G384" s="44"/>
      <c r="H384" s="44"/>
      <c r="I384" s="44"/>
      <c r="J384" s="44"/>
      <c r="K384" s="44"/>
      <c r="L384" s="44"/>
    </row>
    <row r="393" spans="2:11" x14ac:dyDescent="0.2">
      <c r="C393" s="210"/>
      <c r="D393" s="210"/>
      <c r="F393" s="210"/>
      <c r="G393" s="210"/>
      <c r="I393" s="13"/>
      <c r="J393" s="13"/>
      <c r="K393" s="13"/>
    </row>
    <row r="394" spans="2:11" x14ac:dyDescent="0.2">
      <c r="B394" s="121" t="s">
        <v>88</v>
      </c>
      <c r="C394" s="210"/>
      <c r="D394" s="210"/>
      <c r="F394" s="48" t="s">
        <v>89</v>
      </c>
      <c r="G394" s="210"/>
      <c r="I394" s="13"/>
      <c r="J394" s="13"/>
      <c r="K394" s="338" t="s">
        <v>90</v>
      </c>
    </row>
    <row r="395" spans="2:11" x14ac:dyDescent="0.2">
      <c r="B395" s="121" t="s">
        <v>34</v>
      </c>
      <c r="F395" s="48" t="s">
        <v>39</v>
      </c>
      <c r="K395" s="339" t="s">
        <v>91</v>
      </c>
    </row>
  </sheetData>
  <mergeCells count="61">
    <mergeCell ref="C239:E239"/>
    <mergeCell ref="C275:D275"/>
    <mergeCell ref="B354:L355"/>
    <mergeCell ref="B358:O359"/>
    <mergeCell ref="B380:M380"/>
    <mergeCell ref="C181:H181"/>
    <mergeCell ref="B188:K189"/>
    <mergeCell ref="C191:E191"/>
    <mergeCell ref="C201:C202"/>
    <mergeCell ref="D201:H201"/>
    <mergeCell ref="I201:L201"/>
    <mergeCell ref="C149:C150"/>
    <mergeCell ref="D149:D150"/>
    <mergeCell ref="E149:F149"/>
    <mergeCell ref="C108:I108"/>
    <mergeCell ref="C109:I109"/>
    <mergeCell ref="C110:I110"/>
    <mergeCell ref="C118:I118"/>
    <mergeCell ref="C120:I120"/>
    <mergeCell ref="C122:I122"/>
    <mergeCell ref="C124:I124"/>
    <mergeCell ref="C126:I126"/>
    <mergeCell ref="C127:I127"/>
    <mergeCell ref="C128:I128"/>
    <mergeCell ref="C133:I133"/>
    <mergeCell ref="C107:I107"/>
    <mergeCell ref="B61:K61"/>
    <mergeCell ref="B62:K62"/>
    <mergeCell ref="B64:M65"/>
    <mergeCell ref="B69:M71"/>
    <mergeCell ref="B79:M80"/>
    <mergeCell ref="B81:M81"/>
    <mergeCell ref="B90:M92"/>
    <mergeCell ref="D95:D96"/>
    <mergeCell ref="D97:D98"/>
    <mergeCell ref="D99:D100"/>
    <mergeCell ref="B104:I104"/>
    <mergeCell ref="B59:J59"/>
    <mergeCell ref="A26:M26"/>
    <mergeCell ref="A27:M27"/>
    <mergeCell ref="A28:M28"/>
    <mergeCell ref="A30:M32"/>
    <mergeCell ref="B33:M37"/>
    <mergeCell ref="B42:M46"/>
    <mergeCell ref="B49:J49"/>
    <mergeCell ref="B51:M51"/>
    <mergeCell ref="B53:J53"/>
    <mergeCell ref="B55:J55"/>
    <mergeCell ref="B57:L57"/>
    <mergeCell ref="A25:L25"/>
    <mergeCell ref="B1:M1"/>
    <mergeCell ref="B4:M6"/>
    <mergeCell ref="B9:M13"/>
    <mergeCell ref="B14:M15"/>
    <mergeCell ref="B16:M17"/>
    <mergeCell ref="A19:M19"/>
    <mergeCell ref="A20:M20"/>
    <mergeCell ref="A21:M21"/>
    <mergeCell ref="A22:L22"/>
    <mergeCell ref="A23:L23"/>
    <mergeCell ref="A24:L24"/>
  </mergeCells>
  <pageMargins left="0.25" right="0.25" top="0.32" bottom="0.75" header="0.3" footer="0.3"/>
  <pageSetup paperSize="9" orientation="portrait" r:id="rId1"/>
  <ignoredErrors>
    <ignoredError sqref="D369:E369" formulaRange="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1" Type="http://schemas.openxmlformats.org/package/2006/relationships/digital-signature/signature" Target="sig1.xml"/><Relationship Id="rId5" Type="http://schemas.openxmlformats.org/package/2006/relationships/digital-signature/signature" Target="sig2.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PbkINNwNslOvuB/F54muvOxBAaQzAxwEelv4Svx8tPw=</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zLsBhstJFeqSuKWiUEhX+lOEyVEkcKanfYEFfrvQmdw=</DigestValue>
    </Reference>
  </SignedInfo>
  <SignatureValue>pTBahOd1Tk2zTQc1Oi7Pd5xqjUhU6r//3ktzgJ2IXL0e9hF/zyx+eh/NmQAZKOCCcKQtxvH4Y3iM
Vj4IQsLZIT0TkNXuJnhkdh7LPZg2CrxvaCXI/b1UnjjiWqEtSjWyMnXSWdbOdjpuNQEOriqGEsI1
cMBryTkhZC704exAhICFfQZI88RYjDnA01DjZDjj+t+t1TYWY2vjDWYssJw1yOPgQpf1r1cEY0Of
KZeDONJEV5etpZs8A37tv8j5nWJ4CCfrsK7hVLRh/Fr9+I6KouZP+t32Im1Dj+nDejsadmP3sn1I
+l/IBmn2goOSskRPVpSqd45efMgNEgNnyd/zRA==</SignatureValue>
  <KeyInfo>
    <X509Data>
      <X509Certificate>MIIIGjCCBgKgAwIBAgITXAAAX1Rvs06r02NLqAAAAABfVDANBgkqhkiG9w0BAQsFADBXMRcwFQYDVQQFEw5SVUMgODAwODA2MTAtNzEVMBMGA1UEChMMQ09ERTEwMCBTLkEuMQswCQYDVQQGEwJQWTEYMBYGA1UEAxMPQ0EtQ09ERTEwMCBTLkEuMB4XDTIxMDUwMzE2MjI1OVoXDTIzMDUwMzE2MjI1OVowgbMxLDAqBgNVBAMTI0pFUk9OSU1PIElHTkFDSU8gUElST1ZBTk8gRkFMQUJFTExBMRcwFQYDVQQKEw5QRVJTT05BIEZJU0lDQTELMAkGA1UEBhMCUFkxGTAXBgNVBCoTEEpFUk9OSU1PIElHTkFDSU8xGzAZBgNVBAQTElBJUk9WQU5PIEZBTEFCRUxMQTESMBAGA1UEBRMJQ0kyMzg3OTMwMREwDwYDVQQLEwhGSVJNQSBGMjCCASIwDQYJKoZIhvcNAQEBBQADggEPADCCAQoCggEBAMTxOI5zxQ6mOfN0OJ6gBbSj0pyNEO/1ax5b0EkYXxSnS2yqCb2iO/laBgCWRZUjUaXjc/GOgzpAUmMrXt4e5Z2QyhHRNBB9Yh9FRhfbq9YHnLKMkIB3HO8IiRelYACFCL9ezOWqnS9FVGgjj2Wt3sq5U/3tEuVPQZwplBUkf8bc/PQPs74OzdExOvZJ+kAzXffsx/Z76/98u8bdigD26c2QaUIpiIhRHvT3Bp1Q/Y6JheQGwNLJKv/sRVuih29fUGlbJebLO1LeKQAxmqF/MrpLntwwDyRLUN9vQ7vwMfOeM5nVHZtgaokKvIexS8RD0kz6c/m0jGXP5aPt82Ydw4UCAwEAAaOCA4AwggN8MA4GA1UdDwEB/wQEAwIF4DAMBgNVHRMBAf8EAjAAMCAGA1UdJQEB/wQWMBQGCCsGAQUFBwMCBggrBgEFBQcDBDAdBgNVHQ4EFgQUi2+1OlRHCxRKMalpe3X1cL1OCwE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QYDVR0RBBowGIEWR0VTVElPTkBHRVNUSU9OLkNPTS5QWTANBgkqhkiG9w0BAQsFAAOCAgEAJvtZZ+EyuEv2SPLuSXpx/6HN0Bl8Z76a0yw4vi+9J8gHrgPiMhk8zvpPXL+iINQKRA6UJxclzNmQobpmiT3H0DsnIiJCfETL0zZ84evWf5/lq4wKPYzAaO9vgEW9zEibIxa8EFCrfHuAtmrXzY0KhODCp2RM4Cp4H/JZn+4YySyvmfUUWsJEKrKDQK5ngaODwU2OZ6swMVUhFRNnCzdEXoJFMxXza1di4yfwaGp20VzUi+3A5W1+mYwZ0DmN/Eiyy1JRYuM60/jReIzTHak+/lUpkvCinqWNoGxI4MYP9iCqIaB2osvQOijwNKT3IpLihuvOVL+LMBH/0D4lvIjMur+AJDJKzfq6+mAHmqRX+mNwehalOaqATygZoIDe8MoPVMWKkU5eYt1U7mpbiJqqhojVVCG0B2QDd2wDYk9xvo34l/5FqXVzlScAv94jz7lkA9TZIzodwkiHEjG288xpdFEipfmnZjT58f8tpEn1qVuZJP5yzK3NgO3tsj/x5eq5lE70+vUpxtu0RjiqRMCuJqObgQoK0Prwe6v4DFtbSOsJAIlnBoakN3ZwZ5eYIq1TIhGCLfcj948cMdPsY5G6hLlkNPeIBVq7e/OcnRqjKM0AR1DP7pej6OGAhE2KHw3j0Df7huDSPo98qT8UnYnU/BZrSuNXAbdYNMqIhxYW5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nwrZvY8UxnhBhjhJIMo/JyK/hfxEtgWqZNiSF8LMeIA=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tFcwe+tlzUiJkZHc/p8y0Vn9w8CU5KsL7V/n68RW0tY=</DigestValue>
      </Reference>
      <Reference URI="/xl/media/image1.emf?ContentType=image/x-emf">
        <DigestMethod Algorithm="http://www.w3.org/2001/04/xmlenc#sha256"/>
        <DigestValue>jcn6/+qX439g/U09lDuo1nw2LVYYVpsuLP05VEAv1wc=</DigestValue>
      </Reference>
      <Reference URI="/xl/printerSettings/printerSettings1.bin?ContentType=application/vnd.openxmlformats-officedocument.spreadsheetml.printerSettings">
        <DigestMethod Algorithm="http://www.w3.org/2001/04/xmlenc#sha256"/>
        <DigestValue>XgqCiRcE+okjG++cQ6YoegXBRE5ojd/WkFztsv35aTg=</DigestValue>
      </Reference>
      <Reference URI="/xl/printerSettings/printerSettings2.bin?ContentType=application/vnd.openxmlformats-officedocument.spreadsheetml.printerSettings">
        <DigestMethod Algorithm="http://www.w3.org/2001/04/xmlenc#sha256"/>
        <DigestValue>XgqCiRcE+okjG++cQ6YoegXBRE5ojd/WkFztsv35aTg=</DigestValue>
      </Reference>
      <Reference URI="/xl/printerSettings/printerSettings3.bin?ContentType=application/vnd.openxmlformats-officedocument.spreadsheetml.printerSettings">
        <DigestMethod Algorithm="http://www.w3.org/2001/04/xmlenc#sha256"/>
        <DigestValue>XgqCiRcE+okjG++cQ6YoegXBRE5ojd/WkFztsv35aTg=</DigestValue>
      </Reference>
      <Reference URI="/xl/printerSettings/printerSettings4.bin?ContentType=application/vnd.openxmlformats-officedocument.spreadsheetml.printerSettings">
        <DigestMethod Algorithm="http://www.w3.org/2001/04/xmlenc#sha256"/>
        <DigestValue>XgqCiRcE+okjG++cQ6YoegXBRE5ojd/WkFztsv35aTg=</DigestValue>
      </Reference>
      <Reference URI="/xl/printerSettings/printerSettings5.bin?ContentType=application/vnd.openxmlformats-officedocument.spreadsheetml.printerSettings">
        <DigestMethod Algorithm="http://www.w3.org/2001/04/xmlenc#sha256"/>
        <DigestValue>WYHzrjr24eV1TdK0nPeqFJTH681/3cW23yfsStMqjX4=</DigestValue>
      </Reference>
      <Reference URI="/xl/printerSettings/printerSettings6.bin?ContentType=application/vnd.openxmlformats-officedocument.spreadsheetml.printerSettings">
        <DigestMethod Algorithm="http://www.w3.org/2001/04/xmlenc#sha256"/>
        <DigestValue>XgqCiRcE+okjG++cQ6YoegXBRE5ojd/WkFztsv35aTg=</DigestValue>
      </Reference>
      <Reference URI="/xl/sharedStrings.xml?ContentType=application/vnd.openxmlformats-officedocument.spreadsheetml.sharedStrings+xml">
        <DigestMethod Algorithm="http://www.w3.org/2001/04/xmlenc#sha256"/>
        <DigestValue>EtMrYyFiOb4D1rxXhcKfK4ovZ/qPkEk3vMFssul3zm4=</DigestValue>
      </Reference>
      <Reference URI="/xl/styles.xml?ContentType=application/vnd.openxmlformats-officedocument.spreadsheetml.styles+xml">
        <DigestMethod Algorithm="http://www.w3.org/2001/04/xmlenc#sha256"/>
        <DigestValue>v541ctakKPhvUJruewPZCBK+EuTI0cFvii2dyW+n4V0=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c8t31tmaBTk4hYDka2QvwOwQRY5kJpZwCh6AFiUGq1w=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KEwKuAS1ysk31ZphuTZcJvka7VPF3Cbfz7hJyaVXG/4=</DigestValue>
      </Reference>
      <Reference URI="/xl/worksheets/sheet2.xml?ContentType=application/vnd.openxmlformats-officedocument.spreadsheetml.worksheet+xml">
        <DigestMethod Algorithm="http://www.w3.org/2001/04/xmlenc#sha256"/>
        <DigestValue>bmi7+0A4NCJo8NQmWs600uks0dqvF9xCY3wGTSuz73Q=</DigestValue>
      </Reference>
      <Reference URI="/xl/worksheets/sheet3.xml?ContentType=application/vnd.openxmlformats-officedocument.spreadsheetml.worksheet+xml">
        <DigestMethod Algorithm="http://www.w3.org/2001/04/xmlenc#sha256"/>
        <DigestValue>rYO2I0AifO3za9zLOFgkE1qWRAmPUfbuYy65aDJg+C4=</DigestValue>
      </Reference>
      <Reference URI="/xl/worksheets/sheet4.xml?ContentType=application/vnd.openxmlformats-officedocument.spreadsheetml.worksheet+xml">
        <DigestMethod Algorithm="http://www.w3.org/2001/04/xmlenc#sha256"/>
        <DigestValue>L8I+fudV+iDOBSFuxn12zVO46vTIFXnDkntsjgUT8R8=</DigestValue>
      </Reference>
      <Reference URI="/xl/worksheets/sheet5.xml?ContentType=application/vnd.openxmlformats-officedocument.spreadsheetml.worksheet+xml">
        <DigestMethod Algorithm="http://www.w3.org/2001/04/xmlenc#sha256"/>
        <DigestValue>1kPdOVDj5VLcGNLxfmszyI1CDgjcP6bl1JijBLZE5W4=</DigestValue>
      </Reference>
      <Reference URI="/xl/worksheets/sheet6.xml?ContentType=application/vnd.openxmlformats-officedocument.spreadsheetml.worksheet+xml">
        <DigestMethod Algorithm="http://www.w3.org/2001/04/xmlenc#sha256"/>
        <DigestValue>enPCKufRG5OrVHduOO89O6Zi+TUWJEv98xGFdXj2Nd4=</DigestValue>
      </Reference>
    </Manifest>
    <SignatureProperties>
      <SignatureProperty Id="idSignatureTime" Target="#idPackageSignature">
        <mdssi:SignatureTime xmlns:mdssi="http://schemas.openxmlformats.org/package/2006/digital-signature">
          <mdssi:Format>YYYY-MM-DDThh:mm:ssTZD</mdssi:Format>
          <mdssi:Value>2022-03-31T20:45:38Z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2022-03-31T20:45:38Z</xd:SigningTime>
          <xd:SigningCertificate>
            <xd:Cert>
              <xd:CertDigest>
                <DigestMethod Algorithm="http://www.w3.org/2001/04/xmlenc#sha256"/>
                <DigestValue>u2+9x0SNfp4p+pVDZcKIq4OUr7f3IpuHyrts7Ba6c2E=</DigestValue>
              </xd:CertDigest>
              <xd:IssuerSerial>
                <X509IssuerName>CN=CA-CODE100 S.A., C=PY, O=CODE100 S.A., SERIALNUMBER=RUC 80080610-7</X509IssuerName>
                <X509SerialNumber>2051668684979895418359870248701542156822667092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NhfY33N/K+X/mgXlD+fxzBJhDZlFpdp7crLIR8hR+7o=</DigestValue>
    </Reference>
    <Reference Type="http://www.w3.org/2000/09/xmldsig#Object" URI="#idOfficeObject">
      <DigestMethod Algorithm="http://www.w3.org/2001/04/xmlenc#sha256"/>
      <DigestValue>xoXDHteRc6ivp+wT81uo/9RkKJR9Q2YCZTXEag4qnqQ=</DigestValue>
    </Reference>
    <Reference Type="http://uri.etsi.org/01903#SignedProperties" URI="#idSignedProperties">
      <Transforms>
        <Transform Algorithm="http://www.w3.org/TR/2001/REC-xml-c14n-20010315"/>
      </Transforms>
      <DigestMethod Algorithm="http://www.w3.org/2001/04/xmlenc#sha256"/>
      <DigestValue>qBsCcglIzxgq6VXpoqiZWhn4a8QhNEJ0HAhghGWnp2o=</DigestValue>
    </Reference>
  </SignedInfo>
  <SignatureValue>RVcA+KVP6mPb55ypUML1PXspHFGFzAH1jXOgPMkn7U0reazP1uZw+ZSakcml4BohhaLofEsLtyLj
2I1fK63AXL4G+zdb+6qQtg7af11k1ZO+hvBznBlya1a7i00w/OGvB8TISrWEJZY/VhD5hWeilLNA
Xh+umksZL6Nywgk7euZqVCTwVy9EMaTK6HgbZ21VoaLnHQCVe2BnI1qalfSRiE6bge+W107srIMr
x+dMd0VwQDlOYEMPiRFEg7H2aobOEWe49vj2hOeAb5ZsSk6WQPzvBf1xAGCnwQr8TySX7tluMIIW
Qcly0T0QPZisOp/t7LGDtIwjxHcWbpWP3khF1Q==</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nwrZvY8UxnhBhjhJIMo/JyK/hfxEtgWqZNiSF8LMeIA=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tFcwe+tlzUiJkZHc/p8y0Vn9w8CU5KsL7V/n68RW0tY=</DigestValue>
      </Reference>
      <Reference URI="/xl/media/image1.emf?ContentType=image/x-emf">
        <DigestMethod Algorithm="http://www.w3.org/2001/04/xmlenc#sha256"/>
        <DigestValue>jcn6/+qX439g/U09lDuo1nw2LVYYVpsuLP05VEAv1wc=</DigestValue>
      </Reference>
      <Reference URI="/xl/printerSettings/printerSettings1.bin?ContentType=application/vnd.openxmlformats-officedocument.spreadsheetml.printerSettings">
        <DigestMethod Algorithm="http://www.w3.org/2001/04/xmlenc#sha256"/>
        <DigestValue>XgqCiRcE+okjG++cQ6YoegXBRE5ojd/WkFztsv35aTg=</DigestValue>
      </Reference>
      <Reference URI="/xl/printerSettings/printerSettings2.bin?ContentType=application/vnd.openxmlformats-officedocument.spreadsheetml.printerSettings">
        <DigestMethod Algorithm="http://www.w3.org/2001/04/xmlenc#sha256"/>
        <DigestValue>XgqCiRcE+okjG++cQ6YoegXBRE5ojd/WkFztsv35aTg=</DigestValue>
      </Reference>
      <Reference URI="/xl/printerSettings/printerSettings3.bin?ContentType=application/vnd.openxmlformats-officedocument.spreadsheetml.printerSettings">
        <DigestMethod Algorithm="http://www.w3.org/2001/04/xmlenc#sha256"/>
        <DigestValue>XgqCiRcE+okjG++cQ6YoegXBRE5ojd/WkFztsv35aTg=</DigestValue>
      </Reference>
      <Reference URI="/xl/printerSettings/printerSettings4.bin?ContentType=application/vnd.openxmlformats-officedocument.spreadsheetml.printerSettings">
        <DigestMethod Algorithm="http://www.w3.org/2001/04/xmlenc#sha256"/>
        <DigestValue>XgqCiRcE+okjG++cQ6YoegXBRE5ojd/WkFztsv35aTg=</DigestValue>
      </Reference>
      <Reference URI="/xl/printerSettings/printerSettings5.bin?ContentType=application/vnd.openxmlformats-officedocument.spreadsheetml.printerSettings">
        <DigestMethod Algorithm="http://www.w3.org/2001/04/xmlenc#sha256"/>
        <DigestValue>WYHzrjr24eV1TdK0nPeqFJTH681/3cW23yfsStMqjX4=</DigestValue>
      </Reference>
      <Reference URI="/xl/printerSettings/printerSettings6.bin?ContentType=application/vnd.openxmlformats-officedocument.spreadsheetml.printerSettings">
        <DigestMethod Algorithm="http://www.w3.org/2001/04/xmlenc#sha256"/>
        <DigestValue>XgqCiRcE+okjG++cQ6YoegXBRE5ojd/WkFztsv35aTg=</DigestValue>
      </Reference>
      <Reference URI="/xl/sharedStrings.xml?ContentType=application/vnd.openxmlformats-officedocument.spreadsheetml.sharedStrings+xml">
        <DigestMethod Algorithm="http://www.w3.org/2001/04/xmlenc#sha256"/>
        <DigestValue>EtMrYyFiOb4D1rxXhcKfK4ovZ/qPkEk3vMFssul3zm4=</DigestValue>
      </Reference>
      <Reference URI="/xl/styles.xml?ContentType=application/vnd.openxmlformats-officedocument.spreadsheetml.styles+xml">
        <DigestMethod Algorithm="http://www.w3.org/2001/04/xmlenc#sha256"/>
        <DigestValue>v541ctakKPhvUJruewPZCBK+EuTI0cFvii2dyW+n4V0=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c8t31tmaBTk4hYDka2QvwOwQRY5kJpZwCh6AFiUGq1w=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KEwKuAS1ysk31ZphuTZcJvka7VPF3Cbfz7hJyaVXG/4=</DigestValue>
      </Reference>
      <Reference URI="/xl/worksheets/sheet2.xml?ContentType=application/vnd.openxmlformats-officedocument.spreadsheetml.worksheet+xml">
        <DigestMethod Algorithm="http://www.w3.org/2001/04/xmlenc#sha256"/>
        <DigestValue>bmi7+0A4NCJo8NQmWs600uks0dqvF9xCY3wGTSuz73Q=</DigestValue>
      </Reference>
      <Reference URI="/xl/worksheets/sheet3.xml?ContentType=application/vnd.openxmlformats-officedocument.spreadsheetml.worksheet+xml">
        <DigestMethod Algorithm="http://www.w3.org/2001/04/xmlenc#sha256"/>
        <DigestValue>rYO2I0AifO3za9zLOFgkE1qWRAmPUfbuYy65aDJg+C4=</DigestValue>
      </Reference>
      <Reference URI="/xl/worksheets/sheet4.xml?ContentType=application/vnd.openxmlformats-officedocument.spreadsheetml.worksheet+xml">
        <DigestMethod Algorithm="http://www.w3.org/2001/04/xmlenc#sha256"/>
        <DigestValue>L8I+fudV+iDOBSFuxn12zVO46vTIFXnDkntsjgUT8R8=</DigestValue>
      </Reference>
      <Reference URI="/xl/worksheets/sheet5.xml?ContentType=application/vnd.openxmlformats-officedocument.spreadsheetml.worksheet+xml">
        <DigestMethod Algorithm="http://www.w3.org/2001/04/xmlenc#sha256"/>
        <DigestValue>1kPdOVDj5VLcGNLxfmszyI1CDgjcP6bl1JijBLZE5W4=</DigestValue>
      </Reference>
      <Reference URI="/xl/worksheets/sheet6.xml?ContentType=application/vnd.openxmlformats-officedocument.spreadsheetml.worksheet+xml">
        <DigestMethod Algorithm="http://www.w3.org/2001/04/xmlenc#sha256"/>
        <DigestValue>enPCKufRG5OrVHduOO89O6Zi+TUWJEv98xGFdXj2Nd4=</DigestValue>
      </Reference>
    </Manifest>
    <SignatureProperties>
      <SignatureProperty Id="idSignatureTime" Target="#idPackageSignature">
        <mdssi:SignatureTime xmlns:mdssi="http://schemas.openxmlformats.org/package/2006/digital-signature">
          <mdssi:Format>YYYY-MM-DDThh:mm:ssTZD</mdssi:Format>
          <mdssi:Value>2022-04-01T00:27:52Z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2022-04-01T00:27:52Z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KkRyN/bq85J5u7GPhRUYizNLWcCPSxF8I0jLfZc/CeY=</DigestValue>
    </Reference>
    <Reference Type="http://www.w3.org/2000/09/xmldsig#Object" URI="#idOfficeObject">
      <DigestMethod Algorithm="http://www.w3.org/2001/04/xmlenc#sha256"/>
      <DigestValue>RN4OIMZdG7GvzSIcLmtKh9h2UUxvXERMvWDDoz9PVi4=</DigestValue>
    </Reference>
    <Reference Type="http://uri.etsi.org/01903#SignedProperties" URI="#idSignedProperties">
      <Transforms>
        <Transform Algorithm="http://www.w3.org/TR/2001/REC-xml-c14n-20010315"/>
      </Transforms>
      <DigestMethod Algorithm="http://www.w3.org/2001/04/xmlenc#sha256"/>
      <DigestValue>RDVhJf98MDDvkaQecBUhoIPONGLGBKrEs90cFTcAPVA=</DigestValue>
    </Reference>
  </SignedInfo>
  <SignatureValue>7LtAQsRNbjzze9ESdaYEIFitO0m5W6uMQMRqw5bIqx/5g/Tmpw5jsgsX0BL1XSdHdDLIoXPRiVYa
oOtB54TtKu4lRbx0y/CGLt5eYNWZD4tVI4gOFS2yLUqNj3gXXmo2TWJ4unbIBH3lH2BM5Jh0b3C4
ejnfYxkt/M2jsHjVcZ4iTNXdvoxxt3Uc9J1mDxkYsDhmdNewLTa9YUZFBipPZaNdFCBz6BOYHp/v
VoSmhrwU6OvnmFfkFsdVLo+q1IPWiczrCpAe5QjgRqKbJ4mAQOaqnRm79WcWUb7yDGQvCd5Yhvcr
8fVrZ0kEWQwS0UwigIbk9JAUAnkRvwAxu/xUiA==</SignatureValue>
  <KeyInfo>
    <X509Data>
      <X509Certificate>MIIH/DCCBeSgAwIBAgIIPXHlrspo0CwwDQYJKoZIhvcNAQELBQAwWzEXMBUGA1UEBRMOUlVDIDgwMDUwMTcyLTExGjAYBgNVBAMTEUNBLURPQ1VNRU5UQSBTLkEuMRcwFQYDVQQKEw5ET0NVTUVOVEEgUy5BLjELMAkGA1UEBhMCUFkwHhcNMjExMDExMTgxNjMwWhcNMjMxMDExMTgyNjMwWjCBoTELMAkGA1UEBhMCUFkxGDAWBgNVBAQMD1RFUlJBIENBU1NBUklOTzESMBAGA1UEBRMJQ0k4MzEzNTM5MRMwEQYDVQQqDApKVUFOIE1BUklBMRcwFQYDVQQKDA5QRVJTT05BIEZJU0lDQTERMA8GA1UECwwIRklSTUEgRjIxIzAhBgNVBAMMGkpVQU4gTUFSSUEgVEVSUkEgQ0FTU0FSSU5PMIIBIjANBgkqhkiG9w0BAQEFAAOCAQ8AMIIBCgKCAQEA9e2DlX0Hxdf8v/EyJ9dWlA+BgYCHyd8Y8o/y7D/1MUJutzPUJQm2ugy4QN+V6tzc0uPUj9JckOB46sOjaLQ28np493mIM1B9uLbxX0Z6iKWSgbHG3cNHjwoPGOpbRE9O3IyGQsBkQd3nnF/2LwMtNDxcGmasiKnkutDqK9JxTyrNvcDH2ES0tMuKTPP1jwwtAqCHvPR2JimTl4cSWQoZnFrf0tTdyP0LfO7fhUqFpEIHB7SEuWhoKfApNvgZr0l7jfrwH/9SU8xXtjMcNqnIjgfuzmkMGT0kLQM9iN/9pHDGqboUty3y74sK4hf+0UjoB+pqoD5+2544lKPKwPsxpQIDAQABo4IDezCCA3cwDAYDVR0TAQH/BAIwADAOBgNVHQ8BAf8EBAMCBeAwKgYDVR0lAQH/BCAwHgYIKwYBBQUHAwEGCCsGAQUFBwMCBggrBgEFBQcDBDAdBgNVHQ4EFgQURsofp4OoO8uZdWtX2DtcS8gQ7N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p1YW4udGVycmFAZ2x0cHk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kgjAWh6dHGZbqe3laxjX96x7290/b1w2NW7FRIIIzScL69+FNPAtdOOUTr07FEkL4wyTzyDk4m59USCjwydIQIRI9U4qCYdEuuYRnr1o0I6/tVvQ2rfxBZHmPid1FI9XL0SyyES2jRcbNMgoNjU9K7+UAffYq+LMF3aglnjQHU8PANzft6WcrV1VBr/GnXPbIuTZLVXq2LJ3q5qYnBzZUxXdc1osWUSFmOHGMegGo4oEH5uuWGdilCSURiM+PNJibfhNWJdIupBpF775ffw3Kne0RlfwwxGlXumgRbsdc3dsQub3WdJr0UJrZA1hQ2RXJtb+R9ahCzxi63Oz7DC+nUQ3jQ0M9fXGLrIJFYZHKX/3LR+YzlvBpU/lUDRkUJiFTvhc+BUt/pncTil8MT6HTc4y0fa/ghztKsUY3YIQNgyZPvzrBIPNcMfsaHUhsICq64tRHtihkJFiAYgBzLSHd8LlhrgnOTSVTVOXZBOKRaFg6LThCL5kI0mWoRZDxEGg4w/Yx6xs7nClifQBKXJWSc3jyRC0gnq0HeztTWLi8Wb4PvOuDWI76MTWZwai0jXqvNaAErBLLRgsZyIk5a3KO8RpGvYcCMjhAubVWRKyCFjOYU57U6hcaPYxB6jzWd+1vMKeQ/NVmlyVOM0eAgLKCfqsFWhuxPIz/5III/9P5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nwrZvY8UxnhBhjhJIMo/JyK/hfxEtgWqZNiSF8LMeIA=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tFcwe+tlzUiJkZHc/p8y0Vn9w8CU5KsL7V/n68RW0tY=</DigestValue>
      </Reference>
      <Reference URI="/xl/media/image1.emf?ContentType=image/x-emf">
        <DigestMethod Algorithm="http://www.w3.org/2001/04/xmlenc#sha256"/>
        <DigestValue>jcn6/+qX439g/U09lDuo1nw2LVYYVpsuLP05VEAv1wc=</DigestValue>
      </Reference>
      <Reference URI="/xl/printerSettings/printerSettings1.bin?ContentType=application/vnd.openxmlformats-officedocument.spreadsheetml.printerSettings">
        <DigestMethod Algorithm="http://www.w3.org/2001/04/xmlenc#sha256"/>
        <DigestValue>XgqCiRcE+okjG++cQ6YoegXBRE5ojd/WkFztsv35aTg=</DigestValue>
      </Reference>
      <Reference URI="/xl/printerSettings/printerSettings2.bin?ContentType=application/vnd.openxmlformats-officedocument.spreadsheetml.printerSettings">
        <DigestMethod Algorithm="http://www.w3.org/2001/04/xmlenc#sha256"/>
        <DigestValue>XgqCiRcE+okjG++cQ6YoegXBRE5ojd/WkFztsv35aTg=</DigestValue>
      </Reference>
      <Reference URI="/xl/printerSettings/printerSettings3.bin?ContentType=application/vnd.openxmlformats-officedocument.spreadsheetml.printerSettings">
        <DigestMethod Algorithm="http://www.w3.org/2001/04/xmlenc#sha256"/>
        <DigestValue>XgqCiRcE+okjG++cQ6YoegXBRE5ojd/WkFztsv35aTg=</DigestValue>
      </Reference>
      <Reference URI="/xl/printerSettings/printerSettings4.bin?ContentType=application/vnd.openxmlformats-officedocument.spreadsheetml.printerSettings">
        <DigestMethod Algorithm="http://www.w3.org/2001/04/xmlenc#sha256"/>
        <DigestValue>XgqCiRcE+okjG++cQ6YoegXBRE5ojd/WkFztsv35aTg=</DigestValue>
      </Reference>
      <Reference URI="/xl/printerSettings/printerSettings5.bin?ContentType=application/vnd.openxmlformats-officedocument.spreadsheetml.printerSettings">
        <DigestMethod Algorithm="http://www.w3.org/2001/04/xmlenc#sha256"/>
        <DigestValue>WYHzrjr24eV1TdK0nPeqFJTH681/3cW23yfsStMqjX4=</DigestValue>
      </Reference>
      <Reference URI="/xl/printerSettings/printerSettings6.bin?ContentType=application/vnd.openxmlformats-officedocument.spreadsheetml.printerSettings">
        <DigestMethod Algorithm="http://www.w3.org/2001/04/xmlenc#sha256"/>
        <DigestValue>XgqCiRcE+okjG++cQ6YoegXBRE5ojd/WkFztsv35aTg=</DigestValue>
      </Reference>
      <Reference URI="/xl/sharedStrings.xml?ContentType=application/vnd.openxmlformats-officedocument.spreadsheetml.sharedStrings+xml">
        <DigestMethod Algorithm="http://www.w3.org/2001/04/xmlenc#sha256"/>
        <DigestValue>EtMrYyFiOb4D1rxXhcKfK4ovZ/qPkEk3vMFssul3zm4=</DigestValue>
      </Reference>
      <Reference URI="/xl/styles.xml?ContentType=application/vnd.openxmlformats-officedocument.spreadsheetml.styles+xml">
        <DigestMethod Algorithm="http://www.w3.org/2001/04/xmlenc#sha256"/>
        <DigestValue>v541ctakKPhvUJruewPZCBK+EuTI0cFvii2dyW+n4V0=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c8t31tmaBTk4hYDka2QvwOwQRY5kJpZwCh6AFiUGq1w=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KEwKuAS1ysk31ZphuTZcJvka7VPF3Cbfz7hJyaVXG/4=</DigestValue>
      </Reference>
      <Reference URI="/xl/worksheets/sheet2.xml?ContentType=application/vnd.openxmlformats-officedocument.spreadsheetml.worksheet+xml">
        <DigestMethod Algorithm="http://www.w3.org/2001/04/xmlenc#sha256"/>
        <DigestValue>bmi7+0A4NCJo8NQmWs600uks0dqvF9xCY3wGTSuz73Q=</DigestValue>
      </Reference>
      <Reference URI="/xl/worksheets/sheet3.xml?ContentType=application/vnd.openxmlformats-officedocument.spreadsheetml.worksheet+xml">
        <DigestMethod Algorithm="http://www.w3.org/2001/04/xmlenc#sha256"/>
        <DigestValue>rYO2I0AifO3za9zLOFgkE1qWRAmPUfbuYy65aDJg+C4=</DigestValue>
      </Reference>
      <Reference URI="/xl/worksheets/sheet4.xml?ContentType=application/vnd.openxmlformats-officedocument.spreadsheetml.worksheet+xml">
        <DigestMethod Algorithm="http://www.w3.org/2001/04/xmlenc#sha256"/>
        <DigestValue>L8I+fudV+iDOBSFuxn12zVO46vTIFXnDkntsjgUT8R8=</DigestValue>
      </Reference>
      <Reference URI="/xl/worksheets/sheet5.xml?ContentType=application/vnd.openxmlformats-officedocument.spreadsheetml.worksheet+xml">
        <DigestMethod Algorithm="http://www.w3.org/2001/04/xmlenc#sha256"/>
        <DigestValue>1kPdOVDj5VLcGNLxfmszyI1CDgjcP6bl1JijBLZE5W4=</DigestValue>
      </Reference>
      <Reference URI="/xl/worksheets/sheet6.xml?ContentType=application/vnd.openxmlformats-officedocument.spreadsheetml.worksheet+xml">
        <DigestMethod Algorithm="http://www.w3.org/2001/04/xmlenc#sha256"/>
        <DigestValue>enPCKufRG5OrVHduOO89O6Zi+TUWJEv98xGFdXj2Nd4=</DigestValue>
      </Reference>
    </Manifest>
    <SignatureProperties>
      <SignatureProperty Id="idSignatureTime" Target="#idPackageSignature">
        <mdssi:SignatureTime xmlns:mdssi="http://schemas.openxmlformats.org/package/2006/digital-signature">
          <mdssi:Format>YYYY-MM-DDThh:mm:ssTZD</mdssi:Format>
          <mdssi:Value>2022-04-01T00:19:09Z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2022-04-01T00:19:09Z</xd:SigningTime>
          <xd:SigningCertificate>
            <xd:Cert>
              <xd:CertDigest>
                <DigestMethod Algorithm="http://www.w3.org/2001/04/xmlenc#sha256"/>
                <DigestValue>pCNLP1ujt+NkzJmCHxnrjSrg1Z/6j8s0Stqh9SH2G08=</DigestValue>
              </xd:CertDigest>
              <xd:IssuerSerial>
                <X509IssuerName>C=PY, O=DOCUMENTA S.A., CN=CA-DOCUMENTA S.A., SERIALNUMBER=RUC 80050172-1</X509IssuerName>
                <X509SerialNumber>4427572447564845100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2Y+6vpz7IFXuP8XWNeDSsdOvm73c+MedYjULlz1pIQc=</DigestValue>
    </Reference>
    <Reference Type="http://www.w3.org/2000/09/xmldsig#Object" URI="#idOfficeObject">
      <DigestMethod Algorithm="http://www.w3.org/2001/04/xmlenc#sha256"/>
      <DigestValue>ORfI0iCm3Wcgbca3H511194ZQPjMDU+YrmAUSdDmzi0=</DigestValue>
    </Reference>
    <Reference Type="http://uri.etsi.org/01903#SignedProperties" URI="#idSignedProperties">
      <Transforms>
        <Transform Algorithm="http://www.w3.org/TR/2001/REC-xml-c14n-20010315"/>
      </Transforms>
      <DigestMethod Algorithm="http://www.w3.org/2001/04/xmlenc#sha256"/>
      <DigestValue>pwvCXVs1+upJ2YvTlPZOUK0rlVmVcVJIHH5NQf1Kl4Y=</DigestValue>
    </Reference>
    <Reference Type="http://www.w3.org/2000/09/xmldsig#Object" URI="#idValidSigLnImg">
      <DigestMethod Algorithm="http://www.w3.org/2001/04/xmlenc#sha256"/>
      <DigestValue>/rxnRCkaPQS7rRIdWlD+7Pv0tPvM507NjJWrrZ68/NM=</DigestValue>
    </Reference>
    <Reference Type="http://www.w3.org/2000/09/xmldsig#Object" URI="#idInvalidSigLnImg">
      <DigestMethod Algorithm="http://www.w3.org/2001/04/xmlenc#sha256"/>
      <DigestValue>/YhDb+ec8yioKJXK0bgw95Ixt687hOlM8BxkiPhEsB0=</DigestValue>
    </Reference>
  </SignedInfo>
  <SignatureValue>iElmL6CddJzgHPSMITMotRTUEQ1hZgIhbiXsv0ZdPnadz9YES7g0sOEwMMFq1fc83AP3J5vWhvEI
AMxe+tRzzyJyYO5x4+2xOkMVeV0PIhcPgiFGQNv5PIWHO20NWILqmxhB/jKR7oW7qSrfJfgPNbeR
OsWMXIEAsoZD9PMEKh+srT4l1hkTMn/VcYS0+qQQmVCc6/tCfoZX94Oqgdrq7P++iAAyNtkC3Iq4
gTe29anpA58a4BtGM99KbNKB0dKINjFjPyEz7JzPzHUXL1scBQzZKB0QQcMjMNCd0XUANea96EWf
4nv416z0HHvKlJEl1FbG4qCIAmiiN+Z08DExow==</SignatureValue>
  <KeyInfo>
    <X509Data>
      <X509Certificate>MIIIBDCCBeygAwIBAgIIPxaNJIO7cLUwDQYJKoZIhvcNAQELBQAwWzEXMBUGA1UEBRMOUlVDIDgwMDUwMTcyLTExGjAYBgNVBAMTEUNBLURPQ1VNRU5UQSBTLkEuMRcwFQYDVQQKEw5ET0NVTUVOVEEgUy5BLjELMAkGA1UEBhMCUFkwHhcNMjExMTE1MTMxMjA5WhcNMjMxMTE1MTMyMjA5WjCBozELMAkGA1UEBhMCUFkxFzAVBgNVBAQMDlZBTExFSk9TIEdBVVRPMRIwEAYDVQQFEwlDSTQzNDUxMTAxFTATBgNVBCoMDFJVVEggTUFSSUVMQTEXMBUGA1UECgwOUEVSU09OQSBGSVNJQ0ExETAPBgNVBAsMCEZJUk1BIEYyMSQwIgYDVQQDDBtSVVRIIE1BUklFTEEgVkFMTEVKT1MgR0FVVE8wggEiMA0GCSqGSIb3DQEBAQUAA4IBDwAwggEKAoIBAQCXy0SPVmQvwzOQfobhJp7AQzP2IZMAHxR+t9Vbx/vd+5fCEMa163/cytaRdEB/M0CkRD7fLnQCPMc9QNR96hLQDexLXO2DzA+xIiwO4t+WsTtboKgScXnjaoIfv0tLdJyLFccW+hfQmwCSHq0wlnCzHifj0uO5T4iOB4yY1QQqaIKwyXGGUuXLfsCX/xr+25LkKJAuIg0rn4K/DrpMw42r6eASNZiss/lxYZMnvv9SagTiSauaLYdrFcvOAiC1dIzWa84YToFe6VZx4DaSXA6gpRqQR6LLhWRWLsGu9xK3rzUqC11FQaBo13EXevI38jTZ7N5x9qTRSo4KejMtPoYHAgMBAAGjggOBMIIDfTAMBgNVHRMBAf8EAjAAMA4GA1UdDwEB/wQEAwIF4DAqBgNVHSUBAf8EIDAeBggrBgEFBQcDAQYIKwYBBQUHAwIGCCsGAQUFBwMEMB0GA1UdDgQWBBQ3khzaArXj/7mfu3Bx0gikWDCo+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QYDVR0RBB4wHIEabWFyaWVsYS52YWxsZWpvc0BnbHRweS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UYDHW0cFt+taAh7MmrYH4Je7AU0S55eECC5KnClwqfxVgukRaU7bnJtXazcyEQB8i1Vw1gZq3AKts5OQWXlZ4XQ4Zv3a0UMAAKyLO0N6wboATup3Im3gm6x7bvoP/cS0AzzC37jv3hTilNLA8hfQg2h3ASBrPKzOcyZ1Ul/rscC+SK59VzGVESffFvHhoj8lZlDdOPpaEV5iHVhU4bBiDaCe3m3pA4z+R6OC6neZBXQa+onhcWLgfWtx6yY6UfIp4xueecqhGJ5tN3KwFXkyVCrlHXa1+IokAZnz0cSglgBdUxBchAO/kfGEjhbVuRB1uqbssweC7+CWZigEUelyNkwP8ojyNQ4/HKOUOiKcKKU4r1mhmNd47/QrBYthTonT8m6vMkyHn5yi/yg/BIUmLuTAO3WVh3vqHAVURKzxYNU9UALt4mUUVNQOxzAtojQawB5Hb4YUVImE2D47h6Rg1aQL0aYcetjRWztPc1or1GsyVl57BpFSJdXaPfbN4Crcpo4DKhc2kL2qYoN38Vp+JaAWGZvdSCJi77dgsn4TnC8vYWed/C9uMdRgrMVoqmziVTxTekAyyvyi3akLCHkJXnMdrSaAFson307Dk53iGZgStKUzq/AX/TDb1/HE1Bor88SjUraz+FDPcdJCnJVL37MZg8lW3cguuqN+nCVHm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nwrZvY8UxnhBhjhJIMo/JyK/hfxEtgWqZNiSF8LMeIA=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tFcwe+tlzUiJkZHc/p8y0Vn9w8CU5KsL7V/n68RW0tY=</DigestValue>
      </Reference>
      <Reference URI="/xl/media/image1.emf?ContentType=image/x-emf">
        <DigestMethod Algorithm="http://www.w3.org/2001/04/xmlenc#sha256"/>
        <DigestValue>jcn6/+qX439g/U09lDuo1nw2LVYYVpsuLP05VEAv1wc=</DigestValue>
      </Reference>
      <Reference URI="/xl/printerSettings/printerSettings1.bin?ContentType=application/vnd.openxmlformats-officedocument.spreadsheetml.printerSettings">
        <DigestMethod Algorithm="http://www.w3.org/2001/04/xmlenc#sha256"/>
        <DigestValue>XgqCiRcE+okjG++cQ6YoegXBRE5ojd/WkFztsv35aTg=</DigestValue>
      </Reference>
      <Reference URI="/xl/printerSettings/printerSettings2.bin?ContentType=application/vnd.openxmlformats-officedocument.spreadsheetml.printerSettings">
        <DigestMethod Algorithm="http://www.w3.org/2001/04/xmlenc#sha256"/>
        <DigestValue>XgqCiRcE+okjG++cQ6YoegXBRE5ojd/WkFztsv35aTg=</DigestValue>
      </Reference>
      <Reference URI="/xl/printerSettings/printerSettings3.bin?ContentType=application/vnd.openxmlformats-officedocument.spreadsheetml.printerSettings">
        <DigestMethod Algorithm="http://www.w3.org/2001/04/xmlenc#sha256"/>
        <DigestValue>XgqCiRcE+okjG++cQ6YoegXBRE5ojd/WkFztsv35aTg=</DigestValue>
      </Reference>
      <Reference URI="/xl/printerSettings/printerSettings4.bin?ContentType=application/vnd.openxmlformats-officedocument.spreadsheetml.printerSettings">
        <DigestMethod Algorithm="http://www.w3.org/2001/04/xmlenc#sha256"/>
        <DigestValue>XgqCiRcE+okjG++cQ6YoegXBRE5ojd/WkFztsv35aTg=</DigestValue>
      </Reference>
      <Reference URI="/xl/printerSettings/printerSettings5.bin?ContentType=application/vnd.openxmlformats-officedocument.spreadsheetml.printerSettings">
        <DigestMethod Algorithm="http://www.w3.org/2001/04/xmlenc#sha256"/>
        <DigestValue>WYHzrjr24eV1TdK0nPeqFJTH681/3cW23yfsStMqjX4=</DigestValue>
      </Reference>
      <Reference URI="/xl/printerSettings/printerSettings6.bin?ContentType=application/vnd.openxmlformats-officedocument.spreadsheetml.printerSettings">
        <DigestMethod Algorithm="http://www.w3.org/2001/04/xmlenc#sha256"/>
        <DigestValue>XgqCiRcE+okjG++cQ6YoegXBRE5ojd/WkFztsv35aTg=</DigestValue>
      </Reference>
      <Reference URI="/xl/sharedStrings.xml?ContentType=application/vnd.openxmlformats-officedocument.spreadsheetml.sharedStrings+xml">
        <DigestMethod Algorithm="http://www.w3.org/2001/04/xmlenc#sha256"/>
        <DigestValue>EtMrYyFiOb4D1rxXhcKfK4ovZ/qPkEk3vMFssul3zm4=</DigestValue>
      </Reference>
      <Reference URI="/xl/styles.xml?ContentType=application/vnd.openxmlformats-officedocument.spreadsheetml.styles+xml">
        <DigestMethod Algorithm="http://www.w3.org/2001/04/xmlenc#sha256"/>
        <DigestValue>v541ctakKPhvUJruewPZCBK+EuTI0cFvii2dyW+n4V0=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c8t31tmaBTk4hYDka2QvwOwQRY5kJpZwCh6AFiUGq1w=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KEwKuAS1ysk31ZphuTZcJvka7VPF3Cbfz7hJyaVXG/4=</DigestValue>
      </Reference>
      <Reference URI="/xl/worksheets/sheet2.xml?ContentType=application/vnd.openxmlformats-officedocument.spreadsheetml.worksheet+xml">
        <DigestMethod Algorithm="http://www.w3.org/2001/04/xmlenc#sha256"/>
        <DigestValue>bmi7+0A4NCJo8NQmWs600uks0dqvF9xCY3wGTSuz73Q=</DigestValue>
      </Reference>
      <Reference URI="/xl/worksheets/sheet3.xml?ContentType=application/vnd.openxmlformats-officedocument.spreadsheetml.worksheet+xml">
        <DigestMethod Algorithm="http://www.w3.org/2001/04/xmlenc#sha256"/>
        <DigestValue>rYO2I0AifO3za9zLOFgkE1qWRAmPUfbuYy65aDJg+C4=</DigestValue>
      </Reference>
      <Reference URI="/xl/worksheets/sheet4.xml?ContentType=application/vnd.openxmlformats-officedocument.spreadsheetml.worksheet+xml">
        <DigestMethod Algorithm="http://www.w3.org/2001/04/xmlenc#sha256"/>
        <DigestValue>L8I+fudV+iDOBSFuxn12zVO46vTIFXnDkntsjgUT8R8=</DigestValue>
      </Reference>
      <Reference URI="/xl/worksheets/sheet5.xml?ContentType=application/vnd.openxmlformats-officedocument.spreadsheetml.worksheet+xml">
        <DigestMethod Algorithm="http://www.w3.org/2001/04/xmlenc#sha256"/>
        <DigestValue>1kPdOVDj5VLcGNLxfmszyI1CDgjcP6bl1JijBLZE5W4=</DigestValue>
      </Reference>
      <Reference URI="/xl/worksheets/sheet6.xml?ContentType=application/vnd.openxmlformats-officedocument.spreadsheetml.worksheet+xml">
        <DigestMethod Algorithm="http://www.w3.org/2001/04/xmlenc#sha256"/>
        <DigestValue>enPCKufRG5OrVHduOO89O6Zi+TUWJEv98xGFdXj2Nd4=</DigestValue>
      </Reference>
    </Manifest>
    <SignatureProperties>
      <SignatureProperty Id="idSignatureTime" Target="#idPackageSignature">
        <mdssi:SignatureTime xmlns:mdssi="http://schemas.openxmlformats.org/package/2006/digital-signature">
          <mdssi:Format>YYYY-MM-DDThh:mm:ssTZD</mdssi:Format>
          <mdssi:Value>2022-04-01T00:21:52Z</mdssi:Value>
        </mdssi:SignatureTime>
      </SignatureProperty>
    </SignatureProperties>
  </Object>
  <Object Id="idOfficeObject">
    <SignatureProperties>
      <SignatureProperty Id="idOfficeV1Details" Target="#idPackageSignature">
        <SignatureInfoV1 xmlns="http://schemas.microsoft.com/office/2006/digsig">
          <SetupID>{59624983-C66E-4164-923C-4E7CF76EEFBF}</SetupID>
          <SignatureText>Mariela Vallejos</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2022-04-01T00:21:52Z</xd:SigningTime>
          <xd:SigningCertificate>
            <xd:Cert>
              <xd:CertDigest>
                <DigestMethod Algorithm="http://www.w3.org/2001/04/xmlenc#sha256"/>
                <DigestValue>PfKrgdXeXm9DJp9WMEorwGto0YAK/YqUCs8U9tQwWzM=</DigestValue>
              </xd:CertDigest>
              <xd:IssuerSerial>
                <X509IssuerName>C=PY, O=DOCUMENTA S.A., CN=CA-DOCUMENTA S.A., SERIALNUMBER=RUC 80050172-1</X509IssuerName>
                <X509SerialNumber>4545976061845532853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l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oAAABWAAAAMAAAADsAAACL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LsAAABXAAAAJQAAAAwAAAAEAAAAVAAAAKwAAAAxAAAAOwAAALkAAABWAAAAAQAAAFVVj0EmtI9BMQAAADsAAAAQAAAATAAAAAAAAAAAAAAAAAAAAP//////////bAAAAE0AYQByAGkAZQBsAGEAIABWAGEAbABsAGUAagBvAHMAEgAAAAoAAAAHAAAABQAAAAoAAAAFAAAACgAAAAUAAAAMAAAACgAAAAUAAAAFAAAACgAAAAUAAAAMAAAAC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sAAAADwAAAGEAAABrAAAAcQAAAAEAAABVVY9BJrSPQQ8AAABhAAAAEAAAAEwAAAAAAAAAAAAAAAAAAAD//////////2wAAABNAGEAcgBpAGUAbABhACAAVgBhAGwAbABlAGoAbwBzAAwAAAAHAAAABQAAAAMAAAAHAAAAAwAAAAcAAAAEAAAACAAAAAcAAAADAAAAAwAAAAcAAAADAAAACAAAAAY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JrSPQQ8AAAB2AAAACAAAAEwAAAAAAAAAAAAAAAAAAAD//////////1wAAABDAG8AbgB0AGEAZABvAHIACAAAAAgAAAAHAAAABAAAAAcAAAAIAAAACAAAAAUAAABLAAAAQAAAADAAAAAFAAAAIAAAAAEAAAABAAAAEAAAAAAAAAAAAAAAQAEAAKAAAAAAAAAAAAAAAEABAACgAAAAJQAAAAwAAAACAAAAJwAAABgAAAAFAAAAAAAAAP///wAAAAAAJQAAAAwAAAAFAAAATAAAAGQAAAAOAAAAiwAAABUBAACbAAAADgAAAIsAAAAIAQAAEQAAACEA8AAAAAAAAAAAAAAAgD8AAAAAAAAAAAAAgD8AAAAAAAAAAAAAAAAAAAAAAAAAAAAAAAAAAAAAAAAAACUAAAAMAAAAAAAAgCgAAAAMAAAABQAAACUAAAAMAAAAAQAAABgAAAAMAAAAAAAAABIAAAAMAAAAAQAAABYAAAAMAAAAAAAAAFQAAAAwAQAADwAAAIsAAAAUAQAAmwAAAAEAAABVVY9BJrSPQQ8AAACLAAAAJgAAAEwAAAAEAAAADgAAAIsAAAAWAQAAnAAAAJgAAABTAGkAZwBuAGUAZAAgAGIAeQA6ACAAUgBVAFQASAAgAE0AQQBSAEkARQBMAEEAIABWAEEATABMAEUASgBPAFMAIABHAEEAVQBUAE8ABwAAAAMAAAAIAAAABwAAAAcAAAAIAAAABAAAAAgAAAAGAAAAAwAAAAQAAAAIAAAACQAAAAcAAAAJAAAABAAAAAwAAAAIAAAACAAAAAMAAAAHAAAABgAAAAgAAAAEAAAACAAAAAgAAAAGAAAABgAAAAcAAAAFAAAACgAAAAcAAAAEAAAACQAAAAgAAAAJAAAABwAAAAoAAAAWAAAADAAAAAAAAAAlAAAADAAAAAIAAAAOAAAAFAAAAAAAAAAQAAAAFAAAAA==</Object>
  <Object Id="idInvalidSigLnImg">AQAAAGwAAAAAAAAAAAAAAD8BAACfAAAAAAAAAAAAAABmFgAAOwsAACBFTUYAAAEAECE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DAAAAAFAAAAkQAAABYAAAAlAAAADAAAAAEAAABUAAAAtAAAADEAAAAFAAAAjwAAABUAAAABAAAAVVWPQSa0j0ExAAAABQAAABEAAABMAAAAAAAAAAAAAAAAAAAA//////////9wAAAASQBuAHYAYQBsAGkAZAAgAHMAaQBnAG4AYQB0AHUAcgBlAAA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oAAABWAAAAMAAAADsAAACL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LsAAABXAAAAJQAAAAwAAAAEAAAAVAAAAKwAAAAxAAAAOwAAALkAAABWAAAAAQAAAFVVj0EmtI9BMQAAADsAAAAQAAAATAAAAAAAAAAAAAAAAAAAAP//////////bAAAAE0AYQByAGkAZQBsAGEAIABWAGEAbABsAGUAagBvAHMAEgAAAAoAAAAHAAAABQAAAAoAAAAFAAAACgAAAAUAAAAMAAAACgAAAAUAAAAFAAAACgAAAAUAAAAMAAAAC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sAAAADwAAAGEAAABrAAAAcQAAAAEAAABVVY9BJrSPQQ8AAABhAAAAEAAAAEwAAAAAAAAAAAAAAAAAAAD//////////2wAAABNAGEAcgBpAGUAbABhACAAVgBhAGwAbABlAGoAbwBzAAwAAAAHAAAABQAAAAMAAAAHAAAAAwAAAAcAAAAEAAAACAAAAAcAAAADAAAAAwAAAAcAAAADAAAACAAAAAY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JrSPQQ8AAAB2AAAACAAAAEwAAAAAAAAAAAAAAAAAAAD//////////1wAAABDAG8AbgB0AGEAZABvAHIACAAAAAgAAAAHAAAABAAAAAcAAAAIAAAACAAAAAUAAABLAAAAQAAAADAAAAAFAAAAIAAAAAEAAAABAAAAEAAAAAAAAAAAAAAAQAEAAKAAAAAAAAAAAAAAAEABAACgAAAAJQAAAAwAAAACAAAAJwAAABgAAAAFAAAAAAAAAP///wAAAAAAJQAAAAwAAAAFAAAATAAAAGQAAAAOAAAAiwAAABUBAACbAAAADgAAAIsAAAAIAQAAEQAAACEA8AAAAAAAAAAAAAAAgD8AAAAAAAAAAAAAgD8AAAAAAAAAAAAAAAAAAAAAAAAAAAAAAAAAAAAAAAAAACUAAAAMAAAAAAAAgCgAAAAMAAAABQAAACUAAAAMAAAAAQAAABgAAAAMAAAAAAAAABIAAAAMAAAAAQAAABYAAAAMAAAAAAAAAFQAAAAwAQAADwAAAIsAAAAUAQAAmwAAAAEAAABVVY9BJrSPQQ8AAACLAAAAJgAAAEwAAAAEAAAADgAAAIsAAAAWAQAAnAAAAJgAAABTAGkAZwBuAGUAZAAgAGIAeQA6ACAAUgBVAFQASAAgAE0AQQBSAEkARQBMAEEAIABWAEEATABMAEUASgBPAFMAIABHAEEAVQBUAE8ABwAAAAMAAAAIAAAABwAAAAcAAAAIAAAABAAAAAgAAAAGAAAAAwAAAAQAAAAIAAAACQAAAAcAAAAJAAAABAAAAAwAAAAIAAAACAAAAAMAAAAHAAAABgAAAAgAAAAEAAAACAAAAAgAAAAGAAAABgAAAAcAAAAFAAAACgAAAAcAAAAEAAAACQAAAAgAAAAJAAAABw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15" ma:contentTypeDescription="Crear nuevo documento." ma:contentTypeScope="" ma:versionID="46938aa07ede7107a744508d0599fe25">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c91fc00d0c6d17776b1987653665d6ea"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Ho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Hoa" ma:index="21" nillable="true" ma:displayName="Hoa" ma:format="DateTime" ma:internalName="Hoa">
      <xsd:simpleType>
        <xsd:restriction base="dms:DateTim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0cd21ce-157e-4cef-a9e1-719e8f6c805e" xsi:nil="true"/>
    <Hoa xmlns="50cd21ce-157e-4cef-a9e1-719e8f6c805e" xsi:nil="true"/>
  </documentManagement>
</p:properties>
</file>

<file path=customXml/itemProps1.xml><?xml version="1.0" encoding="utf-8"?>
<ds:datastoreItem xmlns:ds="http://schemas.openxmlformats.org/officeDocument/2006/customXml" ds:itemID="{767DF288-D0B5-43D0-BE64-F79C8E378F4B}"/>
</file>

<file path=customXml/itemProps2.xml><?xml version="1.0" encoding="utf-8"?>
<ds:datastoreItem xmlns:ds="http://schemas.openxmlformats.org/officeDocument/2006/customXml" ds:itemID="{181BDDCA-D1E5-46C4-A897-7D27686ADC9E}"/>
</file>

<file path=customXml/itemProps3.xml><?xml version="1.0" encoding="utf-8"?>
<ds:datastoreItem xmlns:ds="http://schemas.openxmlformats.org/officeDocument/2006/customXml" ds:itemID="{5DD5FCB3-A8B5-4A89-B155-3671488753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Identificación</vt:lpstr>
      <vt:lpstr>BG</vt:lpstr>
      <vt:lpstr>ER</vt:lpstr>
      <vt:lpstr>EFE</vt:lpstr>
      <vt:lpstr>EPN</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Karina</cp:lastModifiedBy>
  <cp:lastPrinted>2022-03-31T13:35:36Z</cp:lastPrinted>
  <dcterms:created xsi:type="dcterms:W3CDTF">2022-03-30T22:05:07Z</dcterms:created>
  <dcterms:modified xsi:type="dcterms:W3CDTF">2022-03-31T20:45:23Z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