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Default Extension="sigs" ContentType="application/vnd.openxmlformats-package.digital-signature-origin"/>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drawings/drawing1.xml" ContentType="application/vnd.openxmlformats-officedocument.drawing+xml"/>
  <Override PartName="/xl/styles.xml" ContentType="application/vnd.openxmlformats-officedocument.spreadsheetml.styles+xml"/>
  <Override PartName="/xl/worksheets/sheet5.xml" ContentType="application/vnd.openxmlformats-officedocument.spreadsheetml.worksheet+xml"/>
  <Override PartName="/xl/theme/theme1.xml" ContentType="application/vnd.openxmlformats-officedocument.theme+xml"/>
  <Override PartName="/xl/sharedStrings.xml" ContentType="application/vnd.openxmlformats-officedocument.spreadsheetml.sharedStrings+xml"/>
  <Override PartName="/docProps/core.xml" ContentType="application/vnd.openxmlformats-package.core-properties+xml"/>
  <Override PartName="/xl/comments1.xml" ContentType="application/vnd.openxmlformats-officedocument.spreadsheetml.comments+xml"/>
  <Override PartName="/xl/calcChain.xml" ContentType="application/vnd.openxmlformats-officedocument.spreadsheetml.calcChain+xml"/>
  <Override PartName="/docProps/app.xml" ContentType="application/vnd.openxmlformats-officedocument.extended-properties+xml"/>
  <Override PartName="/_xmlsignatures/sig1.xml" ContentType="application/vnd.openxmlformats-package.digital-signature-xmlsignature+xml"/>
  <Override PartName="/_xmlsignatures/sig2.xml" ContentType="application/vnd.openxmlformats-package.digital-signature-xmlsignature+xml"/>
  <Override PartName="/_xmlsignatures/sig3.xml" ContentType="application/vnd.openxmlformats-package.digital-signature-xmlsignature+xml"/>
  <Override PartName="/_xmlsignatures/sig4.xml" ContentType="application/vnd.openxmlformats-package.digital-signature-xmlsignature+xml"/>
  <Override PartName="/_xmlsignatures/sig5.xml" ContentType="application/vnd.openxmlformats-package.digital-signature-xmlsignature+xml"/>
  <Override PartName="/_xmlsignatures/sig6.xml" ContentType="application/vnd.openxmlformats-package.digital-signature-xmlsignature+xml"/>
  <Override PartName="/_xmlsignatures/sig7.xml" ContentType="application/vnd.openxmlformats-package.digital-signature-xmlsignature+xml"/>
  <Override PartName="/_xmlsignatures/sig8.xml" ContentType="application/vnd.openxmlformats-package.digital-signature-xmlsignature+xml"/>
  <Override PartName="/_xmlsignatures/sig9.xml" ContentType="application/vnd.openxmlformats-package.digital-signature-xmlsignature+xml"/>
  <Override PartName="/_xmlsignatures/sig11.xml" ContentType="application/vnd.openxmlformats-package.digital-signature-xmlsignature+xml"/>
  <Override PartName="/_xmlsignatures/sig12.xml" ContentType="application/vnd.openxmlformats-package.digital-signature-xmlsignature+xml"/>
  <Override PartName="/_xmlsignatures/sig13.xml" ContentType="application/vnd.openxmlformats-package.digital-signature-xmlsignature+xml"/>
  <Override PartName="/_xmlsignatures/sig14.xml" ContentType="application/vnd.openxmlformats-package.digital-signature-xmlsignature+xml"/>
  <Override PartName="/_xmlsignatures/sig15.xml" ContentType="application/vnd.openxmlformats-package.digital-signature-xmlsignature+xml"/>
  <Override PartName="/_xmlsignatures/sig16.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1.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56"/>
  <workbookPr defaultThemeVersion="124226"/>
  <mc:AlternateContent xmlns:mc="http://schemas.openxmlformats.org/markup-compatibility/2006">
    <mc:Choice Requires="x15">
      <x15ac:absPath xmlns:x15ac="http://schemas.microsoft.com/office/spreadsheetml/2010/11/ac" url="C:\Users\gustavo.segovia\Desktop\REGISTRO FIRMA DIGITAL\"/>
    </mc:Choice>
  </mc:AlternateContent>
  <xr:revisionPtr revIDLastSave="0" documentId="8_{5D9D9DB8-9653-443F-8020-535A90C32498}" xr6:coauthVersionLast="36" xr6:coauthVersionMax="36" xr10:uidLastSave="{00000000-0000-0000-0000-000000000000}"/>
  <bookViews>
    <workbookView xWindow="0" yWindow="0" windowWidth="20490" windowHeight="6945" activeTab="4" xr2:uid="{00000000-000D-0000-FFFF-FFFF00000000}"/>
  </bookViews>
  <sheets>
    <sheet name="Balance General" sheetId="1" r:id="rId1"/>
    <sheet name="Estado de Resultados" sheetId="2" r:id="rId2"/>
    <sheet name="Flujo de Efectivo" sheetId="4" r:id="rId3"/>
    <sheet name="Variacion PN" sheetId="13" r:id="rId4"/>
    <sheet name="Notas" sheetId="7" r:id="rId5"/>
  </sheets>
  <definedNames>
    <definedName name="_xlnm.Print_Area" localSheetId="0">'Balance General'!$A$2:$F$43</definedName>
    <definedName name="_xlnm.Print_Area" localSheetId="1">'Estado de Resultados'!$A$2:$C$44</definedName>
    <definedName name="_xlnm.Print_Area" localSheetId="2">'Flujo de Efectivo'!$A$2:$C$34</definedName>
    <definedName name="_xlnm.Print_Area" localSheetId="4">Notas!$A:$H</definedName>
    <definedName name="_xlnm.Print_Area" localSheetId="3">'Variacion PN'!#REF!</definedName>
  </definedNames>
  <calcPr calcId="191029"/>
</workbook>
</file>

<file path=xl/calcChain.xml><?xml version="1.0" encoding="utf-8"?>
<calcChain xmlns="http://schemas.openxmlformats.org/spreadsheetml/2006/main">
  <c r="A35" i="4" l="1"/>
  <c r="C431" i="7" l="1"/>
  <c r="N14" i="13" l="1"/>
  <c r="M7" i="13" s="1"/>
  <c r="M12" i="13"/>
  <c r="M11" i="13"/>
  <c r="M10" i="13"/>
  <c r="M9" i="13"/>
  <c r="L10" i="13"/>
  <c r="L9" i="13"/>
  <c r="F14" i="13"/>
  <c r="B24" i="4"/>
  <c r="C447" i="7" l="1"/>
  <c r="C375" i="7"/>
  <c r="C373" i="7"/>
  <c r="C395" i="7"/>
  <c r="L12" i="13" l="1"/>
  <c r="C266" i="7"/>
  <c r="B31" i="4" l="1"/>
  <c r="H57" i="4"/>
  <c r="H52" i="4"/>
  <c r="H46" i="4"/>
  <c r="H45" i="4"/>
  <c r="H44" i="4"/>
  <c r="H41" i="4"/>
  <c r="H39" i="4"/>
  <c r="H33" i="4"/>
  <c r="H47" i="4" l="1"/>
  <c r="J18" i="4"/>
  <c r="I25" i="4"/>
  <c r="H19" i="4"/>
  <c r="J19" i="4" s="1"/>
  <c r="H18" i="4"/>
  <c r="H4" i="4"/>
  <c r="C25" i="4"/>
  <c r="C30" i="4"/>
  <c r="C9" i="4"/>
  <c r="C14" i="4" s="1"/>
  <c r="C16" i="4" s="1"/>
  <c r="H25" i="4" l="1"/>
  <c r="C32" i="4"/>
  <c r="C34" i="4" s="1"/>
  <c r="B33" i="4" s="1"/>
  <c r="B15" i="4"/>
  <c r="J11" i="13"/>
  <c r="H10" i="13"/>
  <c r="G9" i="13"/>
  <c r="M13" i="13"/>
  <c r="G14" i="13"/>
  <c r="H14" i="13"/>
  <c r="I14" i="13"/>
  <c r="J14" i="13"/>
  <c r="K14" i="13"/>
  <c r="L14" i="13"/>
  <c r="E14" i="13"/>
  <c r="B21" i="2"/>
  <c r="C384" i="7"/>
  <c r="B18" i="2"/>
  <c r="B38" i="2"/>
  <c r="B37" i="2" s="1"/>
  <c r="C473" i="7"/>
  <c r="B29" i="2"/>
  <c r="B28" i="2"/>
  <c r="C34" i="2"/>
  <c r="C31" i="2"/>
  <c r="C27" i="2"/>
  <c r="C17" i="2"/>
  <c r="C14" i="2"/>
  <c r="C10" i="2"/>
  <c r="C13" i="2" s="1"/>
  <c r="C4" i="2"/>
  <c r="C318" i="7"/>
  <c r="B13" i="1"/>
  <c r="E10" i="1"/>
  <c r="G235" i="7"/>
  <c r="F235" i="7"/>
  <c r="G230" i="7"/>
  <c r="G226" i="7"/>
  <c r="G229" i="7"/>
  <c r="G228" i="7"/>
  <c r="G227" i="7"/>
  <c r="F239" i="7"/>
  <c r="C26" i="2" l="1"/>
  <c r="C42" i="2" s="1"/>
  <c r="C44" i="2" s="1"/>
  <c r="B27" i="2"/>
  <c r="B28" i="1"/>
  <c r="D271" i="7"/>
  <c r="B7" i="1"/>
  <c r="D240" i="7"/>
  <c r="E240" i="7"/>
  <c r="G240" i="7"/>
  <c r="B33" i="1" s="1"/>
  <c r="C240" i="7"/>
  <c r="E231" i="7"/>
  <c r="F231" i="7"/>
  <c r="F238" i="7"/>
  <c r="F237" i="7"/>
  <c r="F236" i="7"/>
  <c r="F240" i="7" l="1"/>
  <c r="C231" i="7"/>
  <c r="D227" i="7"/>
  <c r="D228" i="7"/>
  <c r="D229" i="7"/>
  <c r="D226" i="7"/>
  <c r="C465" i="7"/>
  <c r="B35" i="2" s="1"/>
  <c r="D465" i="7"/>
  <c r="C459" i="7"/>
  <c r="B32" i="2" s="1"/>
  <c r="B31" i="2" s="1"/>
  <c r="D459" i="7"/>
  <c r="C448" i="7"/>
  <c r="C446" i="7"/>
  <c r="D448" i="7"/>
  <c r="D446" i="7"/>
  <c r="C410" i="7"/>
  <c r="D437" i="7"/>
  <c r="C403" i="7"/>
  <c r="B16" i="2" s="1"/>
  <c r="B14" i="2" s="1"/>
  <c r="D403" i="7"/>
  <c r="C396" i="7"/>
  <c r="B12" i="2" s="1"/>
  <c r="B10" i="2" s="1"/>
  <c r="D396" i="7"/>
  <c r="C377" i="7"/>
  <c r="B9" i="2" s="1"/>
  <c r="B4" i="2" s="1"/>
  <c r="D377" i="7"/>
  <c r="C437" i="7" l="1"/>
  <c r="B25" i="2" s="1"/>
  <c r="B17" i="2" s="1"/>
  <c r="H40" i="4"/>
  <c r="H42" i="4" s="1"/>
  <c r="B34" i="2"/>
  <c r="B29" i="4"/>
  <c r="B30" i="4" s="1"/>
  <c r="B13" i="2"/>
  <c r="H5" i="4"/>
  <c r="B26" i="2" l="1"/>
  <c r="B42" i="2" s="1"/>
  <c r="B8" i="4"/>
  <c r="B44" i="2" l="1"/>
  <c r="H34" i="4"/>
  <c r="D346" i="7"/>
  <c r="D347" i="7"/>
  <c r="D348" i="7"/>
  <c r="D349" i="7"/>
  <c r="D350" i="7"/>
  <c r="D351" i="7"/>
  <c r="D352" i="7"/>
  <c r="D345" i="7"/>
  <c r="F353" i="7"/>
  <c r="E22" i="1" s="1"/>
  <c r="E21" i="1" s="1"/>
  <c r="C322" i="7"/>
  <c r="E16" i="1" s="1"/>
  <c r="E15" i="1" s="1"/>
  <c r="C288" i="7"/>
  <c r="E7" i="1" s="1"/>
  <c r="E6" i="1" s="1"/>
  <c r="H35" i="4" s="1"/>
  <c r="C267" i="7"/>
  <c r="C271" i="7" s="1"/>
  <c r="B21" i="1" s="1"/>
  <c r="B20" i="1" s="1"/>
  <c r="F255" i="7"/>
  <c r="B36" i="1" s="1"/>
  <c r="D256" i="7"/>
  <c r="F249" i="7"/>
  <c r="B37" i="1" s="1"/>
  <c r="C199" i="7"/>
  <c r="B16" i="1" s="1"/>
  <c r="B15" i="1" s="1"/>
  <c r="H9" i="4" s="1"/>
  <c r="H10" i="4" s="1"/>
  <c r="B6" i="4" s="1"/>
  <c r="E17" i="1" l="1"/>
  <c r="E19" i="1" s="1"/>
  <c r="E41" i="1" s="1"/>
  <c r="H36" i="4"/>
  <c r="B7" i="4" s="1"/>
  <c r="B9" i="4" s="1"/>
  <c r="B14" i="4" s="1"/>
  <c r="B16" i="4" s="1"/>
  <c r="F256" i="7"/>
  <c r="B35" i="1"/>
  <c r="D353" i="7"/>
  <c r="G156" i="7"/>
  <c r="F156" i="7"/>
  <c r="G151" i="7"/>
  <c r="G157" i="7" l="1"/>
  <c r="G185" i="7" s="1"/>
  <c r="B12" i="1" s="1"/>
  <c r="B10" i="1" s="1"/>
  <c r="B19" i="4" l="1"/>
  <c r="B25" i="4" s="1"/>
  <c r="F150" i="7"/>
  <c r="F149" i="7"/>
  <c r="B32" i="4" l="1"/>
  <c r="B34" i="4" s="1"/>
  <c r="F151" i="7"/>
  <c r="F157" i="7" s="1"/>
  <c r="D116" i="7"/>
  <c r="D123" i="7" s="1"/>
  <c r="D125" i="7" s="1"/>
  <c r="E121" i="7"/>
  <c r="E109" i="7"/>
  <c r="E116" i="7" s="1"/>
  <c r="E69" i="7"/>
  <c r="D69" i="7"/>
  <c r="F68" i="7"/>
  <c r="F67" i="7"/>
  <c r="F69" i="7" l="1"/>
  <c r="E123" i="7"/>
  <c r="D61" i="7"/>
  <c r="F61" i="7" s="1"/>
  <c r="D60" i="7"/>
  <c r="F60" i="7" s="1"/>
  <c r="F58" i="7"/>
  <c r="F56" i="7"/>
  <c r="F53" i="7"/>
  <c r="D49" i="7"/>
  <c r="F55" i="7"/>
  <c r="F50" i="7"/>
  <c r="F52" i="7"/>
  <c r="F51" i="7"/>
  <c r="F54" i="7"/>
  <c r="E62" i="7"/>
  <c r="E125" i="7" l="1"/>
  <c r="B8" i="1"/>
  <c r="B6" i="1" s="1"/>
  <c r="B23" i="1" s="1"/>
  <c r="F49" i="7"/>
  <c r="F62" i="7" s="1"/>
  <c r="D62" i="7"/>
  <c r="D231" i="7" l="1"/>
  <c r="G231" i="7"/>
  <c r="B32" i="1" s="1"/>
  <c r="B31" i="1" s="1"/>
  <c r="B38" i="1" s="1"/>
  <c r="B41"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Lidia Liz Paola Coronel Carmona</author>
  </authors>
  <commentList>
    <comment ref="C187" authorId="0" shapeId="0" xr:uid="{F6B9E0E3-4203-418D-B68D-6D334D41AC1F}">
      <text>
        <r>
          <rPr>
            <b/>
            <sz val="9"/>
            <color indexed="81"/>
            <rFont val="Tahoma"/>
            <family val="2"/>
          </rPr>
          <t>Lidia Liz Paola Coronel Carmona:</t>
        </r>
        <r>
          <rPr>
            <sz val="9"/>
            <color indexed="81"/>
            <rFont val="Tahoma"/>
            <family val="2"/>
          </rPr>
          <t xml:space="preserve">
EL VALOR NOMINAL ES DE 200.000.000</t>
        </r>
      </text>
    </comment>
  </commentList>
</comments>
</file>

<file path=xl/sharedStrings.xml><?xml version="1.0" encoding="utf-8"?>
<sst xmlns="http://schemas.openxmlformats.org/spreadsheetml/2006/main" count="812" uniqueCount="531">
  <si>
    <t>ACTIVO</t>
  </si>
  <si>
    <t>ACTIVO CORRIENTE</t>
  </si>
  <si>
    <t>Recaudaciones a Depositar</t>
  </si>
  <si>
    <t>Titulos de Renta Fija</t>
  </si>
  <si>
    <t>Titulos de Renta Variable</t>
  </si>
  <si>
    <t>TOTAL ACTIVO CORRIENTE</t>
  </si>
  <si>
    <t>ACTIVO NO CORRIENTE</t>
  </si>
  <si>
    <t>TOTAL ACTIVO NO CORRIENTE</t>
  </si>
  <si>
    <t>PASIVO</t>
  </si>
  <si>
    <t>PATRIMONIO NETO</t>
  </si>
  <si>
    <t>TOTAL PASIVO Y PATRIMINIO NETO</t>
  </si>
  <si>
    <t>INGRESOS OPERACIONES</t>
  </si>
  <si>
    <t>GASTOS OPERATIVOS</t>
  </si>
  <si>
    <t>RESULTADO OPERATIVO BRUTO</t>
  </si>
  <si>
    <t>Publicidad</t>
  </si>
  <si>
    <t>Mantenimiento</t>
  </si>
  <si>
    <t>Alquileres</t>
  </si>
  <si>
    <t>Gastos Generales</t>
  </si>
  <si>
    <t xml:space="preserve">Seguros </t>
  </si>
  <si>
    <t>Multas</t>
  </si>
  <si>
    <t>Impuestos, Tasas y Contribuciones</t>
  </si>
  <si>
    <t>RESULTADO OPERATIVO NETO</t>
  </si>
  <si>
    <t>OTROS INGRESOS Y EGRESOS</t>
  </si>
  <si>
    <t>RESULTADOS FINANCIEROS</t>
  </si>
  <si>
    <t>Generados por activos</t>
  </si>
  <si>
    <t>Diferencias de Cambio</t>
  </si>
  <si>
    <t>Generados por pasivos</t>
  </si>
  <si>
    <t>RESULTADO EXTRAORDINARIO</t>
  </si>
  <si>
    <t>AJUSTE DE RESULTADO DE EJERCICIOS ANTERIORES</t>
  </si>
  <si>
    <t>Ingresos</t>
  </si>
  <si>
    <t>Egresos</t>
  </si>
  <si>
    <t>UTILIDAD</t>
  </si>
  <si>
    <t>IMPUESTO A LA RENTA</t>
  </si>
  <si>
    <t>RESULTADO DEL EJERCICIO</t>
  </si>
  <si>
    <t>Flujo de Efectivo por las Actividades Operativas</t>
  </si>
  <si>
    <t>Ingreso en efectivo por comisiones y otros</t>
  </si>
  <si>
    <t>Efectivo pagado a empleados</t>
  </si>
  <si>
    <t>Efectivo generado (usado por las actividades)</t>
  </si>
  <si>
    <t>Total de efectivo de las actividades operativas antes de cambios en los activos de operaciones</t>
  </si>
  <si>
    <t>(Aumento) disminución en los activos de operación</t>
  </si>
  <si>
    <t>Fondos colocados a corto plazo</t>
  </si>
  <si>
    <t>Aumento (disminución) en pasivos operativos</t>
  </si>
  <si>
    <t>Pago a Proveedores</t>
  </si>
  <si>
    <t>Efectivo neto de actividades de operación antes de impuestos</t>
  </si>
  <si>
    <t>Impuesto a la Renta</t>
  </si>
  <si>
    <t>Efectivo neto de actividades de operación</t>
  </si>
  <si>
    <t>Inversiones en otras empresas</t>
  </si>
  <si>
    <t>Inversiones temporarias</t>
  </si>
  <si>
    <t>Fondos con destino especial</t>
  </si>
  <si>
    <t>Compra de Propiedad, planta y equipo</t>
  </si>
  <si>
    <t>Adquisición de Acciones y Títulos de Deuda (Cartera Propia)</t>
  </si>
  <si>
    <t>Intereses percibidos</t>
  </si>
  <si>
    <t>Dividendo percibidos</t>
  </si>
  <si>
    <t>Efectivo neto por (o usado) en actividades de inversión</t>
  </si>
  <si>
    <t>Flujo de Efectivo por las Actividades de Financiamiento</t>
  </si>
  <si>
    <t>Flujo de Efectivo por las Actividades de Inversión</t>
  </si>
  <si>
    <t>Aporte de capital</t>
  </si>
  <si>
    <t>Proveniente de préstamos y otras deudas</t>
  </si>
  <si>
    <t>Intereses pagados</t>
  </si>
  <si>
    <t>Efectivo neto en actividades de financiamiento</t>
  </si>
  <si>
    <t>Aumento (o disminición) neto de efectivo y sus equivalentes</t>
  </si>
  <si>
    <t>Efectivo y su equivalente al comienzo del período</t>
  </si>
  <si>
    <t>Efectivo y su equivalente al cierre del período</t>
  </si>
  <si>
    <t>MOVIMIENTOS</t>
  </si>
  <si>
    <t>CAPITAL</t>
  </si>
  <si>
    <t>A INTEGRAR</t>
  </si>
  <si>
    <t>INTEGRADO</t>
  </si>
  <si>
    <t>RESERVAS</t>
  </si>
  <si>
    <t>LEGAL</t>
  </si>
  <si>
    <t>FACULTATIVA</t>
  </si>
  <si>
    <t>DEL EJERCICIO</t>
  </si>
  <si>
    <t>TOTAL ACTIVO</t>
  </si>
  <si>
    <t>Ingresos Varios</t>
  </si>
  <si>
    <t>TOTAL</t>
  </si>
  <si>
    <t xml:space="preserve">Concepto </t>
  </si>
  <si>
    <t>Intereses Cobrados Extrabursátiles</t>
  </si>
  <si>
    <t>Ganancia en Operación Bursátil</t>
  </si>
  <si>
    <t>Intereses Cobrados Bursátiles</t>
  </si>
  <si>
    <t>Venta de Servicios Bursátiles</t>
  </si>
  <si>
    <t>Ganancia en Operación Extrabursátil</t>
  </si>
  <si>
    <t>TOTALES</t>
  </si>
  <si>
    <t>Otros Ingresos Operativos</t>
  </si>
  <si>
    <t>Dividendos Percibidos</t>
  </si>
  <si>
    <t>Aranceles Pagados a la CNV</t>
  </si>
  <si>
    <t>Comisiones pagadas</t>
  </si>
  <si>
    <t>Gastos no Deducibles</t>
  </si>
  <si>
    <t>Honorarios Profesionales</t>
  </si>
  <si>
    <t>Gastos de Asamblea</t>
  </si>
  <si>
    <t>Aguinaldo</t>
  </si>
  <si>
    <t>Combustibles y Lubricantes</t>
  </si>
  <si>
    <t>Gratificaciones Ley 285</t>
  </si>
  <si>
    <t>Uniformes al Personal</t>
  </si>
  <si>
    <t>Gastos Bancarios</t>
  </si>
  <si>
    <t>Intereses por Sobregiro</t>
  </si>
  <si>
    <t>Sueldos</t>
  </si>
  <si>
    <t>Aporte Patronal</t>
  </si>
  <si>
    <t>CONCEPTO</t>
  </si>
  <si>
    <t>Totales</t>
  </si>
  <si>
    <t>Otros Ingresos</t>
  </si>
  <si>
    <t>Otros Egresos</t>
  </si>
  <si>
    <t>Teléfonos y Comunicaciones</t>
  </si>
  <si>
    <t>Gastos de Escribanía</t>
  </si>
  <si>
    <t>Gastos y Útiles de Informática</t>
  </si>
  <si>
    <t>Energía Eléctrica</t>
  </si>
  <si>
    <t>IVA Gasto Deducible</t>
  </si>
  <si>
    <t>Bonificación Familiar</t>
  </si>
  <si>
    <t>Papelería y Útiles</t>
  </si>
  <si>
    <t>Capacitación personal</t>
  </si>
  <si>
    <t>Fondo de Garantía</t>
  </si>
  <si>
    <t>Aranceles Pagados a La SEN</t>
  </si>
  <si>
    <t>Canon SEPRELAD</t>
  </si>
  <si>
    <t>Tipo de cambio comprador</t>
  </si>
  <si>
    <t xml:space="preserve">Tipo de cambio vendedor       </t>
  </si>
  <si>
    <t>DETALLE</t>
  </si>
  <si>
    <t>MONEDA EXTRANJERA MONTO</t>
  </si>
  <si>
    <t>ACTIVOS CORRIENTES</t>
  </si>
  <si>
    <t>BANCOS</t>
  </si>
  <si>
    <t>Banco ITAU</t>
  </si>
  <si>
    <t>U$D</t>
  </si>
  <si>
    <t>Banco Continental</t>
  </si>
  <si>
    <t>Banco Regional</t>
  </si>
  <si>
    <t>Banco Sudameris</t>
  </si>
  <si>
    <t>CREDITOS</t>
  </si>
  <si>
    <t>Clientes Moneda Extranjera</t>
  </si>
  <si>
    <t>INVERSIONES TEMPORARIAS</t>
  </si>
  <si>
    <t xml:space="preserve">Titulos de Renta Fija CDA </t>
  </si>
  <si>
    <t xml:space="preserve">Titulos de Renta Fija BONO </t>
  </si>
  <si>
    <t>OBLIGACIONES COMERCIALES</t>
  </si>
  <si>
    <t>Proveedores Moneda Extranjera</t>
  </si>
  <si>
    <t>GANANCIAS POR VALUACIÓN DE ACTIVOS MONETARIOS EN MONEDA EXTRANJERA</t>
  </si>
  <si>
    <t>PÉRDIDAS POR VALUACIÓN  DE PASIVOS MONETARIOS EN MONEDA EXTRANJERA</t>
  </si>
  <si>
    <t>TIPO DE MONEDA</t>
  </si>
  <si>
    <t>MONTO USD</t>
  </si>
  <si>
    <t>DISPONIBILIDADES</t>
  </si>
  <si>
    <t>Banco ITAU 700805688</t>
  </si>
  <si>
    <t>Banco ITAU 7700812608</t>
  </si>
  <si>
    <t>Banco Continental 53456309</t>
  </si>
  <si>
    <t>Banco Continental 76696402</t>
  </si>
  <si>
    <t>Vision Banco 900483585</t>
  </si>
  <si>
    <t>Banco Regional 7881548</t>
  </si>
  <si>
    <t>Banco Sudameris 28906017</t>
  </si>
  <si>
    <t>Financiera Solar 182965</t>
  </si>
  <si>
    <t>Banco Nacional de Fomento</t>
  </si>
  <si>
    <t>Banco ITAU 7050800413</t>
  </si>
  <si>
    <t>Banco Continental 17608406</t>
  </si>
  <si>
    <t>Banco Regional 7881549</t>
  </si>
  <si>
    <t>TOTAL DISPONIBILIDADES</t>
  </si>
  <si>
    <t>e)     Inversiones: Conformación, e indicación del criterio de valuación e inclusión de los importes de previsión por menor valor.</t>
  </si>
  <si>
    <t>INFORMACIÓN SOBRE EL DOCUMENTO Y EMISOR</t>
  </si>
  <si>
    <t>MONEDA</t>
  </si>
  <si>
    <t>INSTRUMENTO</t>
  </si>
  <si>
    <t>CANTIDAD DE TITULOS</t>
  </si>
  <si>
    <t>VALOR NOMINAL UNITARIO</t>
  </si>
  <si>
    <t>RESULTADO</t>
  </si>
  <si>
    <t>EMISOR</t>
  </si>
  <si>
    <t>CDA</t>
  </si>
  <si>
    <t>USD</t>
  </si>
  <si>
    <t>INVERSIONES PERMANENTES</t>
  </si>
  <si>
    <t>PERÍODO ACTUAL G.</t>
  </si>
  <si>
    <t>TOTAL EJERCICIO  ANTERIOR G.</t>
  </si>
  <si>
    <t>ACCIONES EN OTRAS EMPRESAS</t>
  </si>
  <si>
    <t>ACCIONES</t>
  </si>
  <si>
    <t>CUENTAS</t>
  </si>
  <si>
    <t>VALOR DE COSTO</t>
  </si>
  <si>
    <t>VALOR CONTABLE</t>
  </si>
  <si>
    <t>VALOR DE COTIZACION</t>
  </si>
  <si>
    <t>Inversiones Corrientes</t>
  </si>
  <si>
    <t>Saldo período actual</t>
  </si>
  <si>
    <t>Saldo ejercicio anterior</t>
  </si>
  <si>
    <t>Inversiones No Corrientes</t>
  </si>
  <si>
    <t>Saldo período actual G.</t>
  </si>
  <si>
    <t>Saldo ejercicio anterior G.</t>
  </si>
  <si>
    <t>ACCION DE LA BOLSA DE VALORES</t>
  </si>
  <si>
    <t>CANTIDAD</t>
  </si>
  <si>
    <t>VALOR NOMINAL</t>
  </si>
  <si>
    <t>1 (una)</t>
  </si>
  <si>
    <t>f)    Créditos</t>
  </si>
  <si>
    <t>DEUDORES POR INTERMEDIACION</t>
  </si>
  <si>
    <t xml:space="preserve">CONCEPTO </t>
  </si>
  <si>
    <t>Deudores por Intermediación Moneda Local - Servicios</t>
  </si>
  <si>
    <t>Deudores por Intermediación Moneda Extranjera - Servicios</t>
  </si>
  <si>
    <t>DEUDORES VARIOS</t>
  </si>
  <si>
    <t>g)      Bienes de Uso</t>
  </si>
  <si>
    <t>Equipo de Informatica</t>
  </si>
  <si>
    <t>Mejora en Propiedad de Terceros</t>
  </si>
  <si>
    <t>Rodados</t>
  </si>
  <si>
    <t>DEPRECIACIONES</t>
  </si>
  <si>
    <t>h)      Cargos diferidos</t>
  </si>
  <si>
    <t xml:space="preserve"> Los cargos diferidos se deben exponer desagregados de acuerdo al siguiente modelo:</t>
  </si>
  <si>
    <t>SALDO INCIAL</t>
  </si>
  <si>
    <t>SALDO</t>
  </si>
  <si>
    <t>AUMENTOS</t>
  </si>
  <si>
    <t>AMORTIZACIONES</t>
  </si>
  <si>
    <t>NETO FINAL</t>
  </si>
  <si>
    <t>i) Intangibles</t>
  </si>
  <si>
    <t>j) Otros Activos Corrientes y No Corrientes</t>
  </si>
  <si>
    <t>Impuesto al Valor Agregado</t>
  </si>
  <si>
    <t>Seguros a Vencer</t>
  </si>
  <si>
    <t>INSTITUCIÓN</t>
  </si>
  <si>
    <t>Gratificación Especial Ley 285/93</t>
  </si>
  <si>
    <t>n)      Administración de Cartera (corto y largo plazo)</t>
  </si>
  <si>
    <t>o) Cuentas a pagar a personas y empresas relacionadas (corto y largo plazo)</t>
  </si>
  <si>
    <t>NOMBRE</t>
  </si>
  <si>
    <t>RELACION</t>
  </si>
  <si>
    <t>TIPO DE OPERACIÓN</t>
  </si>
  <si>
    <t>ANTIGÜEDAD DE LA DEUDA</t>
  </si>
  <si>
    <t>VENCIMIENTO</t>
  </si>
  <si>
    <t>p)     Obligac. por contrato de Underwriting (corto y largo plazo)</t>
  </si>
  <si>
    <t>PLAZO DE VENCIMIENTO DEL CONTRATO</t>
  </si>
  <si>
    <t>q)      Otros Pasivos Corrientes y No Corrientes</t>
  </si>
  <si>
    <t>Operaciones a Liquidar</t>
  </si>
  <si>
    <t>r)      Saldos y transacciones con personas y empresas relacionadas  (Corriente y No Corriente)</t>
  </si>
  <si>
    <t>Página 9 de 10</t>
  </si>
  <si>
    <t xml:space="preserve">NOMBRE </t>
  </si>
  <si>
    <t>SALDOS</t>
  </si>
  <si>
    <t>s)      Resultado con personas y empresas vinculadas</t>
  </si>
  <si>
    <t>PERSONA O EMPRESA RELACIONADA</t>
  </si>
  <si>
    <t>TOTAL DE INGRESOS</t>
  </si>
  <si>
    <t>t)      Patrimonio</t>
  </si>
  <si>
    <t>DISMINUCIÓN</t>
  </si>
  <si>
    <t>Capital Integrado</t>
  </si>
  <si>
    <t>Reserva de Revaluo</t>
  </si>
  <si>
    <t>Reserva Legal</t>
  </si>
  <si>
    <t>Reserva Facultativa</t>
  </si>
  <si>
    <t>Revaluo de acciones al inicio</t>
  </si>
  <si>
    <t>Resultados Acumulados</t>
  </si>
  <si>
    <t>Resultados del Ejercicio</t>
  </si>
  <si>
    <t>u)      Previsiones</t>
  </si>
  <si>
    <t>DISMINUCION</t>
  </si>
  <si>
    <t>- DEDUCIDAS DEL ACTIVO</t>
  </si>
  <si>
    <t>- INCLUIDAS EN EL PASIVO</t>
  </si>
  <si>
    <t>v)      INGRESOS OPERATIVOS</t>
  </si>
  <si>
    <t>w)  Otros Gastos Operativos, de Comercialización y de Administración</t>
  </si>
  <si>
    <t>x)  Otros Ingresos y Egresos</t>
  </si>
  <si>
    <t>y) RESULTADOS FINANCIEROS</t>
  </si>
  <si>
    <t>z)      Resultados Extraordinarios</t>
  </si>
  <si>
    <t>6) Informacion referente a contingencias y compromisos</t>
  </si>
  <si>
    <t>a)Compromisos Directos:</t>
  </si>
  <si>
    <t>b) Contingencias Legales:</t>
  </si>
  <si>
    <t>c) Garantias Constituidas:</t>
  </si>
  <si>
    <t>Garantías</t>
  </si>
  <si>
    <t>Monto Asegurado</t>
  </si>
  <si>
    <t>Forma de Constitución</t>
  </si>
  <si>
    <t>7) Hechos Posteriores al cierre del Ejercicio</t>
  </si>
  <si>
    <t>No existen hechos posteriores al cierre del ejercicio que impliquen alteraciones significativas a la estructura patrimonial y resultado del ejercicio.</t>
  </si>
  <si>
    <t>8) Limitacion a la Libre Disponibilidad de los activos o del patrimonio y cualquier restriccion al derecho de propiedad.</t>
  </si>
  <si>
    <t>La firma cuenta  con la libre disposicion  de su patrimonio.</t>
  </si>
  <si>
    <t>9) Cambios Contables</t>
  </si>
  <si>
    <t>No Aplicable</t>
  </si>
  <si>
    <t>10) Restricciones para Distribucion  de Utilidades</t>
  </si>
  <si>
    <t>11) Sanciones</t>
  </si>
  <si>
    <t>No Posee sanciones con la Comision Nacional de Valores u otras entidades fiscalizadoras.</t>
  </si>
  <si>
    <t xml:space="preserve"> PASIVO CORRIENTE</t>
  </si>
  <si>
    <t xml:space="preserve"> Provisiones</t>
  </si>
  <si>
    <t xml:space="preserve"> Impuesto a la Renta a Pagar</t>
  </si>
  <si>
    <t xml:space="preserve"> TOTAL PASIVO CORRIENTE</t>
  </si>
  <si>
    <t xml:space="preserve"> TOTAL PASIVO</t>
  </si>
  <si>
    <t xml:space="preserve"> TOTAL PATRIMONIO NETO</t>
  </si>
  <si>
    <t>RESULTADOS</t>
  </si>
  <si>
    <t>ACUMULADOS</t>
  </si>
  <si>
    <t xml:space="preserve">ESTADO DE VARIACION DE PATRIMONIO NETO                                                                                                                   </t>
  </si>
  <si>
    <t>Dieta de Directorio</t>
  </si>
  <si>
    <t>Financiera El Comercio</t>
  </si>
  <si>
    <t>Anticipo Impuesto a la Renta</t>
  </si>
  <si>
    <t>Bono Electrónico</t>
  </si>
  <si>
    <t xml:space="preserve"> Aportes y Retenciones a Pagar</t>
  </si>
  <si>
    <t>TOTAL DE EGRESOS</t>
  </si>
  <si>
    <t>Total del Periodo Actual</t>
  </si>
  <si>
    <t>Total del Periodo Anterior</t>
  </si>
  <si>
    <t>SUSCRIPTO</t>
  </si>
  <si>
    <t>Garantia de Desempeño de Profesión</t>
  </si>
  <si>
    <t>Vigencia</t>
  </si>
  <si>
    <t>Diferencia de Cambio</t>
  </si>
  <si>
    <t>NO EXISTEN</t>
  </si>
  <si>
    <t>Retencion Impuesto al Valor Agregado</t>
  </si>
  <si>
    <t>Lincencias a Vencer</t>
  </si>
  <si>
    <t>Cuentas</t>
  </si>
  <si>
    <t>Altas</t>
  </si>
  <si>
    <t>Bajas</t>
  </si>
  <si>
    <t>Revaluo del Periodo</t>
  </si>
  <si>
    <t>Muebles y Utiles</t>
  </si>
  <si>
    <t>Maquinas y Equipos de oficina</t>
  </si>
  <si>
    <t>Acumulado al Cierre</t>
  </si>
  <si>
    <t>Refrigerio</t>
  </si>
  <si>
    <t>Auditoria Externa</t>
  </si>
  <si>
    <t>Banco Continental 34068203</t>
  </si>
  <si>
    <t>Banco Continental 71629001</t>
  </si>
  <si>
    <t>PERIODO ACTUAL USD (En Guaraníes)</t>
  </si>
  <si>
    <t>Membresia Mercado Futuro</t>
  </si>
  <si>
    <t>Garantia Mercado Futuro</t>
  </si>
  <si>
    <t>₲</t>
  </si>
  <si>
    <t>Sub Total Cuentas Propias</t>
  </si>
  <si>
    <t>Cuentas Compensadoras</t>
  </si>
  <si>
    <t>Sub Total Cuentas Compensadoras</t>
  </si>
  <si>
    <t>SALDO AL 31/12/2018</t>
  </si>
  <si>
    <t>Fondo Fijo</t>
  </si>
  <si>
    <t>DOCUMENTOS Y CUENTAS POR PAGAR</t>
  </si>
  <si>
    <r>
      <t>d) DISPONIBILIDADES:</t>
    </r>
    <r>
      <rPr>
        <sz val="12"/>
        <rFont val="Arial"/>
        <family val="2"/>
      </rPr>
      <t xml:space="preserve"> El rubro se encuentra compuesto de la siguiente manera:</t>
    </r>
  </si>
  <si>
    <t>Total Caja</t>
  </si>
  <si>
    <t>Total Bancos</t>
  </si>
  <si>
    <t>Citibank 5198720013</t>
  </si>
  <si>
    <t>TIPO DE CAMBIO AL 31/12/2018</t>
  </si>
  <si>
    <t>CAMBIO CIERRE AL 31/12/2018</t>
  </si>
  <si>
    <t>MONTO AJUSTADO  AL 31/12/2018</t>
  </si>
  <si>
    <t>c) DIFERENCIA DE CAMBIO EN MONEDA EXTRANJERA</t>
  </si>
  <si>
    <t>PASIVOS EN MONEDA EXTRANJERA</t>
  </si>
  <si>
    <t xml:space="preserve">          ACTIVOS EN MONEDA EXTRANJERA</t>
  </si>
  <si>
    <r>
      <t>d.1) CAJA:</t>
    </r>
    <r>
      <rPr>
        <sz val="12"/>
        <rFont val="Calibri"/>
        <family val="2"/>
        <scheme val="minor"/>
      </rPr>
      <t xml:space="preserve"> Representa las monedas y billetes existentes en la empresa y cuya composición es:</t>
    </r>
  </si>
  <si>
    <r>
      <t xml:space="preserve">d.2) BANCOS: </t>
    </r>
    <r>
      <rPr>
        <sz val="12"/>
        <rFont val="Arial"/>
        <family val="2"/>
      </rPr>
      <t xml:space="preserve">Representa los fondos disponibles en cta, corriente y ahorros a la vista tanto de </t>
    </r>
  </si>
  <si>
    <t>INFORMACIÓN SOBRE EL EMISOR AL 31/12/2018</t>
  </si>
  <si>
    <r>
      <t>TOTAL PERIODO AL 31/12/2018 EN GUARANIES (</t>
    </r>
    <r>
      <rPr>
        <b/>
        <sz val="11"/>
        <rFont val="Calibri"/>
        <family val="2"/>
      </rPr>
      <t>₲</t>
    </r>
    <r>
      <rPr>
        <b/>
        <sz val="11"/>
        <rFont val="Calibri"/>
        <family val="2"/>
        <scheme val="minor"/>
      </rPr>
      <t xml:space="preserve"> + USD)</t>
    </r>
  </si>
  <si>
    <r>
      <t xml:space="preserve">PERIODO ACTUAL </t>
    </r>
    <r>
      <rPr>
        <b/>
        <sz val="11"/>
        <rFont val="Calibri"/>
        <family val="2"/>
      </rPr>
      <t>₲</t>
    </r>
  </si>
  <si>
    <t>BANCO CONTINENTAL S.A.E.C.A.</t>
  </si>
  <si>
    <t>TRACTOPAR S.A.E.</t>
  </si>
  <si>
    <t>TOTAL PERIODO AL 31/12/2018</t>
  </si>
  <si>
    <t>BOLSA DE VALORES Y PROD. ASUNCION S.A.</t>
  </si>
  <si>
    <t>Acciones</t>
  </si>
  <si>
    <t>Saldo período al 31/12/2018</t>
  </si>
  <si>
    <t>Total al 31/12/2017</t>
  </si>
  <si>
    <t>Total al 31/12/2018</t>
  </si>
  <si>
    <r>
      <t xml:space="preserve">CORTO PLAZO      </t>
    </r>
    <r>
      <rPr>
        <b/>
        <sz val="11"/>
        <rFont val="Calibri"/>
        <family val="2"/>
      </rPr>
      <t>₲</t>
    </r>
  </si>
  <si>
    <r>
      <t xml:space="preserve">LARGO PLAZO      </t>
    </r>
    <r>
      <rPr>
        <b/>
        <sz val="11"/>
        <rFont val="Calibri"/>
        <family val="2"/>
      </rPr>
      <t>₲</t>
    </r>
  </si>
  <si>
    <t>DOCUMENTOS Y CUENTAS POR COBRAR</t>
  </si>
  <si>
    <t>N/A</t>
  </si>
  <si>
    <t>Totales al 31/12/2017</t>
  </si>
  <si>
    <t>Totales al 31/12/2018</t>
  </si>
  <si>
    <t>Anticipo a Proveedores</t>
  </si>
  <si>
    <t>Suscripciones a Devengar</t>
  </si>
  <si>
    <t>Proveedores Moneda Nacional</t>
  </si>
  <si>
    <r>
      <t xml:space="preserve">CORTO PLAZO </t>
    </r>
    <r>
      <rPr>
        <b/>
        <sz val="10"/>
        <rFont val="Calibri"/>
        <family val="2"/>
      </rPr>
      <t>₲</t>
    </r>
  </si>
  <si>
    <r>
      <t xml:space="preserve">LARGO PLAZO </t>
    </r>
    <r>
      <rPr>
        <b/>
        <sz val="10"/>
        <rFont val="Calibri"/>
        <family val="2"/>
      </rPr>
      <t>₲</t>
    </r>
  </si>
  <si>
    <t>RELACIÓN</t>
  </si>
  <si>
    <t>TIPO DE     RELACIÓN</t>
  </si>
  <si>
    <t>CORTO PLAZO ₲</t>
  </si>
  <si>
    <t>LARGO PLAZO ₲</t>
  </si>
  <si>
    <t>Ingresos a Realizar</t>
  </si>
  <si>
    <r>
      <t xml:space="preserve">CORRIENTE </t>
    </r>
    <r>
      <rPr>
        <b/>
        <sz val="10"/>
        <rFont val="Calibri"/>
        <family val="2"/>
      </rPr>
      <t>₲</t>
    </r>
  </si>
  <si>
    <r>
      <t xml:space="preserve">NO CORRIENTE  </t>
    </r>
    <r>
      <rPr>
        <b/>
        <sz val="10"/>
        <rFont val="Calibri"/>
        <family val="2"/>
      </rPr>
      <t>₲</t>
    </r>
  </si>
  <si>
    <r>
      <t xml:space="preserve">PERIODO ACTUAL </t>
    </r>
    <r>
      <rPr>
        <b/>
        <sz val="10"/>
        <rFont val="Calibri"/>
        <family val="2"/>
      </rPr>
      <t>₲</t>
    </r>
  </si>
  <si>
    <r>
      <t xml:space="preserve">PERIODO ANTERIOR </t>
    </r>
    <r>
      <rPr>
        <b/>
        <sz val="10"/>
        <rFont val="Calibri"/>
        <family val="2"/>
      </rPr>
      <t>₲</t>
    </r>
  </si>
  <si>
    <t>Prima de Acciones</t>
  </si>
  <si>
    <t>SALDO 31/12/2018</t>
  </si>
  <si>
    <t>SALDO AL</t>
  </si>
  <si>
    <t>Servicio de Limpieza</t>
  </si>
  <si>
    <t>Gastos de Representación</t>
  </si>
  <si>
    <t>Seguro Medico del Personal</t>
  </si>
  <si>
    <t>Gasto por Reimpresión de Acciones</t>
  </si>
  <si>
    <t>Pérdida en Operaciones</t>
  </si>
  <si>
    <t>w.1.)  Otros Gastos Operativos</t>
  </si>
  <si>
    <t>w.2)  Otros Gastos de Comercialización</t>
  </si>
  <si>
    <t>Remuneración Personal Superior</t>
  </si>
  <si>
    <t xml:space="preserve">Otras Gratificaciones </t>
  </si>
  <si>
    <t>Pre Aviso</t>
  </si>
  <si>
    <t>Indemnizaciones</t>
  </si>
  <si>
    <t xml:space="preserve">     INTERESES COBRADOS</t>
  </si>
  <si>
    <t xml:space="preserve">     INTERESES PAGADOS</t>
  </si>
  <si>
    <t xml:space="preserve">                               INGRESOS EXTRAORDINARIOS</t>
  </si>
  <si>
    <t xml:space="preserve">                             EGRESOS EXTRAORDINARIOS</t>
  </si>
  <si>
    <t>CRÉDITOS</t>
  </si>
  <si>
    <r>
      <rPr>
        <b/>
        <sz val="12"/>
        <color theme="1"/>
        <rFont val="Calibri"/>
        <family val="2"/>
        <scheme val="minor"/>
      </rPr>
      <t>Menos:</t>
    </r>
    <r>
      <rPr>
        <sz val="12"/>
        <color theme="1"/>
        <rFont val="Calibri"/>
        <family val="2"/>
        <scheme val="minor"/>
      </rPr>
      <t xml:space="preserve"> Previsión por menor valor</t>
    </r>
  </si>
  <si>
    <t>BIENES DE USO</t>
  </si>
  <si>
    <r>
      <t xml:space="preserve">Bienes de Uso </t>
    </r>
    <r>
      <rPr>
        <b/>
        <sz val="8"/>
        <color theme="1"/>
        <rFont val="Calibri"/>
        <family val="2"/>
        <scheme val="minor"/>
      </rPr>
      <t>(Nota 5.g)</t>
    </r>
  </si>
  <si>
    <r>
      <t xml:space="preserve">Depreciación Acumulada </t>
    </r>
    <r>
      <rPr>
        <b/>
        <sz val="8"/>
        <color theme="1"/>
        <rFont val="Calibri"/>
        <family val="2"/>
        <scheme val="minor"/>
      </rPr>
      <t>(Nota 5.g)</t>
    </r>
  </si>
  <si>
    <r>
      <t xml:space="preserve">Acción de la Bolsa de Valores </t>
    </r>
    <r>
      <rPr>
        <b/>
        <sz val="8"/>
        <color theme="1"/>
        <rFont val="Calibri"/>
        <family val="2"/>
        <scheme val="minor"/>
      </rPr>
      <t>(Nota 5.e)</t>
    </r>
  </si>
  <si>
    <r>
      <rPr>
        <b/>
        <i/>
        <sz val="12"/>
        <color theme="1"/>
        <rFont val="Calibri"/>
        <family val="2"/>
        <scheme val="minor"/>
      </rPr>
      <t>Menos:</t>
    </r>
    <r>
      <rPr>
        <sz val="12"/>
        <color theme="1"/>
        <rFont val="Calibri"/>
        <family val="2"/>
        <scheme val="minor"/>
      </rPr>
      <t xml:space="preserve"> Previsión por menor valor </t>
    </r>
    <r>
      <rPr>
        <b/>
        <sz val="8"/>
        <color theme="1"/>
        <rFont val="Calibri"/>
        <family val="2"/>
        <scheme val="minor"/>
      </rPr>
      <t>(Nota 5.u)</t>
    </r>
  </si>
  <si>
    <t>OTROS ACTIVOS</t>
  </si>
  <si>
    <t>Acreedores Varios</t>
  </si>
  <si>
    <t>GASTOS DE ADMINISTRACIÓN</t>
  </si>
  <si>
    <t>GASTOS DE COMERCIALIZACIÓN</t>
  </si>
  <si>
    <t>Previsión, Amortización y Depreciaciones</t>
  </si>
  <si>
    <t>Expensas - Edificio Itacúa</t>
  </si>
  <si>
    <t>Comisiones por Operaciones Fuera de Rueda</t>
  </si>
  <si>
    <t>Comisiones por Operaciones en Rueda</t>
  </si>
  <si>
    <t>Comisiones por Contratos de Colocación Primaria</t>
  </si>
  <si>
    <t>Aranceles por Negociación Bolsa de Valores</t>
  </si>
  <si>
    <r>
      <t xml:space="preserve"> Otros Egresos </t>
    </r>
    <r>
      <rPr>
        <b/>
        <sz val="10"/>
        <color theme="1"/>
        <rFont val="Calibri"/>
        <family val="2"/>
        <scheme val="minor"/>
      </rPr>
      <t>(Nota 5.x)</t>
    </r>
  </si>
  <si>
    <t>Ingresos Extraordinarios</t>
  </si>
  <si>
    <t xml:space="preserve">PRIMA </t>
  </si>
  <si>
    <t>R. ACCIONES</t>
  </si>
  <si>
    <r>
      <rPr>
        <b/>
        <sz val="11"/>
        <color theme="1"/>
        <rFont val="Calibri"/>
        <family val="2"/>
        <scheme val="minor"/>
      </rPr>
      <t xml:space="preserve">(Expresado en Guaraníes) </t>
    </r>
    <r>
      <rPr>
        <b/>
        <sz val="13"/>
        <color theme="1"/>
        <rFont val="Calibri"/>
        <family val="2"/>
        <scheme val="minor"/>
      </rPr>
      <t xml:space="preserve">      </t>
    </r>
  </si>
  <si>
    <t>REVALÚO</t>
  </si>
  <si>
    <t xml:space="preserve">  Saldo al incio del ejercicio</t>
  </si>
  <si>
    <t xml:space="preserve">  Movimientos subsecuentes</t>
  </si>
  <si>
    <t xml:space="preserve">  Resultado del Ejercicio</t>
  </si>
  <si>
    <t>Saldos al 31/12/2018</t>
  </si>
  <si>
    <t>EQUIVALENTE EN ₲ AL 31/12/2018</t>
  </si>
  <si>
    <t>TOTAL PASIVO</t>
  </si>
  <si>
    <t>VALOR LIBRO</t>
  </si>
  <si>
    <t>VALOR ÚLTIMO REMATE</t>
  </si>
  <si>
    <t>VALORES DE ORIGEN</t>
  </si>
  <si>
    <t>CORTO PLAZO      ₲</t>
  </si>
  <si>
    <t>LARGO PLAZO      ₲</t>
  </si>
  <si>
    <t>ACTIVOS INTANGIBLES Y CARGOS DIFERIDOS</t>
  </si>
  <si>
    <t>Licencias y Marcas</t>
  </si>
  <si>
    <t>l)        Documentos y Cuentas por Pagar</t>
  </si>
  <si>
    <t>m)        Acreedores por Intermediación</t>
  </si>
  <si>
    <t>n)    Acreedores Varios</t>
  </si>
  <si>
    <r>
      <t xml:space="preserve">Otros Gastos Operativos </t>
    </r>
    <r>
      <rPr>
        <b/>
        <sz val="10"/>
        <color theme="1"/>
        <rFont val="Calibri"/>
        <family val="2"/>
        <scheme val="minor"/>
      </rPr>
      <t>(Nota 5.w.1)</t>
    </r>
  </si>
  <si>
    <r>
      <t xml:space="preserve">Intereses Cobrados </t>
    </r>
    <r>
      <rPr>
        <b/>
        <sz val="10"/>
        <color theme="1"/>
        <rFont val="Calibri"/>
        <family val="2"/>
        <scheme val="minor"/>
      </rPr>
      <t>(Nota 5.y.1)</t>
    </r>
  </si>
  <si>
    <r>
      <t xml:space="preserve">Intereses Pagados </t>
    </r>
    <r>
      <rPr>
        <b/>
        <sz val="10"/>
        <color theme="1"/>
        <rFont val="Calibri"/>
        <family val="2"/>
        <scheme val="minor"/>
      </rPr>
      <t>(Nota 5.y.2)</t>
    </r>
  </si>
  <si>
    <t>Banco Continental 17608407</t>
  </si>
  <si>
    <t>Citibank 5198720021</t>
  </si>
  <si>
    <t>TELEFONICA CELULAR DEL PARAGUAY S.A.E.</t>
  </si>
  <si>
    <t>BANCO RIO S.A.E.C.A.</t>
  </si>
  <si>
    <t xml:space="preserve">VISION BANCO S.A.E.C.A </t>
  </si>
  <si>
    <t>31.12.2018 al 31.12.2019</t>
  </si>
  <si>
    <t>Acumuladas al 31/12/2018</t>
  </si>
  <si>
    <t xml:space="preserve">     propias y de clientes, tanto en dólares como en guaraníes:</t>
  </si>
  <si>
    <t>Banco RIO</t>
  </si>
  <si>
    <t>Bancop</t>
  </si>
  <si>
    <t>Citibank Paraguay</t>
  </si>
  <si>
    <t>Bancop 410057495</t>
  </si>
  <si>
    <t>Banco BASA 100021204</t>
  </si>
  <si>
    <t>Banco Familiar 1889576</t>
  </si>
  <si>
    <t>Banco Continental 769245</t>
  </si>
  <si>
    <t>Banco Rio 1874600</t>
  </si>
  <si>
    <t>Bancop 410063533</t>
  </si>
  <si>
    <t>Banco Continental 256426</t>
  </si>
  <si>
    <t xml:space="preserve">INTERFISA BANCO S.A.E.C.A </t>
  </si>
  <si>
    <t>TAPE RUVICHA S.A.E.C.A.</t>
  </si>
  <si>
    <t>Operciones de Reporto</t>
  </si>
  <si>
    <t>Totales al 30/09/2019</t>
  </si>
  <si>
    <t>Descuentos obtenidos</t>
  </si>
  <si>
    <t>w.3)  Otros Gastos de Administración</t>
  </si>
  <si>
    <r>
      <t xml:space="preserve">Otros Gastos de Administración </t>
    </r>
    <r>
      <rPr>
        <b/>
        <sz val="10"/>
        <color theme="1"/>
        <rFont val="Calibri"/>
        <family val="2"/>
        <scheme val="minor"/>
      </rPr>
      <t>(Nota 5.w3)</t>
    </r>
  </si>
  <si>
    <r>
      <t xml:space="preserve">Otros Gastos de Comercialización </t>
    </r>
    <r>
      <rPr>
        <b/>
        <sz val="10"/>
        <color theme="1"/>
        <rFont val="Calibri"/>
        <family val="2"/>
        <scheme val="minor"/>
      </rPr>
      <t>(Nota 5.w.2)</t>
    </r>
  </si>
  <si>
    <t>Servicios Informaticos</t>
  </si>
  <si>
    <t xml:space="preserve">v2) Ingresos por operaciones y servicios </t>
  </si>
  <si>
    <t>- Ingresos por Operaciones y Servicios  (Nota 5.v.2)</t>
  </si>
  <si>
    <r>
      <t xml:space="preserve"> Otros Ingresos </t>
    </r>
    <r>
      <rPr>
        <b/>
        <sz val="11"/>
        <color theme="1"/>
        <rFont val="Calibri"/>
        <family val="2"/>
        <scheme val="minor"/>
      </rPr>
      <t>(Nota 5.x)</t>
    </r>
  </si>
  <si>
    <r>
      <t xml:space="preserve">Deudores Varios </t>
    </r>
    <r>
      <rPr>
        <b/>
        <i/>
        <sz val="8"/>
        <color theme="1"/>
        <rFont val="Calibri"/>
        <family val="2"/>
        <scheme val="minor"/>
      </rPr>
      <t>(Nota 5.j)</t>
    </r>
  </si>
  <si>
    <t>v1) Ingresos por Intereses y Dividendos de Cartera Propia</t>
  </si>
  <si>
    <t>- Ingresos por Intereses y Dividendos de Cartera Propia (Nota 5.v.1)</t>
  </si>
  <si>
    <t>IZAGUIRRE BARRAIL</t>
  </si>
  <si>
    <r>
      <t xml:space="preserve">ESTADO DE SITUACIÓN PATRIMONIAL AL 31/12/2019                                                                                                                                                                                                        PRESENTADO EN FORMA COMPARATIVA CON EL EJERCICIO ANTERIOR CERRADO EL 31/12/2018                                                                                                                                                                                                                                                             </t>
    </r>
    <r>
      <rPr>
        <b/>
        <i/>
        <sz val="10"/>
        <color theme="1"/>
        <rFont val="Calibri"/>
        <family val="2"/>
        <scheme val="minor"/>
      </rPr>
      <t>(Expresado en Guaraníes)</t>
    </r>
  </si>
  <si>
    <t>TIPO DE CAMBIO AL 31/12/2019</t>
  </si>
  <si>
    <t>EQUIVALENTE EN ₲ AL 31/12/2019</t>
  </si>
  <si>
    <t>Banco BBVA</t>
  </si>
  <si>
    <t>CAMBIO CIERRE AL 31/12/2019</t>
  </si>
  <si>
    <r>
      <t xml:space="preserve">EQUIVALENTE EN </t>
    </r>
    <r>
      <rPr>
        <b/>
        <sz val="10"/>
        <rFont val="Calibri"/>
        <family val="2"/>
      </rPr>
      <t>₲</t>
    </r>
    <r>
      <rPr>
        <b/>
        <sz val="10"/>
        <rFont val="Calibri"/>
        <family val="2"/>
        <scheme val="minor"/>
      </rPr>
      <t xml:space="preserve"> AL 31/12/2019</t>
    </r>
  </si>
  <si>
    <t>MONTO AJUSTADO  AL 31/12/2019</t>
  </si>
  <si>
    <t>SALDO AL 31/12/2019</t>
  </si>
  <si>
    <t>Banco BBVA Gs</t>
  </si>
  <si>
    <t>Banco RIO 844460-2 Gs</t>
  </si>
  <si>
    <t>Banco RIO 01-00187460-08</t>
  </si>
  <si>
    <t>Banco BBVA 2101047322</t>
  </si>
  <si>
    <t xml:space="preserve">SOLAR AHORRO Y FINANZAS S.A.E.C.A </t>
  </si>
  <si>
    <t>CEFISA S.A.E.C.A.</t>
  </si>
  <si>
    <t>FINEXPAR S.A.E.C.A</t>
  </si>
  <si>
    <t xml:space="preserve">FINANCIERA PARAGUAYO JAPONESA </t>
  </si>
  <si>
    <t xml:space="preserve">FINANCIERA EL COMERCIO S.A.E.C.A </t>
  </si>
  <si>
    <t>BANCO FAMILIAR S.A.E.C.A.</t>
  </si>
  <si>
    <r>
      <t>TOTAL PERIODO AL 31/12/2019 EN GUARANIES (</t>
    </r>
    <r>
      <rPr>
        <b/>
        <sz val="11"/>
        <rFont val="Calibri"/>
        <family val="2"/>
      </rPr>
      <t>₲</t>
    </r>
    <r>
      <rPr>
        <b/>
        <sz val="11"/>
        <rFont val="Calibri"/>
        <family val="2"/>
        <scheme val="minor"/>
      </rPr>
      <t xml:space="preserve"> + USD)</t>
    </r>
  </si>
  <si>
    <t>TOTAL PERIODO AL 31/12/2019</t>
  </si>
  <si>
    <t>Saldo período al 31/12/2019</t>
  </si>
  <si>
    <t>Total al 31/12/2019</t>
  </si>
  <si>
    <t>Totales al 31/12/2019</t>
  </si>
  <si>
    <t>SALDO 31/12/2019</t>
  </si>
  <si>
    <t>Saldos al 31/12/2019</t>
  </si>
  <si>
    <t>Operaciones a liquidar</t>
  </si>
  <si>
    <r>
      <t xml:space="preserve">ESTADO DE RESULTADOS AL 31 DE DICIEMBRE DE 2019                                                                            PRESENTADO EN FORMA COMPARATIVA CON EL 31 DE DICIEMBRE DE 2018                                                                                                                                </t>
    </r>
    <r>
      <rPr>
        <b/>
        <i/>
        <sz val="11"/>
        <color theme="1"/>
        <rFont val="Calibri"/>
        <family val="2"/>
        <scheme val="minor"/>
      </rPr>
      <t>(Expresado en Guaraníes)</t>
    </r>
  </si>
  <si>
    <t xml:space="preserve">Desafectación previsiones </t>
  </si>
  <si>
    <t xml:space="preserve">CORRESPONDIENTE AL 31 DE DICIEMBRE DE 2019 PRESENTADO EN FORMA COMPARATIVA CON EL 31DE DICIEMBRE DE 2018 </t>
  </si>
  <si>
    <r>
      <t xml:space="preserve">ESTADO DE RESULTADOS FLUJO DE EFECTIVO                                                                                                                                                   CORRESPONDIENTE AL 31 DE DICIEMBRE DE 2019 PRESENTADO EN FORMA COMPARATIVA CON EL 31 DE DICIEMBRE DE 2018                                                                                                                                                             </t>
    </r>
    <r>
      <rPr>
        <b/>
        <sz val="11"/>
        <color theme="1"/>
        <rFont val="Calibri"/>
        <family val="2"/>
        <scheme val="minor"/>
      </rPr>
      <t>(Expresado en Guaraníes)</t>
    </r>
  </si>
  <si>
    <t>CUENTAS A COBRAR 2018</t>
  </si>
  <si>
    <t>INGRESOS 2019</t>
  </si>
  <si>
    <t>CUENTAS A COBRAR 2019</t>
  </si>
  <si>
    <t>CUENTAS PAGAR 2018</t>
  </si>
  <si>
    <t>GASTOS</t>
  </si>
  <si>
    <t>CUENTAS PAGAR 2019</t>
  </si>
  <si>
    <t>SUELDOS A PAGAR 2018</t>
  </si>
  <si>
    <t>SUELDOS GASTOS</t>
  </si>
  <si>
    <t>SUELDOS 2019</t>
  </si>
  <si>
    <t>IMPUESTO A PAGAR 2018</t>
  </si>
  <si>
    <t xml:space="preserve">IMPUESTO </t>
  </si>
  <si>
    <t>IMPUESTO A PAGAR 2019</t>
  </si>
  <si>
    <t>GRATIFICACION A PAGR 2018</t>
  </si>
  <si>
    <t>INGRESOS A REALIZAR 2018</t>
  </si>
  <si>
    <t>INGRESOS A REALIZAR 2019</t>
  </si>
  <si>
    <t>Operaciones a liquidar 2019</t>
  </si>
  <si>
    <t>Operaciones a liquidar 2018</t>
  </si>
  <si>
    <r>
      <t xml:space="preserve">Total actual </t>
    </r>
    <r>
      <rPr>
        <b/>
        <strike/>
        <sz val="11"/>
        <rFont val="Calibri"/>
        <family val="2"/>
      </rPr>
      <t>₲</t>
    </r>
  </si>
  <si>
    <r>
      <t xml:space="preserve">Total anterior </t>
    </r>
    <r>
      <rPr>
        <b/>
        <strike/>
        <sz val="11"/>
        <rFont val="Calibri"/>
        <family val="2"/>
      </rPr>
      <t>₲</t>
    </r>
  </si>
  <si>
    <t>No Registra</t>
  </si>
  <si>
    <t>Reserva de Revalúo</t>
  </si>
  <si>
    <r>
      <t xml:space="preserve">Otros Activos Corrientes </t>
    </r>
    <r>
      <rPr>
        <b/>
        <sz val="8"/>
        <color theme="1"/>
        <rFont val="Calibri"/>
        <family val="2"/>
        <scheme val="minor"/>
      </rPr>
      <t>(Nota 5.j)</t>
    </r>
  </si>
  <si>
    <r>
      <t xml:space="preserve">Membresia Mercado de Divisas </t>
    </r>
    <r>
      <rPr>
        <b/>
        <sz val="8"/>
        <color theme="1"/>
        <rFont val="Calibri"/>
        <family val="2"/>
        <scheme val="minor"/>
      </rPr>
      <t>(Nota h.)</t>
    </r>
  </si>
  <si>
    <r>
      <t>Deudores por Intermediación</t>
    </r>
    <r>
      <rPr>
        <sz val="8"/>
        <color theme="1"/>
        <rFont val="Calibri"/>
        <family val="2"/>
        <scheme val="minor"/>
      </rPr>
      <t xml:space="preserve"> </t>
    </r>
    <r>
      <rPr>
        <b/>
        <sz val="8"/>
        <color theme="1"/>
        <rFont val="Calibri"/>
        <family val="2"/>
        <scheme val="minor"/>
      </rPr>
      <t>(Nota 5.f.1.)</t>
    </r>
  </si>
  <si>
    <r>
      <rPr>
        <sz val="10"/>
        <color theme="1"/>
        <rFont val="Calibri"/>
        <family val="2"/>
        <scheme val="minor"/>
      </rPr>
      <t>CAJA</t>
    </r>
    <r>
      <rPr>
        <sz val="9"/>
        <color theme="1"/>
        <rFont val="Calibri"/>
        <family val="2"/>
        <scheme val="minor"/>
      </rPr>
      <t xml:space="preserve"> </t>
    </r>
    <r>
      <rPr>
        <b/>
        <sz val="8"/>
        <color theme="1"/>
        <rFont val="Calibri"/>
        <family val="2"/>
        <scheme val="minor"/>
      </rPr>
      <t>(Nota 5.d.1)</t>
    </r>
  </si>
  <si>
    <r>
      <rPr>
        <sz val="10"/>
        <color theme="1"/>
        <rFont val="Calibri"/>
        <family val="2"/>
        <scheme val="minor"/>
      </rPr>
      <t>BANCOS</t>
    </r>
    <r>
      <rPr>
        <sz val="12"/>
        <color theme="1"/>
        <rFont val="Calibri"/>
        <family val="2"/>
        <scheme val="minor"/>
      </rPr>
      <t xml:space="preserve"> </t>
    </r>
    <r>
      <rPr>
        <b/>
        <sz val="9"/>
        <color theme="1"/>
        <rFont val="Calibri"/>
        <family val="2"/>
        <scheme val="minor"/>
      </rPr>
      <t>(</t>
    </r>
    <r>
      <rPr>
        <b/>
        <sz val="8"/>
        <color theme="1"/>
        <rFont val="Calibri"/>
        <family val="2"/>
        <scheme val="minor"/>
      </rPr>
      <t>Nota 5.d.2)</t>
    </r>
  </si>
  <si>
    <r>
      <t>INVERSIONES TEMPORALES</t>
    </r>
    <r>
      <rPr>
        <b/>
        <sz val="9"/>
        <color theme="1"/>
        <rFont val="Calibri"/>
        <family val="2"/>
        <scheme val="minor"/>
      </rPr>
      <t xml:space="preserve"> </t>
    </r>
    <r>
      <rPr>
        <b/>
        <sz val="8"/>
        <color theme="1"/>
        <rFont val="Calibri"/>
        <family val="2"/>
        <scheme val="minor"/>
      </rPr>
      <t>(Nota 5.e)</t>
    </r>
  </si>
  <si>
    <r>
      <t xml:space="preserve"> Acreedores por Intermediación </t>
    </r>
    <r>
      <rPr>
        <b/>
        <sz val="8"/>
        <color theme="1"/>
        <rFont val="Calibri"/>
        <family val="2"/>
        <scheme val="minor"/>
      </rPr>
      <t>(Nota 5.m)</t>
    </r>
  </si>
  <si>
    <r>
      <t xml:space="preserve"> Acreedores Varios</t>
    </r>
    <r>
      <rPr>
        <i/>
        <sz val="8"/>
        <color theme="1"/>
        <rFont val="Calibri"/>
        <family val="2"/>
        <scheme val="minor"/>
      </rPr>
      <t xml:space="preserve"> </t>
    </r>
    <r>
      <rPr>
        <b/>
        <sz val="8"/>
        <color theme="1"/>
        <rFont val="Calibri"/>
        <family val="2"/>
        <scheme val="minor"/>
      </rPr>
      <t>(Nota 5.n)</t>
    </r>
  </si>
  <si>
    <r>
      <t xml:space="preserve"> Otros Pasivos Corrientes </t>
    </r>
    <r>
      <rPr>
        <b/>
        <sz val="8"/>
        <color theme="1"/>
        <rFont val="Calibri"/>
        <family val="2"/>
        <scheme val="minor"/>
      </rPr>
      <t>(Nota 5.q)</t>
    </r>
  </si>
  <si>
    <r>
      <t xml:space="preserve"> PATRIMONIO NETO</t>
    </r>
    <r>
      <rPr>
        <b/>
        <i/>
        <sz val="8"/>
        <color theme="1"/>
        <rFont val="Calibri"/>
        <family val="2"/>
        <scheme val="minor"/>
      </rPr>
      <t xml:space="preserve"> </t>
    </r>
    <r>
      <rPr>
        <b/>
        <sz val="8"/>
        <color theme="1"/>
        <rFont val="Calibri"/>
        <family val="2"/>
        <scheme val="minor"/>
      </rPr>
      <t>(Nota 5.t)</t>
    </r>
  </si>
  <si>
    <t>Las notas que se acompañan forman parte integrante de los Estados Financieros.</t>
  </si>
  <si>
    <t>Póliza emitida por Patria S.A. de Seguros y Reaseguros.</t>
  </si>
  <si>
    <t xml:space="preserve"> Otros Pasivos</t>
  </si>
  <si>
    <t>Los Bienes del Activo Fijo se han registrados a su costo de adquisición, menos las depreciaciones acumuladas, cuyos valores se hallan revaluados al 31/12/2018 de acuerdo con lo establecido en el Art. 12 de la Ley N° 125/1991, T.A. por la Ley Nº 2421/2004 y su reglamentación.</t>
  </si>
  <si>
    <t>3.2.	Criterio de Valuación:</t>
  </si>
  <si>
    <t>3.1.	Base de preparación de los Estados Contables:</t>
  </si>
  <si>
    <t>AVALON CASA DE BOLSA S.A., al cierre del periodo considerado cuenta con participación en la Bolsa de Valores y Productos Asunción S.A. (BVPASA) de acuerdo a lo establecido en la Ley Nº 5.810/2017 “Mercado de Valores”.</t>
  </si>
  <si>
    <t>2.2.	Participación en Otras Empresas:</t>
  </si>
  <si>
    <t>NOTA A LOS ESTADOS CONTABLES</t>
  </si>
  <si>
    <t>1.	 CONSIDERACIONES DE LOS ESTADOS CONTABLES</t>
  </si>
  <si>
    <t>2.1.	Naturaleza Jurídica de las Actividades de la Sociedad:</t>
  </si>
  <si>
    <t>La Alta Administración de la Sociedad no ha cambiado, ni tiene previsto cambiar o modificar las políticas y/o procedimientos contables, y las mantiene en forma uniforme de un ejercicio financiero a otro.</t>
  </si>
  <si>
    <t>No cuenta con partidas que exponer en este ítem.</t>
  </si>
  <si>
    <t xml:space="preserve">3.8 Gastos de Constitución y Organización </t>
  </si>
  <si>
    <t>La Sociedad no consolida los Estados Financieros, pues no es controlante de ninguna otra sociedad.</t>
  </si>
  <si>
    <t>3.7 Normas aplicadas para la Consolidación de los Estados Financieros</t>
  </si>
  <si>
    <t xml:space="preserve">3.6 Flujo de Efectivo  </t>
  </si>
  <si>
    <t>Los Bienes del Activo Fijo son depreciados por el sistema de línea recta en función a los años de vida útil estimados en las normativas de la Subsecretaria de Estado de Tributación (SET).</t>
  </si>
  <si>
    <t xml:space="preserve">3.4. Política de Depreciación: </t>
  </si>
  <si>
    <t>La previsión por menor valor se realiza considerando el atraso en los pagos de los intereses por parte del Emisor.</t>
  </si>
  <si>
    <t>3.3. Política de Constitución de Previsiones:</t>
  </si>
  <si>
    <t xml:space="preserve">La sociedad ha sido constituida legalmente bajo las leyes de la República del Paraguay, bajo la denominación de AVANTGARDE CASA DE BOLSA S.A. Constitución formalizada ante el Escribano Público Luis Enrique Peroni por medio de la Escritura Pública Nº 400 en fecha 9 de Julio de 2008. Asimismo, se encuentra inscripta en los Registros Públicos de Comercio, bajo el Nº 590 serie E folio 6.395 y siguientes, de la sección contratos de fecha 5 de agosto de 2008; e inscripta en la Comisión Nacional de Valores por medio de la Resolución Nº 1145/2008, bajo el Código CB 019.	
Inscripta en la Bolsa de Valores y Productos de Asunción S.A. por medio de la Resolución Nº 818/2008 de fecha 3 de diciembre de 2008. Posteriormente, en fecha 15 de marzo de 2013 según Acta de Asamblea se decidió el cambio de denominación por AVALON CASA DE BOLSA S.A., la que fuera formalizada ante el Escribano Público Luis Enrique Peroni mediante la Escritura Pública Nº 208 e inscripta en los Registros Públicos de Comercio bajo el Nº 245 Serie H folio 1809 y siguientes de fecha 23 de agosto de 2013 y la modificación de los estatutos sociales por medio de la Escritura Pública N° 173 de fecha 15 de octubre de 2015 e inscripta en los Registros Públicos de Comercio bajo Nº 01 Folio 01.
</t>
  </si>
  <si>
    <t>Los Estados Financieros  al 31 de diciembre de 2019  fueron aprobados por la Asamblea General.</t>
  </si>
  <si>
    <r>
      <t>k)  </t>
    </r>
    <r>
      <rPr>
        <b/>
        <sz val="11"/>
        <color rgb="FFFF0000"/>
        <rFont val="Calibri"/>
        <family val="2"/>
        <scheme val="minor"/>
      </rPr>
      <t>  </t>
    </r>
    <r>
      <rPr>
        <b/>
        <sz val="11"/>
        <rFont val="Calibri"/>
        <family val="2"/>
        <scheme val="minor"/>
      </rPr>
      <t>  Préstamos Financieros a corto y largo plazo</t>
    </r>
  </si>
  <si>
    <t>Licencias Informáticas</t>
  </si>
  <si>
    <t>Las cuentas en moneda extranjera se han valuado a su valor de cotización al cierre diario, de acuerdo a las disposiciones de la Subsecretaria de Estado de Tributación (SET), Ley Nº 125/1991, T.A. por Ley Nº 2.421/2004. Los Estados Financieros no reconocen en forma integral los efectos de la inflación en la situación patrimonial y financiera de la sociedad, en los resultados de sus operaciones en atención a que la corrección monetaria no constituye una práctica contable aceptada en la República Paraguay.</t>
  </si>
  <si>
    <t>2.    INFORMACION BASICA DE LA EMPRESA</t>
  </si>
  <si>
    <t>3)	PRINCIPALES POLITICAS Y PRACTICAS CONTABLES APLICADAS</t>
  </si>
  <si>
    <t>4)  CAMBIO DE POLITICAS Y PROCEDIMIENTOS DE CONTABILIDAD</t>
  </si>
  <si>
    <t>5) CRITERIOS ESPECIFICOS DE VALUACION</t>
  </si>
  <si>
    <t xml:space="preserve">      a) VALUACION EN MONEDA EXTRANJERA</t>
  </si>
  <si>
    <t xml:space="preserve">      b) POSICION EN MONEDA EXTRANJERA</t>
  </si>
  <si>
    <t>3.5 Política de Reconocimiento de Ingresos y Gastos:</t>
  </si>
  <si>
    <t>El flujo de efectivo fue elaborado por el método directo, criterio contemplados en los Principios de Contabilidad Generalmente Aceptados .</t>
  </si>
  <si>
    <t>Los ingresos son reconocidos con base en el criterio de lo devengado, de conformidad con lo propuesto por los Principios de Contabilidad Generalmente Aceptados y las normas de la Comisión Nacional de Valores y que fueron aplicados por la Alta Dirección en forma uniforme de un ejercicio financiero a otro.</t>
  </si>
  <si>
    <t>Los Estados Financieros han sido preparados de acuerdo a las normas establecidas por la Comisión Nacional de Valores y los Principios de Contabilidad generalmente Aceptados aplicables en su caso.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</si>
</sst>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41" formatCode="_ * #,##0_ ;_ * \-#,##0_ ;_ * &quot;-&quot;_ ;_ @_ "/>
    <numFmt numFmtId="43" formatCode="_ * #,##0.00_ ;_ * \-#,##0.00_ ;_ * &quot;-&quot;??_ ;_ @_ "/>
    <numFmt numFmtId="164" formatCode="_(* #,##0.00_);_(* \(#,##0.00\);_(* &quot;-&quot;??_);_(@_)"/>
    <numFmt numFmtId="165" formatCode="_ * #,##0_ ;_ * \-#,##0_ ;_ * &quot;-&quot;??_ ;_ @_ "/>
    <numFmt numFmtId="166" formatCode="_ &quot;Gs&quot;\ * #,##0_ ;_ &quot;Gs&quot;\ * \-#,##0_ ;_ &quot;Gs&quot;\ * &quot;-&quot;_ ;_ @_ "/>
    <numFmt numFmtId="167" formatCode="_ &quot;Gs&quot;\ * #,##0.00_ ;_ &quot;Gs&quot;\ * \-#,##0.00_ ;_ &quot;Gs&quot;\ * &quot;-&quot;??_ ;_ @_ "/>
    <numFmt numFmtId="168" formatCode="_ * #,##0.00_ ;_ * \-#,##0.00_ ;_ * &quot;-&quot;_ ;_ @_ "/>
    <numFmt numFmtId="169" formatCode="0.0"/>
    <numFmt numFmtId="170" formatCode="#,##0_ ;[Red]\-#,##0\ "/>
    <numFmt numFmtId="171" formatCode="#,##0.00_ ;[Red]\-#,##0.00\ "/>
    <numFmt numFmtId="172" formatCode="_-* #,##0.00_-;\-* #,##0.00_-;_-* \-??_-;_-@_-"/>
    <numFmt numFmtId="173" formatCode="_(* #,##0_);_(* \(#,##0\);_(* &quot;-&quot;??_);_(@_)"/>
    <numFmt numFmtId="174" formatCode="#,##0_ ;\-#,##0\ "/>
  </numFmts>
  <fonts count="78" x14ac:knownFonts="1">
    <font>
      <sz val="11"/>
      <color theme="1"/>
      <name val="Calibri"/>
      <family val="2"/>
      <scheme val="minor"/>
    </font>
    <font>
      <b/>
      <sz val="12"/>
      <color theme="1"/>
      <name val="Calibri"/>
      <family val="2"/>
      <scheme val="minor"/>
    </font>
    <font>
      <b/>
      <sz val="7"/>
      <color theme="1"/>
      <name val="Tahoma"/>
      <family val="2"/>
    </font>
    <font>
      <sz val="7"/>
      <color theme="1"/>
      <name val="Tahoma"/>
      <family val="2"/>
    </font>
    <font>
      <sz val="11"/>
      <color theme="1"/>
      <name val="Tahoma"/>
      <family val="2"/>
    </font>
    <font>
      <sz val="11"/>
      <color theme="1"/>
      <name val="Calibri"/>
      <family val="2"/>
      <scheme val="minor"/>
    </font>
    <font>
      <b/>
      <sz val="11"/>
      <color theme="1"/>
      <name val="Calibri"/>
      <family val="2"/>
      <scheme val="minor"/>
    </font>
    <font>
      <sz val="11"/>
      <name val="Calibri"/>
      <family val="2"/>
      <scheme val="minor"/>
    </font>
    <font>
      <b/>
      <sz val="10"/>
      <color theme="1"/>
      <name val="Calibri"/>
      <family val="2"/>
      <scheme val="minor"/>
    </font>
    <font>
      <sz val="10"/>
      <color theme="1"/>
      <name val="Calibri"/>
      <family val="2"/>
      <scheme val="minor"/>
    </font>
    <font>
      <b/>
      <sz val="13"/>
      <color theme="1"/>
      <name val="Calibri"/>
      <family val="2"/>
      <scheme val="minor"/>
    </font>
    <font>
      <b/>
      <u/>
      <sz val="11"/>
      <color theme="1"/>
      <name val="Calibri"/>
      <family val="2"/>
      <scheme val="minor"/>
    </font>
    <font>
      <sz val="10"/>
      <name val="Calibri"/>
      <family val="2"/>
      <scheme val="minor"/>
    </font>
    <font>
      <b/>
      <sz val="12"/>
      <name val="Times New Roman"/>
      <family val="1"/>
    </font>
    <font>
      <b/>
      <sz val="12"/>
      <name val="Calibri"/>
      <family val="2"/>
      <scheme val="minor"/>
    </font>
    <font>
      <sz val="10"/>
      <name val="Arial"/>
      <family val="2"/>
    </font>
    <font>
      <b/>
      <sz val="12"/>
      <name val="Arial"/>
      <family val="2"/>
    </font>
    <font>
      <b/>
      <sz val="11"/>
      <name val="Calibri"/>
      <family val="2"/>
      <scheme val="minor"/>
    </font>
    <font>
      <sz val="8"/>
      <name val="Times New Roman"/>
      <family val="1"/>
    </font>
    <font>
      <b/>
      <sz val="11"/>
      <name val="Times New Roman"/>
      <family val="1"/>
    </font>
    <font>
      <sz val="12"/>
      <name val="Arial"/>
      <family val="2"/>
    </font>
    <font>
      <sz val="11"/>
      <name val="Times New Roman"/>
      <family val="1"/>
    </font>
    <font>
      <b/>
      <sz val="8"/>
      <name val="Times New Roman"/>
      <family val="1"/>
    </font>
    <font>
      <b/>
      <sz val="9"/>
      <name val="Times New Roman"/>
      <family val="1"/>
    </font>
    <font>
      <b/>
      <sz val="10"/>
      <name val="Calibri"/>
      <family val="2"/>
      <scheme val="minor"/>
    </font>
    <font>
      <u/>
      <sz val="10"/>
      <color indexed="12"/>
      <name val="Arial"/>
      <family val="2"/>
    </font>
    <font>
      <sz val="10"/>
      <color indexed="8"/>
      <name val="Calibri"/>
      <family val="2"/>
      <scheme val="minor"/>
    </font>
    <font>
      <b/>
      <sz val="10"/>
      <color indexed="8"/>
      <name val="Calibri"/>
      <family val="2"/>
      <scheme val="minor"/>
    </font>
    <font>
      <b/>
      <sz val="8"/>
      <color theme="1"/>
      <name val="Calibri"/>
      <family val="2"/>
      <scheme val="minor"/>
    </font>
    <font>
      <b/>
      <sz val="11"/>
      <name val="Arial"/>
      <family val="2"/>
    </font>
    <font>
      <sz val="11"/>
      <name val="Arial"/>
      <family val="2"/>
    </font>
    <font>
      <b/>
      <u/>
      <sz val="11"/>
      <name val="Calibri"/>
      <family val="2"/>
      <scheme val="minor"/>
    </font>
    <font>
      <b/>
      <sz val="11"/>
      <color indexed="12"/>
      <name val="Calibri"/>
      <family val="2"/>
      <scheme val="minor"/>
    </font>
    <font>
      <sz val="9"/>
      <color theme="1"/>
      <name val="Calibri"/>
      <family val="2"/>
      <scheme val="minor"/>
    </font>
    <font>
      <b/>
      <sz val="9"/>
      <color theme="1"/>
      <name val="Calibri"/>
      <family val="2"/>
      <scheme val="minor"/>
    </font>
    <font>
      <b/>
      <sz val="9"/>
      <name val="Calibri"/>
      <family val="2"/>
      <scheme val="minor"/>
    </font>
    <font>
      <sz val="9"/>
      <name val="Arial"/>
      <family val="2"/>
    </font>
    <font>
      <b/>
      <u/>
      <sz val="12"/>
      <color theme="1"/>
      <name val="Calibri"/>
      <family val="2"/>
      <scheme val="minor"/>
    </font>
    <font>
      <b/>
      <i/>
      <sz val="11"/>
      <color theme="1"/>
      <name val="Calibri"/>
      <family val="2"/>
      <scheme val="minor"/>
    </font>
    <font>
      <sz val="10"/>
      <color theme="1"/>
      <name val="Tahoma"/>
      <family val="2"/>
    </font>
    <font>
      <b/>
      <i/>
      <sz val="10"/>
      <color theme="1"/>
      <name val="Calibri"/>
      <family val="2"/>
      <scheme val="minor"/>
    </font>
    <font>
      <sz val="11"/>
      <name val="Calibri"/>
      <family val="2"/>
    </font>
    <font>
      <sz val="12"/>
      <name val="Calibri"/>
      <family val="2"/>
    </font>
    <font>
      <b/>
      <sz val="11"/>
      <name val="Calibri"/>
      <family val="2"/>
    </font>
    <font>
      <b/>
      <i/>
      <sz val="11"/>
      <name val="Calibri"/>
      <family val="2"/>
      <scheme val="minor"/>
    </font>
    <font>
      <b/>
      <i/>
      <sz val="11"/>
      <name val="Calibri"/>
      <family val="2"/>
    </font>
    <font>
      <sz val="12"/>
      <color theme="1"/>
      <name val="Tahoma"/>
      <family val="2"/>
    </font>
    <font>
      <sz val="12"/>
      <color theme="1"/>
      <name val="Calibri"/>
      <family val="2"/>
      <scheme val="minor"/>
    </font>
    <font>
      <sz val="8"/>
      <color theme="1"/>
      <name val="Calibri"/>
      <family val="2"/>
      <scheme val="minor"/>
    </font>
    <font>
      <sz val="12"/>
      <color theme="1"/>
      <name val="Arial"/>
      <family val="2"/>
    </font>
    <font>
      <b/>
      <i/>
      <sz val="8"/>
      <color theme="1"/>
      <name val="Calibri"/>
      <family val="2"/>
      <scheme val="minor"/>
    </font>
    <font>
      <sz val="11"/>
      <color theme="1"/>
      <name val="Arial"/>
      <family val="2"/>
    </font>
    <font>
      <b/>
      <sz val="12"/>
      <color theme="1"/>
      <name val="Tahoma"/>
      <family val="2"/>
    </font>
    <font>
      <sz val="12"/>
      <name val="Calibri"/>
      <family val="2"/>
      <scheme val="minor"/>
    </font>
    <font>
      <b/>
      <sz val="10"/>
      <name val="Calibri"/>
      <family val="2"/>
    </font>
    <font>
      <b/>
      <u/>
      <sz val="10"/>
      <color theme="1"/>
      <name val="Calibri"/>
      <family val="2"/>
      <scheme val="minor"/>
    </font>
    <font>
      <b/>
      <i/>
      <sz val="12"/>
      <color theme="1"/>
      <name val="Calibri"/>
      <family val="2"/>
      <scheme val="minor"/>
    </font>
    <font>
      <i/>
      <sz val="8"/>
      <color theme="1"/>
      <name val="Calibri"/>
      <family val="2"/>
      <scheme val="minor"/>
    </font>
    <font>
      <b/>
      <u/>
      <sz val="10"/>
      <name val="Calibri"/>
      <family val="2"/>
      <scheme val="minor"/>
    </font>
    <font>
      <b/>
      <i/>
      <sz val="10"/>
      <name val="Calibri"/>
      <family val="2"/>
      <scheme val="minor"/>
    </font>
    <font>
      <sz val="9"/>
      <name val="Calibri"/>
      <family val="2"/>
      <scheme val="minor"/>
    </font>
    <font>
      <sz val="11"/>
      <color indexed="8"/>
      <name val="Calibri"/>
      <family val="2"/>
    </font>
    <font>
      <sz val="11"/>
      <color theme="0"/>
      <name val="Calibri"/>
      <family val="2"/>
      <scheme val="minor"/>
    </font>
    <font>
      <sz val="10"/>
      <color theme="0"/>
      <name val="Calibri"/>
      <family val="2"/>
      <scheme val="minor"/>
    </font>
    <font>
      <b/>
      <sz val="11"/>
      <color theme="0"/>
      <name val="Times New Roman"/>
      <family val="1"/>
    </font>
    <font>
      <b/>
      <sz val="10"/>
      <color theme="0"/>
      <name val="Arial"/>
      <family val="2"/>
    </font>
    <font>
      <sz val="12"/>
      <color theme="0"/>
      <name val="Calibri"/>
      <family val="2"/>
      <scheme val="minor"/>
    </font>
    <font>
      <sz val="11"/>
      <color rgb="FFFF0000"/>
      <name val="Calibri"/>
      <family val="2"/>
      <scheme val="minor"/>
    </font>
    <font>
      <strike/>
      <sz val="11"/>
      <color theme="1"/>
      <name val="Calibri"/>
      <family val="2"/>
      <scheme val="minor"/>
    </font>
    <font>
      <b/>
      <strike/>
      <sz val="11"/>
      <name val="Calibri"/>
      <family val="2"/>
      <scheme val="minor"/>
    </font>
    <font>
      <strike/>
      <sz val="11"/>
      <name val="Calibri"/>
      <family val="2"/>
      <scheme val="minor"/>
    </font>
    <font>
      <sz val="9"/>
      <color indexed="81"/>
      <name val="Tahoma"/>
      <family val="2"/>
    </font>
    <font>
      <b/>
      <sz val="9"/>
      <color indexed="81"/>
      <name val="Tahoma"/>
      <family val="2"/>
    </font>
    <font>
      <i/>
      <sz val="11"/>
      <color rgb="FFFF0000"/>
      <name val="Calibri"/>
      <family val="2"/>
      <scheme val="minor"/>
    </font>
    <font>
      <b/>
      <strike/>
      <sz val="11"/>
      <name val="Calibri"/>
      <family val="2"/>
    </font>
    <font>
      <b/>
      <i/>
      <sz val="16"/>
      <color theme="1"/>
      <name val="Calibri"/>
      <family val="2"/>
      <scheme val="minor"/>
    </font>
    <font>
      <b/>
      <sz val="11"/>
      <color rgb="FFFF0000"/>
      <name val="Calibri"/>
      <family val="2"/>
      <scheme val="minor"/>
    </font>
    <font>
      <b/>
      <sz val="14"/>
      <color theme="1"/>
      <name val="Arial"/>
      <family val="2"/>
    </font>
  </fonts>
  <fills count="11">
    <fill>
      <patternFill patternType="none"/>
    </fill>
    <fill>
      <patternFill patternType="gray125"/>
    </fill>
    <fill>
      <patternFill patternType="solid">
        <fgColor rgb="FFFFFFCC"/>
      </patternFill>
    </fill>
    <fill>
      <patternFill patternType="solid">
        <fgColor theme="0" tint="-0.14999847407452621"/>
        <bgColor indexed="64"/>
      </patternFill>
    </fill>
    <fill>
      <patternFill patternType="solid">
        <fgColor indexed="9"/>
        <bgColor indexed="64"/>
      </patternFill>
    </fill>
    <fill>
      <patternFill patternType="solid">
        <fgColor theme="0" tint="-0.14996795556505021"/>
        <bgColor indexed="64"/>
      </patternFill>
    </fill>
    <fill>
      <patternFill patternType="solid">
        <fgColor indexed="65"/>
        <bgColor indexed="64"/>
      </patternFill>
    </fill>
    <fill>
      <patternFill patternType="solid">
        <fgColor indexed="22"/>
        <bgColor indexed="64"/>
      </patternFill>
    </fill>
    <fill>
      <patternFill patternType="solid">
        <fgColor theme="0"/>
        <bgColor indexed="64"/>
      </patternFill>
    </fill>
    <fill>
      <patternFill patternType="solid">
        <fgColor theme="0" tint="-0.249977111117893"/>
        <bgColor indexed="64"/>
      </patternFill>
    </fill>
    <fill>
      <patternFill patternType="solid">
        <fgColor rgb="FFFFFF00"/>
        <bgColor indexed="64"/>
      </patternFill>
    </fill>
  </fills>
  <borders count="71">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style="thin">
        <color auto="1"/>
      </left>
      <right/>
      <top/>
      <bottom/>
      <diagonal/>
    </border>
    <border>
      <left/>
      <right/>
      <top/>
      <bottom style="thin">
        <color indexed="64"/>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thin">
        <color auto="1"/>
      </bottom>
      <diagonal/>
    </border>
    <border>
      <left style="thin">
        <color auto="1"/>
      </left>
      <right style="thin">
        <color auto="1"/>
      </right>
      <top style="hair">
        <color auto="1"/>
      </top>
      <bottom style="hair">
        <color auto="1"/>
      </bottom>
      <diagonal/>
    </border>
    <border>
      <left style="thin">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thin">
        <color indexed="64"/>
      </right>
      <top style="thin">
        <color indexed="64"/>
      </top>
      <bottom style="hair">
        <color indexed="64"/>
      </bottom>
      <diagonal/>
    </border>
    <border>
      <left style="thin">
        <color indexed="8"/>
      </left>
      <right style="thin">
        <color indexed="8"/>
      </right>
      <top/>
      <bottom style="hair">
        <color indexed="8"/>
      </bottom>
      <diagonal/>
    </border>
    <border>
      <left style="thin">
        <color indexed="8"/>
      </left>
      <right style="thin">
        <color indexed="8"/>
      </right>
      <top style="hair">
        <color indexed="8"/>
      </top>
      <bottom style="hair">
        <color indexed="8"/>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8"/>
      </bottom>
      <diagonal/>
    </border>
    <border>
      <left style="thin">
        <color indexed="64"/>
      </left>
      <right/>
      <top style="hair">
        <color indexed="8"/>
      </top>
      <bottom style="hair">
        <color indexed="8"/>
      </bottom>
      <diagonal/>
    </border>
    <border>
      <left style="thin">
        <color indexed="64"/>
      </left>
      <right style="thin">
        <color indexed="8"/>
      </right>
      <top style="hair">
        <color indexed="8"/>
      </top>
      <bottom style="hair">
        <color indexed="8"/>
      </bottom>
      <diagonal/>
    </border>
    <border>
      <left style="thin">
        <color indexed="8"/>
      </left>
      <right style="thin">
        <color indexed="64"/>
      </right>
      <top/>
      <bottom style="hair">
        <color indexed="8"/>
      </bottom>
      <diagonal/>
    </border>
    <border>
      <left style="thin">
        <color auto="1"/>
      </left>
      <right style="thin">
        <color auto="1"/>
      </right>
      <top style="hair">
        <color auto="1"/>
      </top>
      <bottom style="thin">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diagonal/>
    </border>
    <border>
      <left style="thin">
        <color auto="1"/>
      </left>
      <right/>
      <top style="hair">
        <color auto="1"/>
      </top>
      <bottom style="thin">
        <color indexed="64"/>
      </bottom>
      <diagonal/>
    </border>
    <border>
      <left/>
      <right style="thin">
        <color indexed="64"/>
      </right>
      <top style="hair">
        <color auto="1"/>
      </top>
      <bottom style="thin">
        <color auto="1"/>
      </bottom>
      <diagonal/>
    </border>
    <border>
      <left style="thin">
        <color indexed="8"/>
      </left>
      <right/>
      <top/>
      <bottom style="hair">
        <color indexed="8"/>
      </bottom>
      <diagonal/>
    </border>
    <border>
      <left style="thin">
        <color indexed="8"/>
      </left>
      <right/>
      <top style="hair">
        <color indexed="8"/>
      </top>
      <bottom style="hair">
        <color indexed="8"/>
      </bottom>
      <diagonal/>
    </border>
    <border>
      <left style="thin">
        <color indexed="8"/>
      </left>
      <right style="thin">
        <color indexed="64"/>
      </right>
      <top style="thin">
        <color indexed="64"/>
      </top>
      <bottom style="hair">
        <color indexed="8"/>
      </bottom>
      <diagonal/>
    </border>
    <border>
      <left style="thin">
        <color auto="1"/>
      </left>
      <right style="thin">
        <color auto="1"/>
      </right>
      <top style="thin">
        <color auto="1"/>
      </top>
      <bottom style="hair">
        <color auto="1"/>
      </bottom>
      <diagonal/>
    </border>
    <border>
      <left style="thin">
        <color auto="1"/>
      </left>
      <right style="thin">
        <color auto="1"/>
      </right>
      <top/>
      <bottom style="hair">
        <color auto="1"/>
      </bottom>
      <diagonal/>
    </border>
    <border>
      <left style="thin">
        <color auto="1"/>
      </left>
      <right style="thin">
        <color auto="1"/>
      </right>
      <top/>
      <bottom style="thin">
        <color auto="1"/>
      </bottom>
      <diagonal/>
    </border>
    <border>
      <left/>
      <right style="thin">
        <color indexed="64"/>
      </right>
      <top/>
      <bottom style="hair">
        <color auto="1"/>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auto="1"/>
      </left>
      <right/>
      <top style="hair">
        <color auto="1"/>
      </top>
      <bottom style="hair">
        <color auto="1"/>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hair">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s>
  <cellStyleXfs count="70">
    <xf numFmtId="0" fontId="0" fillId="0" borderId="0"/>
    <xf numFmtId="164" fontId="5" fillId="0" borderId="0" applyFont="0" applyFill="0" applyBorder="0" applyAlignment="0" applyProtection="0"/>
    <xf numFmtId="0" fontId="5" fillId="0" borderId="0"/>
    <xf numFmtId="43" fontId="15" fillId="0" borderId="0" applyFont="0" applyFill="0" applyBorder="0" applyAlignment="0" applyProtection="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5" fillId="0" borderId="0"/>
    <xf numFmtId="0" fontId="15" fillId="0" borderId="0"/>
    <xf numFmtId="0" fontId="15" fillId="0" borderId="0"/>
    <xf numFmtId="43" fontId="15" fillId="0" borderId="0" applyFont="0" applyFill="0" applyBorder="0" applyAlignment="0" applyProtection="0"/>
    <xf numFmtId="0" fontId="15" fillId="0" borderId="0"/>
    <xf numFmtId="0" fontId="25" fillId="0" borderId="0" applyNumberFormat="0" applyFill="0" applyBorder="0" applyAlignment="0" applyProtection="0">
      <alignment vertical="top"/>
      <protection locked="0"/>
    </xf>
    <xf numFmtId="41"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67" fontId="15" fillId="0" borderId="0" applyFont="0" applyFill="0" applyBorder="0" applyAlignment="0" applyProtection="0"/>
    <xf numFmtId="166"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2" borderId="8" applyNumberFormat="0" applyFont="0" applyAlignment="0" applyProtection="0"/>
    <xf numFmtId="9" fontId="15" fillId="0" borderId="0" applyFont="0" applyFill="0" applyBorder="0" applyAlignment="0" applyProtection="0"/>
    <xf numFmtId="167" fontId="15" fillId="0" borderId="0" applyFont="0" applyFill="0" applyBorder="0" applyAlignment="0" applyProtection="0"/>
    <xf numFmtId="0" fontId="15" fillId="0" borderId="0"/>
    <xf numFmtId="0" fontId="5" fillId="0" borderId="0"/>
    <xf numFmtId="43" fontId="15" fillId="0" borderId="0" applyFont="0" applyFill="0" applyBorder="0" applyAlignment="0" applyProtection="0"/>
    <xf numFmtId="0" fontId="15" fillId="0" borderId="0"/>
    <xf numFmtId="41" fontId="5" fillId="0" borderId="0" applyFont="0" applyFill="0" applyBorder="0" applyAlignment="0" applyProtection="0"/>
    <xf numFmtId="0" fontId="61" fillId="0" borderId="0"/>
    <xf numFmtId="172" fontId="61" fillId="0" borderId="0" applyFill="0" applyBorder="0" applyAlignment="0" applyProtection="0"/>
  </cellStyleXfs>
  <cellXfs count="726">
    <xf numFmtId="0" fontId="0" fillId="0" borderId="0" xfId="0"/>
    <xf numFmtId="2" fontId="1" fillId="0" borderId="0" xfId="0" applyNumberFormat="1" applyFont="1" applyAlignment="1">
      <alignment vertical="center" wrapText="1"/>
    </xf>
    <xf numFmtId="2" fontId="2" fillId="0" borderId="0" xfId="0" applyNumberFormat="1" applyFont="1" applyAlignment="1">
      <alignment vertical="center" wrapText="1"/>
    </xf>
    <xf numFmtId="0" fontId="3" fillId="0" borderId="0" xfId="0" applyFont="1"/>
    <xf numFmtId="0" fontId="4" fillId="0" borderId="0" xfId="0" applyFont="1"/>
    <xf numFmtId="3" fontId="0" fillId="0" borderId="0" xfId="0" applyNumberFormat="1"/>
    <xf numFmtId="0" fontId="6" fillId="0" borderId="0" xfId="0" applyFont="1"/>
    <xf numFmtId="0" fontId="0" fillId="0" borderId="0" xfId="0" applyFont="1"/>
    <xf numFmtId="0" fontId="6" fillId="0" borderId="1" xfId="0" applyFont="1" applyBorder="1" applyAlignment="1">
      <alignment horizontal="center"/>
    </xf>
    <xf numFmtId="3" fontId="0" fillId="0" borderId="0" xfId="0" applyNumberFormat="1" applyFont="1"/>
    <xf numFmtId="0" fontId="6" fillId="0" borderId="1" xfId="0" applyFont="1" applyBorder="1"/>
    <xf numFmtId="3" fontId="8" fillId="0" borderId="1" xfId="0" applyNumberFormat="1" applyFont="1" applyBorder="1"/>
    <xf numFmtId="0" fontId="11" fillId="0" borderId="1" xfId="0" applyFont="1" applyBorder="1"/>
    <xf numFmtId="0" fontId="0" fillId="0" borderId="1" xfId="0" quotePrefix="1" applyFont="1" applyBorder="1"/>
    <xf numFmtId="0" fontId="0" fillId="0" borderId="1" xfId="0" applyFont="1" applyBorder="1"/>
    <xf numFmtId="0" fontId="0" fillId="0" borderId="1" xfId="0" applyFont="1" applyBorder="1" applyAlignment="1">
      <alignment horizontal="left" vertical="center" wrapText="1"/>
    </xf>
    <xf numFmtId="0" fontId="6" fillId="3" borderId="1" xfId="0" applyFont="1" applyFill="1" applyBorder="1" applyAlignment="1">
      <alignment horizontal="center" vertical="center" wrapText="1"/>
    </xf>
    <xf numFmtId="0" fontId="9" fillId="0" borderId="0" xfId="0" applyFont="1"/>
    <xf numFmtId="0" fontId="11" fillId="0" borderId="4" xfId="0" applyFont="1" applyBorder="1"/>
    <xf numFmtId="3" fontId="7" fillId="0" borderId="13" xfId="2" applyNumberFormat="1" applyFont="1" applyBorder="1" applyAlignment="1">
      <alignment horizontal="right" vertical="top" wrapText="1"/>
    </xf>
    <xf numFmtId="3" fontId="7" fillId="0" borderId="13" xfId="2" applyNumberFormat="1" applyFont="1" applyFill="1" applyBorder="1" applyAlignment="1">
      <alignment horizontal="right" vertical="top" wrapText="1"/>
    </xf>
    <xf numFmtId="3" fontId="17" fillId="3" borderId="1" xfId="3" applyNumberFormat="1" applyFont="1" applyFill="1" applyBorder="1" applyAlignment="1">
      <alignment vertical="top" wrapText="1"/>
    </xf>
    <xf numFmtId="3" fontId="7" fillId="4" borderId="13" xfId="3" applyNumberFormat="1" applyFont="1" applyFill="1" applyBorder="1" applyAlignment="1">
      <alignment horizontal="center" vertical="top" wrapText="1"/>
    </xf>
    <xf numFmtId="0" fontId="17" fillId="0" borderId="13" xfId="0" applyFont="1" applyBorder="1" applyAlignment="1">
      <alignment horizontal="left" vertical="top" wrapText="1"/>
    </xf>
    <xf numFmtId="0" fontId="17" fillId="0" borderId="13" xfId="0" applyFont="1" applyBorder="1" applyAlignment="1">
      <alignment horizontal="center" vertical="top" wrapText="1"/>
    </xf>
    <xf numFmtId="165" fontId="7" fillId="4" borderId="13" xfId="3" applyNumberFormat="1" applyFont="1" applyFill="1" applyBorder="1" applyAlignment="1">
      <alignment vertical="top" wrapText="1"/>
    </xf>
    <xf numFmtId="3" fontId="7" fillId="0" borderId="13" xfId="3" applyNumberFormat="1" applyFont="1" applyFill="1" applyBorder="1" applyAlignment="1">
      <alignment horizontal="center" vertical="top" wrapText="1"/>
    </xf>
    <xf numFmtId="0" fontId="17" fillId="0" borderId="0" xfId="0" applyFont="1" applyAlignment="1">
      <alignment horizontal="left"/>
    </xf>
    <xf numFmtId="0" fontId="16" fillId="0" borderId="0" xfId="0" applyFont="1" applyAlignment="1">
      <alignment horizontal="center"/>
    </xf>
    <xf numFmtId="0" fontId="19" fillId="0" borderId="0" xfId="0" applyFont="1" applyAlignment="1">
      <alignment horizontal="justify"/>
    </xf>
    <xf numFmtId="3" fontId="20" fillId="0" borderId="0" xfId="0" applyNumberFormat="1" applyFont="1"/>
    <xf numFmtId="0" fontId="13" fillId="0" borderId="0" xfId="0" applyFont="1" applyAlignment="1">
      <alignment horizontal="left"/>
    </xf>
    <xf numFmtId="3" fontId="19" fillId="0" borderId="0" xfId="0" applyNumberFormat="1" applyFont="1" applyAlignment="1">
      <alignment horizontal="left"/>
    </xf>
    <xf numFmtId="0" fontId="18" fillId="0" borderId="0" xfId="0" applyFont="1" applyBorder="1" applyAlignment="1">
      <alignment horizontal="justify" vertical="top" wrapText="1"/>
    </xf>
    <xf numFmtId="0" fontId="21" fillId="0" borderId="0" xfId="0" applyFont="1" applyBorder="1" applyAlignment="1">
      <alignment horizontal="justify" vertical="top" wrapText="1"/>
    </xf>
    <xf numFmtId="0" fontId="21" fillId="0" borderId="0" xfId="0" applyFont="1" applyAlignment="1">
      <alignment horizontal="justify"/>
    </xf>
    <xf numFmtId="0" fontId="22" fillId="0" borderId="0" xfId="0" applyFont="1" applyBorder="1" applyAlignment="1">
      <alignment horizontal="justify" vertical="top" wrapText="1"/>
    </xf>
    <xf numFmtId="3" fontId="20" fillId="0" borderId="0" xfId="0" applyNumberFormat="1" applyFont="1" applyBorder="1" applyAlignment="1">
      <alignment horizontal="justify" vertical="top" wrapText="1"/>
    </xf>
    <xf numFmtId="3" fontId="18" fillId="0" borderId="0" xfId="0" applyNumberFormat="1" applyFont="1" applyBorder="1" applyAlignment="1">
      <alignment horizontal="justify" vertical="top" wrapText="1"/>
    </xf>
    <xf numFmtId="3" fontId="19" fillId="0" borderId="0" xfId="0" applyNumberFormat="1" applyFont="1" applyAlignment="1">
      <alignment horizontal="center"/>
    </xf>
    <xf numFmtId="2" fontId="17" fillId="3" borderId="1" xfId="0" applyNumberFormat="1" applyFont="1" applyFill="1" applyBorder="1" applyAlignment="1">
      <alignment horizontal="center" vertical="center" wrapText="1"/>
    </xf>
    <xf numFmtId="0" fontId="17" fillId="0" borderId="0" xfId="0" applyFont="1" applyAlignment="1">
      <alignment horizontal="center"/>
    </xf>
    <xf numFmtId="2" fontId="24" fillId="3" borderId="1" xfId="0" applyNumberFormat="1" applyFont="1" applyFill="1" applyBorder="1" applyAlignment="1">
      <alignment horizontal="center" vertical="center" wrapText="1"/>
    </xf>
    <xf numFmtId="0" fontId="12" fillId="0" borderId="1" xfId="0" applyFont="1" applyBorder="1" applyAlignment="1">
      <alignment horizontal="center" vertical="top" wrapText="1"/>
    </xf>
    <xf numFmtId="0" fontId="24" fillId="3" borderId="1" xfId="0" applyFont="1" applyFill="1" applyBorder="1" applyAlignment="1">
      <alignment horizontal="center" vertical="top" wrapText="1"/>
    </xf>
    <xf numFmtId="3" fontId="24" fillId="3" borderId="1" xfId="0" applyNumberFormat="1" applyFont="1" applyFill="1" applyBorder="1" applyAlignment="1">
      <alignment horizontal="right" vertical="top" wrapText="1"/>
    </xf>
    <xf numFmtId="3" fontId="0" fillId="0" borderId="0" xfId="0" applyNumberFormat="1" applyFont="1" applyFill="1"/>
    <xf numFmtId="0" fontId="7" fillId="0" borderId="0" xfId="0" applyFont="1"/>
    <xf numFmtId="0" fontId="17" fillId="0" borderId="0" xfId="0" applyFont="1"/>
    <xf numFmtId="3" fontId="17" fillId="0" borderId="0" xfId="0" applyNumberFormat="1" applyFont="1" applyFill="1" applyBorder="1" applyAlignment="1">
      <alignment horizontal="center" vertical="top" wrapText="1"/>
    </xf>
    <xf numFmtId="0" fontId="7" fillId="0" borderId="0" xfId="0" applyFont="1" applyFill="1"/>
    <xf numFmtId="0" fontId="0" fillId="0" borderId="0" xfId="0"/>
    <xf numFmtId="3" fontId="12" fillId="0" borderId="26" xfId="3" applyNumberFormat="1" applyFont="1" applyFill="1" applyBorder="1" applyAlignment="1" applyProtection="1">
      <alignment horizontal="right" wrapText="1"/>
    </xf>
    <xf numFmtId="3" fontId="12" fillId="0" borderId="27" xfId="3" applyNumberFormat="1" applyFont="1" applyFill="1" applyBorder="1" applyAlignment="1" applyProtection="1">
      <alignment horizontal="right" wrapText="1"/>
    </xf>
    <xf numFmtId="3" fontId="24" fillId="3" borderId="28" xfId="4" applyNumberFormat="1" applyFont="1" applyFill="1" applyBorder="1" applyAlignment="1">
      <alignment horizontal="right" wrapText="1"/>
    </xf>
    <xf numFmtId="0" fontId="29" fillId="0" borderId="0" xfId="0" applyFont="1" applyAlignment="1">
      <alignment horizontal="justify"/>
    </xf>
    <xf numFmtId="0" fontId="30" fillId="0" borderId="0" xfId="0" applyFont="1"/>
    <xf numFmtId="3" fontId="17" fillId="3" borderId="1" xfId="0" applyNumberFormat="1" applyFont="1" applyFill="1" applyBorder="1" applyAlignment="1">
      <alignment horizontal="right" vertical="top" wrapText="1"/>
    </xf>
    <xf numFmtId="0" fontId="30" fillId="0" borderId="0" xfId="0" applyFont="1" applyAlignment="1">
      <alignment horizontal="justify"/>
    </xf>
    <xf numFmtId="0" fontId="7" fillId="0" borderId="13" xfId="0" applyFont="1" applyBorder="1" applyAlignment="1">
      <alignment horizontal="justify" vertical="top" wrapText="1"/>
    </xf>
    <xf numFmtId="0" fontId="29" fillId="0" borderId="0" xfId="0" applyFont="1" applyBorder="1" applyAlignment="1">
      <alignment horizontal="justify" vertical="top" wrapText="1"/>
    </xf>
    <xf numFmtId="165" fontId="29" fillId="0" borderId="0" xfId="0" applyNumberFormat="1" applyFont="1" applyBorder="1" applyAlignment="1">
      <alignment horizontal="justify" vertical="top" wrapText="1"/>
    </xf>
    <xf numFmtId="0" fontId="30" fillId="0" borderId="0" xfId="0" applyFont="1" applyBorder="1" applyAlignment="1">
      <alignment horizontal="justify" vertical="top" wrapText="1"/>
    </xf>
    <xf numFmtId="0" fontId="29" fillId="0" borderId="0" xfId="0" applyFont="1" applyAlignment="1">
      <alignment horizontal="center"/>
    </xf>
    <xf numFmtId="4" fontId="7" fillId="0" borderId="13" xfId="0" applyNumberFormat="1" applyFont="1" applyBorder="1" applyAlignment="1">
      <alignment horizontal="right" vertical="top" wrapText="1"/>
    </xf>
    <xf numFmtId="3" fontId="7" fillId="0" borderId="14" xfId="0" applyNumberFormat="1" applyFont="1" applyBorder="1" applyAlignment="1">
      <alignment horizontal="right" vertical="center" wrapText="1"/>
    </xf>
    <xf numFmtId="0" fontId="17" fillId="3" borderId="15" xfId="0" applyFont="1" applyFill="1" applyBorder="1" applyAlignment="1">
      <alignment horizontal="center" vertical="center" wrapText="1"/>
    </xf>
    <xf numFmtId="3" fontId="0" fillId="0" borderId="0" xfId="0" applyNumberFormat="1" applyFont="1" applyBorder="1"/>
    <xf numFmtId="0" fontId="7" fillId="0" borderId="16" xfId="0" applyFont="1" applyBorder="1" applyAlignment="1">
      <alignment horizontal="left" wrapText="1"/>
    </xf>
    <xf numFmtId="0" fontId="7" fillId="0" borderId="17" xfId="0" applyFont="1" applyBorder="1" applyAlignment="1">
      <alignment horizontal="left" vertical="top" wrapText="1"/>
    </xf>
    <xf numFmtId="0" fontId="7" fillId="0" borderId="17" xfId="0" applyFont="1" applyBorder="1" applyAlignment="1">
      <alignment horizontal="justify" vertical="top" wrapText="1"/>
    </xf>
    <xf numFmtId="0" fontId="7" fillId="0" borderId="19" xfId="0" applyFont="1" applyBorder="1" applyAlignment="1">
      <alignment horizontal="left" wrapText="1"/>
    </xf>
    <xf numFmtId="0" fontId="7" fillId="0" borderId="20" xfId="0" applyFont="1" applyBorder="1" applyAlignment="1">
      <alignment horizontal="left" vertical="top" wrapText="1"/>
    </xf>
    <xf numFmtId="0" fontId="7" fillId="0" borderId="20" xfId="0" applyFont="1" applyBorder="1" applyAlignment="1">
      <alignment horizontal="justify" vertical="top" wrapText="1"/>
    </xf>
    <xf numFmtId="0" fontId="7" fillId="0" borderId="22" xfId="0" applyFont="1" applyBorder="1" applyAlignment="1">
      <alignment horizontal="left" wrapText="1"/>
    </xf>
    <xf numFmtId="0" fontId="7" fillId="0" borderId="23" xfId="0" applyFont="1" applyBorder="1" applyAlignment="1">
      <alignment horizontal="left" vertical="top" wrapText="1"/>
    </xf>
    <xf numFmtId="0" fontId="7" fillId="0" borderId="23" xfId="0" applyFont="1" applyBorder="1" applyAlignment="1">
      <alignment horizontal="justify" vertical="top" wrapText="1"/>
    </xf>
    <xf numFmtId="0" fontId="17" fillId="0" borderId="0" xfId="0" applyFont="1" applyAlignment="1">
      <alignment horizontal="justify"/>
    </xf>
    <xf numFmtId="0" fontId="17" fillId="0" borderId="0" xfId="0" applyFont="1" applyBorder="1" applyAlignment="1"/>
    <xf numFmtId="0" fontId="17" fillId="3" borderId="5" xfId="0" applyFont="1" applyFill="1" applyBorder="1" applyAlignment="1">
      <alignment vertical="top" wrapText="1"/>
    </xf>
    <xf numFmtId="0" fontId="7" fillId="0" borderId="0" xfId="0" applyFont="1" applyAlignment="1">
      <alignment horizontal="left"/>
    </xf>
    <xf numFmtId="0" fontId="7" fillId="0" borderId="0" xfId="0" applyFont="1" applyBorder="1" applyAlignment="1">
      <alignment horizontal="center" vertical="top" wrapText="1"/>
    </xf>
    <xf numFmtId="0" fontId="7" fillId="0" borderId="0" xfId="0" applyFont="1" applyBorder="1" applyAlignment="1">
      <alignment vertical="top" wrapText="1"/>
    </xf>
    <xf numFmtId="3" fontId="7" fillId="0" borderId="0" xfId="0" applyNumberFormat="1" applyFont="1" applyBorder="1" applyAlignment="1">
      <alignment vertical="top" wrapText="1"/>
    </xf>
    <xf numFmtId="0" fontId="31" fillId="0" borderId="0" xfId="0" applyFont="1" applyBorder="1" applyAlignment="1"/>
    <xf numFmtId="3" fontId="17" fillId="0" borderId="0" xfId="0" applyNumberFormat="1" applyFont="1" applyAlignment="1">
      <alignment horizontal="center"/>
    </xf>
    <xf numFmtId="3" fontId="17" fillId="0" borderId="0" xfId="0" applyNumberFormat="1" applyFont="1" applyAlignment="1">
      <alignment horizontal="left"/>
    </xf>
    <xf numFmtId="0" fontId="7" fillId="0" borderId="0" xfId="0" applyFont="1" applyAlignment="1">
      <alignment horizontal="center"/>
    </xf>
    <xf numFmtId="3" fontId="7" fillId="0" borderId="0" xfId="0" applyNumberFormat="1" applyFont="1"/>
    <xf numFmtId="3" fontId="7" fillId="0" borderId="0" xfId="0" applyNumberFormat="1" applyFont="1" applyAlignment="1">
      <alignment horizontal="left"/>
    </xf>
    <xf numFmtId="0" fontId="7" fillId="0" borderId="0" xfId="0" applyFont="1" applyAlignment="1">
      <alignment horizontal="justify"/>
    </xf>
    <xf numFmtId="0" fontId="32" fillId="0" borderId="0" xfId="0" applyFont="1"/>
    <xf numFmtId="0" fontId="7" fillId="0" borderId="0" xfId="0" applyFont="1" applyBorder="1" applyAlignment="1">
      <alignment horizontal="justify" vertical="top" wrapText="1"/>
    </xf>
    <xf numFmtId="0" fontId="17" fillId="4" borderId="0" xfId="0" applyFont="1" applyFill="1" applyBorder="1" applyAlignment="1">
      <alignment horizontal="justify" vertical="top" wrapText="1"/>
    </xf>
    <xf numFmtId="165" fontId="7" fillId="6" borderId="0" xfId="0" applyNumberFormat="1" applyFont="1" applyFill="1" applyBorder="1" applyAlignment="1">
      <alignment horizontal="justify" vertical="top" wrapText="1"/>
    </xf>
    <xf numFmtId="0" fontId="7" fillId="0" borderId="0" xfId="0" applyFont="1" applyFill="1" applyBorder="1" applyAlignment="1">
      <alignment horizontal="justify" vertical="top" wrapText="1"/>
    </xf>
    <xf numFmtId="0" fontId="7" fillId="0" borderId="39" xfId="0" applyFont="1" applyBorder="1" applyAlignment="1">
      <alignment horizontal="justify" vertical="top" wrapText="1"/>
    </xf>
    <xf numFmtId="4" fontId="7" fillId="0" borderId="39" xfId="1" applyNumberFormat="1" applyFont="1" applyBorder="1" applyAlignment="1">
      <alignment horizontal="right" vertical="top" wrapText="1"/>
    </xf>
    <xf numFmtId="0" fontId="7" fillId="0" borderId="40" xfId="0" applyFont="1" applyBorder="1" applyAlignment="1">
      <alignment horizontal="justify" vertical="top" wrapText="1"/>
    </xf>
    <xf numFmtId="3" fontId="17" fillId="3" borderId="28" xfId="0" applyNumberFormat="1" applyFont="1" applyFill="1" applyBorder="1" applyAlignment="1">
      <alignment horizontal="right" vertical="top" wrapText="1"/>
    </xf>
    <xf numFmtId="4" fontId="0" fillId="0" borderId="0" xfId="0" applyNumberFormat="1"/>
    <xf numFmtId="165" fontId="0" fillId="0" borderId="0" xfId="0" applyNumberFormat="1" applyFont="1"/>
    <xf numFmtId="0" fontId="0" fillId="0" borderId="0" xfId="0" applyAlignment="1">
      <alignment horizontal="right"/>
    </xf>
    <xf numFmtId="3" fontId="12" fillId="0" borderId="26" xfId="4" applyNumberFormat="1" applyFont="1" applyBorder="1" applyAlignment="1">
      <alignment horizontal="right" wrapText="1"/>
    </xf>
    <xf numFmtId="3" fontId="12" fillId="0" borderId="43" xfId="3" applyNumberFormat="1" applyFont="1" applyFill="1" applyBorder="1" applyAlignment="1" applyProtection="1">
      <alignment horizontal="right" wrapText="1"/>
    </xf>
    <xf numFmtId="3" fontId="12" fillId="0" borderId="44" xfId="3" applyNumberFormat="1" applyFont="1" applyFill="1" applyBorder="1" applyAlignment="1" applyProtection="1">
      <alignment horizontal="right" wrapText="1"/>
    </xf>
    <xf numFmtId="3" fontId="24" fillId="3" borderId="30" xfId="4" applyNumberFormat="1" applyFont="1" applyFill="1" applyBorder="1" applyAlignment="1">
      <alignment horizontal="right" wrapText="1"/>
    </xf>
    <xf numFmtId="0" fontId="17" fillId="3" borderId="28" xfId="2" applyFont="1" applyFill="1" applyBorder="1" applyAlignment="1">
      <alignment vertical="top" wrapText="1"/>
    </xf>
    <xf numFmtId="0" fontId="17" fillId="0" borderId="40" xfId="2" applyFont="1" applyBorder="1" applyAlignment="1">
      <alignment horizontal="center" vertical="center" wrapText="1"/>
    </xf>
    <xf numFmtId="3" fontId="17" fillId="3" borderId="28" xfId="3" applyNumberFormat="1" applyFont="1" applyFill="1" applyBorder="1" applyAlignment="1">
      <alignment vertical="top" wrapText="1"/>
    </xf>
    <xf numFmtId="3" fontId="0" fillId="0" borderId="1" xfId="0" applyNumberFormat="1" applyFont="1" applyBorder="1"/>
    <xf numFmtId="3" fontId="6" fillId="0" borderId="1" xfId="0" applyNumberFormat="1" applyFont="1" applyBorder="1" applyAlignment="1">
      <alignment vertical="center"/>
    </xf>
    <xf numFmtId="3" fontId="36" fillId="0" borderId="0" xfId="0" applyNumberFormat="1" applyFont="1"/>
    <xf numFmtId="2" fontId="17" fillId="3" borderId="1" xfId="0" applyNumberFormat="1" applyFont="1" applyFill="1" applyBorder="1" applyAlignment="1">
      <alignment horizontal="center" vertical="center" wrapText="1"/>
    </xf>
    <xf numFmtId="0" fontId="7" fillId="0" borderId="47" xfId="0" applyFont="1" applyBorder="1" applyAlignment="1">
      <alignment horizontal="left" vertical="top" wrapText="1"/>
    </xf>
    <xf numFmtId="0" fontId="7" fillId="0" borderId="47" xfId="0" applyFont="1" applyBorder="1" applyAlignment="1">
      <alignment horizontal="center" vertical="top" wrapText="1"/>
    </xf>
    <xf numFmtId="3" fontId="7" fillId="4" borderId="47" xfId="3" applyNumberFormat="1" applyFont="1" applyFill="1" applyBorder="1" applyAlignment="1">
      <alignment horizontal="center" vertical="top" wrapText="1"/>
    </xf>
    <xf numFmtId="3" fontId="7" fillId="4" borderId="39" xfId="3" applyNumberFormat="1" applyFont="1" applyFill="1" applyBorder="1" applyAlignment="1">
      <alignment horizontal="center" vertical="top" wrapText="1"/>
    </xf>
    <xf numFmtId="2" fontId="17" fillId="3" borderId="1" xfId="0" applyNumberFormat="1" applyFont="1" applyFill="1" applyBorder="1" applyAlignment="1">
      <alignment horizontal="center" vertical="center" wrapText="1"/>
    </xf>
    <xf numFmtId="0" fontId="17" fillId="3" borderId="28" xfId="0" applyFont="1" applyFill="1" applyBorder="1" applyAlignment="1">
      <alignment horizontal="center" vertical="center" wrapText="1"/>
    </xf>
    <xf numFmtId="0" fontId="6" fillId="3" borderId="28" xfId="0" applyFont="1" applyFill="1" applyBorder="1" applyAlignment="1">
      <alignment horizontal="center" vertical="center" wrapText="1"/>
    </xf>
    <xf numFmtId="3" fontId="9" fillId="0" borderId="28" xfId="0" applyNumberFormat="1" applyFont="1" applyBorder="1" applyAlignment="1">
      <alignment horizontal="right"/>
    </xf>
    <xf numFmtId="41" fontId="0" fillId="0" borderId="0" xfId="67" applyFont="1"/>
    <xf numFmtId="168" fontId="0" fillId="0" borderId="0" xfId="67" applyNumberFormat="1" applyFont="1"/>
    <xf numFmtId="0" fontId="6" fillId="3" borderId="28" xfId="0" applyFont="1" applyFill="1" applyBorder="1"/>
    <xf numFmtId="3" fontId="6" fillId="3" borderId="28" xfId="0" applyNumberFormat="1" applyFont="1" applyFill="1" applyBorder="1"/>
    <xf numFmtId="0" fontId="0" fillId="0" borderId="49" xfId="0" applyFont="1" applyBorder="1"/>
    <xf numFmtId="0" fontId="0" fillId="0" borderId="47" xfId="0" applyFont="1" applyBorder="1"/>
    <xf numFmtId="0" fontId="37" fillId="0" borderId="47" xfId="0" applyFont="1" applyBorder="1"/>
    <xf numFmtId="169" fontId="0" fillId="0" borderId="0" xfId="0" applyNumberFormat="1" applyFont="1"/>
    <xf numFmtId="3" fontId="33" fillId="0" borderId="0" xfId="0" applyNumberFormat="1" applyFont="1"/>
    <xf numFmtId="0" fontId="6" fillId="0" borderId="3" xfId="0" applyFont="1" applyBorder="1"/>
    <xf numFmtId="0" fontId="0" fillId="0" borderId="3" xfId="0" applyFont="1" applyBorder="1"/>
    <xf numFmtId="3" fontId="0" fillId="0" borderId="3" xfId="0" applyNumberFormat="1" applyFont="1" applyBorder="1"/>
    <xf numFmtId="3" fontId="4" fillId="0" borderId="0" xfId="0" applyNumberFormat="1" applyFont="1"/>
    <xf numFmtId="3" fontId="6" fillId="0" borderId="3" xfId="0" applyNumberFormat="1" applyFont="1" applyBorder="1"/>
    <xf numFmtId="3" fontId="0" fillId="0" borderId="3" xfId="0" applyNumberFormat="1" applyFont="1" applyBorder="1" applyAlignment="1">
      <alignment vertical="center"/>
    </xf>
    <xf numFmtId="3" fontId="6" fillId="3" borderId="1" xfId="0" applyNumberFormat="1" applyFont="1" applyFill="1" applyBorder="1"/>
    <xf numFmtId="0" fontId="39" fillId="0" borderId="0" xfId="0" applyFont="1"/>
    <xf numFmtId="14" fontId="6" fillId="3" borderId="1" xfId="0" applyNumberFormat="1" applyFont="1" applyFill="1" applyBorder="1" applyAlignment="1">
      <alignment horizontal="center" vertical="center" wrapText="1"/>
    </xf>
    <xf numFmtId="2" fontId="17" fillId="3" borderId="1" xfId="0" applyNumberFormat="1" applyFont="1" applyFill="1" applyBorder="1" applyAlignment="1">
      <alignment horizontal="center" vertical="center" wrapText="1"/>
    </xf>
    <xf numFmtId="0" fontId="17" fillId="3" borderId="28" xfId="0" applyFont="1" applyFill="1" applyBorder="1" applyAlignment="1">
      <alignment horizontal="center" vertical="center" wrapText="1"/>
    </xf>
    <xf numFmtId="2" fontId="17" fillId="3" borderId="1" xfId="0" applyNumberFormat="1" applyFont="1" applyFill="1" applyBorder="1" applyAlignment="1">
      <alignment horizontal="center" vertical="center" wrapText="1"/>
    </xf>
    <xf numFmtId="3" fontId="41" fillId="0" borderId="13" xfId="0" applyNumberFormat="1" applyFont="1" applyBorder="1" applyAlignment="1">
      <alignment horizontal="center" vertical="top" wrapText="1"/>
    </xf>
    <xf numFmtId="0" fontId="17" fillId="3" borderId="28" xfId="0" applyFont="1" applyFill="1" applyBorder="1" applyAlignment="1">
      <alignment vertical="top" wrapText="1"/>
    </xf>
    <xf numFmtId="0" fontId="0" fillId="0" borderId="0" xfId="0" applyFont="1" applyBorder="1"/>
    <xf numFmtId="0" fontId="17" fillId="3" borderId="28" xfId="0" applyFont="1" applyFill="1" applyBorder="1" applyAlignment="1">
      <alignment horizontal="center" vertical="top" wrapText="1"/>
    </xf>
    <xf numFmtId="0" fontId="7" fillId="0" borderId="39" xfId="0" applyFont="1" applyFill="1" applyBorder="1" applyAlignment="1">
      <alignment horizontal="justify" vertical="top" wrapText="1"/>
    </xf>
    <xf numFmtId="3" fontId="7" fillId="0" borderId="39" xfId="0" applyNumberFormat="1" applyFont="1" applyFill="1" applyBorder="1" applyAlignment="1">
      <alignment horizontal="center" vertical="top" wrapText="1"/>
    </xf>
    <xf numFmtId="0" fontId="0" fillId="0" borderId="0" xfId="0" applyFont="1" applyFill="1" applyAlignment="1">
      <alignment horizontal="right"/>
    </xf>
    <xf numFmtId="0" fontId="0" fillId="0" borderId="0" xfId="0" applyFont="1" applyFill="1"/>
    <xf numFmtId="3" fontId="42" fillId="0" borderId="47" xfId="0" applyNumberFormat="1" applyFont="1" applyBorder="1" applyAlignment="1">
      <alignment horizontal="center" vertical="top" wrapText="1"/>
    </xf>
    <xf numFmtId="4" fontId="17" fillId="3" borderId="28" xfId="0" applyNumberFormat="1" applyFont="1" applyFill="1" applyBorder="1" applyAlignment="1">
      <alignment horizontal="right" vertical="top" wrapText="1"/>
    </xf>
    <xf numFmtId="3" fontId="7" fillId="0" borderId="0" xfId="0" applyNumberFormat="1" applyFont="1" applyBorder="1" applyAlignment="1">
      <alignment horizontal="center" vertical="top" wrapText="1"/>
    </xf>
    <xf numFmtId="4" fontId="7" fillId="0" borderId="0" xfId="1" applyNumberFormat="1" applyFont="1" applyBorder="1" applyAlignment="1">
      <alignment horizontal="right" vertical="top" wrapText="1"/>
    </xf>
    <xf numFmtId="3" fontId="7" fillId="0" borderId="0" xfId="0" applyNumberFormat="1" applyFont="1" applyBorder="1" applyAlignment="1">
      <alignment horizontal="right" vertical="top" wrapText="1"/>
    </xf>
    <xf numFmtId="3" fontId="42" fillId="0" borderId="13" xfId="0" applyNumberFormat="1" applyFont="1" applyBorder="1" applyAlignment="1">
      <alignment horizontal="center" vertical="top" wrapText="1"/>
    </xf>
    <xf numFmtId="4" fontId="7" fillId="0" borderId="39" xfId="0" applyNumberFormat="1" applyFont="1" applyFill="1" applyBorder="1" applyAlignment="1">
      <alignment horizontal="right" vertical="top" wrapText="1"/>
    </xf>
    <xf numFmtId="170" fontId="7" fillId="0" borderId="39" xfId="0" applyNumberFormat="1" applyFont="1" applyBorder="1" applyAlignment="1">
      <alignment horizontal="right" vertical="top" wrapText="1"/>
    </xf>
    <xf numFmtId="170" fontId="7" fillId="0" borderId="13" xfId="0" applyNumberFormat="1" applyFont="1" applyBorder="1" applyAlignment="1">
      <alignment horizontal="right" vertical="top" wrapText="1"/>
    </xf>
    <xf numFmtId="170" fontId="0" fillId="0" borderId="0" xfId="0" applyNumberFormat="1"/>
    <xf numFmtId="170" fontId="7" fillId="0" borderId="39" xfId="1" applyNumberFormat="1" applyFont="1" applyBorder="1" applyAlignment="1">
      <alignment horizontal="right" vertical="top" wrapText="1"/>
    </xf>
    <xf numFmtId="170" fontId="17" fillId="3" borderId="28" xfId="0" applyNumberFormat="1" applyFont="1" applyFill="1" applyBorder="1" applyAlignment="1">
      <alignment horizontal="right" vertical="top" wrapText="1"/>
    </xf>
    <xf numFmtId="171" fontId="7" fillId="0" borderId="39" xfId="1" applyNumberFormat="1" applyFont="1" applyBorder="1" applyAlignment="1">
      <alignment horizontal="right" vertical="top" wrapText="1"/>
    </xf>
    <xf numFmtId="171" fontId="7" fillId="0" borderId="39" xfId="0" applyNumberFormat="1" applyFont="1" applyBorder="1" applyAlignment="1">
      <alignment horizontal="right" vertical="top" wrapText="1"/>
    </xf>
    <xf numFmtId="171" fontId="7" fillId="0" borderId="13" xfId="0" applyNumberFormat="1" applyFont="1" applyBorder="1" applyAlignment="1">
      <alignment horizontal="right" vertical="top" wrapText="1"/>
    </xf>
    <xf numFmtId="3" fontId="45" fillId="0" borderId="28" xfId="0" applyNumberFormat="1" applyFont="1" applyBorder="1" applyAlignment="1">
      <alignment horizontal="center" vertical="top" wrapText="1"/>
    </xf>
    <xf numFmtId="171" fontId="44" fillId="0" borderId="28" xfId="0" applyNumberFormat="1" applyFont="1" applyBorder="1" applyAlignment="1">
      <alignment horizontal="right" vertical="top" wrapText="1"/>
    </xf>
    <xf numFmtId="170" fontId="44" fillId="0" borderId="28" xfId="0" applyNumberFormat="1" applyFont="1" applyBorder="1" applyAlignment="1">
      <alignment horizontal="right" vertical="top" wrapText="1"/>
    </xf>
    <xf numFmtId="0" fontId="1" fillId="0" borderId="3" xfId="0" applyFont="1" applyBorder="1"/>
    <xf numFmtId="0" fontId="46" fillId="0" borderId="0" xfId="0" applyFont="1"/>
    <xf numFmtId="0" fontId="1" fillId="3" borderId="1" xfId="0" applyFont="1" applyFill="1" applyBorder="1" applyAlignment="1">
      <alignment horizontal="center" vertical="center" wrapText="1"/>
    </xf>
    <xf numFmtId="0" fontId="47" fillId="0" borderId="3" xfId="0" applyFont="1" applyBorder="1"/>
    <xf numFmtId="0" fontId="47" fillId="0" borderId="3" xfId="0" applyFont="1" applyBorder="1" applyAlignment="1">
      <alignment vertical="top"/>
    </xf>
    <xf numFmtId="0" fontId="47" fillId="0" borderId="3" xfId="0" applyFont="1" applyBorder="1" applyAlignment="1">
      <alignment horizontal="left" vertical="center" wrapText="1"/>
    </xf>
    <xf numFmtId="0" fontId="1" fillId="0" borderId="3" xfId="0" applyFont="1" applyBorder="1" applyAlignment="1">
      <alignment horizontal="left" vertical="center" wrapText="1"/>
    </xf>
    <xf numFmtId="0" fontId="1" fillId="3" borderId="1" xfId="0" applyFont="1" applyFill="1" applyBorder="1" applyAlignment="1">
      <alignment horizontal="center"/>
    </xf>
    <xf numFmtId="0" fontId="47" fillId="0" borderId="0" xfId="0" applyFont="1"/>
    <xf numFmtId="0" fontId="16" fillId="0" borderId="0" xfId="0" applyFont="1" applyAlignment="1">
      <alignment horizontal="left"/>
    </xf>
    <xf numFmtId="0" fontId="49" fillId="0" borderId="0" xfId="0" applyFont="1"/>
    <xf numFmtId="3" fontId="0" fillId="0" borderId="3" xfId="0" applyNumberFormat="1" applyFont="1" applyBorder="1" applyAlignment="1">
      <alignment vertical="top" wrapText="1"/>
    </xf>
    <xf numFmtId="0" fontId="16" fillId="0" borderId="0" xfId="0" applyFont="1" applyAlignment="1">
      <alignment horizontal="left" vertical="center"/>
    </xf>
    <xf numFmtId="0" fontId="49" fillId="0" borderId="0" xfId="0" applyFont="1" applyAlignment="1">
      <alignment vertical="center"/>
    </xf>
    <xf numFmtId="3" fontId="41" fillId="0" borderId="40" xfId="0" applyNumberFormat="1" applyFont="1" applyBorder="1" applyAlignment="1">
      <alignment horizontal="center" vertical="top" wrapText="1"/>
    </xf>
    <xf numFmtId="171" fontId="7" fillId="0" borderId="40" xfId="0" applyNumberFormat="1" applyFont="1" applyBorder="1" applyAlignment="1">
      <alignment horizontal="right" vertical="top" wrapText="1"/>
    </xf>
    <xf numFmtId="170" fontId="7" fillId="0" borderId="40" xfId="0" applyNumberFormat="1" applyFont="1" applyBorder="1" applyAlignment="1">
      <alignment horizontal="right" vertical="top" wrapText="1"/>
    </xf>
    <xf numFmtId="0" fontId="7" fillId="0" borderId="0" xfId="0" applyFont="1" applyBorder="1" applyAlignment="1">
      <alignment horizontal="left" vertical="top" wrapText="1"/>
    </xf>
    <xf numFmtId="3" fontId="41" fillId="0" borderId="0" xfId="0" applyNumberFormat="1" applyFont="1" applyBorder="1" applyAlignment="1">
      <alignment horizontal="center" vertical="top" wrapText="1"/>
    </xf>
    <xf numFmtId="171" fontId="7" fillId="0" borderId="0" xfId="0" applyNumberFormat="1" applyFont="1" applyBorder="1" applyAlignment="1">
      <alignment horizontal="right" vertical="top" wrapText="1"/>
    </xf>
    <xf numFmtId="170" fontId="7" fillId="0" borderId="0" xfId="0" applyNumberFormat="1" applyFont="1" applyBorder="1" applyAlignment="1">
      <alignment horizontal="right" vertical="top" wrapText="1"/>
    </xf>
    <xf numFmtId="0" fontId="44" fillId="0" borderId="28" xfId="0" applyFont="1" applyBorder="1" applyAlignment="1">
      <alignment horizontal="justify" vertical="top" wrapText="1"/>
    </xf>
    <xf numFmtId="0" fontId="20" fillId="0" borderId="0" xfId="0" applyFont="1" applyAlignment="1">
      <alignment horizontal="left" vertical="center"/>
    </xf>
    <xf numFmtId="170" fontId="0" fillId="0" borderId="39" xfId="0" applyNumberFormat="1" applyBorder="1"/>
    <xf numFmtId="170" fontId="7" fillId="0" borderId="13" xfId="0" quotePrefix="1" applyNumberFormat="1" applyFont="1" applyBorder="1" applyAlignment="1">
      <alignment horizontal="right" vertical="top" wrapText="1"/>
    </xf>
    <xf numFmtId="0" fontId="44" fillId="3" borderId="28" xfId="0" applyFont="1" applyFill="1" applyBorder="1" applyAlignment="1">
      <alignment vertical="top" wrapText="1"/>
    </xf>
    <xf numFmtId="3" fontId="44" fillId="3" borderId="28" xfId="0" applyNumberFormat="1" applyFont="1" applyFill="1" applyBorder="1" applyAlignment="1">
      <alignment horizontal="right" vertical="top" wrapText="1"/>
    </xf>
    <xf numFmtId="4" fontId="44" fillId="3" borderId="28" xfId="0" applyNumberFormat="1" applyFont="1" applyFill="1" applyBorder="1" applyAlignment="1">
      <alignment horizontal="right" vertical="top" wrapText="1"/>
    </xf>
    <xf numFmtId="0" fontId="17" fillId="0" borderId="13" xfId="0" applyFont="1" applyBorder="1" applyAlignment="1">
      <alignment horizontal="center" vertical="center" wrapText="1"/>
    </xf>
    <xf numFmtId="43" fontId="0" fillId="0" borderId="0" xfId="0" applyNumberFormat="1" applyFont="1" applyBorder="1"/>
    <xf numFmtId="0" fontId="17" fillId="0" borderId="0" xfId="0" applyFont="1" applyBorder="1" applyAlignment="1">
      <alignment vertical="top" wrapText="1"/>
    </xf>
    <xf numFmtId="0" fontId="24" fillId="3" borderId="1" xfId="0" applyFont="1" applyFill="1" applyBorder="1" applyAlignment="1">
      <alignment horizontal="center" vertical="center" wrapText="1"/>
    </xf>
    <xf numFmtId="0" fontId="24" fillId="3" borderId="50" xfId="0" applyFont="1" applyFill="1" applyBorder="1" applyAlignment="1">
      <alignment horizontal="center" vertical="center" wrapText="1"/>
    </xf>
    <xf numFmtId="0" fontId="24" fillId="3" borderId="51" xfId="0" applyFont="1" applyFill="1" applyBorder="1" applyAlignment="1">
      <alignment horizontal="center" vertical="center" wrapText="1"/>
    </xf>
    <xf numFmtId="0" fontId="17" fillId="0" borderId="0" xfId="0" applyFont="1" applyAlignment="1"/>
    <xf numFmtId="0" fontId="51" fillId="0" borderId="0" xfId="0" applyFont="1"/>
    <xf numFmtId="0" fontId="44" fillId="0" borderId="0" xfId="0" applyFont="1" applyFill="1" applyBorder="1" applyAlignment="1">
      <alignment horizontal="justify" vertical="top" wrapText="1"/>
    </xf>
    <xf numFmtId="0" fontId="44" fillId="0" borderId="0" xfId="0" applyFont="1" applyFill="1" applyBorder="1" applyAlignment="1">
      <alignment horizontal="center" vertical="top" wrapText="1"/>
    </xf>
    <xf numFmtId="4" fontId="44" fillId="0" borderId="0" xfId="0" applyNumberFormat="1" applyFont="1" applyFill="1" applyBorder="1" applyAlignment="1">
      <alignment horizontal="right" vertical="top" wrapText="1"/>
    </xf>
    <xf numFmtId="3" fontId="44" fillId="0" borderId="0" xfId="0" applyNumberFormat="1" applyFont="1" applyFill="1" applyBorder="1" applyAlignment="1">
      <alignment vertical="top" wrapText="1"/>
    </xf>
    <xf numFmtId="0" fontId="0" fillId="0" borderId="0" xfId="0" applyFont="1" applyFill="1" applyBorder="1"/>
    <xf numFmtId="43" fontId="0" fillId="0" borderId="0" xfId="0" applyNumberFormat="1" applyFont="1" applyFill="1" applyBorder="1"/>
    <xf numFmtId="0" fontId="26" fillId="0" borderId="14" xfId="0" applyFont="1" applyBorder="1" applyAlignment="1">
      <alignment horizontal="left" vertical="center" wrapText="1"/>
    </xf>
    <xf numFmtId="0" fontId="26" fillId="0" borderId="12" xfId="0" applyFont="1" applyBorder="1" applyAlignment="1">
      <alignment horizontal="left" vertical="center" wrapText="1"/>
    </xf>
    <xf numFmtId="0" fontId="14" fillId="0" borderId="0" xfId="0" applyFont="1" applyAlignment="1">
      <alignment horizontal="left" vertical="center"/>
    </xf>
    <xf numFmtId="0" fontId="47" fillId="0" borderId="0" xfId="0" applyFont="1" applyAlignment="1">
      <alignment vertical="center"/>
    </xf>
    <xf numFmtId="0" fontId="41" fillId="0" borderId="13" xfId="2" applyFont="1" applyBorder="1" applyAlignment="1">
      <alignment horizontal="center" vertical="top" wrapText="1"/>
    </xf>
    <xf numFmtId="0" fontId="7" fillId="0" borderId="13" xfId="2" applyFont="1" applyBorder="1" applyAlignment="1">
      <alignment horizontal="left" vertical="top" wrapText="1"/>
    </xf>
    <xf numFmtId="165" fontId="7" fillId="4" borderId="40" xfId="3" applyNumberFormat="1" applyFont="1" applyFill="1" applyBorder="1" applyAlignment="1">
      <alignment horizontal="center" vertical="center" wrapText="1"/>
    </xf>
    <xf numFmtId="0" fontId="24" fillId="0" borderId="13" xfId="2" applyFont="1" applyBorder="1" applyAlignment="1">
      <alignment horizontal="center" vertical="top" wrapText="1"/>
    </xf>
    <xf numFmtId="0" fontId="7" fillId="0" borderId="14" xfId="0" applyFont="1" applyBorder="1" applyAlignment="1">
      <alignment horizontal="center" vertical="top" wrapText="1"/>
    </xf>
    <xf numFmtId="0" fontId="17" fillId="8" borderId="0" xfId="0" applyFont="1" applyFill="1" applyBorder="1" applyAlignment="1">
      <alignment vertical="top" wrapText="1"/>
    </xf>
    <xf numFmtId="3" fontId="17" fillId="8" borderId="0" xfId="0" applyNumberFormat="1" applyFont="1" applyFill="1" applyBorder="1" applyAlignment="1">
      <alignment horizontal="right" vertical="top" wrapText="1"/>
    </xf>
    <xf numFmtId="0" fontId="0" fillId="8" borderId="0" xfId="0" applyFont="1" applyFill="1"/>
    <xf numFmtId="3" fontId="0" fillId="8" borderId="0" xfId="0" applyNumberFormat="1" applyFont="1" applyFill="1"/>
    <xf numFmtId="0" fontId="17" fillId="0" borderId="0" xfId="0" applyFont="1" applyFill="1" applyBorder="1" applyAlignment="1">
      <alignment vertical="top" wrapText="1"/>
    </xf>
    <xf numFmtId="3" fontId="17" fillId="0" borderId="0" xfId="0" applyNumberFormat="1" applyFont="1" applyFill="1" applyBorder="1" applyAlignment="1">
      <alignment horizontal="right" vertical="top" wrapText="1"/>
    </xf>
    <xf numFmtId="0" fontId="17" fillId="0" borderId="0" xfId="0" applyFont="1" applyFill="1" applyBorder="1" applyAlignment="1"/>
    <xf numFmtId="49" fontId="27" fillId="5" borderId="1" xfId="0" applyNumberFormat="1" applyFont="1" applyFill="1" applyBorder="1" applyAlignment="1">
      <alignment horizontal="center" vertical="center" wrapText="1"/>
    </xf>
    <xf numFmtId="0" fontId="6" fillId="3" borderId="28" xfId="0" applyFont="1" applyFill="1" applyBorder="1" applyAlignment="1">
      <alignment horizontal="left"/>
    </xf>
    <xf numFmtId="0" fontId="6" fillId="8" borderId="0" xfId="0" applyFont="1" applyFill="1" applyBorder="1" applyAlignment="1">
      <alignment horizontal="center"/>
    </xf>
    <xf numFmtId="3" fontId="6" fillId="8" borderId="0" xfId="0" applyNumberFormat="1" applyFont="1" applyFill="1" applyBorder="1" applyAlignment="1">
      <alignment horizontal="right"/>
    </xf>
    <xf numFmtId="0" fontId="26" fillId="0" borderId="33" xfId="0" applyFont="1" applyBorder="1" applyAlignment="1">
      <alignment horizontal="center" vertical="center" wrapText="1"/>
    </xf>
    <xf numFmtId="3" fontId="26" fillId="0" borderId="33" xfId="0" applyNumberFormat="1" applyFont="1" applyBorder="1" applyAlignment="1">
      <alignment horizontal="right" vertical="top" wrapText="1"/>
    </xf>
    <xf numFmtId="3" fontId="12" fillId="0" borderId="33" xfId="0" applyNumberFormat="1" applyFont="1" applyBorder="1" applyAlignment="1">
      <alignment horizontal="right" vertical="top" wrapText="1"/>
    </xf>
    <xf numFmtId="0" fontId="24" fillId="3" borderId="1" xfId="0" applyFont="1" applyFill="1" applyBorder="1" applyAlignment="1">
      <alignment horizontal="left" vertical="top" wrapText="1"/>
    </xf>
    <xf numFmtId="3" fontId="24" fillId="3" borderId="28" xfId="0" applyNumberFormat="1" applyFont="1" applyFill="1" applyBorder="1" applyAlignment="1">
      <alignment horizontal="right" vertical="top" wrapText="1"/>
    </xf>
    <xf numFmtId="0" fontId="26" fillId="4" borderId="11" xfId="0" applyFont="1" applyFill="1" applyBorder="1" applyAlignment="1">
      <alignment horizontal="left" vertical="top" wrapText="1"/>
    </xf>
    <xf numFmtId="3" fontId="26" fillId="4" borderId="25" xfId="0" applyNumberFormat="1" applyFont="1" applyFill="1" applyBorder="1" applyAlignment="1">
      <alignment horizontal="right" vertical="top" wrapText="1"/>
    </xf>
    <xf numFmtId="3" fontId="12" fillId="6" borderId="11" xfId="0" applyNumberFormat="1" applyFont="1" applyFill="1" applyBorder="1" applyAlignment="1">
      <alignment horizontal="right" vertical="top" wrapText="1"/>
    </xf>
    <xf numFmtId="0" fontId="26" fillId="4" borderId="38" xfId="0" applyFont="1" applyFill="1" applyBorder="1" applyAlignment="1">
      <alignment horizontal="left" vertical="top" wrapText="1"/>
    </xf>
    <xf numFmtId="3" fontId="26" fillId="4" borderId="42" xfId="0" applyNumberFormat="1" applyFont="1" applyFill="1" applyBorder="1" applyAlignment="1">
      <alignment horizontal="right" vertical="top" wrapText="1"/>
    </xf>
    <xf numFmtId="3" fontId="26" fillId="4" borderId="38" xfId="0" applyNumberFormat="1" applyFont="1" applyFill="1" applyBorder="1" applyAlignment="1">
      <alignment horizontal="right" vertical="top" wrapText="1"/>
    </xf>
    <xf numFmtId="0" fontId="26" fillId="0" borderId="33" xfId="0" applyFont="1" applyBorder="1" applyAlignment="1">
      <alignment horizontal="left" vertical="center" wrapText="1"/>
    </xf>
    <xf numFmtId="0" fontId="24" fillId="3" borderId="1" xfId="0" applyFont="1" applyFill="1" applyBorder="1" applyAlignment="1">
      <alignment horizontal="justify" vertical="top" wrapText="1"/>
    </xf>
    <xf numFmtId="0" fontId="26" fillId="0" borderId="1" xfId="0" applyFont="1" applyBorder="1" applyAlignment="1">
      <alignment horizontal="center" vertical="top" wrapText="1"/>
    </xf>
    <xf numFmtId="0" fontId="26" fillId="4" borderId="39" xfId="0" applyFont="1" applyFill="1" applyBorder="1" applyAlignment="1">
      <alignment vertical="top" wrapText="1"/>
    </xf>
    <xf numFmtId="170" fontId="26" fillId="4" borderId="28" xfId="0" applyNumberFormat="1" applyFont="1" applyFill="1" applyBorder="1" applyAlignment="1">
      <alignment horizontal="right" vertical="top" wrapText="1"/>
    </xf>
    <xf numFmtId="0" fontId="26" fillId="4" borderId="39" xfId="0" applyFont="1" applyFill="1" applyBorder="1" applyAlignment="1">
      <alignment horizontal="left" vertical="top" wrapText="1"/>
    </xf>
    <xf numFmtId="0" fontId="26" fillId="4" borderId="3" xfId="0" applyFont="1" applyFill="1" applyBorder="1" applyAlignment="1">
      <alignment vertical="top" wrapText="1"/>
    </xf>
    <xf numFmtId="170" fontId="24" fillId="3" borderId="1" xfId="0" applyNumberFormat="1" applyFont="1" applyFill="1" applyBorder="1" applyAlignment="1">
      <alignment horizontal="right" vertical="top" wrapText="1"/>
    </xf>
    <xf numFmtId="2" fontId="24" fillId="3" borderId="1" xfId="0" applyNumberFormat="1" applyFont="1" applyFill="1" applyBorder="1" applyAlignment="1">
      <alignment horizontal="center" vertical="center" wrapText="1"/>
    </xf>
    <xf numFmtId="170" fontId="12" fillId="0" borderId="39" xfId="0" applyNumberFormat="1" applyFont="1" applyBorder="1"/>
    <xf numFmtId="170" fontId="12" fillId="0" borderId="38" xfId="0" applyNumberFormat="1" applyFont="1" applyBorder="1"/>
    <xf numFmtId="170" fontId="24" fillId="3" borderId="1" xfId="3" applyNumberFormat="1" applyFont="1" applyFill="1" applyBorder="1" applyAlignment="1">
      <alignment horizontal="right" vertical="top" wrapText="1"/>
    </xf>
    <xf numFmtId="170" fontId="12" fillId="3" borderId="1" xfId="3" applyNumberFormat="1" applyFont="1" applyFill="1" applyBorder="1" applyAlignment="1">
      <alignment horizontal="right" vertical="top" wrapText="1"/>
    </xf>
    <xf numFmtId="0" fontId="12" fillId="0" borderId="11" xfId="0" applyFont="1" applyBorder="1" applyAlignment="1">
      <alignment horizontal="justify" vertical="center" wrapText="1"/>
    </xf>
    <xf numFmtId="3" fontId="12" fillId="0" borderId="11" xfId="0" applyNumberFormat="1" applyFont="1" applyBorder="1" applyAlignment="1">
      <alignment vertical="center" wrapText="1"/>
    </xf>
    <xf numFmtId="3" fontId="12" fillId="0" borderId="13" xfId="0" applyNumberFormat="1" applyFont="1" applyBorder="1" applyAlignment="1">
      <alignment vertical="center" wrapText="1"/>
    </xf>
    <xf numFmtId="0" fontId="12" fillId="0" borderId="13" xfId="0" applyFont="1" applyBorder="1" applyAlignment="1">
      <alignment horizontal="justify" vertical="top" wrapText="1"/>
    </xf>
    <xf numFmtId="0" fontId="12" fillId="0" borderId="13" xfId="0" applyFont="1" applyBorder="1" applyAlignment="1">
      <alignment horizontal="left" vertical="top" wrapText="1"/>
    </xf>
    <xf numFmtId="0" fontId="12" fillId="0" borderId="12" xfId="0" applyFont="1" applyBorder="1" applyAlignment="1">
      <alignment horizontal="justify" vertical="top" wrapText="1"/>
    </xf>
    <xf numFmtId="3" fontId="12" fillId="0" borderId="12" xfId="0" applyNumberFormat="1" applyFont="1" applyBorder="1" applyAlignment="1">
      <alignment vertical="center" wrapText="1"/>
    </xf>
    <xf numFmtId="3" fontId="24" fillId="3" borderId="1" xfId="0" applyNumberFormat="1" applyFont="1" applyFill="1" applyBorder="1" applyAlignment="1">
      <alignment vertical="center" wrapText="1"/>
    </xf>
    <xf numFmtId="0" fontId="12" fillId="0" borderId="11" xfId="0" quotePrefix="1" applyFont="1" applyBorder="1" applyAlignment="1">
      <alignment horizontal="justify" vertical="top" wrapText="1"/>
    </xf>
    <xf numFmtId="3" fontId="12" fillId="0" borderId="46" xfId="0" applyNumberFormat="1" applyFont="1" applyBorder="1" applyAlignment="1">
      <alignment horizontal="right" vertical="top" wrapText="1"/>
    </xf>
    <xf numFmtId="0" fontId="12" fillId="0" borderId="12" xfId="0" quotePrefix="1" applyFont="1" applyBorder="1" applyAlignment="1">
      <alignment horizontal="justify" vertical="top" wrapText="1"/>
    </xf>
    <xf numFmtId="3" fontId="12" fillId="0" borderId="38" xfId="0" applyNumberFormat="1" applyFont="1" applyBorder="1" applyAlignment="1">
      <alignment horizontal="right" vertical="top" wrapText="1"/>
    </xf>
    <xf numFmtId="14" fontId="24" fillId="3" borderId="28" xfId="0" applyNumberFormat="1" applyFont="1" applyFill="1" applyBorder="1" applyAlignment="1">
      <alignment horizontal="center" vertical="center" wrapText="1"/>
    </xf>
    <xf numFmtId="0" fontId="8" fillId="3" borderId="1" xfId="0" applyFont="1" applyFill="1" applyBorder="1" applyAlignment="1">
      <alignment horizontal="center"/>
    </xf>
    <xf numFmtId="3" fontId="8" fillId="3" borderId="1" xfId="0" applyNumberFormat="1" applyFont="1" applyFill="1" applyBorder="1" applyAlignment="1">
      <alignment horizontal="right"/>
    </xf>
    <xf numFmtId="3" fontId="21" fillId="0" borderId="0" xfId="0" applyNumberFormat="1" applyFont="1" applyAlignment="1">
      <alignment horizontal="center"/>
    </xf>
    <xf numFmtId="4" fontId="0" fillId="0" borderId="0" xfId="0" applyNumberFormat="1" applyFont="1"/>
    <xf numFmtId="0" fontId="8" fillId="3" borderId="1" xfId="0" applyFont="1" applyFill="1" applyBorder="1" applyAlignment="1">
      <alignment horizontal="center" vertical="center"/>
    </xf>
    <xf numFmtId="0" fontId="12" fillId="0" borderId="11" xfId="0" applyFont="1" applyBorder="1"/>
    <xf numFmtId="3" fontId="12" fillId="0" borderId="13" xfId="0" applyNumberFormat="1" applyFont="1" applyBorder="1"/>
    <xf numFmtId="0" fontId="12" fillId="0" borderId="13" xfId="0" applyFont="1" applyBorder="1"/>
    <xf numFmtId="0" fontId="14" fillId="0" borderId="0" xfId="0" applyFont="1" applyAlignment="1"/>
    <xf numFmtId="0" fontId="9" fillId="0" borderId="28" xfId="0" applyFont="1" applyBorder="1"/>
    <xf numFmtId="0" fontId="40" fillId="3" borderId="28" xfId="0" applyFont="1" applyFill="1" applyBorder="1" applyAlignment="1">
      <alignment horizontal="center" vertical="center"/>
    </xf>
    <xf numFmtId="3" fontId="40" fillId="3" borderId="28" xfId="0" applyNumberFormat="1" applyFont="1" applyFill="1" applyBorder="1" applyAlignment="1">
      <alignment horizontal="right" vertical="center"/>
    </xf>
    <xf numFmtId="0" fontId="9" fillId="0" borderId="52" xfId="0" applyFont="1" applyBorder="1"/>
    <xf numFmtId="3" fontId="9" fillId="0" borderId="39" xfId="0" applyNumberFormat="1" applyFont="1" applyBorder="1"/>
    <xf numFmtId="0" fontId="9" fillId="0" borderId="41" xfId="0" applyFont="1" applyBorder="1"/>
    <xf numFmtId="3" fontId="9" fillId="0" borderId="38" xfId="0" applyNumberFormat="1" applyFont="1" applyBorder="1"/>
    <xf numFmtId="14" fontId="24" fillId="3" borderId="30" xfId="0" applyNumberFormat="1" applyFont="1" applyFill="1" applyBorder="1" applyAlignment="1">
      <alignment horizontal="center" vertical="center" wrapText="1"/>
    </xf>
    <xf numFmtId="0" fontId="6" fillId="0" borderId="0" xfId="0" applyFont="1" applyFill="1" applyBorder="1" applyAlignment="1">
      <alignment horizontal="left"/>
    </xf>
    <xf numFmtId="3" fontId="6" fillId="0" borderId="0" xfId="0" applyNumberFormat="1" applyFont="1" applyFill="1" applyBorder="1" applyAlignment="1">
      <alignment horizontal="right"/>
    </xf>
    <xf numFmtId="3" fontId="0" fillId="0" borderId="0" xfId="0" applyNumberFormat="1" applyFill="1" applyBorder="1"/>
    <xf numFmtId="0" fontId="24" fillId="3" borderId="28" xfId="0" applyFont="1" applyFill="1" applyBorder="1" applyAlignment="1">
      <alignment horizontal="center" vertical="top" wrapText="1"/>
    </xf>
    <xf numFmtId="0" fontId="24" fillId="0" borderId="0" xfId="0" applyFont="1" applyFill="1" applyBorder="1" applyAlignment="1">
      <alignment horizontal="center" vertical="top" wrapText="1"/>
    </xf>
    <xf numFmtId="3" fontId="24" fillId="0" borderId="0" xfId="0" applyNumberFormat="1" applyFont="1" applyFill="1" applyBorder="1" applyAlignment="1">
      <alignment horizontal="right" vertical="top" wrapText="1"/>
    </xf>
    <xf numFmtId="3" fontId="12" fillId="0" borderId="28" xfId="0" applyNumberFormat="1" applyFont="1" applyBorder="1" applyAlignment="1">
      <alignment horizontal="right" vertical="top" wrapText="1"/>
    </xf>
    <xf numFmtId="0" fontId="9" fillId="0" borderId="46" xfId="0" applyFont="1" applyBorder="1"/>
    <xf numFmtId="3" fontId="9" fillId="0" borderId="46" xfId="0" applyNumberFormat="1" applyFont="1" applyBorder="1"/>
    <xf numFmtId="0" fontId="9" fillId="0" borderId="38" xfId="0" applyFont="1" applyBorder="1"/>
    <xf numFmtId="0" fontId="8" fillId="3" borderId="28" xfId="0" applyFont="1" applyFill="1" applyBorder="1" applyAlignment="1">
      <alignment horizontal="center"/>
    </xf>
    <xf numFmtId="3" fontId="8" fillId="3" borderId="28" xfId="0" applyNumberFormat="1" applyFont="1" applyFill="1" applyBorder="1" applyAlignment="1">
      <alignment horizontal="right"/>
    </xf>
    <xf numFmtId="3" fontId="0" fillId="0" borderId="0" xfId="0" applyNumberFormat="1" applyFill="1"/>
    <xf numFmtId="170" fontId="46" fillId="0" borderId="0" xfId="0" applyNumberFormat="1" applyFont="1"/>
    <xf numFmtId="170" fontId="4" fillId="0" borderId="0" xfId="0" applyNumberFormat="1" applyFont="1"/>
    <xf numFmtId="170" fontId="3" fillId="0" borderId="0" xfId="0" applyNumberFormat="1" applyFont="1"/>
    <xf numFmtId="170" fontId="52" fillId="0" borderId="0" xfId="0" applyNumberFormat="1" applyFont="1" applyAlignment="1">
      <alignment horizontal="center"/>
    </xf>
    <xf numFmtId="170" fontId="46" fillId="0" borderId="0" xfId="0" applyNumberFormat="1" applyFont="1" applyAlignment="1">
      <alignment horizontal="center"/>
    </xf>
    <xf numFmtId="170" fontId="19" fillId="0" borderId="0" xfId="0" applyNumberFormat="1" applyFont="1" applyAlignment="1">
      <alignment horizontal="left"/>
    </xf>
    <xf numFmtId="0" fontId="0" fillId="0" borderId="1" xfId="0" applyFont="1" applyFill="1" applyBorder="1"/>
    <xf numFmtId="3" fontId="9" fillId="0" borderId="1" xfId="0" applyNumberFormat="1" applyFont="1" applyFill="1" applyBorder="1"/>
    <xf numFmtId="0" fontId="0" fillId="0" borderId="1" xfId="0" applyFill="1" applyBorder="1"/>
    <xf numFmtId="3" fontId="9" fillId="0" borderId="4" xfId="0" applyNumberFormat="1" applyFont="1" applyFill="1" applyBorder="1"/>
    <xf numFmtId="170" fontId="0" fillId="0" borderId="0" xfId="0" applyNumberFormat="1" applyFill="1"/>
    <xf numFmtId="170" fontId="51" fillId="0" borderId="0" xfId="0" applyNumberFormat="1" applyFont="1"/>
    <xf numFmtId="170" fontId="0" fillId="0" borderId="0" xfId="0" applyNumberFormat="1" applyFont="1"/>
    <xf numFmtId="170" fontId="44" fillId="3" borderId="28" xfId="0" applyNumberFormat="1" applyFont="1" applyFill="1" applyBorder="1" applyAlignment="1">
      <alignment horizontal="right" vertical="top" wrapText="1"/>
    </xf>
    <xf numFmtId="170" fontId="44" fillId="0" borderId="0" xfId="0" applyNumberFormat="1" applyFont="1" applyFill="1" applyBorder="1" applyAlignment="1">
      <alignment horizontal="right" vertical="top" wrapText="1"/>
    </xf>
    <xf numFmtId="170" fontId="44" fillId="0" borderId="0" xfId="0" applyNumberFormat="1" applyFont="1" applyFill="1" applyBorder="1" applyAlignment="1">
      <alignment vertical="top" wrapText="1"/>
    </xf>
    <xf numFmtId="170" fontId="7" fillId="0" borderId="0" xfId="0" applyNumberFormat="1" applyFont="1" applyBorder="1" applyAlignment="1">
      <alignment vertical="top" wrapText="1"/>
    </xf>
    <xf numFmtId="170" fontId="24" fillId="3" borderId="1" xfId="0" applyNumberFormat="1" applyFont="1" applyFill="1" applyBorder="1" applyAlignment="1">
      <alignment horizontal="center" vertical="center" wrapText="1"/>
    </xf>
    <xf numFmtId="170" fontId="49" fillId="0" borderId="0" xfId="0" applyNumberFormat="1" applyFont="1"/>
    <xf numFmtId="170" fontId="47" fillId="0" borderId="0" xfId="0" applyNumberFormat="1" applyFont="1" applyAlignment="1">
      <alignment vertical="center"/>
    </xf>
    <xf numFmtId="170" fontId="24" fillId="3" borderId="50" xfId="0" applyNumberFormat="1" applyFont="1" applyFill="1" applyBorder="1" applyAlignment="1">
      <alignment horizontal="center" vertical="center" wrapText="1"/>
    </xf>
    <xf numFmtId="170" fontId="49" fillId="0" borderId="0" xfId="0" applyNumberFormat="1" applyFont="1" applyAlignment="1">
      <alignment vertical="center"/>
    </xf>
    <xf numFmtId="170" fontId="17" fillId="3" borderId="28" xfId="0" applyNumberFormat="1" applyFont="1" applyFill="1" applyBorder="1" applyAlignment="1">
      <alignment horizontal="center" vertical="center" wrapText="1"/>
    </xf>
    <xf numFmtId="170" fontId="0" fillId="0" borderId="0" xfId="0" applyNumberFormat="1" applyFont="1" applyBorder="1"/>
    <xf numFmtId="170" fontId="7" fillId="0" borderId="39" xfId="0" applyNumberFormat="1" applyFont="1" applyFill="1" applyBorder="1" applyAlignment="1">
      <alignment horizontal="right" vertical="top" wrapText="1"/>
    </xf>
    <xf numFmtId="170" fontId="17" fillId="3" borderId="28" xfId="1" applyNumberFormat="1" applyFont="1" applyFill="1" applyBorder="1" applyAlignment="1">
      <alignment horizontal="right" vertical="top" wrapText="1"/>
    </xf>
    <xf numFmtId="170" fontId="7" fillId="0" borderId="0" xfId="1" applyNumberFormat="1" applyFont="1" applyBorder="1" applyAlignment="1">
      <alignment horizontal="right" vertical="top" wrapText="1"/>
    </xf>
    <xf numFmtId="170" fontId="0" fillId="0" borderId="47" xfId="0" applyNumberFormat="1" applyFont="1" applyBorder="1"/>
    <xf numFmtId="170" fontId="17" fillId="3" borderId="28" xfId="3" applyNumberFormat="1" applyFont="1" applyFill="1" applyBorder="1" applyAlignment="1">
      <alignment vertical="top" wrapText="1"/>
    </xf>
    <xf numFmtId="170" fontId="7" fillId="0" borderId="13" xfId="2" applyNumberFormat="1" applyFont="1" applyBorder="1" applyAlignment="1">
      <alignment horizontal="center" vertical="center" wrapText="1"/>
    </xf>
    <xf numFmtId="170" fontId="7" fillId="4" borderId="13" xfId="3" applyNumberFormat="1" applyFont="1" applyFill="1" applyBorder="1" applyAlignment="1">
      <alignment vertical="top" wrapText="1"/>
    </xf>
    <xf numFmtId="170" fontId="17" fillId="3" borderId="1" xfId="3" applyNumberFormat="1" applyFont="1" applyFill="1" applyBorder="1" applyAlignment="1">
      <alignment vertical="top" wrapText="1"/>
    </xf>
    <xf numFmtId="170" fontId="7" fillId="4" borderId="47" xfId="3" applyNumberFormat="1" applyFont="1" applyFill="1" applyBorder="1" applyAlignment="1">
      <alignment horizontal="center" vertical="top" wrapText="1"/>
    </xf>
    <xf numFmtId="170" fontId="7" fillId="0" borderId="40" xfId="2" applyNumberFormat="1" applyFont="1" applyBorder="1" applyAlignment="1">
      <alignment horizontal="center" vertical="center" wrapText="1"/>
    </xf>
    <xf numFmtId="170" fontId="7" fillId="4" borderId="40" xfId="3" applyNumberFormat="1" applyFont="1" applyFill="1" applyBorder="1" applyAlignment="1">
      <alignment horizontal="center" vertical="center" wrapText="1"/>
    </xf>
    <xf numFmtId="170" fontId="7" fillId="3" borderId="28" xfId="2" applyNumberFormat="1" applyFont="1" applyFill="1" applyBorder="1" applyAlignment="1">
      <alignment horizontal="center" vertical="top" wrapText="1"/>
    </xf>
    <xf numFmtId="170" fontId="17" fillId="3" borderId="6" xfId="2" applyNumberFormat="1" applyFont="1" applyFill="1" applyBorder="1" applyAlignment="1">
      <alignment vertical="top" wrapText="1"/>
    </xf>
    <xf numFmtId="170" fontId="17" fillId="3" borderId="15" xfId="0" applyNumberFormat="1" applyFont="1" applyFill="1" applyBorder="1" applyAlignment="1">
      <alignment horizontal="center" vertical="center" wrapText="1"/>
    </xf>
    <xf numFmtId="170" fontId="17" fillId="3" borderId="1" xfId="0" applyNumberFormat="1" applyFont="1" applyFill="1" applyBorder="1" applyAlignment="1">
      <alignment horizontal="center" vertical="center" wrapText="1"/>
    </xf>
    <xf numFmtId="170" fontId="7" fillId="0" borderId="17" xfId="0" applyNumberFormat="1" applyFont="1" applyBorder="1" applyAlignment="1">
      <alignment horizontal="justify" vertical="top" wrapText="1"/>
    </xf>
    <xf numFmtId="170" fontId="7" fillId="0" borderId="18" xfId="0" applyNumberFormat="1" applyFont="1" applyBorder="1" applyAlignment="1">
      <alignment horizontal="justify" vertical="top" wrapText="1"/>
    </xf>
    <xf numFmtId="170" fontId="7" fillId="0" borderId="20" xfId="0" applyNumberFormat="1" applyFont="1" applyBorder="1" applyAlignment="1">
      <alignment horizontal="justify" vertical="top" wrapText="1"/>
    </xf>
    <xf numFmtId="170" fontId="7" fillId="0" borderId="21" xfId="0" applyNumberFormat="1" applyFont="1" applyBorder="1" applyAlignment="1">
      <alignment horizontal="justify" vertical="top" wrapText="1"/>
    </xf>
    <xf numFmtId="170" fontId="7" fillId="0" borderId="23" xfId="0" applyNumberFormat="1" applyFont="1" applyBorder="1" applyAlignment="1">
      <alignment horizontal="justify" vertical="top" wrapText="1"/>
    </xf>
    <xf numFmtId="170" fontId="7" fillId="0" borderId="24" xfId="0" applyNumberFormat="1" applyFont="1" applyBorder="1" applyAlignment="1">
      <alignment horizontal="justify" vertical="top" wrapText="1"/>
    </xf>
    <xf numFmtId="170" fontId="0" fillId="0" borderId="0" xfId="0" applyNumberFormat="1" applyFont="1" applyFill="1"/>
    <xf numFmtId="170" fontId="17" fillId="0" borderId="0" xfId="0" applyNumberFormat="1" applyFont="1" applyAlignment="1">
      <alignment horizontal="center"/>
    </xf>
    <xf numFmtId="170" fontId="0" fillId="8" borderId="0" xfId="0" applyNumberFormat="1" applyFont="1" applyFill="1"/>
    <xf numFmtId="170" fontId="17" fillId="0" borderId="0" xfId="0" applyNumberFormat="1" applyFont="1" applyAlignment="1">
      <alignment horizontal="left"/>
    </xf>
    <xf numFmtId="170" fontId="7" fillId="0" borderId="0" xfId="0" applyNumberFormat="1" applyFont="1"/>
    <xf numFmtId="170" fontId="7" fillId="0" borderId="0" xfId="0" applyNumberFormat="1" applyFont="1" applyAlignment="1">
      <alignment horizontal="left"/>
    </xf>
    <xf numFmtId="170" fontId="27" fillId="5" borderId="1" xfId="0" applyNumberFormat="1" applyFont="1" applyFill="1" applyBorder="1" applyAlignment="1">
      <alignment horizontal="center" vertical="center" wrapText="1"/>
    </xf>
    <xf numFmtId="170" fontId="7" fillId="0" borderId="0" xfId="3" applyNumberFormat="1" applyFont="1" applyBorder="1" applyAlignment="1">
      <alignment horizontal="justify" vertical="top" wrapText="1"/>
    </xf>
    <xf numFmtId="170" fontId="17" fillId="0" borderId="0" xfId="3" applyNumberFormat="1" applyFont="1" applyBorder="1" applyAlignment="1">
      <alignment horizontal="right" vertical="top" wrapText="1"/>
    </xf>
    <xf numFmtId="170" fontId="7" fillId="8" borderId="0" xfId="3" applyNumberFormat="1" applyFont="1" applyFill="1" applyBorder="1" applyAlignment="1">
      <alignment horizontal="justify" vertical="top" wrapText="1"/>
    </xf>
    <xf numFmtId="170" fontId="17" fillId="8" borderId="0" xfId="3" applyNumberFormat="1" applyFont="1" applyFill="1" applyBorder="1" applyAlignment="1">
      <alignment horizontal="right" vertical="top" wrapText="1"/>
    </xf>
    <xf numFmtId="170" fontId="29" fillId="0" borderId="0" xfId="0" applyNumberFormat="1" applyFont="1" applyAlignment="1">
      <alignment horizontal="left"/>
    </xf>
    <xf numFmtId="170" fontId="30" fillId="0" borderId="0" xfId="0" applyNumberFormat="1" applyFont="1"/>
    <xf numFmtId="170" fontId="12" fillId="4" borderId="1" xfId="0" applyNumberFormat="1" applyFont="1" applyFill="1" applyBorder="1" applyAlignment="1">
      <alignment horizontal="right" vertical="top" wrapText="1"/>
    </xf>
    <xf numFmtId="170" fontId="21" fillId="4" borderId="0" xfId="0" applyNumberFormat="1" applyFont="1" applyFill="1" applyBorder="1" applyAlignment="1">
      <alignment horizontal="justify" vertical="top" wrapText="1"/>
    </xf>
    <xf numFmtId="170" fontId="23" fillId="0" borderId="0" xfId="0" applyNumberFormat="1" applyFont="1" applyBorder="1" applyAlignment="1">
      <alignment horizontal="right" vertical="top" wrapText="1"/>
    </xf>
    <xf numFmtId="170" fontId="12" fillId="0" borderId="13" xfId="0" applyNumberFormat="1" applyFont="1" applyBorder="1" applyAlignment="1">
      <alignment vertical="center" wrapText="1"/>
    </xf>
    <xf numFmtId="170" fontId="24" fillId="3" borderId="1" xfId="0" applyNumberFormat="1" applyFont="1" applyFill="1" applyBorder="1" applyAlignment="1">
      <alignment vertical="center" wrapText="1"/>
    </xf>
    <xf numFmtId="170" fontId="29" fillId="0" borderId="0" xfId="0" applyNumberFormat="1" applyFont="1" applyBorder="1" applyAlignment="1">
      <alignment horizontal="justify" vertical="top" wrapText="1"/>
    </xf>
    <xf numFmtId="170" fontId="12" fillId="0" borderId="46" xfId="0" applyNumberFormat="1" applyFont="1" applyBorder="1" applyAlignment="1">
      <alignment horizontal="right" vertical="top" wrapText="1"/>
    </xf>
    <xf numFmtId="170" fontId="12" fillId="0" borderId="38" xfId="0" applyNumberFormat="1" applyFont="1" applyBorder="1" applyAlignment="1">
      <alignment horizontal="right" vertical="top" wrapText="1"/>
    </xf>
    <xf numFmtId="170" fontId="30" fillId="0" borderId="0" xfId="0" applyNumberFormat="1" applyFont="1" applyBorder="1" applyAlignment="1">
      <alignment horizontal="justify" vertical="top" wrapText="1"/>
    </xf>
    <xf numFmtId="170" fontId="21" fillId="0" borderId="0" xfId="0" applyNumberFormat="1" applyFont="1" applyBorder="1" applyAlignment="1">
      <alignment horizontal="justify" vertical="top" wrapText="1"/>
    </xf>
    <xf numFmtId="170" fontId="19" fillId="0" borderId="0" xfId="0" applyNumberFormat="1" applyFont="1" applyAlignment="1">
      <alignment horizontal="center"/>
    </xf>
    <xf numFmtId="170" fontId="0" fillId="0" borderId="0" xfId="0" applyNumberFormat="1" applyFont="1" applyFill="1" applyBorder="1"/>
    <xf numFmtId="170" fontId="0" fillId="0" borderId="0" xfId="0" applyNumberFormat="1" applyFill="1" applyBorder="1"/>
    <xf numFmtId="3" fontId="9" fillId="0" borderId="0" xfId="0" applyNumberFormat="1" applyFont="1" applyBorder="1"/>
    <xf numFmtId="0" fontId="6" fillId="0" borderId="4" xfId="0" applyFont="1" applyFill="1" applyBorder="1"/>
    <xf numFmtId="3" fontId="8" fillId="0" borderId="4" xfId="0" applyNumberFormat="1" applyFont="1" applyFill="1" applyBorder="1"/>
    <xf numFmtId="0" fontId="6" fillId="0" borderId="1" xfId="0" applyFont="1" applyFill="1" applyBorder="1"/>
    <xf numFmtId="3" fontId="8" fillId="0" borderId="1" xfId="0" applyNumberFormat="1" applyFont="1" applyFill="1" applyBorder="1"/>
    <xf numFmtId="0" fontId="0" fillId="0" borderId="1" xfId="0" applyFont="1" applyFill="1" applyBorder="1" applyAlignment="1">
      <alignment horizontal="left" vertical="center" wrapText="1"/>
    </xf>
    <xf numFmtId="3" fontId="8" fillId="0" borderId="28" xfId="0" applyNumberFormat="1" applyFont="1" applyFill="1" applyBorder="1"/>
    <xf numFmtId="3" fontId="0" fillId="0" borderId="1" xfId="0" applyNumberFormat="1" applyFont="1" applyBorder="1" applyAlignment="1">
      <alignment horizontal="right"/>
    </xf>
    <xf numFmtId="3" fontId="6" fillId="3" borderId="28" xfId="0" applyNumberFormat="1" applyFont="1" applyFill="1" applyBorder="1" applyAlignment="1">
      <alignment horizontal="right" vertical="center"/>
    </xf>
    <xf numFmtId="3" fontId="0" fillId="0" borderId="1" xfId="0" quotePrefix="1" applyNumberFormat="1" applyFont="1" applyBorder="1" applyAlignment="1">
      <alignment horizontal="right"/>
    </xf>
    <xf numFmtId="0" fontId="7" fillId="0" borderId="35" xfId="4" applyFont="1" applyBorder="1" applyAlignment="1">
      <alignment horizontal="left" vertical="center" wrapText="1"/>
    </xf>
    <xf numFmtId="14" fontId="17" fillId="7" borderId="28" xfId="4" applyNumberFormat="1" applyFont="1" applyFill="1" applyBorder="1" applyAlignment="1">
      <alignment horizontal="center" vertical="center" wrapText="1"/>
    </xf>
    <xf numFmtId="0" fontId="17" fillId="3" borderId="28" xfId="4" applyFont="1" applyFill="1" applyBorder="1" applyAlignment="1">
      <alignment horizontal="center" vertical="center" wrapText="1"/>
    </xf>
    <xf numFmtId="0" fontId="7" fillId="0" borderId="36" xfId="4" applyFont="1" applyBorder="1" applyAlignment="1">
      <alignment horizontal="left" vertical="center" wrapText="1"/>
    </xf>
    <xf numFmtId="170" fontId="24" fillId="3" borderId="1" xfId="0" applyNumberFormat="1" applyFont="1" applyFill="1" applyBorder="1" applyAlignment="1">
      <alignment horizontal="center" vertical="center" wrapText="1"/>
    </xf>
    <xf numFmtId="0" fontId="59" fillId="3" borderId="28" xfId="0" applyFont="1" applyFill="1" applyBorder="1" applyAlignment="1">
      <alignment horizontal="center" vertical="top" wrapText="1"/>
    </xf>
    <xf numFmtId="4" fontId="59" fillId="3" borderId="28" xfId="0" applyNumberFormat="1" applyFont="1" applyFill="1" applyBorder="1" applyAlignment="1">
      <alignment horizontal="right" vertical="top" wrapText="1"/>
    </xf>
    <xf numFmtId="171" fontId="59" fillId="3" borderId="28" xfId="0" applyNumberFormat="1" applyFont="1" applyFill="1" applyBorder="1" applyAlignment="1">
      <alignment horizontal="right" vertical="top" wrapText="1"/>
    </xf>
    <xf numFmtId="170" fontId="59" fillId="3" borderId="28" xfId="0" applyNumberFormat="1" applyFont="1" applyFill="1" applyBorder="1" applyAlignment="1">
      <alignment vertical="top" wrapText="1"/>
    </xf>
    <xf numFmtId="0" fontId="58" fillId="0" borderId="11" xfId="0" applyFont="1" applyBorder="1" applyAlignment="1">
      <alignment horizontal="justify" vertical="top" wrapText="1"/>
    </xf>
    <xf numFmtId="0" fontId="24" fillId="0" borderId="11" xfId="0" applyFont="1" applyBorder="1" applyAlignment="1">
      <alignment horizontal="center" vertical="top" wrapText="1"/>
    </xf>
    <xf numFmtId="0" fontId="12" fillId="0" borderId="11" xfId="0" applyFont="1" applyBorder="1" applyAlignment="1">
      <alignment horizontal="right" vertical="top" wrapText="1"/>
    </xf>
    <xf numFmtId="170" fontId="12" fillId="0" borderId="11" xfId="0" applyNumberFormat="1" applyFont="1" applyBorder="1" applyAlignment="1">
      <alignment horizontal="right" vertical="top" wrapText="1"/>
    </xf>
    <xf numFmtId="170" fontId="12" fillId="0" borderId="11" xfId="0" applyNumberFormat="1" applyFont="1" applyBorder="1" applyAlignment="1">
      <alignment vertical="top" wrapText="1"/>
    </xf>
    <xf numFmtId="0" fontId="12" fillId="0" borderId="39" xfId="0" applyFont="1" applyBorder="1" applyAlignment="1">
      <alignment horizontal="justify" vertical="top" wrapText="1"/>
    </xf>
    <xf numFmtId="0" fontId="12" fillId="0" borderId="39" xfId="0" applyFont="1" applyBorder="1" applyAlignment="1">
      <alignment horizontal="center" vertical="top" wrapText="1"/>
    </xf>
    <xf numFmtId="4" fontId="12" fillId="0" borderId="39" xfId="1" applyNumberFormat="1" applyFont="1" applyBorder="1" applyAlignment="1">
      <alignment horizontal="right" vertical="top" wrapText="1"/>
    </xf>
    <xf numFmtId="170" fontId="12" fillId="0" borderId="39" xfId="1" applyNumberFormat="1" applyFont="1" applyBorder="1" applyAlignment="1">
      <alignment horizontal="right" vertical="top" wrapText="1"/>
    </xf>
    <xf numFmtId="171" fontId="12" fillId="0" borderId="39" xfId="0" applyNumberFormat="1" applyFont="1" applyBorder="1" applyAlignment="1">
      <alignment horizontal="right" vertical="top" wrapText="1"/>
    </xf>
    <xf numFmtId="0" fontId="59" fillId="3" borderId="48" xfId="0" applyFont="1" applyFill="1" applyBorder="1" applyAlignment="1">
      <alignment horizontal="center" vertical="top" wrapText="1"/>
    </xf>
    <xf numFmtId="4" fontId="26" fillId="0" borderId="14" xfId="0" applyNumberFormat="1" applyFont="1" applyBorder="1" applyAlignment="1">
      <alignment horizontal="right" vertical="center" wrapText="1"/>
    </xf>
    <xf numFmtId="3" fontId="26" fillId="0" borderId="14" xfId="0" applyNumberFormat="1" applyFont="1" applyBorder="1" applyAlignment="1">
      <alignment horizontal="right" vertical="center" wrapText="1"/>
    </xf>
    <xf numFmtId="171" fontId="26" fillId="0" borderId="14" xfId="0" applyNumberFormat="1" applyFont="1" applyBorder="1" applyAlignment="1">
      <alignment horizontal="right" vertical="center" wrapText="1"/>
    </xf>
    <xf numFmtId="170" fontId="26" fillId="0" borderId="14" xfId="0" applyNumberFormat="1" applyFont="1" applyBorder="1" applyAlignment="1">
      <alignment horizontal="right" vertical="center" wrapText="1"/>
    </xf>
    <xf numFmtId="4" fontId="26" fillId="0" borderId="12" xfId="0" applyNumberFormat="1" applyFont="1" applyBorder="1" applyAlignment="1">
      <alignment horizontal="right" vertical="center" wrapText="1"/>
    </xf>
    <xf numFmtId="3" fontId="26" fillId="0" borderId="12" xfId="0" applyNumberFormat="1" applyFont="1" applyBorder="1" applyAlignment="1">
      <alignment horizontal="right" vertical="center" wrapText="1"/>
    </xf>
    <xf numFmtId="171" fontId="26" fillId="0" borderId="12" xfId="0" applyNumberFormat="1" applyFont="1" applyBorder="1" applyAlignment="1">
      <alignment horizontal="right" vertical="center" wrapText="1"/>
    </xf>
    <xf numFmtId="170" fontId="26" fillId="0" borderId="12" xfId="0" applyNumberFormat="1" applyFont="1" applyBorder="1" applyAlignment="1">
      <alignment horizontal="right" vertical="center" wrapText="1"/>
    </xf>
    <xf numFmtId="0" fontId="35" fillId="3" borderId="28" xfId="0" applyFont="1" applyFill="1" applyBorder="1" applyAlignment="1">
      <alignment horizontal="center" vertical="center" wrapText="1"/>
    </xf>
    <xf numFmtId="170" fontId="35" fillId="3" borderId="28" xfId="0" applyNumberFormat="1" applyFont="1" applyFill="1" applyBorder="1" applyAlignment="1">
      <alignment horizontal="center" vertical="center" wrapText="1"/>
    </xf>
    <xf numFmtId="0" fontId="60" fillId="0" borderId="2" xfId="0" applyFont="1" applyBorder="1" applyAlignment="1">
      <alignment horizontal="left" vertical="top" wrapText="1"/>
    </xf>
    <xf numFmtId="165" fontId="60" fillId="4" borderId="2" xfId="3" applyNumberFormat="1" applyFont="1" applyFill="1" applyBorder="1" applyAlignment="1">
      <alignment horizontal="center" vertical="top" wrapText="1"/>
    </xf>
    <xf numFmtId="170" fontId="60" fillId="4" borderId="2" xfId="3" applyNumberFormat="1" applyFont="1" applyFill="1" applyBorder="1" applyAlignment="1">
      <alignment horizontal="center" vertical="top" wrapText="1"/>
    </xf>
    <xf numFmtId="0" fontId="35" fillId="3" borderId="28" xfId="0" applyFont="1" applyFill="1" applyBorder="1" applyAlignment="1">
      <alignment horizontal="left" vertical="top" wrapText="1"/>
    </xf>
    <xf numFmtId="165" fontId="35" fillId="3" borderId="28" xfId="3" applyNumberFormat="1" applyFont="1" applyFill="1" applyBorder="1" applyAlignment="1">
      <alignment horizontal="center" vertical="top" wrapText="1"/>
    </xf>
    <xf numFmtId="170" fontId="35" fillId="3" borderId="28" xfId="3" applyNumberFormat="1" applyFont="1" applyFill="1" applyBorder="1" applyAlignment="1">
      <alignment horizontal="center" vertical="top" wrapText="1"/>
    </xf>
    <xf numFmtId="0" fontId="8" fillId="3" borderId="28" xfId="0" applyFont="1" applyFill="1" applyBorder="1" applyAlignment="1">
      <alignment horizontal="center" vertical="center" wrapText="1"/>
    </xf>
    <xf numFmtId="170" fontId="8" fillId="3" borderId="28" xfId="0" applyNumberFormat="1" applyFont="1" applyFill="1" applyBorder="1" applyAlignment="1">
      <alignment horizontal="center" vertical="center" wrapText="1"/>
    </xf>
    <xf numFmtId="170" fontId="8" fillId="3" borderId="28" xfId="0" applyNumberFormat="1" applyFont="1" applyFill="1" applyBorder="1" applyAlignment="1">
      <alignment horizontal="right"/>
    </xf>
    <xf numFmtId="3" fontId="24" fillId="3" borderId="1" xfId="0" applyNumberFormat="1" applyFont="1" applyFill="1" applyBorder="1" applyAlignment="1">
      <alignment horizontal="right" vertical="center" wrapText="1"/>
    </xf>
    <xf numFmtId="3" fontId="12" fillId="3" borderId="1" xfId="0" applyNumberFormat="1" applyFont="1" applyFill="1" applyBorder="1" applyAlignment="1">
      <alignment horizontal="right" vertical="center" wrapText="1"/>
    </xf>
    <xf numFmtId="170" fontId="12" fillId="3" borderId="1" xfId="3" applyNumberFormat="1" applyFont="1" applyFill="1" applyBorder="1" applyAlignment="1">
      <alignment horizontal="right" vertical="center" wrapText="1"/>
    </xf>
    <xf numFmtId="170" fontId="24" fillId="3" borderId="1" xfId="0" applyNumberFormat="1" applyFont="1" applyFill="1" applyBorder="1" applyAlignment="1">
      <alignment horizontal="right" vertical="center" wrapText="1"/>
    </xf>
    <xf numFmtId="14" fontId="8" fillId="9" borderId="28" xfId="0" applyNumberFormat="1" applyFont="1" applyFill="1" applyBorder="1" applyAlignment="1">
      <alignment horizontal="center" vertical="center" wrapText="1"/>
    </xf>
    <xf numFmtId="0" fontId="12" fillId="0" borderId="14" xfId="0" applyFont="1" applyBorder="1" applyAlignment="1">
      <alignment horizontal="left" vertical="center" wrapText="1"/>
    </xf>
    <xf numFmtId="3" fontId="12" fillId="0" borderId="14" xfId="0" applyNumberFormat="1" applyFont="1" applyBorder="1" applyAlignment="1">
      <alignment horizontal="right" vertical="center" wrapText="1"/>
    </xf>
    <xf numFmtId="0" fontId="24" fillId="3" borderId="5" xfId="0" applyFont="1" applyFill="1" applyBorder="1" applyAlignment="1">
      <alignment vertical="top" wrapText="1"/>
    </xf>
    <xf numFmtId="0" fontId="26" fillId="4" borderId="11" xfId="0" applyFont="1" applyFill="1" applyBorder="1" applyAlignment="1">
      <alignment horizontal="center" vertical="top" wrapText="1"/>
    </xf>
    <xf numFmtId="0" fontId="24" fillId="0" borderId="0" xfId="0" applyFont="1" applyFill="1" applyBorder="1" applyAlignment="1">
      <alignment horizontal="left" vertical="top" wrapText="1"/>
    </xf>
    <xf numFmtId="170" fontId="17" fillId="0" borderId="0" xfId="0" applyNumberFormat="1" applyFont="1" applyFill="1" applyAlignment="1">
      <alignment horizontal="left"/>
    </xf>
    <xf numFmtId="3" fontId="17" fillId="0" borderId="0" xfId="0" applyNumberFormat="1" applyFont="1" applyFill="1" applyAlignment="1">
      <alignment horizontal="left"/>
    </xf>
    <xf numFmtId="170" fontId="24" fillId="3" borderId="28" xfId="4" applyNumberFormat="1" applyFont="1" applyFill="1" applyBorder="1" applyAlignment="1">
      <alignment horizontal="right" vertical="center" wrapText="1"/>
    </xf>
    <xf numFmtId="3" fontId="6" fillId="0" borderId="3" xfId="0" applyNumberFormat="1" applyFont="1" applyFill="1" applyBorder="1"/>
    <xf numFmtId="0" fontId="17" fillId="7" borderId="28" xfId="4" applyFont="1" applyFill="1" applyBorder="1" applyAlignment="1">
      <alignment horizontal="center" vertical="center" wrapText="1"/>
    </xf>
    <xf numFmtId="3" fontId="9" fillId="8" borderId="1" xfId="0" applyNumberFormat="1" applyFont="1" applyFill="1" applyBorder="1"/>
    <xf numFmtId="171" fontId="17" fillId="3" borderId="28" xfId="0" applyNumberFormat="1" applyFont="1" applyFill="1" applyBorder="1" applyAlignment="1">
      <alignment horizontal="right" vertical="top" wrapText="1"/>
    </xf>
    <xf numFmtId="3" fontId="0" fillId="8" borderId="3" xfId="0" applyNumberFormat="1" applyFont="1" applyFill="1" applyBorder="1"/>
    <xf numFmtId="3" fontId="8" fillId="8" borderId="4" xfId="0" applyNumberFormat="1" applyFont="1" applyFill="1" applyBorder="1"/>
    <xf numFmtId="3" fontId="8" fillId="8" borderId="1" xfId="0" applyNumberFormat="1" applyFont="1" applyFill="1" applyBorder="1"/>
    <xf numFmtId="3" fontId="62" fillId="0" borderId="0" xfId="0" applyNumberFormat="1" applyFont="1" applyBorder="1"/>
    <xf numFmtId="0" fontId="62" fillId="0" borderId="0" xfId="0" applyFont="1" applyBorder="1"/>
    <xf numFmtId="3" fontId="63" fillId="0" borderId="0" xfId="0" applyNumberFormat="1" applyFont="1" applyBorder="1" applyAlignment="1">
      <alignment horizontal="right"/>
    </xf>
    <xf numFmtId="3" fontId="62" fillId="8" borderId="0" xfId="0" applyNumberFormat="1" applyFont="1" applyFill="1"/>
    <xf numFmtId="0" fontId="62" fillId="8" borderId="0" xfId="0" applyFont="1" applyFill="1"/>
    <xf numFmtId="3" fontId="64" fillId="8" borderId="0" xfId="0" applyNumberFormat="1" applyFont="1" applyFill="1" applyAlignment="1">
      <alignment horizontal="left"/>
    </xf>
    <xf numFmtId="3" fontId="65" fillId="8" borderId="0" xfId="0" applyNumberFormat="1" applyFont="1" applyFill="1" applyAlignment="1">
      <alignment horizontal="center"/>
    </xf>
    <xf numFmtId="0" fontId="66" fillId="8" borderId="0" xfId="0" applyFont="1" applyFill="1"/>
    <xf numFmtId="173" fontId="62" fillId="8" borderId="0" xfId="1" applyNumberFormat="1" applyFont="1" applyFill="1"/>
    <xf numFmtId="3" fontId="0" fillId="8" borderId="1" xfId="0" applyNumberFormat="1" applyFont="1" applyFill="1" applyBorder="1"/>
    <xf numFmtId="3" fontId="0" fillId="8" borderId="1" xfId="0" applyNumberFormat="1" applyFont="1" applyFill="1" applyBorder="1" applyAlignment="1">
      <alignment horizontal="right"/>
    </xf>
    <xf numFmtId="0" fontId="24" fillId="0" borderId="28" xfId="0" applyFont="1" applyBorder="1" applyAlignment="1">
      <alignment vertical="top" wrapText="1"/>
    </xf>
    <xf numFmtId="170" fontId="24" fillId="0" borderId="28" xfId="0" applyNumberFormat="1" applyFont="1" applyBorder="1" applyAlignment="1">
      <alignment vertical="top" wrapText="1"/>
    </xf>
    <xf numFmtId="171" fontId="12" fillId="0" borderId="28" xfId="0" applyNumberFormat="1" applyFont="1" applyBorder="1" applyAlignment="1">
      <alignment horizontal="right" vertical="top" wrapText="1"/>
    </xf>
    <xf numFmtId="170" fontId="12" fillId="0" borderId="28" xfId="1" applyNumberFormat="1" applyFont="1" applyBorder="1" applyAlignment="1">
      <alignment vertical="top" wrapText="1"/>
    </xf>
    <xf numFmtId="0" fontId="12" fillId="0" borderId="28" xfId="0" applyFont="1" applyBorder="1" applyAlignment="1">
      <alignment horizontal="center" vertical="center" wrapText="1"/>
    </xf>
    <xf numFmtId="170" fontId="12" fillId="0" borderId="28" xfId="0" applyNumberFormat="1" applyFont="1" applyBorder="1" applyAlignment="1">
      <alignment vertical="top" wrapText="1"/>
    </xf>
    <xf numFmtId="171" fontId="12" fillId="0" borderId="28" xfId="0" applyNumberFormat="1" applyFont="1" applyBorder="1" applyAlignment="1">
      <alignment vertical="top" wrapText="1"/>
    </xf>
    <xf numFmtId="170" fontId="12" fillId="0" borderId="28" xfId="0" applyNumberFormat="1" applyFont="1" applyBorder="1" applyAlignment="1">
      <alignment horizontal="right" vertical="top" wrapText="1"/>
    </xf>
    <xf numFmtId="171" fontId="24" fillId="0" borderId="28" xfId="0" applyNumberFormat="1" applyFont="1" applyBorder="1" applyAlignment="1">
      <alignment vertical="top" wrapText="1"/>
    </xf>
    <xf numFmtId="0" fontId="24" fillId="3" borderId="53" xfId="0" applyFont="1" applyFill="1" applyBorder="1" applyAlignment="1">
      <alignment horizontal="center" vertical="center" wrapText="1"/>
    </xf>
    <xf numFmtId="0" fontId="24" fillId="3" borderId="54" xfId="0" applyFont="1" applyFill="1" applyBorder="1" applyAlignment="1">
      <alignment horizontal="center" vertical="center" wrapText="1"/>
    </xf>
    <xf numFmtId="170" fontId="24" fillId="3" borderId="54" xfId="0" applyNumberFormat="1" applyFont="1" applyFill="1" applyBorder="1" applyAlignment="1">
      <alignment horizontal="center" vertical="center" wrapText="1"/>
    </xf>
    <xf numFmtId="0" fontId="24" fillId="3" borderId="55" xfId="0" applyFont="1" applyFill="1" applyBorder="1" applyAlignment="1">
      <alignment horizontal="center" vertical="center" wrapText="1"/>
    </xf>
    <xf numFmtId="0" fontId="24" fillId="0" borderId="56" xfId="0" applyFont="1" applyBorder="1" applyAlignment="1">
      <alignment horizontal="justify" vertical="top" wrapText="1"/>
    </xf>
    <xf numFmtId="0" fontId="24" fillId="0" borderId="57" xfId="0" applyFont="1" applyBorder="1" applyAlignment="1">
      <alignment vertical="top" wrapText="1"/>
    </xf>
    <xf numFmtId="0" fontId="24" fillId="0" borderId="56" xfId="0" applyFont="1" applyBorder="1" applyAlignment="1">
      <alignment horizontal="left" vertical="top" wrapText="1"/>
    </xf>
    <xf numFmtId="0" fontId="58" fillId="0" borderId="56" xfId="0" applyFont="1" applyBorder="1" applyAlignment="1">
      <alignment horizontal="left" vertical="top" wrapText="1"/>
    </xf>
    <xf numFmtId="0" fontId="12" fillId="0" borderId="56" xfId="0" applyFont="1" applyBorder="1" applyAlignment="1">
      <alignment horizontal="justify" vertical="top" wrapText="1"/>
    </xf>
    <xf numFmtId="0" fontId="58" fillId="0" borderId="56" xfId="0" applyFont="1" applyBorder="1" applyAlignment="1">
      <alignment horizontal="justify" vertical="top" wrapText="1"/>
    </xf>
    <xf numFmtId="170" fontId="12" fillId="0" borderId="57" xfId="0" applyNumberFormat="1" applyFont="1" applyBorder="1" applyAlignment="1">
      <alignment vertical="top" wrapText="1"/>
    </xf>
    <xf numFmtId="0" fontId="59" fillId="3" borderId="58" xfId="0" applyFont="1" applyFill="1" applyBorder="1" applyAlignment="1">
      <alignment horizontal="center" vertical="top" wrapText="1"/>
    </xf>
    <xf numFmtId="0" fontId="59" fillId="3" borderId="59" xfId="0" applyFont="1" applyFill="1" applyBorder="1" applyAlignment="1">
      <alignment horizontal="center" vertical="top" wrapText="1"/>
    </xf>
    <xf numFmtId="4" fontId="59" fillId="3" borderId="59" xfId="0" applyNumberFormat="1" applyFont="1" applyFill="1" applyBorder="1" applyAlignment="1">
      <alignment horizontal="right" vertical="top" wrapText="1"/>
    </xf>
    <xf numFmtId="171" fontId="59" fillId="3" borderId="59" xfId="0" applyNumberFormat="1" applyFont="1" applyFill="1" applyBorder="1" applyAlignment="1">
      <alignment horizontal="right" vertical="top" wrapText="1"/>
    </xf>
    <xf numFmtId="3" fontId="59" fillId="3" borderId="59" xfId="0" applyNumberFormat="1" applyFont="1" applyFill="1" applyBorder="1" applyAlignment="1">
      <alignment vertical="top" wrapText="1"/>
    </xf>
    <xf numFmtId="3" fontId="59" fillId="3" borderId="60" xfId="0" applyNumberFormat="1" applyFont="1" applyFill="1" applyBorder="1" applyAlignment="1">
      <alignment vertical="top" wrapText="1"/>
    </xf>
    <xf numFmtId="0" fontId="7" fillId="0" borderId="3" xfId="0" applyFont="1" applyBorder="1" applyAlignment="1">
      <alignment horizontal="justify" vertical="top" wrapText="1"/>
    </xf>
    <xf numFmtId="170" fontId="7" fillId="0" borderId="3" xfId="0" applyNumberFormat="1" applyFont="1" applyBorder="1" applyAlignment="1">
      <alignment horizontal="right" vertical="top" wrapText="1"/>
    </xf>
    <xf numFmtId="174" fontId="0" fillId="0" borderId="13" xfId="0" applyNumberFormat="1" applyFont="1" applyBorder="1" applyAlignment="1">
      <alignment horizontal="right" vertical="top" wrapText="1"/>
    </xf>
    <xf numFmtId="170" fontId="7" fillId="8" borderId="13" xfId="2" applyNumberFormat="1" applyFont="1" applyFill="1" applyBorder="1" applyAlignment="1">
      <alignment horizontal="center" vertical="top" wrapText="1"/>
    </xf>
    <xf numFmtId="170" fontId="7" fillId="8" borderId="13" xfId="3" applyNumberFormat="1" applyFont="1" applyFill="1" applyBorder="1" applyAlignment="1">
      <alignment horizontal="right" vertical="top" wrapText="1"/>
    </xf>
    <xf numFmtId="3" fontId="7" fillId="8" borderId="13" xfId="3" applyNumberFormat="1" applyFont="1" applyFill="1" applyBorder="1" applyAlignment="1">
      <alignment horizontal="right" vertical="top" wrapText="1"/>
    </xf>
    <xf numFmtId="170" fontId="7" fillId="8" borderId="39" xfId="2" applyNumberFormat="1" applyFont="1" applyFill="1" applyBorder="1" applyAlignment="1">
      <alignment horizontal="center" vertical="top" wrapText="1"/>
    </xf>
    <xf numFmtId="170" fontId="7" fillId="8" borderId="39" xfId="3" applyNumberFormat="1" applyFont="1" applyFill="1" applyBorder="1" applyAlignment="1">
      <alignment horizontal="right" vertical="top" wrapText="1"/>
    </xf>
    <xf numFmtId="3" fontId="7" fillId="8" borderId="39" xfId="3" applyNumberFormat="1" applyFont="1" applyFill="1" applyBorder="1" applyAlignment="1">
      <alignment horizontal="right" vertical="top" wrapText="1"/>
    </xf>
    <xf numFmtId="0" fontId="7" fillId="0" borderId="9" xfId="0" applyFont="1" applyBorder="1" applyAlignment="1">
      <alignment horizontal="left" vertical="top" wrapText="1"/>
    </xf>
    <xf numFmtId="3" fontId="7" fillId="0" borderId="3" xfId="0" applyNumberFormat="1" applyFont="1" applyBorder="1" applyAlignment="1">
      <alignment horizontal="right" vertical="center" wrapText="1"/>
    </xf>
    <xf numFmtId="0" fontId="12" fillId="0" borderId="39" xfId="0" applyFont="1" applyBorder="1"/>
    <xf numFmtId="3" fontId="12" fillId="0" borderId="39" xfId="0" applyNumberFormat="1" applyFont="1" applyBorder="1"/>
    <xf numFmtId="0" fontId="12" fillId="0" borderId="13" xfId="2" applyFont="1" applyBorder="1" applyAlignment="1">
      <alignment horizontal="center" vertical="top" wrapText="1"/>
    </xf>
    <xf numFmtId="49" fontId="27" fillId="5" borderId="28" xfId="0" applyNumberFormat="1" applyFont="1" applyFill="1" applyBorder="1" applyAlignment="1">
      <alignment horizontal="center" vertical="center" wrapText="1"/>
    </xf>
    <xf numFmtId="170" fontId="27" fillId="5" borderId="28" xfId="0" applyNumberFormat="1" applyFont="1" applyFill="1" applyBorder="1" applyAlignment="1">
      <alignment horizontal="center" vertical="center" wrapText="1"/>
    </xf>
    <xf numFmtId="0" fontId="7" fillId="0" borderId="28" xfId="0" applyFont="1" applyBorder="1" applyAlignment="1">
      <alignment horizontal="center" vertical="top" wrapText="1"/>
    </xf>
    <xf numFmtId="3" fontId="7" fillId="0" borderId="28" xfId="3" applyNumberFormat="1" applyFont="1" applyBorder="1" applyAlignment="1">
      <alignment horizontal="right" vertical="center" wrapText="1"/>
    </xf>
    <xf numFmtId="170" fontId="7" fillId="0" borderId="28" xfId="3" applyNumberFormat="1" applyFont="1" applyBorder="1" applyAlignment="1">
      <alignment horizontal="right" vertical="center" wrapText="1"/>
    </xf>
    <xf numFmtId="3" fontId="17" fillId="3" borderId="28" xfId="0" applyNumberFormat="1" applyFont="1" applyFill="1" applyBorder="1" applyAlignment="1">
      <alignment horizontal="right" vertical="center" wrapText="1"/>
    </xf>
    <xf numFmtId="3" fontId="7" fillId="3" borderId="28" xfId="0" applyNumberFormat="1" applyFont="1" applyFill="1" applyBorder="1" applyAlignment="1">
      <alignment horizontal="right" vertical="center" wrapText="1"/>
    </xf>
    <xf numFmtId="170" fontId="7" fillId="3" borderId="28" xfId="3" applyNumberFormat="1" applyFont="1" applyFill="1" applyBorder="1" applyAlignment="1">
      <alignment horizontal="right" vertical="center" wrapText="1"/>
    </xf>
    <xf numFmtId="170" fontId="17" fillId="3" borderId="28" xfId="0" applyNumberFormat="1" applyFont="1" applyFill="1" applyBorder="1" applyAlignment="1">
      <alignment horizontal="right" vertical="center" wrapText="1"/>
    </xf>
    <xf numFmtId="4" fontId="7" fillId="0" borderId="28" xfId="0" applyNumberFormat="1" applyFont="1" applyBorder="1" applyAlignment="1">
      <alignment horizontal="center" vertical="top" wrapText="1"/>
    </xf>
    <xf numFmtId="0" fontId="17" fillId="3" borderId="53" xfId="0" applyFont="1" applyFill="1" applyBorder="1" applyAlignment="1">
      <alignment horizontal="center" vertical="center" wrapText="1"/>
    </xf>
    <xf numFmtId="14" fontId="17" fillId="3" borderId="54" xfId="0" applyNumberFormat="1" applyFont="1" applyFill="1" applyBorder="1" applyAlignment="1">
      <alignment horizontal="center" vertical="center" wrapText="1"/>
    </xf>
    <xf numFmtId="14" fontId="17" fillId="3" borderId="55" xfId="0" applyNumberFormat="1" applyFont="1" applyFill="1" applyBorder="1" applyAlignment="1">
      <alignment horizontal="center" vertical="center" wrapText="1"/>
    </xf>
    <xf numFmtId="0" fontId="7" fillId="0" borderId="56" xfId="0" applyFont="1" applyBorder="1" applyAlignment="1">
      <alignment horizontal="justify" vertical="center" wrapText="1"/>
    </xf>
    <xf numFmtId="0" fontId="7" fillId="0" borderId="58" xfId="0" applyFont="1" applyBorder="1" applyAlignment="1">
      <alignment horizontal="justify" vertical="center" wrapText="1"/>
    </xf>
    <xf numFmtId="4" fontId="7" fillId="0" borderId="59" xfId="0" applyNumberFormat="1" applyFont="1" applyBorder="1" applyAlignment="1">
      <alignment horizontal="center" vertical="top" wrapText="1"/>
    </xf>
    <xf numFmtId="14" fontId="24" fillId="3" borderId="57" xfId="0" applyNumberFormat="1" applyFont="1" applyFill="1" applyBorder="1" applyAlignment="1">
      <alignment horizontal="center" vertical="center" wrapText="1"/>
    </xf>
    <xf numFmtId="4" fontId="7" fillId="0" borderId="57" xfId="0" applyNumberFormat="1" applyFont="1" applyBorder="1" applyAlignment="1">
      <alignment horizontal="center" vertical="top" wrapText="1"/>
    </xf>
    <xf numFmtId="4" fontId="7" fillId="0" borderId="60" xfId="0" applyNumberFormat="1" applyFont="1" applyBorder="1" applyAlignment="1">
      <alignment horizontal="center" vertical="top" wrapText="1"/>
    </xf>
    <xf numFmtId="0" fontId="8" fillId="3" borderId="28" xfId="0" applyFont="1" applyFill="1" applyBorder="1" applyAlignment="1">
      <alignment horizontal="center"/>
    </xf>
    <xf numFmtId="173" fontId="12" fillId="0" borderId="39" xfId="1" applyNumberFormat="1" applyFont="1" applyBorder="1" applyAlignment="1">
      <alignment horizontal="right" vertical="top" wrapText="1"/>
    </xf>
    <xf numFmtId="173" fontId="59" fillId="3" borderId="28" xfId="1" applyNumberFormat="1" applyFont="1" applyFill="1" applyBorder="1" applyAlignment="1">
      <alignment horizontal="right" vertical="top" wrapText="1"/>
    </xf>
    <xf numFmtId="0" fontId="7" fillId="8" borderId="39" xfId="2" applyFont="1" applyFill="1" applyBorder="1" applyAlignment="1">
      <alignment horizontal="left" vertical="top" wrapText="1"/>
    </xf>
    <xf numFmtId="3" fontId="7" fillId="8" borderId="39" xfId="2" applyNumberFormat="1" applyFont="1" applyFill="1" applyBorder="1" applyAlignment="1">
      <alignment horizontal="right" vertical="top" wrapText="1"/>
    </xf>
    <xf numFmtId="0" fontId="7" fillId="8" borderId="13" xfId="2" applyFont="1" applyFill="1" applyBorder="1" applyAlignment="1">
      <alignment horizontal="left" vertical="top" wrapText="1"/>
    </xf>
    <xf numFmtId="0" fontId="41" fillId="8" borderId="13" xfId="2" applyFont="1" applyFill="1" applyBorder="1" applyAlignment="1">
      <alignment horizontal="center" vertical="top" wrapText="1"/>
    </xf>
    <xf numFmtId="0" fontId="12" fillId="8" borderId="13" xfId="2" applyFont="1" applyFill="1" applyBorder="1" applyAlignment="1">
      <alignment horizontal="center" vertical="top" wrapText="1"/>
    </xf>
    <xf numFmtId="3" fontId="7" fillId="8" borderId="13" xfId="2" applyNumberFormat="1" applyFont="1" applyFill="1" applyBorder="1" applyAlignment="1">
      <alignment horizontal="right" vertical="top" wrapText="1"/>
    </xf>
    <xf numFmtId="173" fontId="7" fillId="8" borderId="13" xfId="1" applyNumberFormat="1" applyFont="1" applyFill="1" applyBorder="1" applyAlignment="1">
      <alignment horizontal="right" vertical="top" wrapText="1"/>
    </xf>
    <xf numFmtId="0" fontId="24" fillId="8" borderId="13" xfId="2" applyFont="1" applyFill="1" applyBorder="1" applyAlignment="1">
      <alignment horizontal="center" vertical="top" wrapText="1"/>
    </xf>
    <xf numFmtId="170" fontId="7" fillId="8" borderId="13" xfId="2" applyNumberFormat="1" applyFont="1" applyFill="1" applyBorder="1" applyAlignment="1">
      <alignment horizontal="center" vertical="center" wrapText="1"/>
    </xf>
    <xf numFmtId="170" fontId="7" fillId="8" borderId="13" xfId="3" applyNumberFormat="1" applyFont="1" applyFill="1" applyBorder="1" applyAlignment="1">
      <alignment vertical="top" wrapText="1"/>
    </xf>
    <xf numFmtId="4" fontId="7" fillId="8" borderId="13" xfId="0" applyNumberFormat="1" applyFont="1" applyFill="1" applyBorder="1" applyAlignment="1">
      <alignment horizontal="right" vertical="top" wrapText="1"/>
    </xf>
    <xf numFmtId="3" fontId="9" fillId="8" borderId="0" xfId="0" applyNumberFormat="1" applyFont="1" applyFill="1" applyBorder="1" applyAlignment="1">
      <alignment horizontal="right"/>
    </xf>
    <xf numFmtId="169" fontId="0" fillId="8" borderId="0" xfId="0" applyNumberFormat="1" applyFont="1" applyFill="1"/>
    <xf numFmtId="3" fontId="9" fillId="8" borderId="9" xfId="0" applyNumberFormat="1" applyFont="1" applyFill="1" applyBorder="1" applyAlignment="1">
      <alignment horizontal="right"/>
    </xf>
    <xf numFmtId="3" fontId="0" fillId="8" borderId="0" xfId="0" applyNumberFormat="1" applyFont="1" applyFill="1" applyBorder="1"/>
    <xf numFmtId="173" fontId="0" fillId="0" borderId="0" xfId="1" applyNumberFormat="1" applyFont="1"/>
    <xf numFmtId="0" fontId="68" fillId="10" borderId="0" xfId="0" applyFont="1" applyFill="1"/>
    <xf numFmtId="170" fontId="67" fillId="0" borderId="0" xfId="0" applyNumberFormat="1" applyFont="1"/>
    <xf numFmtId="0" fontId="69" fillId="10" borderId="13" xfId="0" applyFont="1" applyFill="1" applyBorder="1" applyAlignment="1">
      <alignment horizontal="left" vertical="top" wrapText="1"/>
    </xf>
    <xf numFmtId="0" fontId="69" fillId="10" borderId="13" xfId="0" applyFont="1" applyFill="1" applyBorder="1" applyAlignment="1">
      <alignment horizontal="center" vertical="top" wrapText="1"/>
    </xf>
    <xf numFmtId="170" fontId="70" fillId="10" borderId="13" xfId="3" applyNumberFormat="1" applyFont="1" applyFill="1" applyBorder="1" applyAlignment="1">
      <alignment vertical="top" wrapText="1"/>
    </xf>
    <xf numFmtId="165" fontId="70" fillId="10" borderId="13" xfId="3" applyNumberFormat="1" applyFont="1" applyFill="1" applyBorder="1" applyAlignment="1">
      <alignment vertical="top" wrapText="1"/>
    </xf>
    <xf numFmtId="3" fontId="70" fillId="10" borderId="13" xfId="3" applyNumberFormat="1" applyFont="1" applyFill="1" applyBorder="1" applyAlignment="1">
      <alignment vertical="top" wrapText="1"/>
    </xf>
    <xf numFmtId="3" fontId="68" fillId="10" borderId="0" xfId="0" applyNumberFormat="1" applyFont="1" applyFill="1"/>
    <xf numFmtId="0" fontId="70" fillId="10" borderId="13" xfId="0" applyFont="1" applyFill="1" applyBorder="1" applyAlignment="1">
      <alignment horizontal="left" vertical="top" wrapText="1"/>
    </xf>
    <xf numFmtId="0" fontId="70" fillId="10" borderId="13" xfId="0" applyFont="1" applyFill="1" applyBorder="1" applyAlignment="1">
      <alignment horizontal="center" vertical="top" wrapText="1"/>
    </xf>
    <xf numFmtId="170" fontId="70" fillId="10" borderId="13" xfId="0" applyNumberFormat="1" applyFont="1" applyFill="1" applyBorder="1" applyAlignment="1">
      <alignment horizontal="center" vertical="top" wrapText="1"/>
    </xf>
    <xf numFmtId="3" fontId="70" fillId="10" borderId="13" xfId="3" applyNumberFormat="1" applyFont="1" applyFill="1" applyBorder="1" applyAlignment="1">
      <alignment horizontal="center" vertical="top" wrapText="1"/>
    </xf>
    <xf numFmtId="170" fontId="73" fillId="0" borderId="0" xfId="0" applyNumberFormat="1" applyFont="1"/>
    <xf numFmtId="0" fontId="70" fillId="10" borderId="14" xfId="0" applyFont="1" applyFill="1" applyBorder="1" applyAlignment="1">
      <alignment horizontal="left" vertical="top" wrapText="1"/>
    </xf>
    <xf numFmtId="3" fontId="70" fillId="10" borderId="14" xfId="0" applyNumberFormat="1" applyFont="1" applyFill="1" applyBorder="1" applyAlignment="1">
      <alignment horizontal="right" vertical="center" wrapText="1"/>
    </xf>
    <xf numFmtId="0" fontId="69" fillId="10" borderId="5" xfId="0" applyFont="1" applyFill="1" applyBorder="1" applyAlignment="1">
      <alignment horizontal="justify" vertical="top" wrapText="1"/>
    </xf>
    <xf numFmtId="0" fontId="70" fillId="10" borderId="1" xfId="0" applyFont="1" applyFill="1" applyBorder="1" applyAlignment="1">
      <alignment horizontal="center" vertical="top" wrapText="1"/>
    </xf>
    <xf numFmtId="170" fontId="70" fillId="10" borderId="1" xfId="0" applyNumberFormat="1" applyFont="1" applyFill="1" applyBorder="1" applyAlignment="1">
      <alignment horizontal="center" vertical="top" wrapText="1"/>
    </xf>
    <xf numFmtId="3" fontId="70" fillId="10" borderId="1" xfId="0" applyNumberFormat="1" applyFont="1" applyFill="1" applyBorder="1" applyAlignment="1">
      <alignment horizontal="center" vertical="top" wrapText="1"/>
    </xf>
    <xf numFmtId="0" fontId="69" fillId="10" borderId="1" xfId="0" applyFont="1" applyFill="1" applyBorder="1" applyAlignment="1">
      <alignment horizontal="center" vertical="top" wrapText="1"/>
    </xf>
    <xf numFmtId="170" fontId="69" fillId="10" borderId="1" xfId="0" applyNumberFormat="1" applyFont="1" applyFill="1" applyBorder="1" applyAlignment="1">
      <alignment horizontal="center" vertical="top" wrapText="1"/>
    </xf>
    <xf numFmtId="3" fontId="69" fillId="10" borderId="1" xfId="0" applyNumberFormat="1" applyFont="1" applyFill="1" applyBorder="1" applyAlignment="1">
      <alignment horizontal="center" vertical="top" wrapText="1"/>
    </xf>
    <xf numFmtId="0" fontId="68" fillId="10" borderId="1" xfId="0" applyFont="1" applyFill="1" applyBorder="1"/>
    <xf numFmtId="3" fontId="68" fillId="10" borderId="1" xfId="0" applyNumberFormat="1" applyFont="1" applyFill="1" applyBorder="1"/>
    <xf numFmtId="3" fontId="7" fillId="0" borderId="28" xfId="0" applyNumberFormat="1" applyFont="1" applyBorder="1" applyAlignment="1">
      <alignment horizontal="right" vertical="center" wrapText="1"/>
    </xf>
    <xf numFmtId="3" fontId="12" fillId="8" borderId="26" xfId="3" applyNumberFormat="1" applyFont="1" applyFill="1" applyBorder="1" applyAlignment="1" applyProtection="1">
      <alignment horizontal="right" wrapText="1"/>
    </xf>
    <xf numFmtId="170" fontId="12" fillId="8" borderId="45" xfId="3" applyNumberFormat="1" applyFont="1" applyFill="1" applyBorder="1" applyAlignment="1" applyProtection="1">
      <alignment horizontal="right" vertical="center" wrapText="1"/>
    </xf>
    <xf numFmtId="170" fontId="12" fillId="8" borderId="37" xfId="3" applyNumberFormat="1" applyFont="1" applyFill="1" applyBorder="1" applyAlignment="1" applyProtection="1">
      <alignment horizontal="right" vertical="center" wrapText="1"/>
    </xf>
    <xf numFmtId="3" fontId="12" fillId="8" borderId="27" xfId="3" applyNumberFormat="1" applyFont="1" applyFill="1" applyBorder="1" applyAlignment="1" applyProtection="1">
      <alignment horizontal="right" wrapText="1"/>
    </xf>
    <xf numFmtId="3" fontId="12" fillId="8" borderId="45" xfId="3" applyNumberFormat="1" applyFont="1" applyFill="1" applyBorder="1" applyAlignment="1" applyProtection="1">
      <alignment horizontal="right" vertical="center" wrapText="1"/>
    </xf>
    <xf numFmtId="0" fontId="75" fillId="8" borderId="0" xfId="0" applyFont="1" applyFill="1" applyAlignment="1">
      <alignment horizontal="left" indent="1"/>
    </xf>
    <xf numFmtId="0" fontId="0" fillId="8" borderId="0" xfId="0" applyFill="1"/>
    <xf numFmtId="173" fontId="0" fillId="8" borderId="0" xfId="1" applyNumberFormat="1" applyFont="1" applyFill="1"/>
    <xf numFmtId="3" fontId="0" fillId="3" borderId="1" xfId="0" applyNumberFormat="1" applyFont="1" applyFill="1" applyBorder="1"/>
    <xf numFmtId="0" fontId="6" fillId="3" borderId="1" xfId="0" applyFont="1" applyFill="1" applyBorder="1"/>
    <xf numFmtId="170" fontId="7" fillId="8" borderId="13" xfId="0" applyNumberFormat="1" applyFont="1" applyFill="1" applyBorder="1" applyAlignment="1">
      <alignment horizontal="right" vertical="top" wrapText="1"/>
    </xf>
    <xf numFmtId="170" fontId="7" fillId="8" borderId="3" xfId="0" applyNumberFormat="1" applyFont="1" applyFill="1" applyBorder="1" applyAlignment="1">
      <alignment horizontal="right" vertical="top" wrapText="1"/>
    </xf>
    <xf numFmtId="170" fontId="7" fillId="8" borderId="39" xfId="0" applyNumberFormat="1" applyFont="1" applyFill="1" applyBorder="1" applyAlignment="1">
      <alignment horizontal="right" vertical="top" wrapText="1"/>
    </xf>
    <xf numFmtId="171" fontId="7" fillId="8" borderId="3" xfId="0" applyNumberFormat="1" applyFont="1" applyFill="1" applyBorder="1" applyAlignment="1">
      <alignment horizontal="right" vertical="top" wrapText="1"/>
    </xf>
    <xf numFmtId="171" fontId="7" fillId="8" borderId="13" xfId="1" applyNumberFormat="1" applyFont="1" applyFill="1" applyBorder="1" applyAlignment="1">
      <alignment horizontal="right" vertical="top" wrapText="1"/>
    </xf>
    <xf numFmtId="171" fontId="7" fillId="8" borderId="39" xfId="1" applyNumberFormat="1" applyFont="1" applyFill="1" applyBorder="1" applyAlignment="1">
      <alignment horizontal="right" vertical="top" wrapText="1"/>
    </xf>
    <xf numFmtId="171" fontId="7" fillId="8" borderId="39" xfId="0" applyNumberFormat="1" applyFont="1" applyFill="1" applyBorder="1" applyAlignment="1">
      <alignment horizontal="right" vertical="top" wrapText="1"/>
    </xf>
    <xf numFmtId="3" fontId="42" fillId="8" borderId="47" xfId="0" applyNumberFormat="1" applyFont="1" applyFill="1" applyBorder="1" applyAlignment="1">
      <alignment horizontal="center" vertical="top" wrapText="1"/>
    </xf>
    <xf numFmtId="171" fontId="7" fillId="8" borderId="13" xfId="0" applyNumberFormat="1" applyFont="1" applyFill="1" applyBorder="1" applyAlignment="1">
      <alignment horizontal="right" vertical="top" wrapText="1"/>
    </xf>
    <xf numFmtId="3" fontId="62" fillId="0" borderId="0" xfId="0" applyNumberFormat="1" applyFont="1"/>
    <xf numFmtId="170" fontId="12" fillId="8" borderId="38" xfId="0" applyNumberFormat="1" applyFont="1" applyFill="1" applyBorder="1" applyAlignment="1">
      <alignment horizontal="right" vertical="top" wrapText="1"/>
    </xf>
    <xf numFmtId="0" fontId="12" fillId="8" borderId="11" xfId="0" applyFont="1" applyFill="1" applyBorder="1" applyAlignment="1">
      <alignment horizontal="center" vertical="center"/>
    </xf>
    <xf numFmtId="3" fontId="12" fillId="8" borderId="11" xfId="0" applyNumberFormat="1" applyFont="1" applyFill="1" applyBorder="1"/>
    <xf numFmtId="0" fontId="9" fillId="8" borderId="11" xfId="0" applyFont="1" applyFill="1" applyBorder="1"/>
    <xf numFmtId="3" fontId="9" fillId="8" borderId="39" xfId="0" applyNumberFormat="1" applyFont="1" applyFill="1" applyBorder="1"/>
    <xf numFmtId="0" fontId="7" fillId="8" borderId="0" xfId="0" applyFont="1" applyFill="1"/>
    <xf numFmtId="0" fontId="0" fillId="0" borderId="0" xfId="0" applyFont="1" applyAlignment="1"/>
    <xf numFmtId="0" fontId="14" fillId="0" borderId="3" xfId="0" applyFont="1" applyBorder="1" applyAlignment="1">
      <alignment horizontal="left" vertical="center" wrapText="1"/>
    </xf>
    <xf numFmtId="0" fontId="0" fillId="0" borderId="0" xfId="0" applyFont="1" applyAlignment="1">
      <alignment horizontal="left"/>
    </xf>
    <xf numFmtId="170" fontId="0" fillId="0" borderId="0" xfId="0" applyNumberFormat="1" applyFont="1" applyAlignment="1">
      <alignment horizontal="left"/>
    </xf>
    <xf numFmtId="0" fontId="0" fillId="0" borderId="0" xfId="0" applyFont="1" applyAlignment="1">
      <alignment vertical="center"/>
    </xf>
    <xf numFmtId="0" fontId="0" fillId="0" borderId="0" xfId="0" applyFont="1" applyAlignment="1">
      <alignment horizontal="left" vertical="center" wrapText="1"/>
    </xf>
    <xf numFmtId="0" fontId="6" fillId="0" borderId="0" xfId="0" applyFont="1" applyAlignment="1">
      <alignment vertical="center"/>
    </xf>
    <xf numFmtId="170" fontId="6" fillId="0" borderId="0" xfId="0" applyNumberFormat="1" applyFont="1" applyAlignment="1">
      <alignment vertical="center"/>
    </xf>
    <xf numFmtId="170" fontId="7" fillId="0" borderId="28" xfId="0" applyNumberFormat="1" applyFont="1" applyBorder="1" applyAlignment="1">
      <alignment horizontal="center" vertical="top" wrapText="1"/>
    </xf>
    <xf numFmtId="0" fontId="26" fillId="0" borderId="28" xfId="0" applyFont="1" applyBorder="1" applyAlignment="1">
      <alignment horizontal="center" vertical="center" wrapText="1"/>
    </xf>
    <xf numFmtId="3" fontId="26" fillId="0" borderId="28" xfId="0" applyNumberFormat="1" applyFont="1" applyBorder="1" applyAlignment="1">
      <alignment horizontal="right" vertical="top" wrapText="1"/>
    </xf>
    <xf numFmtId="3" fontId="7" fillId="0" borderId="28" xfId="3" applyNumberFormat="1" applyFont="1" applyBorder="1" applyAlignment="1">
      <alignment vertical="top" wrapText="1"/>
    </xf>
    <xf numFmtId="3" fontId="7" fillId="0" borderId="28" xfId="0" applyNumberFormat="1" applyFont="1" applyBorder="1" applyAlignment="1">
      <alignment vertical="top" wrapText="1"/>
    </xf>
    <xf numFmtId="170" fontId="26" fillId="4" borderId="46" xfId="0" applyNumberFormat="1" applyFont="1" applyFill="1" applyBorder="1" applyAlignment="1">
      <alignment horizontal="right" vertical="top" wrapText="1"/>
    </xf>
    <xf numFmtId="170" fontId="26" fillId="4" borderId="13" xfId="0" applyNumberFormat="1" applyFont="1" applyFill="1" applyBorder="1" applyAlignment="1">
      <alignment horizontal="right" vertical="top" wrapText="1"/>
    </xf>
    <xf numFmtId="170" fontId="26" fillId="4" borderId="61" xfId="0" applyNumberFormat="1" applyFont="1" applyFill="1" applyBorder="1" applyAlignment="1">
      <alignment horizontal="right" vertical="top" wrapText="1"/>
    </xf>
    <xf numFmtId="3" fontId="12" fillId="0" borderId="46" xfId="0" applyNumberFormat="1" applyFont="1" applyBorder="1" applyAlignment="1">
      <alignment vertical="center" wrapText="1"/>
    </xf>
    <xf numFmtId="3" fontId="12" fillId="0" borderId="61" xfId="0" applyNumberFormat="1" applyFont="1" applyBorder="1" applyAlignment="1">
      <alignment vertical="center" wrapText="1"/>
    </xf>
    <xf numFmtId="0" fontId="9" fillId="0" borderId="13" xfId="0" applyFont="1" applyBorder="1"/>
    <xf numFmtId="3" fontId="9" fillId="0" borderId="13" xfId="0" applyNumberFormat="1" applyFont="1" applyBorder="1"/>
    <xf numFmtId="0" fontId="9" fillId="0" borderId="61" xfId="0" applyFont="1" applyBorder="1"/>
    <xf numFmtId="3" fontId="9" fillId="0" borderId="61" xfId="0" applyNumberFormat="1" applyFont="1" applyBorder="1"/>
    <xf numFmtId="0" fontId="55" fillId="0" borderId="62" xfId="0" applyFont="1" applyBorder="1"/>
    <xf numFmtId="3" fontId="8" fillId="0" borderId="46" xfId="0" applyNumberFormat="1" applyFont="1" applyBorder="1"/>
    <xf numFmtId="3" fontId="8" fillId="0" borderId="63" xfId="0" applyNumberFormat="1" applyFont="1" applyBorder="1"/>
    <xf numFmtId="0" fontId="9" fillId="0" borderId="64" xfId="0" applyFont="1" applyBorder="1"/>
    <xf numFmtId="3" fontId="9" fillId="0" borderId="65" xfId="0" applyNumberFormat="1" applyFont="1" applyBorder="1"/>
    <xf numFmtId="0" fontId="55" fillId="0" borderId="64" xfId="0" applyFont="1" applyBorder="1"/>
    <xf numFmtId="3" fontId="8" fillId="0" borderId="13" xfId="0" applyNumberFormat="1" applyFont="1" applyBorder="1"/>
    <xf numFmtId="3" fontId="8" fillId="0" borderId="65" xfId="0" applyNumberFormat="1" applyFont="1" applyBorder="1"/>
    <xf numFmtId="0" fontId="9" fillId="0" borderId="66" xfId="0" applyFont="1" applyBorder="1"/>
    <xf numFmtId="3" fontId="9" fillId="0" borderId="67" xfId="0" applyNumberFormat="1" applyFont="1" applyBorder="1"/>
    <xf numFmtId="3" fontId="9" fillId="0" borderId="68" xfId="0" applyNumberFormat="1" applyFont="1" applyBorder="1"/>
    <xf numFmtId="0" fontId="12" fillId="0" borderId="28" xfId="0" applyFont="1" applyBorder="1" applyAlignment="1">
      <alignment horizontal="left" vertical="top" wrapText="1"/>
    </xf>
    <xf numFmtId="0" fontId="12" fillId="0" borderId="1" xfId="0" applyFont="1" applyBorder="1" applyAlignment="1">
      <alignment horizontal="left" vertical="top" wrapText="1"/>
    </xf>
    <xf numFmtId="0" fontId="12" fillId="8" borderId="1" xfId="0" applyFont="1" applyFill="1" applyBorder="1" applyAlignment="1">
      <alignment horizontal="left" vertical="center" wrapText="1"/>
    </xf>
    <xf numFmtId="3" fontId="12" fillId="8" borderId="1" xfId="0" applyNumberFormat="1" applyFont="1" applyFill="1" applyBorder="1" applyAlignment="1">
      <alignment horizontal="center" vertical="center" wrapText="1"/>
    </xf>
    <xf numFmtId="170" fontId="12" fillId="8" borderId="1" xfId="0" applyNumberFormat="1" applyFont="1" applyFill="1" applyBorder="1" applyAlignment="1">
      <alignment horizontal="left" vertical="center" wrapText="1"/>
    </xf>
    <xf numFmtId="3" fontId="12" fillId="8" borderId="1" xfId="0" applyNumberFormat="1" applyFont="1" applyFill="1" applyBorder="1" applyAlignment="1">
      <alignment horizontal="right" vertical="center" wrapText="1"/>
    </xf>
    <xf numFmtId="170" fontId="0" fillId="0" borderId="0" xfId="0" applyNumberFormat="1" applyFont="1" applyAlignment="1">
      <alignment vertical="center"/>
    </xf>
    <xf numFmtId="3" fontId="0" fillId="0" borderId="0" xfId="0" applyNumberFormat="1" applyFont="1" applyAlignment="1">
      <alignment vertical="center"/>
    </xf>
    <xf numFmtId="0" fontId="0" fillId="0" borderId="0" xfId="0" applyAlignment="1">
      <alignment vertical="center"/>
    </xf>
    <xf numFmtId="0" fontId="9" fillId="0" borderId="11" xfId="0" applyFont="1" applyBorder="1"/>
    <xf numFmtId="3" fontId="9" fillId="0" borderId="11" xfId="0" applyNumberFormat="1" applyFont="1" applyBorder="1" applyAlignment="1">
      <alignment horizontal="right"/>
    </xf>
    <xf numFmtId="3" fontId="9" fillId="8" borderId="11" xfId="0" applyNumberFormat="1" applyFont="1" applyFill="1" applyBorder="1" applyAlignment="1">
      <alignment horizontal="right"/>
    </xf>
    <xf numFmtId="3" fontId="9" fillId="0" borderId="13" xfId="0" applyNumberFormat="1" applyFont="1" applyBorder="1" applyAlignment="1">
      <alignment horizontal="right"/>
    </xf>
    <xf numFmtId="3" fontId="9" fillId="8" borderId="13" xfId="0" applyNumberFormat="1" applyFont="1" applyFill="1" applyBorder="1" applyAlignment="1">
      <alignment horizontal="right"/>
    </xf>
    <xf numFmtId="3" fontId="9" fillId="8" borderId="61" xfId="0" applyNumberFormat="1" applyFont="1" applyFill="1" applyBorder="1" applyAlignment="1">
      <alignment horizontal="right"/>
    </xf>
    <xf numFmtId="3" fontId="9" fillId="0" borderId="61" xfId="0" applyNumberFormat="1" applyFont="1" applyBorder="1" applyAlignment="1">
      <alignment horizontal="right"/>
    </xf>
    <xf numFmtId="0" fontId="0" fillId="0" borderId="11" xfId="0" applyBorder="1"/>
    <xf numFmtId="170" fontId="12" fillId="8" borderId="11" xfId="0" applyNumberFormat="1" applyFont="1" applyFill="1" applyBorder="1" applyAlignment="1">
      <alignment horizontal="right" vertical="center" wrapText="1"/>
    </xf>
    <xf numFmtId="170" fontId="26" fillId="8" borderId="11" xfId="0" applyNumberFormat="1" applyFont="1" applyFill="1" applyBorder="1" applyAlignment="1">
      <alignment horizontal="right" vertical="center" wrapText="1"/>
    </xf>
    <xf numFmtId="0" fontId="0" fillId="0" borderId="61" xfId="0" applyBorder="1"/>
    <xf numFmtId="170" fontId="12" fillId="0" borderId="61" xfId="0" applyNumberFormat="1" applyFont="1" applyBorder="1" applyAlignment="1">
      <alignment horizontal="right" vertical="center" wrapText="1"/>
    </xf>
    <xf numFmtId="170" fontId="12" fillId="0" borderId="61" xfId="3" applyNumberFormat="1" applyFont="1" applyBorder="1" applyAlignment="1">
      <alignment horizontal="right" vertical="center" wrapText="1"/>
    </xf>
    <xf numFmtId="170" fontId="9" fillId="8" borderId="11" xfId="0" applyNumberFormat="1" applyFont="1" applyFill="1" applyBorder="1" applyAlignment="1">
      <alignment horizontal="right"/>
    </xf>
    <xf numFmtId="0" fontId="9" fillId="8" borderId="13" xfId="0" applyFont="1" applyFill="1" applyBorder="1"/>
    <xf numFmtId="170" fontId="9" fillId="8" borderId="13" xfId="0" applyNumberFormat="1" applyFont="1" applyFill="1" applyBorder="1" applyAlignment="1">
      <alignment horizontal="right"/>
    </xf>
    <xf numFmtId="0" fontId="9" fillId="8" borderId="61" xfId="0" applyFont="1" applyFill="1" applyBorder="1"/>
    <xf numFmtId="170" fontId="9" fillId="8" borderId="61" xfId="0" applyNumberFormat="1" applyFont="1" applyFill="1" applyBorder="1" applyAlignment="1">
      <alignment horizontal="right"/>
    </xf>
    <xf numFmtId="0" fontId="12" fillId="0" borderId="62" xfId="0" applyFont="1" applyBorder="1" applyAlignment="1">
      <alignment horizontal="justify" vertical="top" wrapText="1"/>
    </xf>
    <xf numFmtId="0" fontId="12" fillId="0" borderId="11" xfId="0" applyFont="1" applyBorder="1" applyAlignment="1">
      <alignment horizontal="center" vertical="top" wrapText="1"/>
    </xf>
    <xf numFmtId="4" fontId="12" fillId="0" borderId="11" xfId="1" applyNumberFormat="1" applyFont="1" applyBorder="1" applyAlignment="1">
      <alignment horizontal="right" vertical="top" wrapText="1"/>
    </xf>
    <xf numFmtId="171" fontId="12" fillId="0" borderId="11" xfId="0" applyNumberFormat="1" applyFont="1" applyBorder="1" applyAlignment="1">
      <alignment horizontal="right" vertical="top" wrapText="1"/>
    </xf>
    <xf numFmtId="170" fontId="12" fillId="0" borderId="11" xfId="1" applyNumberFormat="1" applyFont="1" applyBorder="1" applyAlignment="1">
      <alignment vertical="top" wrapText="1"/>
    </xf>
    <xf numFmtId="4" fontId="12" fillId="0" borderId="11" xfId="0" applyNumberFormat="1" applyFont="1" applyBorder="1" applyAlignment="1">
      <alignment horizontal="right" vertical="top" wrapText="1"/>
    </xf>
    <xf numFmtId="170" fontId="12" fillId="0" borderId="63" xfId="1" applyNumberFormat="1" applyFont="1" applyBorder="1" applyAlignment="1">
      <alignment vertical="top" wrapText="1"/>
    </xf>
    <xf numFmtId="0" fontId="12" fillId="0" borderId="64" xfId="0" applyFont="1" applyBorder="1" applyAlignment="1">
      <alignment horizontal="justify" vertical="top" wrapText="1"/>
    </xf>
    <xf numFmtId="0" fontId="12" fillId="0" borderId="13" xfId="0" applyFont="1" applyBorder="1" applyAlignment="1">
      <alignment horizontal="center" vertical="top" wrapText="1"/>
    </xf>
    <xf numFmtId="4" fontId="12" fillId="0" borderId="13" xfId="1" applyNumberFormat="1" applyFont="1" applyBorder="1" applyAlignment="1">
      <alignment horizontal="right" vertical="top" wrapText="1"/>
    </xf>
    <xf numFmtId="171" fontId="12" fillId="0" borderId="13" xfId="0" applyNumberFormat="1" applyFont="1" applyBorder="1" applyAlignment="1">
      <alignment horizontal="right" vertical="top" wrapText="1"/>
    </xf>
    <xf numFmtId="170" fontId="12" fillId="0" borderId="13" xfId="1" applyNumberFormat="1" applyFont="1" applyBorder="1" applyAlignment="1">
      <alignment vertical="top" wrapText="1"/>
    </xf>
    <xf numFmtId="4" fontId="12" fillId="0" borderId="13" xfId="0" applyNumberFormat="1" applyFont="1" applyBorder="1" applyAlignment="1">
      <alignment horizontal="right" vertical="top" wrapText="1"/>
    </xf>
    <xf numFmtId="170" fontId="12" fillId="0" borderId="65" xfId="1" applyNumberFormat="1" applyFont="1" applyBorder="1" applyAlignment="1">
      <alignment vertical="top" wrapText="1"/>
    </xf>
    <xf numFmtId="0" fontId="12" fillId="0" borderId="69" xfId="0" applyFont="1" applyBorder="1" applyAlignment="1">
      <alignment horizontal="justify" vertical="top" wrapText="1"/>
    </xf>
    <xf numFmtId="0" fontId="12" fillId="0" borderId="61" xfId="0" applyFont="1" applyBorder="1" applyAlignment="1">
      <alignment horizontal="center" vertical="top" wrapText="1"/>
    </xf>
    <xf numFmtId="4" fontId="12" fillId="0" borderId="61" xfId="1" applyNumberFormat="1" applyFont="1" applyBorder="1" applyAlignment="1">
      <alignment horizontal="right" vertical="top" wrapText="1"/>
    </xf>
    <xf numFmtId="171" fontId="12" fillId="0" borderId="61" xfId="0" applyNumberFormat="1" applyFont="1" applyBorder="1" applyAlignment="1">
      <alignment horizontal="right" vertical="top" wrapText="1"/>
    </xf>
    <xf numFmtId="170" fontId="12" fillId="0" borderId="61" xfId="1" applyNumberFormat="1" applyFont="1" applyBorder="1" applyAlignment="1">
      <alignment vertical="top" wrapText="1"/>
    </xf>
    <xf numFmtId="4" fontId="12" fillId="0" borderId="61" xfId="0" applyNumberFormat="1" applyFont="1" applyBorder="1" applyAlignment="1">
      <alignment horizontal="right" vertical="top" wrapText="1"/>
    </xf>
    <xf numFmtId="171" fontId="12" fillId="0" borderId="11" xfId="0" applyNumberFormat="1" applyFont="1" applyBorder="1" applyAlignment="1">
      <alignment vertical="top" wrapText="1"/>
    </xf>
    <xf numFmtId="170" fontId="12" fillId="0" borderId="63" xfId="0" applyNumberFormat="1" applyFont="1" applyBorder="1" applyAlignment="1">
      <alignment vertical="top" wrapText="1"/>
    </xf>
    <xf numFmtId="171" fontId="12" fillId="0" borderId="61" xfId="1" applyNumberFormat="1" applyFont="1" applyBorder="1" applyAlignment="1">
      <alignment horizontal="right" vertical="top" wrapText="1"/>
    </xf>
    <xf numFmtId="170" fontId="12" fillId="0" borderId="70" xfId="1" applyNumberFormat="1" applyFont="1" applyBorder="1" applyAlignment="1">
      <alignment vertical="top" wrapText="1"/>
    </xf>
    <xf numFmtId="170" fontId="12" fillId="0" borderId="70" xfId="0" applyNumberFormat="1" applyFont="1" applyFill="1" applyBorder="1" applyAlignment="1">
      <alignment vertical="top" wrapText="1"/>
    </xf>
    <xf numFmtId="170" fontId="12" fillId="0" borderId="57" xfId="0" applyNumberFormat="1" applyFont="1" applyFill="1" applyBorder="1" applyAlignment="1">
      <alignment vertical="top" wrapText="1"/>
    </xf>
    <xf numFmtId="165" fontId="12" fillId="0" borderId="11" xfId="3" applyNumberFormat="1" applyFont="1" applyFill="1" applyBorder="1" applyAlignment="1">
      <alignment horizontal="center" vertical="center" wrapText="1"/>
    </xf>
    <xf numFmtId="170" fontId="12" fillId="0" borderId="11" xfId="3" applyNumberFormat="1" applyFont="1" applyFill="1" applyBorder="1" applyAlignment="1">
      <alignment vertical="top" wrapText="1"/>
    </xf>
    <xf numFmtId="170" fontId="12" fillId="0" borderId="11" xfId="3" applyNumberFormat="1" applyFont="1" applyBorder="1" applyAlignment="1">
      <alignment horizontal="right" vertical="top" wrapText="1"/>
    </xf>
    <xf numFmtId="165" fontId="12" fillId="0" borderId="38" xfId="3" applyNumberFormat="1" applyFont="1" applyFill="1" applyBorder="1" applyAlignment="1">
      <alignment horizontal="center" vertical="center" wrapText="1"/>
    </xf>
    <xf numFmtId="165" fontId="60" fillId="8" borderId="2" xfId="3" applyNumberFormat="1" applyFont="1" applyFill="1" applyBorder="1" applyAlignment="1">
      <alignment horizontal="center" vertical="top" wrapText="1"/>
    </xf>
    <xf numFmtId="0" fontId="7" fillId="8" borderId="28" xfId="0" applyFont="1" applyFill="1" applyBorder="1" applyAlignment="1">
      <alignment horizontal="center" vertical="top" wrapText="1"/>
    </xf>
    <xf numFmtId="170" fontId="26" fillId="8" borderId="46" xfId="0" applyNumberFormat="1" applyFont="1" applyFill="1" applyBorder="1" applyAlignment="1">
      <alignment horizontal="right" vertical="top" wrapText="1"/>
    </xf>
    <xf numFmtId="170" fontId="26" fillId="8" borderId="13" xfId="0" applyNumberFormat="1" applyFont="1" applyFill="1" applyBorder="1" applyAlignment="1">
      <alignment horizontal="right" vertical="top" wrapText="1"/>
    </xf>
    <xf numFmtId="170" fontId="26" fillId="8" borderId="61" xfId="0" applyNumberFormat="1" applyFont="1" applyFill="1" applyBorder="1" applyAlignment="1">
      <alignment horizontal="right" vertical="top" wrapText="1"/>
    </xf>
    <xf numFmtId="170" fontId="12" fillId="8" borderId="11" xfId="0" applyNumberFormat="1" applyFont="1" applyFill="1" applyBorder="1" applyAlignment="1">
      <alignment vertical="center" wrapText="1"/>
    </xf>
    <xf numFmtId="170" fontId="12" fillId="8" borderId="13" xfId="0" applyNumberFormat="1" applyFont="1" applyFill="1" applyBorder="1" applyAlignment="1">
      <alignment vertical="center" wrapText="1"/>
    </xf>
    <xf numFmtId="170" fontId="12" fillId="8" borderId="12" xfId="0" applyNumberFormat="1" applyFont="1" applyFill="1" applyBorder="1" applyAlignment="1">
      <alignment vertical="center" wrapText="1"/>
    </xf>
    <xf numFmtId="3" fontId="12" fillId="8" borderId="39" xfId="0" applyNumberFormat="1" applyFont="1" applyFill="1" applyBorder="1"/>
    <xf numFmtId="3" fontId="9" fillId="8" borderId="11" xfId="0" applyNumberFormat="1" applyFont="1" applyFill="1" applyBorder="1"/>
    <xf numFmtId="2" fontId="10" fillId="0" borderId="0" xfId="0" applyNumberFormat="1" applyFont="1" applyAlignment="1">
      <alignment horizontal="center" vertical="center" wrapText="1"/>
    </xf>
    <xf numFmtId="0" fontId="8" fillId="9" borderId="28" xfId="0" applyFont="1" applyFill="1" applyBorder="1" applyAlignment="1">
      <alignment horizontal="center" vertical="center" wrapText="1"/>
    </xf>
    <xf numFmtId="0" fontId="24" fillId="9" borderId="28" xfId="0" applyFont="1" applyFill="1" applyBorder="1" applyAlignment="1">
      <alignment horizontal="center"/>
    </xf>
    <xf numFmtId="2" fontId="10" fillId="0" borderId="10" xfId="0" applyNumberFormat="1" applyFont="1" applyBorder="1" applyAlignment="1">
      <alignment horizontal="center" vertical="center" wrapText="1"/>
    </xf>
    <xf numFmtId="0" fontId="17" fillId="7" borderId="29" xfId="4" applyFont="1" applyFill="1" applyBorder="1" applyAlignment="1">
      <alignment horizontal="center" vertical="center" wrapText="1"/>
    </xf>
    <xf numFmtId="0" fontId="17" fillId="7" borderId="34" xfId="4" applyFont="1" applyFill="1" applyBorder="1" applyAlignment="1">
      <alignment horizontal="center" vertical="center" wrapText="1"/>
    </xf>
    <xf numFmtId="0" fontId="17" fillId="7" borderId="30" xfId="4" applyFont="1" applyFill="1" applyBorder="1" applyAlignment="1">
      <alignment horizontal="center" vertical="center" wrapText="1"/>
    </xf>
    <xf numFmtId="0" fontId="17" fillId="7" borderId="31" xfId="4" applyFont="1" applyFill="1" applyBorder="1" applyAlignment="1">
      <alignment horizontal="center" vertical="center" wrapText="1"/>
    </xf>
    <xf numFmtId="0" fontId="17" fillId="7" borderId="32" xfId="4" applyFont="1" applyFill="1" applyBorder="1" applyAlignment="1">
      <alignment horizontal="center" vertical="center" wrapText="1"/>
    </xf>
    <xf numFmtId="0" fontId="17" fillId="7" borderId="28" xfId="4" applyFont="1" applyFill="1" applyBorder="1" applyAlignment="1">
      <alignment horizontal="center" vertical="center" wrapText="1"/>
    </xf>
    <xf numFmtId="2" fontId="24" fillId="3" borderId="28" xfId="0" applyNumberFormat="1" applyFont="1" applyFill="1" applyBorder="1" applyAlignment="1">
      <alignment horizontal="center" vertical="center" wrapText="1"/>
    </xf>
    <xf numFmtId="0" fontId="24" fillId="3" borderId="28" xfId="0" applyFont="1" applyFill="1" applyBorder="1" applyAlignment="1">
      <alignment horizontal="center"/>
    </xf>
    <xf numFmtId="0" fontId="17" fillId="3" borderId="28" xfId="0" applyFont="1" applyFill="1" applyBorder="1" applyAlignment="1">
      <alignment horizontal="center" vertical="center" wrapText="1"/>
    </xf>
    <xf numFmtId="0" fontId="27" fillId="5" borderId="28" xfId="0" applyFont="1" applyFill="1" applyBorder="1" applyAlignment="1">
      <alignment horizontal="center" vertical="top" wrapText="1"/>
    </xf>
    <xf numFmtId="0" fontId="17" fillId="3" borderId="28" xfId="2" applyFont="1" applyFill="1" applyBorder="1" applyAlignment="1">
      <alignment horizontal="center" vertical="top" wrapText="1"/>
    </xf>
    <xf numFmtId="0" fontId="17" fillId="0" borderId="0" xfId="0" applyFont="1" applyBorder="1" applyAlignment="1">
      <alignment horizontal="center"/>
    </xf>
    <xf numFmtId="0" fontId="17" fillId="0" borderId="0" xfId="0" applyFont="1" applyAlignment="1">
      <alignment horizontal="left"/>
    </xf>
    <xf numFmtId="0" fontId="17" fillId="0" borderId="0" xfId="0" applyFont="1" applyFill="1" applyAlignment="1">
      <alignment horizontal="left"/>
    </xf>
    <xf numFmtId="0" fontId="8" fillId="3" borderId="28" xfId="0" applyFont="1" applyFill="1" applyBorder="1" applyAlignment="1">
      <alignment horizontal="center" vertical="center"/>
    </xf>
    <xf numFmtId="0" fontId="8" fillId="3" borderId="28" xfId="0" applyFont="1" applyFill="1" applyBorder="1" applyAlignment="1">
      <alignment horizontal="center"/>
    </xf>
    <xf numFmtId="170" fontId="24" fillId="3" borderId="1" xfId="0" applyNumberFormat="1" applyFont="1" applyFill="1" applyBorder="1" applyAlignment="1">
      <alignment horizontal="center" vertical="center" wrapText="1"/>
    </xf>
    <xf numFmtId="0" fontId="14" fillId="0" borderId="0" xfId="0" applyFont="1" applyAlignment="1">
      <alignment horizontal="left"/>
    </xf>
    <xf numFmtId="0" fontId="6" fillId="0" borderId="0" xfId="0" applyFont="1" applyAlignment="1">
      <alignment horizontal="left" vertical="center" wrapText="1"/>
    </xf>
    <xf numFmtId="0" fontId="0" fillId="0" borderId="0" xfId="0" applyFont="1" applyAlignment="1">
      <alignment horizontal="justify" vertical="center" wrapText="1"/>
    </xf>
    <xf numFmtId="3" fontId="17" fillId="3" borderId="28" xfId="0" applyNumberFormat="1" applyFont="1" applyFill="1" applyBorder="1" applyAlignment="1">
      <alignment horizontal="center" vertical="center" wrapText="1"/>
    </xf>
    <xf numFmtId="0" fontId="17" fillId="3" borderId="5" xfId="2" applyFont="1" applyFill="1" applyBorder="1" applyAlignment="1">
      <alignment horizontal="center" vertical="top" wrapText="1"/>
    </xf>
    <xf numFmtId="0" fontId="17" fillId="3" borderId="7" xfId="2" applyFont="1" applyFill="1" applyBorder="1" applyAlignment="1">
      <alignment horizontal="center" vertical="top" wrapText="1"/>
    </xf>
    <xf numFmtId="0" fontId="17" fillId="3" borderId="6" xfId="2" applyFont="1" applyFill="1" applyBorder="1" applyAlignment="1">
      <alignment horizontal="center" vertical="top" wrapText="1"/>
    </xf>
    <xf numFmtId="0" fontId="17" fillId="3" borderId="30" xfId="2" applyFont="1" applyFill="1" applyBorder="1" applyAlignment="1">
      <alignment horizontal="center" vertical="top" wrapText="1"/>
    </xf>
    <xf numFmtId="0" fontId="17" fillId="3" borderId="31" xfId="2" applyFont="1" applyFill="1" applyBorder="1" applyAlignment="1">
      <alignment horizontal="center" vertical="top" wrapText="1"/>
    </xf>
    <xf numFmtId="0" fontId="17" fillId="3" borderId="32" xfId="2" applyFont="1" applyFill="1" applyBorder="1" applyAlignment="1">
      <alignment horizontal="center" vertical="top" wrapText="1"/>
    </xf>
    <xf numFmtId="2" fontId="24" fillId="3" borderId="2" xfId="0" applyNumberFormat="1" applyFont="1" applyFill="1" applyBorder="1" applyAlignment="1">
      <alignment horizontal="center" vertical="center" wrapText="1"/>
    </xf>
    <xf numFmtId="2" fontId="24" fillId="3" borderId="4" xfId="0" applyNumberFormat="1" applyFont="1" applyFill="1" applyBorder="1" applyAlignment="1">
      <alignment horizontal="center" vertical="center" wrapText="1"/>
    </xf>
    <xf numFmtId="0" fontId="17" fillId="8" borderId="0" xfId="0" applyFont="1" applyFill="1" applyAlignment="1">
      <alignment horizontal="left"/>
    </xf>
    <xf numFmtId="0" fontId="0" fillId="0" borderId="0" xfId="0" applyFont="1" applyAlignment="1">
      <alignment horizontal="left" vertical="center" wrapText="1"/>
    </xf>
    <xf numFmtId="0" fontId="27" fillId="5" borderId="1" xfId="0" applyFont="1" applyFill="1" applyBorder="1" applyAlignment="1">
      <alignment horizontal="center" vertical="top" wrapText="1"/>
    </xf>
    <xf numFmtId="0" fontId="16" fillId="0" borderId="0" xfId="0" applyFont="1" applyAlignment="1">
      <alignment horizontal="left"/>
    </xf>
    <xf numFmtId="0" fontId="77" fillId="0" borderId="0" xfId="0" applyFont="1" applyAlignment="1">
      <alignment horizontal="center" vertical="center" wrapText="1"/>
    </xf>
    <xf numFmtId="0" fontId="6" fillId="0" borderId="0" xfId="0" applyFont="1" applyAlignment="1">
      <alignment horizontal="left" wrapText="1"/>
    </xf>
    <xf numFmtId="0" fontId="7" fillId="0" borderId="0" xfId="0" applyFont="1" applyAlignment="1">
      <alignment horizontal="justify"/>
    </xf>
    <xf numFmtId="0" fontId="0" fillId="0" borderId="0" xfId="0" applyFont="1" applyAlignment="1">
      <alignment horizontal="left" wrapText="1"/>
    </xf>
    <xf numFmtId="2" fontId="24" fillId="3" borderId="53" xfId="0" applyNumberFormat="1" applyFont="1" applyFill="1" applyBorder="1" applyAlignment="1">
      <alignment horizontal="center" vertical="center" wrapText="1"/>
    </xf>
    <xf numFmtId="2" fontId="24" fillId="3" borderId="56" xfId="0" applyNumberFormat="1" applyFont="1" applyFill="1" applyBorder="1" applyAlignment="1">
      <alignment horizontal="center" vertical="center" wrapText="1"/>
    </xf>
    <xf numFmtId="0" fontId="24" fillId="3" borderId="54" xfId="0" applyFont="1" applyFill="1" applyBorder="1" applyAlignment="1">
      <alignment horizontal="center"/>
    </xf>
    <xf numFmtId="0" fontId="24" fillId="3" borderId="55" xfId="0" applyFont="1" applyFill="1" applyBorder="1" applyAlignment="1">
      <alignment horizontal="center"/>
    </xf>
    <xf numFmtId="0" fontId="29" fillId="0" borderId="0" xfId="0" applyFont="1" applyFill="1" applyAlignment="1">
      <alignment horizontal="left" vertical="center"/>
    </xf>
    <xf numFmtId="0" fontId="29" fillId="0" borderId="0" xfId="0" applyFont="1" applyBorder="1" applyAlignment="1">
      <alignment horizontal="left"/>
    </xf>
    <xf numFmtId="0" fontId="29" fillId="0" borderId="0" xfId="0" applyFont="1" applyFill="1" applyAlignment="1">
      <alignment horizontal="left"/>
    </xf>
  </cellXfs>
  <cellStyles count="70">
    <cellStyle name="Excel Built-in Comma" xfId="19" xr:uid="{00000000-0005-0000-0000-000000000000}"/>
    <cellStyle name="Excel Built-in Normal" xfId="18" xr:uid="{00000000-0005-0000-0000-000001000000}"/>
    <cellStyle name="Hipervínculo 2" xfId="22" xr:uid="{00000000-0005-0000-0000-000002000000}"/>
    <cellStyle name="Millares" xfId="1" builtinId="3"/>
    <cellStyle name="Millares [0]" xfId="67" builtinId="6"/>
    <cellStyle name="Millares [0] 2" xfId="23" xr:uid="{00000000-0005-0000-0000-000005000000}"/>
    <cellStyle name="Millares 10" xfId="5" xr:uid="{00000000-0005-0000-0000-000006000000}"/>
    <cellStyle name="Millares 10 2" xfId="24" xr:uid="{00000000-0005-0000-0000-000007000000}"/>
    <cellStyle name="Millares 11" xfId="25" xr:uid="{00000000-0005-0000-0000-000008000000}"/>
    <cellStyle name="Millares 12" xfId="26" xr:uid="{00000000-0005-0000-0000-000009000000}"/>
    <cellStyle name="Millares 13" xfId="27" xr:uid="{00000000-0005-0000-0000-00000A000000}"/>
    <cellStyle name="Millares 14" xfId="28" xr:uid="{00000000-0005-0000-0000-00000B000000}"/>
    <cellStyle name="Millares 15" xfId="29" xr:uid="{00000000-0005-0000-0000-00000C000000}"/>
    <cellStyle name="Millares 16" xfId="30" xr:uid="{00000000-0005-0000-0000-00000D000000}"/>
    <cellStyle name="Millares 17" xfId="31" xr:uid="{00000000-0005-0000-0000-00000E000000}"/>
    <cellStyle name="Millares 18" xfId="32" xr:uid="{00000000-0005-0000-0000-00000F000000}"/>
    <cellStyle name="Millares 19" xfId="33" xr:uid="{00000000-0005-0000-0000-000010000000}"/>
    <cellStyle name="Millares 2" xfId="3" xr:uid="{00000000-0005-0000-0000-000011000000}"/>
    <cellStyle name="Millares 2 2" xfId="20" xr:uid="{00000000-0005-0000-0000-000012000000}"/>
    <cellStyle name="Millares 2 3" xfId="65" xr:uid="{00000000-0005-0000-0000-000013000000}"/>
    <cellStyle name="Millares 20" xfId="69" xr:uid="{84CA1892-5EA7-41BF-ACEE-11677BDD9B9C}"/>
    <cellStyle name="Millares 3" xfId="34" xr:uid="{00000000-0005-0000-0000-000014000000}"/>
    <cellStyle name="Millares 4" xfId="35" xr:uid="{00000000-0005-0000-0000-000015000000}"/>
    <cellStyle name="Millares 5" xfId="36" xr:uid="{00000000-0005-0000-0000-000016000000}"/>
    <cellStyle name="Millares 6" xfId="6" xr:uid="{00000000-0005-0000-0000-000017000000}"/>
    <cellStyle name="Millares 6 2" xfId="37" xr:uid="{00000000-0005-0000-0000-000018000000}"/>
    <cellStyle name="Millares 7" xfId="38" xr:uid="{00000000-0005-0000-0000-000019000000}"/>
    <cellStyle name="Millares 8" xfId="39" xr:uid="{00000000-0005-0000-0000-00001A000000}"/>
    <cellStyle name="Millares 9" xfId="40" xr:uid="{00000000-0005-0000-0000-00001B000000}"/>
    <cellStyle name="Moneda [0] 2" xfId="42" xr:uid="{00000000-0005-0000-0000-00001C000000}"/>
    <cellStyle name="Moneda 2" xfId="41" xr:uid="{00000000-0005-0000-0000-00001D000000}"/>
    <cellStyle name="Moneda 3" xfId="62" xr:uid="{00000000-0005-0000-0000-00001E000000}"/>
    <cellStyle name="Normal" xfId="0" builtinId="0"/>
    <cellStyle name="Normal 10" xfId="7" xr:uid="{00000000-0005-0000-0000-000020000000}"/>
    <cellStyle name="Normal 10 2" xfId="43" xr:uid="{00000000-0005-0000-0000-000021000000}"/>
    <cellStyle name="Normal 11" xfId="8" xr:uid="{00000000-0005-0000-0000-000022000000}"/>
    <cellStyle name="Normal 11 2" xfId="44" xr:uid="{00000000-0005-0000-0000-000023000000}"/>
    <cellStyle name="Normal 12" xfId="9" xr:uid="{00000000-0005-0000-0000-000024000000}"/>
    <cellStyle name="Normal 12 2" xfId="45" xr:uid="{00000000-0005-0000-0000-000025000000}"/>
    <cellStyle name="Normal 13" xfId="10" xr:uid="{00000000-0005-0000-0000-000026000000}"/>
    <cellStyle name="Normal 13 2" xfId="46" xr:uid="{00000000-0005-0000-0000-000027000000}"/>
    <cellStyle name="Normal 14" xfId="11" xr:uid="{00000000-0005-0000-0000-000028000000}"/>
    <cellStyle name="Normal 14 2" xfId="47" xr:uid="{00000000-0005-0000-0000-000029000000}"/>
    <cellStyle name="Normal 15" xfId="12" xr:uid="{00000000-0005-0000-0000-00002A000000}"/>
    <cellStyle name="Normal 15 2" xfId="48" xr:uid="{00000000-0005-0000-0000-00002B000000}"/>
    <cellStyle name="Normal 16" xfId="49" xr:uid="{00000000-0005-0000-0000-00002C000000}"/>
    <cellStyle name="Normal 17" xfId="13" xr:uid="{00000000-0005-0000-0000-00002D000000}"/>
    <cellStyle name="Normal 17 2" xfId="50" xr:uid="{00000000-0005-0000-0000-00002E000000}"/>
    <cellStyle name="Normal 18" xfId="51" xr:uid="{00000000-0005-0000-0000-00002F000000}"/>
    <cellStyle name="Normal 19" xfId="21" xr:uid="{00000000-0005-0000-0000-000030000000}"/>
    <cellStyle name="Normal 2" xfId="2" xr:uid="{00000000-0005-0000-0000-000031000000}"/>
    <cellStyle name="Normal 2 2" xfId="4" xr:uid="{00000000-0005-0000-0000-000032000000}"/>
    <cellStyle name="Normal 2 2 2" xfId="17" xr:uid="{00000000-0005-0000-0000-000033000000}"/>
    <cellStyle name="Normal 2 2 2 2" xfId="52" xr:uid="{00000000-0005-0000-0000-000034000000}"/>
    <cellStyle name="Normal 2 2 3" xfId="66" xr:uid="{00000000-0005-0000-0000-000035000000}"/>
    <cellStyle name="Normal 2 3" xfId="64" xr:uid="{00000000-0005-0000-0000-000036000000}"/>
    <cellStyle name="Normal 20" xfId="63" xr:uid="{00000000-0005-0000-0000-000037000000}"/>
    <cellStyle name="Normal 21" xfId="68" xr:uid="{4DFC0050-B368-40A6-A853-A07F092FC44A}"/>
    <cellStyle name="Normal 3" xfId="53" xr:uid="{00000000-0005-0000-0000-000038000000}"/>
    <cellStyle name="Normal 4" xfId="54" xr:uid="{00000000-0005-0000-0000-000039000000}"/>
    <cellStyle name="Normal 5" xfId="55" xr:uid="{00000000-0005-0000-0000-00003A000000}"/>
    <cellStyle name="Normal 6" xfId="14" xr:uid="{00000000-0005-0000-0000-00003B000000}"/>
    <cellStyle name="Normal 6 2" xfId="56" xr:uid="{00000000-0005-0000-0000-00003C000000}"/>
    <cellStyle name="Normal 7" xfId="57" xr:uid="{00000000-0005-0000-0000-00003D000000}"/>
    <cellStyle name="Normal 8" xfId="15" xr:uid="{00000000-0005-0000-0000-00003E000000}"/>
    <cellStyle name="Normal 8 2" xfId="58" xr:uid="{00000000-0005-0000-0000-00003F000000}"/>
    <cellStyle name="Normal 9" xfId="16" xr:uid="{00000000-0005-0000-0000-000040000000}"/>
    <cellStyle name="Normal 9 2" xfId="59" xr:uid="{00000000-0005-0000-0000-000041000000}"/>
    <cellStyle name="Notas 2" xfId="60" xr:uid="{00000000-0005-0000-0000-000042000000}"/>
    <cellStyle name="Porcentaje 2" xfId="61" xr:uid="{00000000-0005-0000-0000-000043000000}"/>
  </cellStyles>
  <dxfs count="0"/>
  <tableStyles count="0" defaultTableStyle="TableStyleMedium9" defaultPivotStyle="PivotStyleLight16"/>
  <colors>
    <mruColors>
      <color rgb="FFFF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4.emf"/><Relationship Id="rId1" Type="http://schemas.openxmlformats.org/officeDocument/2006/relationships/image" Target="../media/image1.emf"/></Relationships>
</file>

<file path=xl/drawings/_rels/vmlDrawing3.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4.emf"/><Relationship Id="rId1" Type="http://schemas.openxmlformats.org/officeDocument/2006/relationships/image" Target="../media/image1.emf"/></Relationships>
</file>

<file path=xl/drawings/_rels/vmlDrawing4.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4.emf"/><Relationship Id="rId1" Type="http://schemas.openxmlformats.org/officeDocument/2006/relationships/image" Target="../media/image1.emf"/></Relationships>
</file>

<file path=xl/drawings/_rels/vmlDrawing5.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5.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xdr:col>
      <xdr:colOff>1720117</xdr:colOff>
      <xdr:row>354</xdr:row>
      <xdr:rowOff>107644</xdr:rowOff>
    </xdr:from>
    <xdr:to>
      <xdr:col>3</xdr:col>
      <xdr:colOff>709247</xdr:colOff>
      <xdr:row>355</xdr:row>
      <xdr:rowOff>47671</xdr:rowOff>
    </xdr:to>
    <xdr:sp macro="" textlink="">
      <xdr:nvSpPr>
        <xdr:cNvPr id="3" name="WordArt 19">
          <a:extLst>
            <a:ext uri="{FF2B5EF4-FFF2-40B4-BE49-F238E27FC236}">
              <a16:creationId xmlns:a16="http://schemas.microsoft.com/office/drawing/2014/main" id="{00000000-0008-0000-0100-000003000000}"/>
            </a:ext>
          </a:extLst>
        </xdr:cNvPr>
        <xdr:cNvSpPr>
          <a:spLocks noChangeArrowheads="1" noChangeShapeType="1" noTextEdit="1"/>
        </xdr:cNvSpPr>
      </xdr:nvSpPr>
      <xdr:spPr bwMode="auto">
        <a:xfrm>
          <a:off x="2072542" y="82632244"/>
          <a:ext cx="2246680" cy="178152"/>
        </a:xfrm>
        <a:prstGeom prst="rect">
          <a:avLst/>
        </a:prstGeom>
      </xdr:spPr>
      <xdr:txBody>
        <a:bodyPr wrap="none" fromWordArt="1">
          <a:prstTxWarp prst="textPlain">
            <a:avLst>
              <a:gd name="adj" fmla="val 50000"/>
            </a:avLst>
          </a:prstTxWarp>
        </a:bodyPr>
        <a:lstStyle/>
        <a:p>
          <a:pPr algn="ctr" rtl="0"/>
          <a:endParaRPr lang="es-ES" sz="3600" kern="10" spc="0">
            <a:ln w="9525">
              <a:noFill/>
              <a:round/>
              <a:headEnd/>
              <a:tailEnd/>
            </a:ln>
            <a:solidFill>
              <a:srgbClr val="336699"/>
            </a:solidFill>
            <a:effectLst>
              <a:outerShdw dist="45791" dir="2021404" algn="ctr" rotWithShape="0">
                <a:srgbClr val="B2B2B2">
                  <a:alpha val="80000"/>
                </a:srgbClr>
              </a:outerShdw>
            </a:effectLst>
            <a:latin typeface="Times New Roman"/>
            <a:cs typeface="Times New Roman"/>
          </a:endParaRPr>
        </a:p>
        <a:p>
          <a:pPr algn="ctr" rtl="0"/>
          <a:endParaRPr lang="es-ES" sz="3600" kern="10" spc="0">
            <a:ln w="9525">
              <a:noFill/>
              <a:round/>
              <a:headEnd/>
              <a:tailEnd/>
            </a:ln>
            <a:solidFill>
              <a:srgbClr val="336699"/>
            </a:solidFill>
            <a:effectLst>
              <a:outerShdw dist="45791" dir="2021404" algn="ctr" rotWithShape="0">
                <a:srgbClr val="B2B2B2">
                  <a:alpha val="80000"/>
                </a:srgbClr>
              </a:outerShdw>
            </a:effectLst>
            <a:latin typeface="Times New Roman"/>
            <a:cs typeface="Times New Roman"/>
          </a:endParaRP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1.xml"/><Relationship Id="rId1" Type="http://schemas.openxmlformats.org/officeDocument/2006/relationships/printerSettings" Target="../printerSettings/printerSettings5.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2060"/>
    <pageSetUpPr fitToPage="1"/>
  </sheetPr>
  <dimension ref="A2:J72"/>
  <sheetViews>
    <sheetView showGridLines="0" topLeftCell="A25" zoomScale="80" zoomScaleNormal="80" workbookViewId="0">
      <selection activeCell="F42" sqref="A2:F42"/>
    </sheetView>
  </sheetViews>
  <sheetFormatPr baseColWidth="10" defaultRowHeight="15.75" x14ac:dyDescent="0.25"/>
  <cols>
    <col min="1" max="1" width="49.28515625" style="170" customWidth="1"/>
    <col min="2" max="3" width="16.7109375" style="4" customWidth="1"/>
    <col min="4" max="4" width="45.7109375" style="170" customWidth="1"/>
    <col min="5" max="6" width="16.7109375" style="4" customWidth="1"/>
    <col min="7" max="7" width="2.42578125" customWidth="1"/>
    <col min="8" max="10" width="14.5703125" bestFit="1" customWidth="1"/>
  </cols>
  <sheetData>
    <row r="2" spans="1:10" ht="53.25" customHeight="1" x14ac:dyDescent="0.25">
      <c r="A2" s="678" t="s">
        <v>434</v>
      </c>
      <c r="B2" s="678"/>
      <c r="C2" s="678"/>
      <c r="D2" s="678"/>
      <c r="E2" s="678"/>
      <c r="F2" s="678"/>
      <c r="G2" s="2"/>
      <c r="H2" s="1"/>
      <c r="I2" s="1"/>
    </row>
    <row r="3" spans="1:10" ht="6.75" customHeight="1" x14ac:dyDescent="0.25">
      <c r="G3" s="3"/>
    </row>
    <row r="4" spans="1:10" s="7" customFormat="1" ht="32.25" customHeight="1" x14ac:dyDescent="0.25">
      <c r="A4" s="171" t="s">
        <v>0</v>
      </c>
      <c r="B4" s="139">
        <v>43830</v>
      </c>
      <c r="C4" s="139">
        <v>43465</v>
      </c>
      <c r="D4" s="171" t="s">
        <v>8</v>
      </c>
      <c r="E4" s="139">
        <v>43830</v>
      </c>
      <c r="F4" s="139">
        <v>43465</v>
      </c>
      <c r="G4" s="4"/>
    </row>
    <row r="5" spans="1:10" s="177" customFormat="1" x14ac:dyDescent="0.25">
      <c r="A5" s="169" t="s">
        <v>1</v>
      </c>
      <c r="B5" s="132"/>
      <c r="C5" s="132"/>
      <c r="D5" s="169" t="s">
        <v>252</v>
      </c>
      <c r="E5" s="132"/>
      <c r="F5" s="132"/>
      <c r="G5" s="170"/>
    </row>
    <row r="6" spans="1:10" s="7" customFormat="1" ht="15" x14ac:dyDescent="0.25">
      <c r="A6" s="131" t="s">
        <v>133</v>
      </c>
      <c r="B6" s="9">
        <f>+B7+B8</f>
        <v>9216119470</v>
      </c>
      <c r="C6" s="431">
        <v>17184361649</v>
      </c>
      <c r="D6" s="131" t="s">
        <v>296</v>
      </c>
      <c r="E6" s="135">
        <f>+E7</f>
        <v>29209612</v>
      </c>
      <c r="F6" s="135">
        <v>36585379</v>
      </c>
      <c r="G6" s="4"/>
      <c r="H6" s="9"/>
    </row>
    <row r="7" spans="1:10" s="7" customFormat="1" x14ac:dyDescent="0.25">
      <c r="A7" s="172" t="s">
        <v>488</v>
      </c>
      <c r="B7" s="133">
        <f>+Notas!E83</f>
        <v>1000000</v>
      </c>
      <c r="C7" s="133">
        <v>1000000</v>
      </c>
      <c r="D7" s="174" t="s">
        <v>491</v>
      </c>
      <c r="E7" s="133">
        <f>+Notas!C288</f>
        <v>29209612</v>
      </c>
      <c r="F7" s="133">
        <v>29883294</v>
      </c>
      <c r="G7" s="4"/>
    </row>
    <row r="8" spans="1:10" s="7" customFormat="1" x14ac:dyDescent="0.25">
      <c r="A8" s="173" t="s">
        <v>489</v>
      </c>
      <c r="B8" s="180">
        <f>+Notas!E123</f>
        <v>9215119470</v>
      </c>
      <c r="C8" s="180">
        <v>17183361649</v>
      </c>
      <c r="D8" s="172" t="s">
        <v>492</v>
      </c>
      <c r="E8" s="435">
        <v>0</v>
      </c>
      <c r="F8" s="133">
        <v>6702085</v>
      </c>
      <c r="G8" s="4"/>
      <c r="I8" s="9"/>
      <c r="J8" s="9"/>
    </row>
    <row r="9" spans="1:10" s="17" customFormat="1" x14ac:dyDescent="0.25">
      <c r="A9" s="172"/>
      <c r="B9" s="133"/>
      <c r="C9" s="133"/>
      <c r="D9" s="172"/>
      <c r="E9" s="133"/>
      <c r="F9" s="133"/>
      <c r="G9" s="138"/>
    </row>
    <row r="10" spans="1:10" s="7" customFormat="1" x14ac:dyDescent="0.25">
      <c r="A10" s="131" t="s">
        <v>490</v>
      </c>
      <c r="B10" s="431">
        <f>+B11+B12+B13</f>
        <v>35152392636.539803</v>
      </c>
      <c r="C10" s="431">
        <v>18349382872</v>
      </c>
      <c r="D10" s="175" t="s">
        <v>253</v>
      </c>
      <c r="E10" s="135">
        <f>+E11+E12</f>
        <v>882562672</v>
      </c>
      <c r="F10" s="135">
        <v>811461288</v>
      </c>
      <c r="G10" s="4"/>
    </row>
    <row r="11" spans="1:10" s="7" customFormat="1" x14ac:dyDescent="0.25">
      <c r="A11" s="174" t="s">
        <v>4</v>
      </c>
      <c r="B11" s="133">
        <v>19560799449</v>
      </c>
      <c r="C11" s="133">
        <v>14478234377</v>
      </c>
      <c r="D11" s="174" t="s">
        <v>254</v>
      </c>
      <c r="E11" s="133">
        <v>853165781</v>
      </c>
      <c r="F11" s="133">
        <v>790947061</v>
      </c>
      <c r="G11" s="4"/>
    </row>
    <row r="12" spans="1:10" s="7" customFormat="1" x14ac:dyDescent="0.25">
      <c r="A12" s="174" t="s">
        <v>3</v>
      </c>
      <c r="B12" s="133">
        <f>+Notas!G185+1</f>
        <v>15727914447.539803</v>
      </c>
      <c r="C12" s="133">
        <v>3973683948</v>
      </c>
      <c r="D12" s="174" t="s">
        <v>265</v>
      </c>
      <c r="E12" s="133">
        <v>29396891</v>
      </c>
      <c r="F12" s="136">
        <v>20514227</v>
      </c>
      <c r="G12" s="4"/>
    </row>
    <row r="13" spans="1:10" s="7" customFormat="1" x14ac:dyDescent="0.25">
      <c r="A13" s="174" t="s">
        <v>364</v>
      </c>
      <c r="B13" s="133">
        <f>-Notas!F359</f>
        <v>-136321260</v>
      </c>
      <c r="C13" s="133">
        <v>-102535453</v>
      </c>
      <c r="D13" s="172"/>
      <c r="E13" s="133"/>
      <c r="F13" s="133"/>
      <c r="G13" s="4"/>
    </row>
    <row r="14" spans="1:10" s="7" customFormat="1" x14ac:dyDescent="0.25">
      <c r="A14" s="172"/>
      <c r="B14" s="133"/>
      <c r="C14" s="133"/>
      <c r="D14" s="172"/>
      <c r="E14" s="133"/>
      <c r="F14" s="133"/>
      <c r="G14" s="4"/>
    </row>
    <row r="15" spans="1:10" s="7" customFormat="1" ht="15.75" customHeight="1" x14ac:dyDescent="0.25">
      <c r="A15" s="169" t="s">
        <v>358</v>
      </c>
      <c r="B15" s="431">
        <f>+B16</f>
        <v>195717985</v>
      </c>
      <c r="C15" s="431">
        <v>114620494</v>
      </c>
      <c r="D15" s="579" t="s">
        <v>497</v>
      </c>
      <c r="E15" s="135">
        <f>+E16</f>
        <v>1732453771</v>
      </c>
      <c r="F15" s="135">
        <v>719383215</v>
      </c>
      <c r="G15" s="4"/>
      <c r="H15" s="9"/>
    </row>
    <row r="16" spans="1:10" s="7" customFormat="1" x14ac:dyDescent="0.25">
      <c r="A16" s="174" t="s">
        <v>487</v>
      </c>
      <c r="B16" s="133">
        <f>+Notas!C199</f>
        <v>195717985</v>
      </c>
      <c r="C16" s="133">
        <v>27165556</v>
      </c>
      <c r="D16" s="172" t="s">
        <v>493</v>
      </c>
      <c r="E16" s="133">
        <f>+Notas!C322</f>
        <v>1732453771</v>
      </c>
      <c r="F16" s="133">
        <v>719383215</v>
      </c>
      <c r="G16" s="4"/>
    </row>
    <row r="17" spans="1:10" s="7" customFormat="1" x14ac:dyDescent="0.25">
      <c r="A17" s="172"/>
      <c r="B17" s="133"/>
      <c r="C17" s="133"/>
      <c r="D17" s="169" t="s">
        <v>255</v>
      </c>
      <c r="E17" s="135">
        <f>+E6+E10+E15</f>
        <v>2644226055</v>
      </c>
      <c r="F17" s="135">
        <v>1567429882</v>
      </c>
      <c r="G17" s="4"/>
    </row>
    <row r="18" spans="1:10" s="7" customFormat="1" x14ac:dyDescent="0.25">
      <c r="A18" s="174" t="s">
        <v>430</v>
      </c>
      <c r="B18" s="133">
        <v>0</v>
      </c>
      <c r="C18" s="133">
        <v>87454938</v>
      </c>
      <c r="D18" s="174"/>
      <c r="E18" s="132"/>
      <c r="F18" s="132"/>
      <c r="G18" s="4"/>
      <c r="H18" s="9"/>
    </row>
    <row r="19" spans="1:10" s="7" customFormat="1" x14ac:dyDescent="0.25">
      <c r="A19" s="172"/>
      <c r="B19" s="133"/>
      <c r="C19" s="133"/>
      <c r="D19" s="169" t="s">
        <v>256</v>
      </c>
      <c r="E19" s="135">
        <f>+E17</f>
        <v>2644226055</v>
      </c>
      <c r="F19" s="135">
        <v>1567429882</v>
      </c>
      <c r="G19" s="4"/>
      <c r="H19" s="9"/>
    </row>
    <row r="20" spans="1:10" s="7" customFormat="1" x14ac:dyDescent="0.25">
      <c r="A20" s="169" t="s">
        <v>365</v>
      </c>
      <c r="B20" s="135">
        <f>+B21</f>
        <v>919392010</v>
      </c>
      <c r="C20" s="135">
        <v>630690184</v>
      </c>
      <c r="D20" s="172"/>
      <c r="E20" s="172"/>
      <c r="F20" s="172"/>
      <c r="G20" s="4"/>
    </row>
    <row r="21" spans="1:10" s="7" customFormat="1" x14ac:dyDescent="0.25">
      <c r="A21" s="174" t="s">
        <v>485</v>
      </c>
      <c r="B21" s="133">
        <f>+Notas!C271</f>
        <v>919392010</v>
      </c>
      <c r="C21" s="133">
        <v>630690184</v>
      </c>
      <c r="D21" s="169" t="s">
        <v>494</v>
      </c>
      <c r="E21" s="133">
        <f>+E22</f>
        <v>44120034019</v>
      </c>
      <c r="F21" s="133">
        <v>35302046258</v>
      </c>
      <c r="G21" s="4"/>
      <c r="H21" s="9"/>
      <c r="I21" s="9"/>
    </row>
    <row r="22" spans="1:10" s="7" customFormat="1" x14ac:dyDescent="0.25">
      <c r="A22" s="172"/>
      <c r="B22" s="133"/>
      <c r="C22" s="133"/>
      <c r="D22" s="169" t="s">
        <v>257</v>
      </c>
      <c r="E22" s="135">
        <f>+Notas!F353</f>
        <v>44120034019</v>
      </c>
      <c r="F22" s="135">
        <v>35302046258</v>
      </c>
      <c r="G22" s="4"/>
    </row>
    <row r="23" spans="1:10" s="7" customFormat="1" x14ac:dyDescent="0.25">
      <c r="A23" s="169" t="s">
        <v>5</v>
      </c>
      <c r="B23" s="135">
        <f>+B20+B15+B10+'Flujo de Efectivo'!B45+B6</f>
        <v>45483622101.539803</v>
      </c>
      <c r="C23" s="135">
        <v>36279055199</v>
      </c>
      <c r="E23" s="172"/>
      <c r="F23" s="172"/>
      <c r="G23" s="4"/>
      <c r="H23" s="9"/>
    </row>
    <row r="24" spans="1:10" s="7" customFormat="1" x14ac:dyDescent="0.25">
      <c r="A24" s="172"/>
      <c r="B24" s="133"/>
      <c r="C24" s="133"/>
      <c r="D24" s="174"/>
      <c r="E24" s="172"/>
      <c r="F24" s="172"/>
      <c r="G24" s="4"/>
      <c r="H24" s="223"/>
      <c r="I24" s="223"/>
      <c r="J24" s="9"/>
    </row>
    <row r="25" spans="1:10" s="7" customFormat="1" x14ac:dyDescent="0.25">
      <c r="A25" s="169" t="s">
        <v>6</v>
      </c>
      <c r="B25" s="133"/>
      <c r="C25" s="133"/>
      <c r="D25" s="169"/>
      <c r="E25" s="172"/>
      <c r="F25" s="133"/>
      <c r="G25" s="4"/>
      <c r="H25" s="222"/>
      <c r="I25" s="222"/>
    </row>
    <row r="26" spans="1:10" s="7" customFormat="1" x14ac:dyDescent="0.25">
      <c r="A26" s="175" t="s">
        <v>157</v>
      </c>
      <c r="B26" s="135">
        <v>369547169</v>
      </c>
      <c r="C26" s="135">
        <v>296635553</v>
      </c>
      <c r="D26" s="172"/>
      <c r="E26" s="172"/>
      <c r="F26" s="172"/>
      <c r="G26" s="4"/>
      <c r="H26" s="222"/>
      <c r="I26" s="222"/>
    </row>
    <row r="27" spans="1:10" s="7" customFormat="1" x14ac:dyDescent="0.25">
      <c r="A27" s="172"/>
      <c r="B27" s="133"/>
      <c r="C27" s="133"/>
      <c r="D27" s="172"/>
      <c r="E27" s="172"/>
      <c r="F27" s="172"/>
      <c r="G27" s="4"/>
      <c r="H27" s="222"/>
      <c r="I27" s="222"/>
    </row>
    <row r="28" spans="1:10" s="7" customFormat="1" x14ac:dyDescent="0.25">
      <c r="A28" s="174" t="s">
        <v>363</v>
      </c>
      <c r="B28" s="435">
        <f>+Notas!D187</f>
        <v>369547169</v>
      </c>
      <c r="C28" s="133">
        <v>296635553</v>
      </c>
      <c r="D28" s="172"/>
      <c r="E28" s="172"/>
      <c r="F28" s="172"/>
      <c r="G28" s="4"/>
    </row>
    <row r="29" spans="1:10" s="7" customFormat="1" x14ac:dyDescent="0.25">
      <c r="A29" s="174" t="s">
        <v>359</v>
      </c>
      <c r="B29" s="133">
        <v>0</v>
      </c>
      <c r="C29" s="133">
        <v>0</v>
      </c>
      <c r="D29" s="172"/>
      <c r="E29" s="172"/>
      <c r="F29" s="172"/>
      <c r="G29" s="4"/>
      <c r="H29" s="9"/>
      <c r="I29" s="9"/>
    </row>
    <row r="30" spans="1:10" s="7" customFormat="1" x14ac:dyDescent="0.25">
      <c r="A30" s="172"/>
      <c r="B30" s="133"/>
      <c r="C30" s="133"/>
      <c r="D30" s="172"/>
      <c r="E30" s="172"/>
      <c r="F30" s="172"/>
      <c r="G30" s="4"/>
    </row>
    <row r="31" spans="1:10" s="7" customFormat="1" x14ac:dyDescent="0.25">
      <c r="A31" s="169" t="s">
        <v>360</v>
      </c>
      <c r="B31" s="135">
        <f>+B32+B33</f>
        <v>552500035.81187725</v>
      </c>
      <c r="C31" s="135">
        <v>262712393</v>
      </c>
      <c r="D31" s="172"/>
      <c r="E31" s="133"/>
      <c r="F31" s="172"/>
      <c r="G31" s="4"/>
    </row>
    <row r="32" spans="1:10" s="7" customFormat="1" x14ac:dyDescent="0.25">
      <c r="A32" s="172" t="s">
        <v>361</v>
      </c>
      <c r="B32" s="133">
        <f>+Notas!G231</f>
        <v>788758772.46993375</v>
      </c>
      <c r="C32" s="133">
        <v>436876090</v>
      </c>
      <c r="D32" s="169"/>
      <c r="E32" s="133"/>
      <c r="F32" s="133"/>
      <c r="G32" s="4"/>
    </row>
    <row r="33" spans="1:9" s="7" customFormat="1" x14ac:dyDescent="0.25">
      <c r="A33" s="172" t="s">
        <v>362</v>
      </c>
      <c r="B33" s="133">
        <f>-Notas!G240</f>
        <v>-236258736.65805647</v>
      </c>
      <c r="C33" s="133">
        <v>-174163697</v>
      </c>
      <c r="D33" s="172"/>
      <c r="E33" s="133"/>
      <c r="F33" s="133"/>
      <c r="G33" s="134"/>
    </row>
    <row r="34" spans="1:9" s="7" customFormat="1" x14ac:dyDescent="0.25">
      <c r="A34" s="172"/>
      <c r="B34" s="133"/>
      <c r="C34" s="133"/>
      <c r="D34" s="172"/>
      <c r="E34" s="133"/>
      <c r="F34" s="133"/>
      <c r="G34" s="134"/>
      <c r="H34" s="9"/>
    </row>
    <row r="35" spans="1:9" s="7" customFormat="1" x14ac:dyDescent="0.25">
      <c r="A35" s="169" t="s">
        <v>392</v>
      </c>
      <c r="B35" s="135">
        <f>+B36+B37</f>
        <v>358590768</v>
      </c>
      <c r="C35" s="135">
        <v>31072995</v>
      </c>
      <c r="D35" s="172"/>
      <c r="E35" s="133"/>
      <c r="F35" s="133"/>
      <c r="G35" s="134"/>
      <c r="H35" s="9"/>
    </row>
    <row r="36" spans="1:9" s="7" customFormat="1" x14ac:dyDescent="0.25">
      <c r="A36" s="172" t="s">
        <v>393</v>
      </c>
      <c r="B36" s="133">
        <f>+Notas!F255</f>
        <v>327517773</v>
      </c>
      <c r="C36" s="133">
        <v>0</v>
      </c>
      <c r="D36" s="172"/>
      <c r="E36" s="133"/>
      <c r="F36" s="133"/>
      <c r="G36" s="134"/>
    </row>
    <row r="37" spans="1:9" s="7" customFormat="1" x14ac:dyDescent="0.25">
      <c r="A37" s="172" t="s">
        <v>486</v>
      </c>
      <c r="B37" s="133">
        <f>+Notas!F249</f>
        <v>31072995</v>
      </c>
      <c r="C37" s="133">
        <v>31072995</v>
      </c>
      <c r="D37" s="172"/>
      <c r="E37" s="133"/>
      <c r="F37" s="133"/>
      <c r="G37" s="134"/>
    </row>
    <row r="38" spans="1:9" s="7" customFormat="1" x14ac:dyDescent="0.25">
      <c r="A38" s="169" t="s">
        <v>7</v>
      </c>
      <c r="B38" s="135">
        <f>+B35+B31+B26</f>
        <v>1280637972.8118773</v>
      </c>
      <c r="C38" s="135">
        <v>590420941</v>
      </c>
      <c r="D38" s="169"/>
      <c r="E38" s="133"/>
      <c r="F38" s="133"/>
      <c r="G38" s="4"/>
      <c r="I38" s="9"/>
    </row>
    <row r="39" spans="1:9" s="7" customFormat="1" x14ac:dyDescent="0.25">
      <c r="A39" s="169"/>
      <c r="B39" s="135"/>
      <c r="C39" s="135"/>
      <c r="D39" s="169"/>
      <c r="E39" s="133"/>
      <c r="F39" s="133"/>
      <c r="G39" s="4"/>
      <c r="I39" s="9"/>
    </row>
    <row r="40" spans="1:9" s="7" customFormat="1" x14ac:dyDescent="0.25">
      <c r="A40" s="169"/>
      <c r="B40" s="135"/>
      <c r="C40" s="135"/>
      <c r="D40" s="169"/>
      <c r="E40" s="133"/>
      <c r="F40" s="133"/>
      <c r="G40" s="4"/>
      <c r="I40" s="9"/>
    </row>
    <row r="41" spans="1:9" s="7" customFormat="1" x14ac:dyDescent="0.25">
      <c r="A41" s="176" t="s">
        <v>71</v>
      </c>
      <c r="B41" s="137">
        <f>+B38+B23</f>
        <v>46764260074.351677</v>
      </c>
      <c r="C41" s="137">
        <v>36869476140</v>
      </c>
      <c r="D41" s="176" t="s">
        <v>10</v>
      </c>
      <c r="E41" s="137">
        <f>+E22+E19</f>
        <v>46764260074</v>
      </c>
      <c r="F41" s="137">
        <v>36869476140</v>
      </c>
      <c r="G41" s="4"/>
      <c r="H41" s="9"/>
      <c r="I41" s="9"/>
    </row>
    <row r="42" spans="1:9" x14ac:dyDescent="0.25">
      <c r="A42" s="177" t="s">
        <v>495</v>
      </c>
      <c r="B42" s="7"/>
      <c r="C42" s="7"/>
      <c r="D42" s="177"/>
      <c r="E42" s="9"/>
      <c r="F42" s="9"/>
      <c r="G42" s="3"/>
    </row>
    <row r="43" spans="1:9" x14ac:dyDescent="0.25">
      <c r="A43" s="177"/>
      <c r="B43" s="310"/>
      <c r="C43" s="310"/>
      <c r="D43" s="177"/>
      <c r="E43" s="7"/>
      <c r="F43" s="9"/>
      <c r="G43" s="3"/>
    </row>
    <row r="44" spans="1:9" s="160" customFormat="1" x14ac:dyDescent="0.25">
      <c r="A44" s="298"/>
      <c r="B44" s="299"/>
      <c r="C44" s="299"/>
      <c r="D44" s="298"/>
      <c r="E44" s="299"/>
      <c r="F44" s="299"/>
      <c r="G44" s="300"/>
    </row>
    <row r="45" spans="1:9" s="160" customFormat="1" x14ac:dyDescent="0.25">
      <c r="A45" s="298"/>
      <c r="B45" s="299"/>
      <c r="C45" s="299"/>
      <c r="D45" s="298"/>
      <c r="E45" s="299"/>
      <c r="F45" s="299"/>
      <c r="G45" s="300"/>
    </row>
    <row r="46" spans="1:9" s="160" customFormat="1" x14ac:dyDescent="0.25">
      <c r="A46" s="301"/>
      <c r="B46" s="299"/>
      <c r="C46" s="299"/>
      <c r="D46" s="301"/>
      <c r="E46" s="299"/>
      <c r="F46" s="299"/>
      <c r="G46" s="300"/>
    </row>
    <row r="47" spans="1:9" s="160" customFormat="1" x14ac:dyDescent="0.25">
      <c r="A47" s="302"/>
      <c r="B47" s="299"/>
      <c r="C47" s="299"/>
      <c r="D47" s="302"/>
      <c r="E47" s="299"/>
      <c r="F47" s="299"/>
      <c r="G47" s="300"/>
    </row>
    <row r="48" spans="1:9" s="160" customFormat="1" x14ac:dyDescent="0.25">
      <c r="A48" s="298"/>
      <c r="B48" s="299"/>
      <c r="C48" s="299"/>
      <c r="D48" s="298"/>
      <c r="E48" s="299"/>
      <c r="F48" s="299"/>
      <c r="G48" s="300"/>
    </row>
    <row r="49" spans="1:7" s="160" customFormat="1" x14ac:dyDescent="0.25">
      <c r="A49" s="298"/>
      <c r="B49" s="299"/>
      <c r="C49" s="299"/>
      <c r="D49" s="298"/>
      <c r="E49" s="299"/>
      <c r="F49" s="299"/>
      <c r="G49" s="300"/>
    </row>
    <row r="50" spans="1:7" s="160" customFormat="1" x14ac:dyDescent="0.25">
      <c r="A50" s="298"/>
      <c r="B50" s="299"/>
      <c r="C50" s="299"/>
      <c r="D50" s="298"/>
      <c r="E50" s="299"/>
      <c r="F50" s="299"/>
      <c r="G50" s="300"/>
    </row>
    <row r="51" spans="1:7" s="160" customFormat="1" x14ac:dyDescent="0.25">
      <c r="A51" s="298"/>
      <c r="B51" s="299"/>
      <c r="C51" s="299"/>
      <c r="D51" s="298"/>
      <c r="E51" s="299"/>
      <c r="F51" s="299"/>
      <c r="G51" s="300"/>
    </row>
    <row r="52" spans="1:7" s="160" customFormat="1" x14ac:dyDescent="0.25">
      <c r="A52" s="298"/>
      <c r="B52" s="299"/>
      <c r="C52" s="299"/>
      <c r="D52" s="298"/>
      <c r="E52" s="299"/>
      <c r="F52" s="299"/>
      <c r="G52" s="300"/>
    </row>
    <row r="53" spans="1:7" s="160" customFormat="1" x14ac:dyDescent="0.25">
      <c r="A53" s="298"/>
      <c r="B53" s="299"/>
      <c r="C53" s="299"/>
      <c r="D53" s="298"/>
      <c r="E53" s="299"/>
      <c r="F53" s="299"/>
      <c r="G53" s="300"/>
    </row>
    <row r="54" spans="1:7" s="160" customFormat="1" x14ac:dyDescent="0.25">
      <c r="A54" s="298"/>
      <c r="B54" s="299"/>
      <c r="C54" s="299"/>
      <c r="D54" s="298"/>
      <c r="E54" s="299"/>
      <c r="F54" s="299"/>
      <c r="G54" s="300"/>
    </row>
    <row r="55" spans="1:7" s="160" customFormat="1" x14ac:dyDescent="0.25">
      <c r="A55" s="298"/>
      <c r="B55" s="299"/>
      <c r="C55" s="299"/>
      <c r="D55" s="298"/>
      <c r="E55" s="299"/>
      <c r="F55" s="299"/>
      <c r="G55" s="300"/>
    </row>
    <row r="56" spans="1:7" x14ac:dyDescent="0.25">
      <c r="G56" s="3"/>
    </row>
    <row r="57" spans="1:7" x14ac:dyDescent="0.25">
      <c r="G57" s="3"/>
    </row>
    <row r="58" spans="1:7" x14ac:dyDescent="0.25">
      <c r="G58" s="4"/>
    </row>
    <row r="59" spans="1:7" x14ac:dyDescent="0.25">
      <c r="G59" s="4"/>
    </row>
    <row r="60" spans="1:7" x14ac:dyDescent="0.25">
      <c r="G60" s="4"/>
    </row>
    <row r="61" spans="1:7" x14ac:dyDescent="0.25">
      <c r="G61" s="4"/>
    </row>
    <row r="62" spans="1:7" x14ac:dyDescent="0.25">
      <c r="G62" s="4"/>
    </row>
    <row r="63" spans="1:7" x14ac:dyDescent="0.25">
      <c r="G63" s="4"/>
    </row>
    <row r="64" spans="1:7" x14ac:dyDescent="0.25">
      <c r="G64" s="4"/>
    </row>
    <row r="65" spans="7:7" x14ac:dyDescent="0.25">
      <c r="G65" s="4"/>
    </row>
    <row r="66" spans="7:7" x14ac:dyDescent="0.25">
      <c r="G66" s="4"/>
    </row>
    <row r="67" spans="7:7" x14ac:dyDescent="0.25">
      <c r="G67" s="4"/>
    </row>
    <row r="68" spans="7:7" x14ac:dyDescent="0.25">
      <c r="G68" s="4"/>
    </row>
    <row r="69" spans="7:7" x14ac:dyDescent="0.25">
      <c r="G69" s="4"/>
    </row>
    <row r="70" spans="7:7" x14ac:dyDescent="0.25">
      <c r="G70" s="4"/>
    </row>
    <row r="71" spans="7:7" x14ac:dyDescent="0.25">
      <c r="G71" s="4"/>
    </row>
    <row r="72" spans="7:7" x14ac:dyDescent="0.25">
      <c r="G72" s="4"/>
    </row>
  </sheetData>
  <mergeCells count="1">
    <mergeCell ref="A2:F2"/>
  </mergeCells>
  <pageMargins left="0.24" right="0.25" top="0.43307086614173229" bottom="0.47244094488188981" header="0.31496062992125984" footer="0.31496062992125984"/>
  <pageSetup paperSize="9" scale="61"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2060"/>
    <pageSetUpPr fitToPage="1"/>
  </sheetPr>
  <dimension ref="A2:F52"/>
  <sheetViews>
    <sheetView showGridLines="0" topLeftCell="A37" zoomScale="90" zoomScaleNormal="90" workbookViewId="0">
      <selection activeCell="C45" sqref="A2:C45"/>
    </sheetView>
  </sheetViews>
  <sheetFormatPr baseColWidth="10" defaultRowHeight="15" x14ac:dyDescent="0.25"/>
  <cols>
    <col min="1" max="1" width="73.5703125" bestFit="1" customWidth="1"/>
    <col min="2" max="2" width="17" customWidth="1"/>
    <col min="3" max="3" width="16" customWidth="1"/>
    <col min="4" max="4" width="15.140625" style="160" bestFit="1" customWidth="1"/>
    <col min="5" max="5" width="15.28515625" style="160" bestFit="1" customWidth="1"/>
    <col min="6" max="6" width="11.42578125" style="160"/>
  </cols>
  <sheetData>
    <row r="2" spans="1:3" ht="61.5" customHeight="1" x14ac:dyDescent="0.25">
      <c r="A2" s="678" t="s">
        <v>460</v>
      </c>
      <c r="B2" s="678"/>
      <c r="C2" s="678"/>
    </row>
    <row r="3" spans="1:3" ht="30" customHeight="1" x14ac:dyDescent="0.25">
      <c r="A3" s="16" t="s">
        <v>96</v>
      </c>
      <c r="B3" s="139">
        <v>43830</v>
      </c>
      <c r="C3" s="139">
        <v>43465</v>
      </c>
    </row>
    <row r="4" spans="1:3" x14ac:dyDescent="0.25">
      <c r="A4" s="10" t="s">
        <v>11</v>
      </c>
      <c r="B4" s="11">
        <f>+B8+B9</f>
        <v>13525418929</v>
      </c>
      <c r="C4" s="11">
        <f>+C9</f>
        <v>9619268007</v>
      </c>
    </row>
    <row r="5" spans="1:3" ht="14.25" customHeight="1" x14ac:dyDescent="0.25">
      <c r="A5" s="12" t="s">
        <v>372</v>
      </c>
      <c r="B5" s="11"/>
      <c r="C5" s="11"/>
    </row>
    <row r="6" spans="1:3" x14ac:dyDescent="0.25">
      <c r="A6" s="18" t="s">
        <v>371</v>
      </c>
      <c r="B6" s="436"/>
      <c r="C6" s="436"/>
    </row>
    <row r="7" spans="1:3" x14ac:dyDescent="0.25">
      <c r="A7" s="18" t="s">
        <v>373</v>
      </c>
      <c r="B7" s="436"/>
      <c r="C7" s="436"/>
    </row>
    <row r="8" spans="1:3" x14ac:dyDescent="0.25">
      <c r="A8" s="13" t="s">
        <v>432</v>
      </c>
      <c r="B8" s="433">
        <v>1319592064</v>
      </c>
      <c r="C8" s="433">
        <v>0</v>
      </c>
    </row>
    <row r="9" spans="1:3" x14ac:dyDescent="0.25">
      <c r="A9" s="13" t="s">
        <v>428</v>
      </c>
      <c r="B9" s="433">
        <f>+Notas!C377</f>
        <v>12205826865</v>
      </c>
      <c r="C9" s="433">
        <v>9619268007</v>
      </c>
    </row>
    <row r="10" spans="1:3" x14ac:dyDescent="0.25">
      <c r="A10" s="370" t="s">
        <v>12</v>
      </c>
      <c r="B10" s="436">
        <f>+B11+B12</f>
        <v>274037650</v>
      </c>
      <c r="C10" s="436">
        <f>+C11+C12</f>
        <v>467570571</v>
      </c>
    </row>
    <row r="11" spans="1:3" x14ac:dyDescent="0.25">
      <c r="A11" s="304" t="s">
        <v>374</v>
      </c>
      <c r="B11" s="433">
        <v>104882673</v>
      </c>
      <c r="C11" s="433">
        <v>133509161</v>
      </c>
    </row>
    <row r="12" spans="1:3" x14ac:dyDescent="0.25">
      <c r="A12" s="306" t="s">
        <v>397</v>
      </c>
      <c r="B12" s="433">
        <f>+Notas!C396</f>
        <v>169154977</v>
      </c>
      <c r="C12" s="433">
        <v>334061410</v>
      </c>
    </row>
    <row r="13" spans="1:3" x14ac:dyDescent="0.25">
      <c r="A13" s="372" t="s">
        <v>13</v>
      </c>
      <c r="B13" s="437">
        <f>+B4-B10</f>
        <v>13251381279</v>
      </c>
      <c r="C13" s="437">
        <f>+C9-C10</f>
        <v>9151697436</v>
      </c>
    </row>
    <row r="14" spans="1:3" x14ac:dyDescent="0.25">
      <c r="A14" s="372" t="s">
        <v>368</v>
      </c>
      <c r="B14" s="437">
        <f>+B15+B16</f>
        <v>471828790</v>
      </c>
      <c r="C14" s="437">
        <f>+C15+C16</f>
        <v>61497333</v>
      </c>
    </row>
    <row r="15" spans="1:3" x14ac:dyDescent="0.25">
      <c r="A15" s="304" t="s">
        <v>14</v>
      </c>
      <c r="B15" s="433">
        <v>4220728</v>
      </c>
      <c r="C15" s="433">
        <v>3743455</v>
      </c>
    </row>
    <row r="16" spans="1:3" x14ac:dyDescent="0.25">
      <c r="A16" s="306" t="s">
        <v>425</v>
      </c>
      <c r="B16" s="433">
        <f>+Notas!C403</f>
        <v>467608062</v>
      </c>
      <c r="C16" s="433">
        <v>57753878</v>
      </c>
    </row>
    <row r="17" spans="1:4" x14ac:dyDescent="0.25">
      <c r="A17" s="372" t="s">
        <v>367</v>
      </c>
      <c r="B17" s="437">
        <f>+B18+B19+B20+B21+B22+B24+B25+B23</f>
        <v>5041305296</v>
      </c>
      <c r="C17" s="437">
        <f>SUM(C18:C25)</f>
        <v>3131157438</v>
      </c>
    </row>
    <row r="18" spans="1:4" x14ac:dyDescent="0.25">
      <c r="A18" s="304" t="s">
        <v>369</v>
      </c>
      <c r="B18" s="433">
        <f>91091388+33785807</f>
        <v>124877195</v>
      </c>
      <c r="C18" s="433">
        <v>79488770</v>
      </c>
    </row>
    <row r="19" spans="1:4" x14ac:dyDescent="0.25">
      <c r="A19" s="374" t="s">
        <v>15</v>
      </c>
      <c r="B19" s="433">
        <v>6632728</v>
      </c>
      <c r="C19" s="433">
        <v>6484765</v>
      </c>
    </row>
    <row r="20" spans="1:4" x14ac:dyDescent="0.25">
      <c r="A20" s="304" t="s">
        <v>16</v>
      </c>
      <c r="B20" s="433">
        <v>180489216</v>
      </c>
      <c r="C20" s="433">
        <v>161815409</v>
      </c>
    </row>
    <row r="21" spans="1:4" x14ac:dyDescent="0.25">
      <c r="A21" s="304" t="s">
        <v>17</v>
      </c>
      <c r="B21" s="433">
        <f>112957684-B22</f>
        <v>104588167</v>
      </c>
      <c r="C21" s="433">
        <v>41395811</v>
      </c>
    </row>
    <row r="22" spans="1:4" x14ac:dyDescent="0.25">
      <c r="A22" s="304" t="s">
        <v>18</v>
      </c>
      <c r="B22" s="433">
        <v>8369517</v>
      </c>
      <c r="C22" s="433">
        <v>5343018</v>
      </c>
    </row>
    <row r="23" spans="1:4" x14ac:dyDescent="0.25">
      <c r="A23" s="304" t="s">
        <v>19</v>
      </c>
      <c r="B23" s="433">
        <v>2518000</v>
      </c>
      <c r="C23" s="305">
        <v>1270248</v>
      </c>
      <c r="D23" s="528"/>
    </row>
    <row r="24" spans="1:4" x14ac:dyDescent="0.25">
      <c r="A24" s="304" t="s">
        <v>20</v>
      </c>
      <c r="B24" s="433">
        <v>17077690</v>
      </c>
      <c r="C24" s="305">
        <v>10774020</v>
      </c>
    </row>
    <row r="25" spans="1:4" x14ac:dyDescent="0.25">
      <c r="A25" s="306" t="s">
        <v>424</v>
      </c>
      <c r="B25" s="433">
        <f>+Notas!C437</f>
        <v>4596752783</v>
      </c>
      <c r="C25" s="305">
        <v>2824585397</v>
      </c>
    </row>
    <row r="26" spans="1:4" x14ac:dyDescent="0.25">
      <c r="A26" s="372" t="s">
        <v>21</v>
      </c>
      <c r="B26" s="373">
        <f>+B13-B14-B17</f>
        <v>7738247193</v>
      </c>
      <c r="C26" s="373">
        <f>+C13-C14-C17</f>
        <v>5959042665</v>
      </c>
    </row>
    <row r="27" spans="1:4" x14ac:dyDescent="0.25">
      <c r="A27" s="370" t="s">
        <v>22</v>
      </c>
      <c r="B27" s="371">
        <f>+B28-B29</f>
        <v>-3356971</v>
      </c>
      <c r="C27" s="371">
        <f>+C28-C29</f>
        <v>282497200</v>
      </c>
    </row>
    <row r="28" spans="1:4" x14ac:dyDescent="0.25">
      <c r="A28" s="304" t="s">
        <v>429</v>
      </c>
      <c r="B28" s="305">
        <f>+Notas!C447</f>
        <v>24138311</v>
      </c>
      <c r="C28" s="305">
        <v>297693145</v>
      </c>
    </row>
    <row r="29" spans="1:4" x14ac:dyDescent="0.25">
      <c r="A29" s="306" t="s">
        <v>375</v>
      </c>
      <c r="B29" s="305">
        <f>+Notas!C449</f>
        <v>27495282</v>
      </c>
      <c r="C29" s="305">
        <v>15195945</v>
      </c>
    </row>
    <row r="30" spans="1:4" ht="14.25" customHeight="1" x14ac:dyDescent="0.25">
      <c r="A30" s="370" t="s">
        <v>23</v>
      </c>
      <c r="B30" s="307"/>
      <c r="C30" s="307"/>
    </row>
    <row r="31" spans="1:4" x14ac:dyDescent="0.25">
      <c r="A31" s="372" t="s">
        <v>24</v>
      </c>
      <c r="B31" s="373">
        <f>+B32+B33</f>
        <v>1899795304</v>
      </c>
      <c r="C31" s="373">
        <f>+C32+C33</f>
        <v>3690429587</v>
      </c>
    </row>
    <row r="32" spans="1:4" x14ac:dyDescent="0.25">
      <c r="A32" s="306" t="s">
        <v>398</v>
      </c>
      <c r="B32" s="305">
        <f>+Notas!C459</f>
        <v>1368639096</v>
      </c>
      <c r="C32" s="305">
        <v>1300226481</v>
      </c>
    </row>
    <row r="33" spans="1:4" x14ac:dyDescent="0.25">
      <c r="A33" s="306" t="s">
        <v>25</v>
      </c>
      <c r="B33" s="305">
        <v>531156208</v>
      </c>
      <c r="C33" s="305">
        <v>2390203106</v>
      </c>
    </row>
    <row r="34" spans="1:4" x14ac:dyDescent="0.25">
      <c r="A34" s="372" t="s">
        <v>26</v>
      </c>
      <c r="B34" s="373">
        <f>+B35+B36</f>
        <v>-46900527</v>
      </c>
      <c r="C34" s="373">
        <f>+C35+C36</f>
        <v>-1951122978</v>
      </c>
    </row>
    <row r="35" spans="1:4" x14ac:dyDescent="0.25">
      <c r="A35" s="306" t="s">
        <v>399</v>
      </c>
      <c r="B35" s="305">
        <f>-Notas!C465</f>
        <v>-46900527</v>
      </c>
      <c r="C35" s="305">
        <v>-101699600</v>
      </c>
    </row>
    <row r="36" spans="1:4" x14ac:dyDescent="0.25">
      <c r="A36" s="304" t="s">
        <v>25</v>
      </c>
      <c r="B36" s="433">
        <v>0</v>
      </c>
      <c r="C36" s="305">
        <v>-1849423378</v>
      </c>
      <c r="D36" s="528"/>
    </row>
    <row r="37" spans="1:4" x14ac:dyDescent="0.25">
      <c r="A37" s="372" t="s">
        <v>27</v>
      </c>
      <c r="B37" s="373">
        <f>B38</f>
        <v>75767202</v>
      </c>
      <c r="C37" s="373">
        <v>0</v>
      </c>
    </row>
    <row r="38" spans="1:4" x14ac:dyDescent="0.25">
      <c r="A38" s="304" t="s">
        <v>376</v>
      </c>
      <c r="B38" s="305">
        <f>+Notas!C472</f>
        <v>75767202</v>
      </c>
      <c r="C38" s="305">
        <v>0</v>
      </c>
    </row>
    <row r="39" spans="1:4" x14ac:dyDescent="0.25">
      <c r="A39" s="372" t="s">
        <v>28</v>
      </c>
      <c r="B39" s="373">
        <v>0</v>
      </c>
      <c r="C39" s="373">
        <v>0</v>
      </c>
    </row>
    <row r="40" spans="1:4" x14ac:dyDescent="0.25">
      <c r="A40" s="304" t="s">
        <v>29</v>
      </c>
      <c r="B40" s="305">
        <v>0</v>
      </c>
      <c r="C40" s="305">
        <v>0</v>
      </c>
    </row>
    <row r="41" spans="1:4" x14ac:dyDescent="0.25">
      <c r="A41" s="304" t="s">
        <v>30</v>
      </c>
      <c r="B41" s="305">
        <v>0</v>
      </c>
      <c r="C41" s="305">
        <v>0</v>
      </c>
    </row>
    <row r="42" spans="1:4" x14ac:dyDescent="0.25">
      <c r="A42" s="372" t="s">
        <v>31</v>
      </c>
      <c r="B42" s="373">
        <f>+B26+B27+B31+B34+B37</f>
        <v>9663552201</v>
      </c>
      <c r="C42" s="373">
        <f>+C26+C27+C31+C34</f>
        <v>7980846474</v>
      </c>
    </row>
    <row r="43" spans="1:4" x14ac:dyDescent="0.25">
      <c r="A43" s="372" t="s">
        <v>32</v>
      </c>
      <c r="B43" s="305">
        <v>853165781</v>
      </c>
      <c r="C43" s="305">
        <v>790947061</v>
      </c>
    </row>
    <row r="44" spans="1:4" x14ac:dyDescent="0.25">
      <c r="A44" s="372" t="s">
        <v>33</v>
      </c>
      <c r="B44" s="375">
        <f>+B42-B43</f>
        <v>8810386420</v>
      </c>
      <c r="C44" s="375">
        <f>+C42-C43</f>
        <v>7189899413</v>
      </c>
    </row>
    <row r="45" spans="1:4" ht="15.75" x14ac:dyDescent="0.25">
      <c r="A45" s="177" t="s">
        <v>495</v>
      </c>
      <c r="B45" s="5"/>
      <c r="C45" s="5"/>
    </row>
    <row r="46" spans="1:4" x14ac:dyDescent="0.25">
      <c r="B46" s="5"/>
      <c r="C46" s="5"/>
    </row>
    <row r="47" spans="1:4" x14ac:dyDescent="0.25">
      <c r="A47" s="102"/>
      <c r="B47" s="5"/>
      <c r="C47" s="160"/>
    </row>
    <row r="48" spans="1:4" x14ac:dyDescent="0.25">
      <c r="A48" s="102"/>
      <c r="B48" s="5"/>
      <c r="C48" s="160"/>
    </row>
    <row r="49" spans="2:3" x14ac:dyDescent="0.25">
      <c r="B49" s="5"/>
      <c r="C49" s="160"/>
    </row>
    <row r="50" spans="2:3" x14ac:dyDescent="0.25">
      <c r="C50" s="5"/>
    </row>
    <row r="52" spans="2:3" x14ac:dyDescent="0.25">
      <c r="B52" s="5"/>
    </row>
  </sheetData>
  <mergeCells count="1">
    <mergeCell ref="A2:C2"/>
  </mergeCells>
  <pageMargins left="0.9" right="0.70866141732283472" top="0.56999999999999995" bottom="0.74803149606299213" header="0.31496062992125984" footer="0.31496062992125984"/>
  <pageSetup paperSize="9" scale="79"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2060"/>
    <pageSetUpPr fitToPage="1"/>
  </sheetPr>
  <dimension ref="A2:J57"/>
  <sheetViews>
    <sheetView topLeftCell="A19" zoomScale="70" zoomScaleNormal="70" workbookViewId="0">
      <selection activeCell="C35" sqref="A2:C35"/>
    </sheetView>
  </sheetViews>
  <sheetFormatPr baseColWidth="10" defaultRowHeight="15" x14ac:dyDescent="0.25"/>
  <cols>
    <col min="1" max="1" width="85.42578125" customWidth="1"/>
    <col min="2" max="2" width="22.7109375" customWidth="1"/>
    <col min="3" max="3" width="23.28515625" customWidth="1"/>
    <col min="5" max="5" width="2.42578125" customWidth="1"/>
    <col min="7" max="7" width="27.28515625" hidden="1" customWidth="1"/>
    <col min="8" max="8" width="23.85546875" style="526" hidden="1" customWidth="1"/>
    <col min="9" max="10" width="13.5703125" hidden="1" customWidth="1"/>
    <col min="11" max="11" width="0" hidden="1" customWidth="1"/>
  </cols>
  <sheetData>
    <row r="2" spans="1:9" ht="59.25" customHeight="1" x14ac:dyDescent="0.25">
      <c r="A2" s="678" t="s">
        <v>463</v>
      </c>
      <c r="B2" s="678"/>
      <c r="C2" s="678"/>
    </row>
    <row r="3" spans="1:9" x14ac:dyDescent="0.25">
      <c r="A3" s="4"/>
      <c r="B3" s="4"/>
      <c r="C3" s="4"/>
    </row>
    <row r="4" spans="1:9" ht="30" customHeight="1" x14ac:dyDescent="0.25">
      <c r="A4" s="16"/>
      <c r="B4" s="139">
        <v>43830</v>
      </c>
      <c r="C4" s="139">
        <v>43465</v>
      </c>
      <c r="G4" t="s">
        <v>464</v>
      </c>
      <c r="H4" s="526">
        <f>+'Balance General'!C15</f>
        <v>114620494</v>
      </c>
    </row>
    <row r="5" spans="1:9" x14ac:dyDescent="0.25">
      <c r="A5" s="8" t="s">
        <v>34</v>
      </c>
      <c r="B5" s="14"/>
      <c r="C5" s="14"/>
      <c r="G5" t="s">
        <v>465</v>
      </c>
      <c r="H5" s="526">
        <f>+'Estado de Resultados'!B4</f>
        <v>13525418929</v>
      </c>
    </row>
    <row r="6" spans="1:9" x14ac:dyDescent="0.25">
      <c r="A6" s="13" t="s">
        <v>35</v>
      </c>
      <c r="B6" s="447">
        <f>+H10-B24</f>
        <v>12124729374</v>
      </c>
      <c r="C6" s="110">
        <v>9619268007</v>
      </c>
    </row>
    <row r="7" spans="1:9" x14ac:dyDescent="0.25">
      <c r="A7" s="14" t="s">
        <v>36</v>
      </c>
      <c r="B7" s="448">
        <f>+H36-H42-6960197</f>
        <v>-1288409958</v>
      </c>
      <c r="C7" s="376">
        <v>-1359966577</v>
      </c>
    </row>
    <row r="8" spans="1:9" x14ac:dyDescent="0.25">
      <c r="A8" s="14" t="s">
        <v>37</v>
      </c>
      <c r="B8" s="376">
        <f>+J19+H27+H42+H52+H57-B29</f>
        <v>-2353059565</v>
      </c>
      <c r="C8" s="378">
        <v>-2258414507</v>
      </c>
    </row>
    <row r="9" spans="1:9" ht="24" customHeight="1" x14ac:dyDescent="0.25">
      <c r="A9" s="120" t="s">
        <v>38</v>
      </c>
      <c r="B9" s="377">
        <f>SUM(B6:B8)</f>
        <v>8483259851</v>
      </c>
      <c r="C9" s="377">
        <f>SUM(C6:C8)</f>
        <v>6000886923</v>
      </c>
      <c r="G9" t="s">
        <v>466</v>
      </c>
      <c r="H9" s="526">
        <f>+'Balance General'!B15</f>
        <v>195717985</v>
      </c>
    </row>
    <row r="10" spans="1:9" x14ac:dyDescent="0.25">
      <c r="A10" s="10" t="s">
        <v>39</v>
      </c>
      <c r="B10" s="110"/>
      <c r="C10" s="110"/>
      <c r="H10" s="526">
        <f>+H4+H5-H9</f>
        <v>13444321438</v>
      </c>
    </row>
    <row r="11" spans="1:9" x14ac:dyDescent="0.25">
      <c r="A11" s="14" t="s">
        <v>40</v>
      </c>
      <c r="B11" s="110">
        <v>0</v>
      </c>
      <c r="C11" s="110">
        <v>268550685</v>
      </c>
    </row>
    <row r="12" spans="1:9" x14ac:dyDescent="0.25">
      <c r="A12" s="10" t="s">
        <v>41</v>
      </c>
      <c r="B12" s="110"/>
      <c r="C12" s="110"/>
    </row>
    <row r="13" spans="1:9" x14ac:dyDescent="0.25">
      <c r="A13" s="15" t="s">
        <v>42</v>
      </c>
      <c r="B13" s="447">
        <v>-44462163</v>
      </c>
      <c r="C13" s="110">
        <v>-9396696</v>
      </c>
    </row>
    <row r="14" spans="1:9" x14ac:dyDescent="0.25">
      <c r="A14" s="10" t="s">
        <v>43</v>
      </c>
      <c r="B14" s="111">
        <f>SUM(B9:B13)</f>
        <v>8438797688</v>
      </c>
      <c r="C14" s="111">
        <f>SUM(C9:C13)</f>
        <v>6260040912</v>
      </c>
      <c r="G14" s="679" t="s">
        <v>96</v>
      </c>
      <c r="H14" s="680" t="s">
        <v>190</v>
      </c>
      <c r="I14" s="680"/>
    </row>
    <row r="15" spans="1:9" x14ac:dyDescent="0.25">
      <c r="A15" s="14" t="s">
        <v>44</v>
      </c>
      <c r="B15" s="447">
        <f>-J18+H47</f>
        <v>-1031505344</v>
      </c>
      <c r="C15" s="110">
        <v>-790947061</v>
      </c>
      <c r="G15" s="679"/>
      <c r="H15" s="422">
        <v>43830</v>
      </c>
      <c r="I15" s="422">
        <v>43465</v>
      </c>
    </row>
    <row r="16" spans="1:9" x14ac:dyDescent="0.25">
      <c r="A16" s="124" t="s">
        <v>45</v>
      </c>
      <c r="B16" s="125">
        <f>+B14+B15</f>
        <v>7407292344</v>
      </c>
      <c r="C16" s="125">
        <f>+C14+C15</f>
        <v>5469093851</v>
      </c>
      <c r="G16" s="277" t="s">
        <v>196</v>
      </c>
      <c r="H16" s="121"/>
      <c r="I16" s="121"/>
    </row>
    <row r="17" spans="1:10" x14ac:dyDescent="0.25">
      <c r="A17" s="8" t="s">
        <v>55</v>
      </c>
      <c r="B17" s="110"/>
      <c r="C17" s="110"/>
      <c r="G17" s="277" t="s">
        <v>274</v>
      </c>
      <c r="H17" s="121">
        <v>22071042</v>
      </c>
      <c r="I17" s="121"/>
    </row>
    <row r="18" spans="1:10" x14ac:dyDescent="0.25">
      <c r="A18" s="14" t="s">
        <v>46</v>
      </c>
      <c r="B18" s="447">
        <v>0</v>
      </c>
      <c r="C18" s="110">
        <v>29281846</v>
      </c>
      <c r="G18" s="277" t="s">
        <v>263</v>
      </c>
      <c r="H18" s="121">
        <f>790947060+9999</f>
        <v>790957059</v>
      </c>
      <c r="I18" s="121">
        <v>572469818</v>
      </c>
      <c r="J18" s="5">
        <f>+H18+H17-I18</f>
        <v>240558283</v>
      </c>
    </row>
    <row r="19" spans="1:10" x14ac:dyDescent="0.25">
      <c r="A19" s="14" t="s">
        <v>47</v>
      </c>
      <c r="B19" s="447">
        <f>-'Balance General'!B10+'Balance General'!C10</f>
        <v>-16803009764.539803</v>
      </c>
      <c r="C19" s="110">
        <v>-268550685</v>
      </c>
      <c r="G19" s="277" t="s">
        <v>326</v>
      </c>
      <c r="H19" s="121">
        <f>9999+94536607</f>
        <v>94546606</v>
      </c>
      <c r="I19" s="121">
        <v>49183455</v>
      </c>
      <c r="J19" s="5">
        <f>+I19-H19</f>
        <v>-45363151</v>
      </c>
    </row>
    <row r="20" spans="1:10" hidden="1" x14ac:dyDescent="0.25">
      <c r="A20" s="549" t="s">
        <v>48</v>
      </c>
      <c r="B20" s="550">
        <v>0</v>
      </c>
      <c r="C20" s="550">
        <v>0</v>
      </c>
      <c r="G20" s="277" t="s">
        <v>197</v>
      </c>
      <c r="H20" s="121">
        <v>11827302</v>
      </c>
      <c r="I20" s="121">
        <v>1636364</v>
      </c>
    </row>
    <row r="21" spans="1:10" x14ac:dyDescent="0.25">
      <c r="A21" s="14" t="s">
        <v>49</v>
      </c>
      <c r="B21" s="447">
        <v>-376372503</v>
      </c>
      <c r="C21" s="110">
        <v>-207291086</v>
      </c>
      <c r="G21" s="277" t="s">
        <v>275</v>
      </c>
      <c r="H21" s="121"/>
      <c r="I21" s="121">
        <v>5222547</v>
      </c>
    </row>
    <row r="22" spans="1:10" hidden="1" x14ac:dyDescent="0.25">
      <c r="A22" s="549" t="s">
        <v>50</v>
      </c>
      <c r="B22" s="550">
        <v>0</v>
      </c>
      <c r="C22" s="550">
        <v>0</v>
      </c>
      <c r="G22" s="277" t="s">
        <v>327</v>
      </c>
      <c r="H22" s="121"/>
      <c r="I22" s="121">
        <v>2178000</v>
      </c>
    </row>
    <row r="23" spans="1:10" hidden="1" x14ac:dyDescent="0.25">
      <c r="A23" s="549" t="s">
        <v>51</v>
      </c>
      <c r="B23" s="550">
        <v>0</v>
      </c>
      <c r="C23" s="550">
        <v>0</v>
      </c>
      <c r="G23" s="277" t="s">
        <v>288</v>
      </c>
      <c r="H23" s="121"/>
      <c r="I23" s="121">
        <v>0</v>
      </c>
    </row>
    <row r="24" spans="1:10" x14ac:dyDescent="0.25">
      <c r="A24" s="14" t="s">
        <v>52</v>
      </c>
      <c r="B24" s="447">
        <f>'Estado de Resultados'!B8</f>
        <v>1319592064</v>
      </c>
      <c r="C24" s="110">
        <v>1300266481</v>
      </c>
      <c r="G24" s="277" t="s">
        <v>289</v>
      </c>
      <c r="H24" s="121"/>
      <c r="I24" s="121">
        <v>0</v>
      </c>
    </row>
    <row r="25" spans="1:10" x14ac:dyDescent="0.25">
      <c r="A25" s="124" t="s">
        <v>53</v>
      </c>
      <c r="B25" s="125">
        <f>SUM(B17:B24)</f>
        <v>-15859790203.539803</v>
      </c>
      <c r="C25" s="125">
        <f>SUM(C17:C24)</f>
        <v>853706556</v>
      </c>
      <c r="G25" s="508" t="s">
        <v>97</v>
      </c>
      <c r="H25" s="296">
        <f>SUM(H16:H24)</f>
        <v>919402009</v>
      </c>
      <c r="I25" s="296">
        <f>SUM(I17:I24)</f>
        <v>630690184</v>
      </c>
    </row>
    <row r="26" spans="1:10" x14ac:dyDescent="0.25">
      <c r="A26" s="8" t="s">
        <v>54</v>
      </c>
      <c r="B26" s="110"/>
      <c r="C26" s="110"/>
    </row>
    <row r="27" spans="1:10" hidden="1" x14ac:dyDescent="0.25">
      <c r="A27" s="549" t="s">
        <v>56</v>
      </c>
      <c r="B27" s="550">
        <v>0</v>
      </c>
      <c r="C27" s="550">
        <v>0</v>
      </c>
    </row>
    <row r="28" spans="1:10" x14ac:dyDescent="0.25">
      <c r="A28" s="14" t="s">
        <v>57</v>
      </c>
      <c r="B28" s="447">
        <v>0</v>
      </c>
      <c r="C28" s="447">
        <v>82521168</v>
      </c>
    </row>
    <row r="29" spans="1:10" x14ac:dyDescent="0.25">
      <c r="A29" s="14" t="s">
        <v>58</v>
      </c>
      <c r="B29" s="447">
        <f>'Estado de Resultados'!B35</f>
        <v>-46900527</v>
      </c>
      <c r="C29" s="447">
        <v>-101699600</v>
      </c>
    </row>
    <row r="30" spans="1:10" x14ac:dyDescent="0.25">
      <c r="A30" s="124" t="s">
        <v>59</v>
      </c>
      <c r="B30" s="125">
        <f>SUM(B26:B29)</f>
        <v>-46900527</v>
      </c>
      <c r="C30" s="125">
        <f>SUM(C26:C29)</f>
        <v>-19178432</v>
      </c>
    </row>
    <row r="31" spans="1:10" s="558" customFormat="1" ht="21" x14ac:dyDescent="0.35">
      <c r="A31" s="561" t="s">
        <v>272</v>
      </c>
      <c r="B31" s="560">
        <f>+'Estado de Resultados'!B33</f>
        <v>531156208</v>
      </c>
      <c r="C31" s="560">
        <v>540779728</v>
      </c>
      <c r="D31" s="557"/>
      <c r="H31" s="559"/>
    </row>
    <row r="32" spans="1:10" x14ac:dyDescent="0.25">
      <c r="A32" s="124" t="s">
        <v>60</v>
      </c>
      <c r="B32" s="125">
        <f>+B16+B25+B31+B30</f>
        <v>-7968242178.5398026</v>
      </c>
      <c r="C32" s="125">
        <f>+C16+C25+C30+C31</f>
        <v>6844401703</v>
      </c>
    </row>
    <row r="33" spans="1:8" x14ac:dyDescent="0.25">
      <c r="A33" s="124" t="s">
        <v>61</v>
      </c>
      <c r="B33" s="125">
        <f>+C34</f>
        <v>17184361649</v>
      </c>
      <c r="C33" s="125">
        <v>10339959946</v>
      </c>
      <c r="G33" t="s">
        <v>467</v>
      </c>
      <c r="H33" s="526">
        <f>-'Balance General'!F6</f>
        <v>-36585379</v>
      </c>
    </row>
    <row r="34" spans="1:8" x14ac:dyDescent="0.25">
      <c r="A34" s="124" t="s">
        <v>62</v>
      </c>
      <c r="B34" s="125">
        <f>+B32+B33</f>
        <v>9216119470.4601974</v>
      </c>
      <c r="C34" s="125">
        <f>+C33+C32</f>
        <v>17184361649</v>
      </c>
      <c r="G34" t="s">
        <v>468</v>
      </c>
      <c r="H34" s="526">
        <f>(('Estado de Resultados'!B4+'Estado de Resultados'!B33+'Estado de Resultados'!B38+'Estado de Resultados'!B28)-'Estado de Resultados'!B42)*-1</f>
        <v>-4492928449</v>
      </c>
    </row>
    <row r="35" spans="1:8" x14ac:dyDescent="0.25">
      <c r="A35" s="558" t="str">
        <f>'Estado de Resultados'!A45</f>
        <v>Las notas que se acompañan forman parte integrante de los Estados Financieros.</v>
      </c>
      <c r="G35" t="s">
        <v>469</v>
      </c>
      <c r="H35" s="526">
        <f>+'Balance General'!E6</f>
        <v>29209612</v>
      </c>
    </row>
    <row r="36" spans="1:8" ht="24.75" customHeight="1" x14ac:dyDescent="0.25">
      <c r="H36" s="526">
        <f>SUM(H33:H35)</f>
        <v>-4500304216</v>
      </c>
    </row>
    <row r="38" spans="1:8" x14ac:dyDescent="0.25">
      <c r="G38" t="s">
        <v>476</v>
      </c>
      <c r="H38" s="526">
        <v>-690101369</v>
      </c>
    </row>
    <row r="39" spans="1:8" x14ac:dyDescent="0.25">
      <c r="G39" t="s">
        <v>470</v>
      </c>
      <c r="H39" s="526">
        <f>-'Balance General'!F12</f>
        <v>-20514227</v>
      </c>
    </row>
    <row r="40" spans="1:8" x14ac:dyDescent="0.25">
      <c r="G40" t="s">
        <v>471</v>
      </c>
      <c r="H40" s="526">
        <f>-Notas!C410-Notas!C412-Notas!C413-Notas!C414-Notas!C415-Notas!C409----Notas!C420-Notas!C421-Notas!C422-Notas!C433</f>
        <v>-3375050161</v>
      </c>
    </row>
    <row r="41" spans="1:8" s="51" customFormat="1" x14ac:dyDescent="0.25">
      <c r="G41" s="51" t="s">
        <v>472</v>
      </c>
      <c r="H41" s="526">
        <f>+'Balance General'!E12+Notas!C319</f>
        <v>866811302</v>
      </c>
    </row>
    <row r="42" spans="1:8" s="51" customFormat="1" x14ac:dyDescent="0.25">
      <c r="H42" s="526">
        <f>SUM(H38:H41)</f>
        <v>-3218854455</v>
      </c>
    </row>
    <row r="43" spans="1:8" s="51" customFormat="1" x14ac:dyDescent="0.25">
      <c r="H43" s="526"/>
    </row>
    <row r="44" spans="1:8" x14ac:dyDescent="0.25">
      <c r="G44" t="s">
        <v>473</v>
      </c>
      <c r="H44" s="526">
        <f>-'Balance General'!F11</f>
        <v>-790947061</v>
      </c>
    </row>
    <row r="45" spans="1:8" x14ac:dyDescent="0.25">
      <c r="B45" s="431"/>
      <c r="G45" t="s">
        <v>474</v>
      </c>
      <c r="H45" s="526">
        <f>-'Estado de Resultados'!B43</f>
        <v>-853165781</v>
      </c>
    </row>
    <row r="46" spans="1:8" x14ac:dyDescent="0.25">
      <c r="G46" t="s">
        <v>475</v>
      </c>
      <c r="H46" s="526">
        <f>+'Balance General'!E11</f>
        <v>853165781</v>
      </c>
    </row>
    <row r="47" spans="1:8" x14ac:dyDescent="0.25">
      <c r="H47" s="526">
        <f>SUM(H44:H46)</f>
        <v>-790947061</v>
      </c>
    </row>
    <row r="50" spans="7:8" x14ac:dyDescent="0.25">
      <c r="G50" t="s">
        <v>477</v>
      </c>
      <c r="H50" s="526">
        <v>-29281846</v>
      </c>
    </row>
    <row r="51" spans="7:8" x14ac:dyDescent="0.25">
      <c r="G51" s="51" t="s">
        <v>478</v>
      </c>
      <c r="H51" s="526">
        <v>102193461</v>
      </c>
    </row>
    <row r="52" spans="7:8" x14ac:dyDescent="0.25">
      <c r="H52" s="526">
        <f>SUM(H50:H51)</f>
        <v>72911615</v>
      </c>
    </row>
    <row r="56" spans="7:8" x14ac:dyDescent="0.25">
      <c r="G56" s="245" t="s">
        <v>480</v>
      </c>
      <c r="H56" s="526">
        <v>0</v>
      </c>
    </row>
    <row r="57" spans="7:8" x14ac:dyDescent="0.25">
      <c r="G57" s="245" t="s">
        <v>479</v>
      </c>
      <c r="H57" s="246">
        <f>790564860+781039</f>
        <v>791345899</v>
      </c>
    </row>
  </sheetData>
  <mergeCells count="3">
    <mergeCell ref="A2:C2"/>
    <mergeCell ref="G14:G15"/>
    <mergeCell ref="H14:I14"/>
  </mergeCells>
  <pageMargins left="0.34" right="0.25" top="0.74803149606299213" bottom="0.74803149606299213" header="0.31496062992125984" footer="0.31496062992125984"/>
  <pageSetup paperSize="9" scale="95" orientation="portrait"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2060"/>
    <pageSetUpPr fitToPage="1"/>
  </sheetPr>
  <dimension ref="B2:N26"/>
  <sheetViews>
    <sheetView showGridLines="0" topLeftCell="A13" zoomScale="85" zoomScaleNormal="85" workbookViewId="0">
      <selection activeCell="N16" sqref="A2:N16"/>
    </sheetView>
  </sheetViews>
  <sheetFormatPr baseColWidth="10" defaultColWidth="11.28515625" defaultRowHeight="15" x14ac:dyDescent="0.25"/>
  <cols>
    <col min="1" max="1" width="2.7109375" style="51" customWidth="1"/>
    <col min="2" max="2" width="36.28515625" style="51" customWidth="1"/>
    <col min="3" max="3" width="11.7109375" style="51" customWidth="1"/>
    <col min="4" max="4" width="13.7109375" style="51" bestFit="1" customWidth="1"/>
    <col min="5" max="5" width="12.140625" style="51" customWidth="1"/>
    <col min="6" max="6" width="14.28515625" style="51" customWidth="1"/>
    <col min="7" max="7" width="14.140625" style="51" bestFit="1" customWidth="1"/>
    <col min="8" max="8" width="15.140625" style="51" bestFit="1" customWidth="1"/>
    <col min="9" max="9" width="14" style="51" customWidth="1"/>
    <col min="10" max="10" width="13.7109375" style="51" customWidth="1"/>
    <col min="11" max="11" width="14.7109375" style="51" customWidth="1"/>
    <col min="12" max="12" width="13.85546875" style="51" customWidth="1"/>
    <col min="13" max="13" width="14.28515625" style="51" customWidth="1"/>
    <col min="14" max="14" width="15.5703125" style="51" customWidth="1"/>
    <col min="15" max="15" width="2.7109375" style="51" customWidth="1"/>
    <col min="16" max="16384" width="11.28515625" style="51"/>
  </cols>
  <sheetData>
    <row r="2" spans="2:14" ht="18.75" customHeight="1" x14ac:dyDescent="0.25">
      <c r="B2" s="678" t="s">
        <v>260</v>
      </c>
      <c r="C2" s="678"/>
      <c r="D2" s="678"/>
      <c r="E2" s="678"/>
      <c r="F2" s="678"/>
      <c r="G2" s="678"/>
      <c r="H2" s="678"/>
      <c r="I2" s="678"/>
      <c r="J2" s="678"/>
      <c r="K2" s="678"/>
      <c r="L2" s="678"/>
      <c r="M2" s="678"/>
      <c r="N2" s="678"/>
    </row>
    <row r="3" spans="2:14" ht="21.75" customHeight="1" x14ac:dyDescent="0.25">
      <c r="B3" s="678" t="s">
        <v>462</v>
      </c>
      <c r="C3" s="678"/>
      <c r="D3" s="678"/>
      <c r="E3" s="678"/>
      <c r="F3" s="678"/>
      <c r="G3" s="678"/>
      <c r="H3" s="678"/>
      <c r="I3" s="678"/>
      <c r="J3" s="678"/>
      <c r="K3" s="678"/>
      <c r="L3" s="678"/>
      <c r="M3" s="678"/>
      <c r="N3" s="678"/>
    </row>
    <row r="4" spans="2:14" ht="21.75" customHeight="1" x14ac:dyDescent="0.25">
      <c r="B4" s="681" t="s">
        <v>379</v>
      </c>
      <c r="C4" s="681"/>
      <c r="D4" s="681"/>
      <c r="E4" s="681"/>
      <c r="F4" s="681"/>
      <c r="G4" s="681"/>
      <c r="H4" s="681"/>
      <c r="I4" s="681"/>
      <c r="J4" s="681"/>
      <c r="K4" s="681"/>
      <c r="L4" s="681"/>
      <c r="M4" s="681"/>
      <c r="N4" s="681"/>
    </row>
    <row r="5" spans="2:14" ht="15" customHeight="1" x14ac:dyDescent="0.25">
      <c r="B5" s="682" t="s">
        <v>63</v>
      </c>
      <c r="C5" s="684" t="s">
        <v>64</v>
      </c>
      <c r="D5" s="685"/>
      <c r="E5" s="685"/>
      <c r="F5" s="686"/>
      <c r="G5" s="684" t="s">
        <v>67</v>
      </c>
      <c r="H5" s="685"/>
      <c r="I5" s="685"/>
      <c r="J5" s="686"/>
      <c r="K5" s="687" t="s">
        <v>258</v>
      </c>
      <c r="L5" s="687"/>
      <c r="M5" s="687" t="s">
        <v>9</v>
      </c>
      <c r="N5" s="687"/>
    </row>
    <row r="6" spans="2:14" x14ac:dyDescent="0.25">
      <c r="B6" s="683"/>
      <c r="C6" s="432" t="s">
        <v>269</v>
      </c>
      <c r="D6" s="432" t="s">
        <v>65</v>
      </c>
      <c r="E6" s="432" t="s">
        <v>377</v>
      </c>
      <c r="F6" s="432" t="s">
        <v>66</v>
      </c>
      <c r="G6" s="432" t="s">
        <v>68</v>
      </c>
      <c r="H6" s="432" t="s">
        <v>69</v>
      </c>
      <c r="I6" s="432" t="s">
        <v>378</v>
      </c>
      <c r="J6" s="432" t="s">
        <v>380</v>
      </c>
      <c r="K6" s="432" t="s">
        <v>259</v>
      </c>
      <c r="L6" s="432" t="s">
        <v>70</v>
      </c>
      <c r="M6" s="380">
        <v>43830</v>
      </c>
      <c r="N6" s="380">
        <v>43465</v>
      </c>
    </row>
    <row r="7" spans="2:14" ht="15" customHeight="1" x14ac:dyDescent="0.25">
      <c r="B7" s="379" t="s">
        <v>381</v>
      </c>
      <c r="C7" s="103">
        <v>0</v>
      </c>
      <c r="D7" s="52">
        <v>0</v>
      </c>
      <c r="E7" s="52">
        <v>100000</v>
      </c>
      <c r="F7" s="52">
        <v>22000000000</v>
      </c>
      <c r="G7" s="52">
        <v>683771202</v>
      </c>
      <c r="H7" s="52">
        <v>5369781513</v>
      </c>
      <c r="I7" s="52">
        <v>35747498</v>
      </c>
      <c r="J7" s="52">
        <v>22746632</v>
      </c>
      <c r="K7" s="52">
        <v>0</v>
      </c>
      <c r="L7" s="104">
        <v>7189899413</v>
      </c>
      <c r="M7" s="552">
        <f>N14</f>
        <v>35302046258</v>
      </c>
      <c r="N7" s="553">
        <v>28246865652</v>
      </c>
    </row>
    <row r="8" spans="2:14" x14ac:dyDescent="0.25">
      <c r="B8" s="379" t="s">
        <v>382</v>
      </c>
      <c r="C8" s="103">
        <v>0</v>
      </c>
      <c r="D8" s="52">
        <v>0</v>
      </c>
      <c r="E8" s="52">
        <v>0</v>
      </c>
      <c r="F8" s="52">
        <v>0</v>
      </c>
      <c r="G8" s="52">
        <v>0</v>
      </c>
      <c r="H8" s="52">
        <v>0</v>
      </c>
      <c r="I8" s="52">
        <v>0</v>
      </c>
      <c r="J8" s="52">
        <v>0</v>
      </c>
      <c r="K8" s="52">
        <v>0</v>
      </c>
      <c r="L8" s="53">
        <v>0</v>
      </c>
      <c r="M8" s="552">
        <v>0</v>
      </c>
      <c r="N8" s="556">
        <v>-134718807</v>
      </c>
    </row>
    <row r="9" spans="2:14" x14ac:dyDescent="0.25">
      <c r="B9" s="379" t="s">
        <v>222</v>
      </c>
      <c r="C9" s="103">
        <v>0</v>
      </c>
      <c r="D9" s="52">
        <v>0</v>
      </c>
      <c r="E9" s="52">
        <v>0</v>
      </c>
      <c r="F9" s="52">
        <v>0</v>
      </c>
      <c r="G9" s="52">
        <f>+G13-G7</f>
        <v>359494971</v>
      </c>
      <c r="H9" s="52">
        <v>0</v>
      </c>
      <c r="I9" s="52">
        <v>0</v>
      </c>
      <c r="J9" s="52">
        <v>0</v>
      </c>
      <c r="K9" s="52">
        <v>0</v>
      </c>
      <c r="L9" s="104">
        <f>-G9</f>
        <v>-359494971</v>
      </c>
      <c r="M9" s="552">
        <f>SUM(C9:L9)</f>
        <v>0</v>
      </c>
      <c r="N9" s="552">
        <v>0</v>
      </c>
    </row>
    <row r="10" spans="2:14" ht="15" customHeight="1" x14ac:dyDescent="0.25">
      <c r="B10" s="382" t="s">
        <v>223</v>
      </c>
      <c r="C10" s="103">
        <v>0</v>
      </c>
      <c r="D10" s="52">
        <v>0</v>
      </c>
      <c r="E10" s="52">
        <v>0</v>
      </c>
      <c r="F10" s="52">
        <v>0</v>
      </c>
      <c r="G10" s="53">
        <v>0</v>
      </c>
      <c r="H10" s="52">
        <f>+H13-H7</f>
        <v>6830404442</v>
      </c>
      <c r="I10" s="52">
        <v>0</v>
      </c>
      <c r="J10" s="53">
        <v>0</v>
      </c>
      <c r="K10" s="53">
        <v>0</v>
      </c>
      <c r="L10" s="104">
        <f>-H10</f>
        <v>-6830404442</v>
      </c>
      <c r="M10" s="552">
        <f>SUM(C10:L10)</f>
        <v>0</v>
      </c>
      <c r="N10" s="555">
        <v>0</v>
      </c>
    </row>
    <row r="11" spans="2:14" ht="15" customHeight="1" x14ac:dyDescent="0.25">
      <c r="B11" s="382" t="s">
        <v>484</v>
      </c>
      <c r="C11" s="103">
        <v>0</v>
      </c>
      <c r="D11" s="52">
        <v>0</v>
      </c>
      <c r="E11" s="52">
        <v>0</v>
      </c>
      <c r="F11" s="52">
        <v>0</v>
      </c>
      <c r="G11" s="52">
        <v>0</v>
      </c>
      <c r="H11" s="52">
        <v>0</v>
      </c>
      <c r="I11" s="52">
        <v>0</v>
      </c>
      <c r="J11" s="52">
        <f>+J13-J7</f>
        <v>7601341</v>
      </c>
      <c r="K11" s="53">
        <v>0</v>
      </c>
      <c r="L11" s="53">
        <v>0</v>
      </c>
      <c r="M11" s="552">
        <f>SUM(C11:L11)</f>
        <v>7601341</v>
      </c>
      <c r="N11" s="555">
        <v>0</v>
      </c>
    </row>
    <row r="12" spans="2:14" ht="15" customHeight="1" x14ac:dyDescent="0.25">
      <c r="B12" s="382" t="s">
        <v>383</v>
      </c>
      <c r="C12" s="103">
        <v>0</v>
      </c>
      <c r="D12" s="53">
        <v>0</v>
      </c>
      <c r="E12" s="53">
        <v>0</v>
      </c>
      <c r="F12" s="53">
        <v>0</v>
      </c>
      <c r="G12" s="53">
        <v>0</v>
      </c>
      <c r="H12" s="53">
        <v>0</v>
      </c>
      <c r="I12" s="53">
        <v>0</v>
      </c>
      <c r="J12" s="53">
        <v>0</v>
      </c>
      <c r="K12" s="53">
        <v>0</v>
      </c>
      <c r="L12" s="105">
        <f>+L13</f>
        <v>8810386420</v>
      </c>
      <c r="M12" s="552">
        <f>SUM(C12:L12)</f>
        <v>8810386420</v>
      </c>
      <c r="N12" s="554">
        <v>7189899413</v>
      </c>
    </row>
    <row r="13" spans="2:14" x14ac:dyDescent="0.25">
      <c r="B13" s="381" t="s">
        <v>267</v>
      </c>
      <c r="C13" s="54">
        <v>0</v>
      </c>
      <c r="D13" s="54">
        <v>0</v>
      </c>
      <c r="E13" s="54">
        <v>100000</v>
      </c>
      <c r="F13" s="54">
        <v>22000000000</v>
      </c>
      <c r="G13" s="54">
        <v>1043266173</v>
      </c>
      <c r="H13" s="54">
        <v>12200185955</v>
      </c>
      <c r="I13" s="54">
        <v>35747498</v>
      </c>
      <c r="J13" s="54">
        <v>30347973</v>
      </c>
      <c r="K13" s="54">
        <v>0</v>
      </c>
      <c r="L13" s="106">
        <v>8810386420</v>
      </c>
      <c r="M13" s="54">
        <f>SUM(E13:L13)</f>
        <v>44120034019</v>
      </c>
      <c r="N13" s="430">
        <v>0</v>
      </c>
    </row>
    <row r="14" spans="2:14" x14ac:dyDescent="0.25">
      <c r="B14" s="381" t="s">
        <v>268</v>
      </c>
      <c r="C14" s="54">
        <v>0</v>
      </c>
      <c r="D14" s="54">
        <v>0</v>
      </c>
      <c r="E14" s="54">
        <f>+E7</f>
        <v>100000</v>
      </c>
      <c r="F14" s="54">
        <f t="shared" ref="F14:L14" si="0">+F7</f>
        <v>22000000000</v>
      </c>
      <c r="G14" s="54">
        <f t="shared" si="0"/>
        <v>683771202</v>
      </c>
      <c r="H14" s="54">
        <f t="shared" si="0"/>
        <v>5369781513</v>
      </c>
      <c r="I14" s="54">
        <f t="shared" si="0"/>
        <v>35747498</v>
      </c>
      <c r="J14" s="54">
        <f t="shared" si="0"/>
        <v>22746632</v>
      </c>
      <c r="K14" s="54">
        <f t="shared" si="0"/>
        <v>0</v>
      </c>
      <c r="L14" s="54">
        <f t="shared" si="0"/>
        <v>7189899413</v>
      </c>
      <c r="M14" s="54">
        <v>0</v>
      </c>
      <c r="N14" s="54">
        <f>SUM(N7:N13)</f>
        <v>35302046258</v>
      </c>
    </row>
    <row r="16" spans="2:14" ht="15.75" x14ac:dyDescent="0.25">
      <c r="B16" s="177" t="s">
        <v>495</v>
      </c>
      <c r="K16" s="5"/>
    </row>
    <row r="17" spans="2:13" ht="15.75" x14ac:dyDescent="0.25">
      <c r="B17" s="177"/>
      <c r="K17" s="5"/>
    </row>
    <row r="18" spans="2:13" s="442" customFormat="1" ht="15.75" x14ac:dyDescent="0.25">
      <c r="B18" s="445"/>
      <c r="G18" s="446">
        <v>1043266173</v>
      </c>
      <c r="H18" s="446">
        <v>12200185955</v>
      </c>
      <c r="K18" s="441"/>
    </row>
    <row r="19" spans="2:13" x14ac:dyDescent="0.25">
      <c r="J19" s="5"/>
      <c r="M19" s="5"/>
    </row>
    <row r="26" spans="2:13" x14ac:dyDescent="0.25">
      <c r="H26" s="5"/>
      <c r="I26" s="5"/>
    </row>
  </sheetData>
  <mergeCells count="8">
    <mergeCell ref="B2:N2"/>
    <mergeCell ref="B3:N3"/>
    <mergeCell ref="B4:N4"/>
    <mergeCell ref="B5:B6"/>
    <mergeCell ref="C5:F5"/>
    <mergeCell ref="G5:J5"/>
    <mergeCell ref="K5:L5"/>
    <mergeCell ref="M5:N5"/>
  </mergeCells>
  <pageMargins left="0.70866141732283472" right="0.70866141732283472" top="0.74803149606299213" bottom="0.74803149606299213" header="0.31496062992125984" footer="0.31496062992125984"/>
  <pageSetup paperSize="9" scale="63" orientation="landscape"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2060"/>
  </sheetPr>
  <dimension ref="A1:M503"/>
  <sheetViews>
    <sheetView showGridLines="0" tabSelected="1" topLeftCell="A499" zoomScaleNormal="100" workbookViewId="0">
      <selection activeCell="H518" sqref="H518"/>
    </sheetView>
  </sheetViews>
  <sheetFormatPr baseColWidth="10" defaultColWidth="11.28515625" defaultRowHeight="15" x14ac:dyDescent="0.25"/>
  <cols>
    <col min="1" max="1" width="11.28515625" style="7" customWidth="1"/>
    <col min="2" max="2" width="43.5703125" style="7" customWidth="1"/>
    <col min="3" max="3" width="21.28515625" style="7" customWidth="1"/>
    <col min="4" max="4" width="26.28515625" style="7" bestFit="1" customWidth="1"/>
    <col min="5" max="5" width="16" style="310" customWidth="1"/>
    <col min="6" max="6" width="15.85546875" style="310" bestFit="1" customWidth="1"/>
    <col min="7" max="7" width="16.7109375" style="7" bestFit="1" customWidth="1"/>
    <col min="8" max="8" width="25.7109375" style="7" bestFit="1" customWidth="1"/>
    <col min="9" max="9" width="15.85546875" style="7" bestFit="1" customWidth="1"/>
    <col min="10" max="10" width="18.28515625" style="7" customWidth="1"/>
    <col min="11" max="11" width="13.7109375" style="7" bestFit="1" customWidth="1"/>
    <col min="12" max="12" width="13.85546875" style="7" customWidth="1"/>
    <col min="13" max="13" width="13.7109375" style="7" bestFit="1" customWidth="1"/>
    <col min="14" max="16384" width="11.28515625" style="7"/>
  </cols>
  <sheetData>
    <row r="1" spans="2:5" s="582" customFormat="1" ht="25.5" customHeight="1" x14ac:dyDescent="0.25">
      <c r="B1" s="715" t="s">
        <v>503</v>
      </c>
      <c r="C1" s="715"/>
      <c r="D1" s="715"/>
      <c r="E1" s="715"/>
    </row>
    <row r="2" spans="2:5" s="582" customFormat="1" ht="24" customHeight="1" x14ac:dyDescent="0.25">
      <c r="B2" s="714" t="s">
        <v>504</v>
      </c>
      <c r="C2" s="714"/>
      <c r="D2" s="714"/>
      <c r="E2" s="714"/>
    </row>
    <row r="3" spans="2:5" s="582" customFormat="1" ht="25.5" customHeight="1" x14ac:dyDescent="0.25">
      <c r="B3" s="712" t="s">
        <v>517</v>
      </c>
      <c r="C3" s="712"/>
      <c r="D3" s="712"/>
      <c r="E3" s="712"/>
    </row>
    <row r="4" spans="2:5" s="582" customFormat="1" ht="18.75" customHeight="1" x14ac:dyDescent="0.25">
      <c r="B4" s="714" t="s">
        <v>521</v>
      </c>
      <c r="C4" s="714"/>
      <c r="D4" s="714"/>
      <c r="E4" s="714"/>
    </row>
    <row r="5" spans="2:5" s="582" customFormat="1" ht="24.75" customHeight="1" x14ac:dyDescent="0.25">
      <c r="B5" s="700" t="s">
        <v>505</v>
      </c>
      <c r="C5" s="700"/>
      <c r="D5" s="700"/>
      <c r="E5" s="700"/>
    </row>
    <row r="6" spans="2:5" s="578" customFormat="1" ht="178.5" customHeight="1" x14ac:dyDescent="0.25">
      <c r="B6" s="701" t="s">
        <v>516</v>
      </c>
      <c r="C6" s="701"/>
      <c r="D6" s="701"/>
      <c r="E6" s="701"/>
    </row>
    <row r="7" spans="2:5" s="578" customFormat="1" x14ac:dyDescent="0.25">
      <c r="B7" s="716" t="s">
        <v>502</v>
      </c>
      <c r="C7" s="716"/>
      <c r="D7" s="716"/>
      <c r="E7" s="716"/>
    </row>
    <row r="8" spans="2:5" s="578" customFormat="1" ht="38.25" customHeight="1" x14ac:dyDescent="0.25">
      <c r="B8" s="701" t="s">
        <v>501</v>
      </c>
      <c r="C8" s="701"/>
      <c r="D8" s="701"/>
      <c r="E8" s="701"/>
    </row>
    <row r="9" spans="2:5" s="578" customFormat="1" ht="13.5" customHeight="1" x14ac:dyDescent="0.25">
      <c r="B9" s="583"/>
      <c r="C9" s="583"/>
      <c r="D9" s="583"/>
      <c r="E9" s="583"/>
    </row>
    <row r="10" spans="2:5" s="578" customFormat="1" ht="15" customHeight="1" x14ac:dyDescent="0.25">
      <c r="B10" s="714" t="s">
        <v>522</v>
      </c>
      <c r="C10" s="714"/>
      <c r="D10" s="714"/>
      <c r="E10" s="714"/>
    </row>
    <row r="11" spans="2:5" s="584" customFormat="1" ht="18.75" customHeight="1" x14ac:dyDescent="0.25">
      <c r="B11" s="700" t="s">
        <v>500</v>
      </c>
      <c r="C11" s="700"/>
      <c r="D11" s="700"/>
      <c r="E11" s="700"/>
    </row>
    <row r="12" spans="2:5" s="578" customFormat="1" ht="36" customHeight="1" x14ac:dyDescent="0.25">
      <c r="B12" s="701" t="s">
        <v>530</v>
      </c>
      <c r="C12" s="701"/>
      <c r="D12" s="701"/>
      <c r="E12" s="701"/>
    </row>
    <row r="13" spans="2:5" s="584" customFormat="1" ht="18.75" customHeight="1" x14ac:dyDescent="0.25">
      <c r="B13" s="700" t="s">
        <v>499</v>
      </c>
      <c r="C13" s="700"/>
      <c r="D13" s="700"/>
      <c r="E13" s="700"/>
    </row>
    <row r="14" spans="2:5" s="578" customFormat="1" ht="51" customHeight="1" x14ac:dyDescent="0.25">
      <c r="B14" s="701" t="s">
        <v>498</v>
      </c>
      <c r="C14" s="701"/>
      <c r="D14" s="701"/>
      <c r="E14" s="701"/>
    </row>
    <row r="15" spans="2:5" s="578" customFormat="1" ht="87" customHeight="1" x14ac:dyDescent="0.25">
      <c r="B15" s="701" t="s">
        <v>520</v>
      </c>
      <c r="C15" s="701"/>
      <c r="D15" s="701"/>
      <c r="E15" s="701"/>
    </row>
    <row r="16" spans="2:5" s="584" customFormat="1" ht="18.75" customHeight="1" x14ac:dyDescent="0.25">
      <c r="B16" s="700" t="s">
        <v>515</v>
      </c>
      <c r="C16" s="700"/>
      <c r="D16" s="700"/>
      <c r="E16" s="700"/>
    </row>
    <row r="17" spans="2:6" s="578" customFormat="1" x14ac:dyDescent="0.25">
      <c r="B17" s="701" t="s">
        <v>514</v>
      </c>
      <c r="C17" s="701"/>
      <c r="D17" s="701"/>
      <c r="E17" s="701"/>
    </row>
    <row r="18" spans="2:6" s="584" customFormat="1" ht="18.75" customHeight="1" x14ac:dyDescent="0.25">
      <c r="B18" s="700" t="s">
        <v>513</v>
      </c>
      <c r="C18" s="700"/>
      <c r="D18" s="700"/>
      <c r="E18" s="700"/>
    </row>
    <row r="19" spans="2:6" s="578" customFormat="1" ht="32.25" customHeight="1" x14ac:dyDescent="0.25">
      <c r="B19" s="712" t="s">
        <v>512</v>
      </c>
      <c r="C19" s="712"/>
      <c r="D19" s="712"/>
      <c r="E19" s="712"/>
    </row>
    <row r="20" spans="2:6" s="584" customFormat="1" ht="18.75" customHeight="1" x14ac:dyDescent="0.25">
      <c r="B20" s="700" t="s">
        <v>527</v>
      </c>
      <c r="C20" s="700"/>
      <c r="D20" s="700"/>
      <c r="E20" s="700"/>
    </row>
    <row r="21" spans="2:6" s="578" customFormat="1" ht="54.75" customHeight="1" x14ac:dyDescent="0.25">
      <c r="B21" s="701" t="s">
        <v>529</v>
      </c>
      <c r="C21" s="701"/>
      <c r="D21" s="701"/>
      <c r="E21" s="701"/>
    </row>
    <row r="22" spans="2:6" s="584" customFormat="1" ht="18.75" customHeight="1" x14ac:dyDescent="0.25">
      <c r="B22" s="700" t="s">
        <v>511</v>
      </c>
      <c r="C22" s="700"/>
      <c r="D22" s="700"/>
      <c r="E22" s="700"/>
      <c r="F22" s="585"/>
    </row>
    <row r="23" spans="2:6" ht="40.5" customHeight="1" x14ac:dyDescent="0.25">
      <c r="B23" s="701" t="s">
        <v>528</v>
      </c>
      <c r="C23" s="701"/>
      <c r="D23" s="701"/>
      <c r="E23" s="701"/>
    </row>
    <row r="24" spans="2:6" s="584" customFormat="1" ht="19.5" customHeight="1" x14ac:dyDescent="0.25">
      <c r="B24" s="700" t="s">
        <v>510</v>
      </c>
      <c r="C24" s="700"/>
      <c r="D24" s="700"/>
      <c r="E24" s="700"/>
      <c r="F24" s="585"/>
    </row>
    <row r="25" spans="2:6" ht="19.5" customHeight="1" x14ac:dyDescent="0.25">
      <c r="B25" s="701" t="s">
        <v>509</v>
      </c>
      <c r="C25" s="701"/>
      <c r="D25" s="701"/>
      <c r="E25" s="701"/>
    </row>
    <row r="26" spans="2:6" s="584" customFormat="1" ht="19.5" customHeight="1" x14ac:dyDescent="0.25">
      <c r="B26" s="700" t="s">
        <v>508</v>
      </c>
      <c r="C26" s="700"/>
      <c r="D26" s="700"/>
      <c r="E26" s="700"/>
      <c r="F26" s="585"/>
    </row>
    <row r="27" spans="2:6" ht="19.5" customHeight="1" x14ac:dyDescent="0.25">
      <c r="B27" s="718" t="s">
        <v>507</v>
      </c>
      <c r="C27" s="718"/>
      <c r="D27" s="718"/>
      <c r="E27" s="718"/>
    </row>
    <row r="28" spans="2:6" ht="19.5" customHeight="1" x14ac:dyDescent="0.25">
      <c r="B28" s="580"/>
      <c r="C28" s="580"/>
      <c r="D28" s="580"/>
      <c r="E28" s="581"/>
    </row>
    <row r="29" spans="2:6" ht="15" customHeight="1" x14ac:dyDescent="0.25">
      <c r="B29" s="714" t="s">
        <v>523</v>
      </c>
      <c r="C29" s="714"/>
      <c r="D29" s="714"/>
      <c r="E29" s="714"/>
    </row>
    <row r="30" spans="2:6" ht="37.5" customHeight="1" x14ac:dyDescent="0.25">
      <c r="B30" s="718" t="s">
        <v>506</v>
      </c>
      <c r="C30" s="718"/>
      <c r="D30" s="718"/>
      <c r="E30" s="718"/>
    </row>
    <row r="32" spans="2:6" s="204" customFormat="1" ht="15.75" x14ac:dyDescent="0.25">
      <c r="B32" s="714" t="s">
        <v>524</v>
      </c>
      <c r="C32" s="714"/>
      <c r="D32" s="714"/>
      <c r="E32" s="714"/>
      <c r="F32" s="309"/>
    </row>
    <row r="33" spans="2:8" x14ac:dyDescent="0.25">
      <c r="B33" s="47"/>
    </row>
    <row r="34" spans="2:8" s="204" customFormat="1" x14ac:dyDescent="0.2">
      <c r="B34" s="723" t="s">
        <v>525</v>
      </c>
      <c r="C34" s="723"/>
      <c r="E34" s="309"/>
      <c r="F34" s="309"/>
    </row>
    <row r="35" spans="2:8" ht="15.75" thickBot="1" x14ac:dyDescent="0.3"/>
    <row r="36" spans="2:8" ht="30" customHeight="1" x14ac:dyDescent="0.25">
      <c r="B36" s="499" t="s">
        <v>96</v>
      </c>
      <c r="C36" s="500">
        <v>43830</v>
      </c>
      <c r="D36" s="501">
        <v>43465</v>
      </c>
      <c r="E36" s="7"/>
    </row>
    <row r="37" spans="2:8" ht="18" customHeight="1" x14ac:dyDescent="0.25">
      <c r="B37" s="502" t="s">
        <v>111</v>
      </c>
      <c r="C37" s="498">
        <v>6442.33</v>
      </c>
      <c r="D37" s="506">
        <v>5960.14</v>
      </c>
      <c r="E37" s="7"/>
    </row>
    <row r="38" spans="2:8" ht="18" customHeight="1" thickBot="1" x14ac:dyDescent="0.3">
      <c r="B38" s="503" t="s">
        <v>112</v>
      </c>
      <c r="C38" s="504">
        <v>6463.95</v>
      </c>
      <c r="D38" s="507">
        <v>5960.94</v>
      </c>
      <c r="E38" s="7"/>
    </row>
    <row r="40" spans="2:8" s="204" customFormat="1" x14ac:dyDescent="0.25">
      <c r="B40" s="724" t="s">
        <v>526</v>
      </c>
      <c r="C40" s="724"/>
      <c r="E40" s="309"/>
      <c r="F40" s="309"/>
    </row>
    <row r="41" spans="2:8" x14ac:dyDescent="0.25">
      <c r="B41" s="47"/>
    </row>
    <row r="42" spans="2:8" ht="15" customHeight="1" x14ac:dyDescent="0.25">
      <c r="B42" s="725" t="s">
        <v>306</v>
      </c>
      <c r="C42" s="725"/>
      <c r="D42" s="725"/>
    </row>
    <row r="43" spans="2:8" ht="23.25" customHeight="1" thickBot="1" x14ac:dyDescent="0.3"/>
    <row r="44" spans="2:8" ht="25.5" x14ac:dyDescent="0.25">
      <c r="B44" s="458" t="s">
        <v>113</v>
      </c>
      <c r="C44" s="459" t="s">
        <v>131</v>
      </c>
      <c r="D44" s="459" t="s">
        <v>114</v>
      </c>
      <c r="E44" s="460" t="s">
        <v>435</v>
      </c>
      <c r="F44" s="460" t="s">
        <v>436</v>
      </c>
      <c r="G44" s="460" t="s">
        <v>301</v>
      </c>
      <c r="H44" s="461" t="s">
        <v>385</v>
      </c>
    </row>
    <row r="45" spans="2:8" x14ac:dyDescent="0.25">
      <c r="B45" s="462" t="s">
        <v>0</v>
      </c>
      <c r="C45" s="449"/>
      <c r="D45" s="449"/>
      <c r="E45" s="450"/>
      <c r="F45" s="450"/>
      <c r="G45" s="449"/>
      <c r="H45" s="463"/>
    </row>
    <row r="46" spans="2:8" x14ac:dyDescent="0.25">
      <c r="B46" s="464" t="s">
        <v>115</v>
      </c>
      <c r="C46" s="449"/>
      <c r="D46" s="449"/>
      <c r="E46" s="450"/>
      <c r="F46" s="450"/>
      <c r="G46" s="449"/>
      <c r="H46" s="463"/>
    </row>
    <row r="47" spans="2:8" x14ac:dyDescent="0.25">
      <c r="B47" s="465" t="s">
        <v>116</v>
      </c>
      <c r="C47" s="449"/>
      <c r="D47" s="449"/>
      <c r="E47" s="450"/>
      <c r="F47" s="450"/>
      <c r="G47" s="449"/>
      <c r="H47" s="463"/>
    </row>
    <row r="48" spans="2:8" x14ac:dyDescent="0.25">
      <c r="B48" s="638" t="s">
        <v>117</v>
      </c>
      <c r="C48" s="639" t="s">
        <v>118</v>
      </c>
      <c r="D48" s="640"/>
      <c r="E48" s="641">
        <v>6442.33</v>
      </c>
      <c r="F48" s="642">
        <v>0</v>
      </c>
      <c r="G48" s="643">
        <v>5960.14</v>
      </c>
      <c r="H48" s="644">
        <v>0</v>
      </c>
    </row>
    <row r="49" spans="2:13" x14ac:dyDescent="0.25">
      <c r="B49" s="645" t="s">
        <v>119</v>
      </c>
      <c r="C49" s="646" t="s">
        <v>118</v>
      </c>
      <c r="D49" s="647">
        <f>5323.7+1.08+5040.47</f>
        <v>10365.25</v>
      </c>
      <c r="E49" s="648">
        <v>6442.33</v>
      </c>
      <c r="F49" s="649">
        <f t="shared" ref="F49:F56" si="0">+D49*E49</f>
        <v>66776361.032499999</v>
      </c>
      <c r="G49" s="650">
        <v>5960.14</v>
      </c>
      <c r="H49" s="651">
        <v>43641694.716400005</v>
      </c>
    </row>
    <row r="50" spans="2:13" x14ac:dyDescent="0.25">
      <c r="B50" s="645" t="s">
        <v>119</v>
      </c>
      <c r="C50" s="646" t="s">
        <v>118</v>
      </c>
      <c r="D50" s="647">
        <v>633281.47</v>
      </c>
      <c r="E50" s="648">
        <v>6442.33</v>
      </c>
      <c r="F50" s="649">
        <f t="shared" si="0"/>
        <v>4079808212.6250997</v>
      </c>
      <c r="G50" s="650">
        <v>5960.14</v>
      </c>
      <c r="H50" s="651">
        <v>4519698072.9947128</v>
      </c>
    </row>
    <row r="51" spans="2:13" x14ac:dyDescent="0.25">
      <c r="B51" s="645" t="s">
        <v>120</v>
      </c>
      <c r="C51" s="646" t="s">
        <v>118</v>
      </c>
      <c r="D51" s="647">
        <v>1000.22</v>
      </c>
      <c r="E51" s="648">
        <v>6442.33</v>
      </c>
      <c r="F51" s="649">
        <f t="shared" si="0"/>
        <v>6443747.3125999998</v>
      </c>
      <c r="G51" s="650">
        <v>5960.14</v>
      </c>
      <c r="H51" s="651">
        <v>5961451.230800001</v>
      </c>
    </row>
    <row r="52" spans="2:13" x14ac:dyDescent="0.25">
      <c r="B52" s="645" t="s">
        <v>121</v>
      </c>
      <c r="C52" s="646" t="s">
        <v>118</v>
      </c>
      <c r="D52" s="647">
        <v>5000</v>
      </c>
      <c r="E52" s="648">
        <v>6442.33</v>
      </c>
      <c r="F52" s="649">
        <f t="shared" si="0"/>
        <v>32211650</v>
      </c>
      <c r="G52" s="650">
        <v>5960.14</v>
      </c>
      <c r="H52" s="651">
        <v>29611272.999982204</v>
      </c>
    </row>
    <row r="53" spans="2:13" x14ac:dyDescent="0.25">
      <c r="B53" s="645" t="s">
        <v>408</v>
      </c>
      <c r="C53" s="646" t="s">
        <v>118</v>
      </c>
      <c r="D53" s="647">
        <v>1000.48</v>
      </c>
      <c r="E53" s="648">
        <v>6442.33</v>
      </c>
      <c r="F53" s="649">
        <f t="shared" si="0"/>
        <v>6445422.3184000002</v>
      </c>
      <c r="G53" s="650">
        <v>5960.14</v>
      </c>
      <c r="H53" s="651">
        <v>5702839.9999953173</v>
      </c>
    </row>
    <row r="54" spans="2:13" x14ac:dyDescent="0.25">
      <c r="B54" s="645" t="s">
        <v>409</v>
      </c>
      <c r="C54" s="646" t="s">
        <v>118</v>
      </c>
      <c r="D54" s="647">
        <v>3000</v>
      </c>
      <c r="E54" s="648">
        <v>6442.33</v>
      </c>
      <c r="F54" s="649">
        <f t="shared" si="0"/>
        <v>19326990</v>
      </c>
      <c r="G54" s="650">
        <v>5960.14</v>
      </c>
      <c r="H54" s="651">
        <v>0</v>
      </c>
    </row>
    <row r="55" spans="2:13" x14ac:dyDescent="0.25">
      <c r="B55" s="645" t="s">
        <v>410</v>
      </c>
      <c r="C55" s="646" t="s">
        <v>118</v>
      </c>
      <c r="D55" s="647">
        <v>4.12</v>
      </c>
      <c r="E55" s="648">
        <v>6442.33</v>
      </c>
      <c r="F55" s="649">
        <f t="shared" si="0"/>
        <v>26542.399600000001</v>
      </c>
      <c r="G55" s="650">
        <v>5960.14</v>
      </c>
      <c r="H55" s="651">
        <v>0</v>
      </c>
    </row>
    <row r="56" spans="2:13" x14ac:dyDescent="0.25">
      <c r="B56" s="652" t="s">
        <v>437</v>
      </c>
      <c r="C56" s="653" t="s">
        <v>118</v>
      </c>
      <c r="D56" s="654">
        <v>4995</v>
      </c>
      <c r="E56" s="655">
        <v>6442.33</v>
      </c>
      <c r="F56" s="656">
        <f t="shared" si="0"/>
        <v>32179438.350000001</v>
      </c>
      <c r="G56" s="657">
        <v>5960.14</v>
      </c>
      <c r="H56" s="662">
        <v>0</v>
      </c>
    </row>
    <row r="57" spans="2:13" x14ac:dyDescent="0.25">
      <c r="B57" s="467" t="s">
        <v>122</v>
      </c>
      <c r="C57" s="453"/>
      <c r="D57" s="454"/>
      <c r="E57" s="451"/>
      <c r="F57" s="454"/>
      <c r="G57" s="454"/>
      <c r="H57" s="663"/>
    </row>
    <row r="58" spans="2:13" x14ac:dyDescent="0.25">
      <c r="B58" s="466" t="s">
        <v>123</v>
      </c>
      <c r="C58" s="453" t="s">
        <v>118</v>
      </c>
      <c r="D58" s="455">
        <v>30380</v>
      </c>
      <c r="E58" s="451">
        <v>6442.33</v>
      </c>
      <c r="F58" s="452">
        <f>+D58*E58</f>
        <v>195717985.40000001</v>
      </c>
      <c r="G58" s="455">
        <v>5960.14</v>
      </c>
      <c r="H58" s="468">
        <v>407315.99999991705</v>
      </c>
      <c r="K58" s="199"/>
      <c r="L58" s="199"/>
      <c r="M58" s="145"/>
    </row>
    <row r="59" spans="2:13" x14ac:dyDescent="0.25">
      <c r="B59" s="467" t="s">
        <v>124</v>
      </c>
      <c r="C59" s="449"/>
      <c r="D59" s="454"/>
      <c r="E59" s="456"/>
      <c r="F59" s="450"/>
      <c r="G59" s="457"/>
      <c r="H59" s="463"/>
    </row>
    <row r="60" spans="2:13" x14ac:dyDescent="0.25">
      <c r="B60" s="638" t="s">
        <v>125</v>
      </c>
      <c r="C60" s="639" t="s">
        <v>118</v>
      </c>
      <c r="D60" s="658">
        <f>311716.07-8419.52</f>
        <v>303296.55</v>
      </c>
      <c r="E60" s="641">
        <v>6442.33</v>
      </c>
      <c r="F60" s="642">
        <f>+D60*E60</f>
        <v>1953936462.9614999</v>
      </c>
      <c r="G60" s="641">
        <v>5960.14</v>
      </c>
      <c r="H60" s="659">
        <v>0</v>
      </c>
      <c r="J60" s="122"/>
    </row>
    <row r="61" spans="2:13" x14ac:dyDescent="0.25">
      <c r="B61" s="652" t="s">
        <v>126</v>
      </c>
      <c r="C61" s="653" t="s">
        <v>118</v>
      </c>
      <c r="D61" s="660">
        <f>223883.86-43580.35</f>
        <v>180303.50999999998</v>
      </c>
      <c r="E61" s="655">
        <v>6442.33</v>
      </c>
      <c r="F61" s="656">
        <f>+D61*E61</f>
        <v>1161574711.5782998</v>
      </c>
      <c r="G61" s="655">
        <v>5960.14</v>
      </c>
      <c r="H61" s="661">
        <v>2559955169.998323</v>
      </c>
      <c r="J61" s="123"/>
    </row>
    <row r="62" spans="2:13" s="145" customFormat="1" ht="15.75" thickBot="1" x14ac:dyDescent="0.3">
      <c r="B62" s="469" t="s">
        <v>71</v>
      </c>
      <c r="C62" s="470" t="s">
        <v>156</v>
      </c>
      <c r="D62" s="471">
        <f>SUM(D49:D61)</f>
        <v>1172626.5999999999</v>
      </c>
      <c r="E62" s="472">
        <f>+C37</f>
        <v>6442.33</v>
      </c>
      <c r="F62" s="473">
        <f>SUM(F49:F61)</f>
        <v>7554447523.9779987</v>
      </c>
      <c r="G62" s="472">
        <v>5960.14</v>
      </c>
      <c r="H62" s="474">
        <v>7164977817.9402122</v>
      </c>
      <c r="J62" s="198"/>
    </row>
    <row r="63" spans="2:13" s="209" customFormat="1" x14ac:dyDescent="0.25">
      <c r="B63" s="205"/>
      <c r="C63" s="206"/>
      <c r="D63" s="207"/>
      <c r="E63" s="312"/>
      <c r="F63" s="313"/>
      <c r="G63" s="207"/>
      <c r="H63" s="208"/>
      <c r="J63" s="210"/>
    </row>
    <row r="64" spans="2:13" s="145" customFormat="1" ht="15.75" thickBot="1" x14ac:dyDescent="0.3">
      <c r="B64" s="725" t="s">
        <v>305</v>
      </c>
      <c r="C64" s="725"/>
      <c r="D64" s="725"/>
      <c r="E64" s="189"/>
      <c r="F64" s="314"/>
      <c r="G64" s="155"/>
      <c r="H64" s="83"/>
      <c r="J64" s="198"/>
    </row>
    <row r="65" spans="2:10" ht="52.5" customHeight="1" thickBot="1" x14ac:dyDescent="0.3">
      <c r="B65" s="202" t="s">
        <v>113</v>
      </c>
      <c r="C65" s="201" t="s">
        <v>131</v>
      </c>
      <c r="D65" s="201" t="s">
        <v>114</v>
      </c>
      <c r="E65" s="318" t="s">
        <v>438</v>
      </c>
      <c r="F65" s="318" t="s">
        <v>439</v>
      </c>
      <c r="G65" s="318" t="s">
        <v>302</v>
      </c>
      <c r="H65" s="318" t="s">
        <v>385</v>
      </c>
    </row>
    <row r="66" spans="2:10" x14ac:dyDescent="0.25">
      <c r="B66" s="388" t="s">
        <v>127</v>
      </c>
      <c r="C66" s="389"/>
      <c r="D66" s="390"/>
      <c r="E66" s="391"/>
      <c r="F66" s="392"/>
      <c r="G66" s="391"/>
      <c r="H66" s="392"/>
    </row>
    <row r="67" spans="2:10" x14ac:dyDescent="0.25">
      <c r="B67" s="393" t="s">
        <v>128</v>
      </c>
      <c r="C67" s="394" t="s">
        <v>118</v>
      </c>
      <c r="D67" s="395">
        <v>261.86755549999998</v>
      </c>
      <c r="E67" s="397">
        <v>6442.33</v>
      </c>
      <c r="F67" s="509">
        <f>+D67*E67</f>
        <v>1687037.2088243149</v>
      </c>
      <c r="G67" s="397">
        <v>5960.94</v>
      </c>
      <c r="H67" s="396">
        <v>8317119.9999795267</v>
      </c>
    </row>
    <row r="68" spans="2:10" x14ac:dyDescent="0.25">
      <c r="B68" s="393" t="s">
        <v>210</v>
      </c>
      <c r="C68" s="394" t="s">
        <v>118</v>
      </c>
      <c r="D68" s="395">
        <v>121.2355555</v>
      </c>
      <c r="E68" s="397">
        <v>6442.33</v>
      </c>
      <c r="F68" s="509">
        <f>+D68*E68</f>
        <v>781039.45626431506</v>
      </c>
      <c r="G68" s="397">
        <v>5960.94</v>
      </c>
      <c r="H68" s="396">
        <v>0</v>
      </c>
    </row>
    <row r="69" spans="2:10" s="145" customFormat="1" x14ac:dyDescent="0.25">
      <c r="B69" s="398" t="s">
        <v>386</v>
      </c>
      <c r="C69" s="384" t="s">
        <v>156</v>
      </c>
      <c r="D69" s="385">
        <f>SUM(D67:D68)</f>
        <v>383.10311100000001</v>
      </c>
      <c r="E69" s="386">
        <f>+E68</f>
        <v>6442.33</v>
      </c>
      <c r="F69" s="510">
        <f>SUM(F67:F68)</f>
        <v>2468076.6650886298</v>
      </c>
      <c r="G69" s="386">
        <v>5960.94</v>
      </c>
      <c r="H69" s="387">
        <v>8317119.9999795267</v>
      </c>
      <c r="J69" s="198"/>
    </row>
    <row r="71" spans="2:10" x14ac:dyDescent="0.25">
      <c r="B71" s="203" t="s">
        <v>304</v>
      </c>
    </row>
    <row r="73" spans="2:10" ht="42.75" customHeight="1" x14ac:dyDescent="0.25">
      <c r="B73" s="200" t="s">
        <v>96</v>
      </c>
      <c r="C73" s="200" t="s">
        <v>435</v>
      </c>
      <c r="D73" s="200" t="s">
        <v>440</v>
      </c>
      <c r="E73" s="383" t="s">
        <v>301</v>
      </c>
      <c r="F73" s="383" t="s">
        <v>303</v>
      </c>
    </row>
    <row r="74" spans="2:10" ht="25.5" x14ac:dyDescent="0.25">
      <c r="B74" s="211" t="s">
        <v>129</v>
      </c>
      <c r="C74" s="399">
        <v>6442.33</v>
      </c>
      <c r="D74" s="400">
        <v>531156929</v>
      </c>
      <c r="E74" s="401">
        <v>5960.14</v>
      </c>
      <c r="F74" s="402">
        <v>2390203106</v>
      </c>
    </row>
    <row r="75" spans="2:10" ht="25.5" x14ac:dyDescent="0.25">
      <c r="B75" s="212" t="s">
        <v>130</v>
      </c>
      <c r="C75" s="403">
        <v>6463.95</v>
      </c>
      <c r="D75" s="404">
        <v>0</v>
      </c>
      <c r="E75" s="405">
        <v>5960.94</v>
      </c>
      <c r="F75" s="406">
        <v>1849423378</v>
      </c>
    </row>
    <row r="77" spans="2:10" s="179" customFormat="1" ht="15.75" x14ac:dyDescent="0.25">
      <c r="B77" s="178" t="s">
        <v>297</v>
      </c>
      <c r="E77" s="316"/>
      <c r="F77" s="316"/>
    </row>
    <row r="78" spans="2:10" ht="10.5" customHeight="1" x14ac:dyDescent="0.25"/>
    <row r="79" spans="2:10" s="177" customFormat="1" ht="21" customHeight="1" thickBot="1" x14ac:dyDescent="0.3">
      <c r="B79" s="213" t="s">
        <v>307</v>
      </c>
      <c r="C79" s="214"/>
      <c r="D79" s="214"/>
      <c r="E79" s="317"/>
      <c r="F79" s="317"/>
    </row>
    <row r="80" spans="2:10" ht="30" customHeight="1" thickBot="1" x14ac:dyDescent="0.3">
      <c r="B80" s="202" t="s">
        <v>113</v>
      </c>
      <c r="C80" s="201" t="s">
        <v>131</v>
      </c>
      <c r="D80" s="201" t="s">
        <v>132</v>
      </c>
      <c r="E80" s="318" t="s">
        <v>441</v>
      </c>
      <c r="F80" s="318" t="s">
        <v>294</v>
      </c>
    </row>
    <row r="81" spans="2:6" x14ac:dyDescent="0.25">
      <c r="B81" s="59" t="s">
        <v>2</v>
      </c>
      <c r="C81" s="143" t="s">
        <v>290</v>
      </c>
      <c r="D81" s="165">
        <v>0</v>
      </c>
      <c r="E81" s="562">
        <v>0</v>
      </c>
      <c r="F81" s="159">
        <v>0</v>
      </c>
    </row>
    <row r="82" spans="2:6" x14ac:dyDescent="0.25">
      <c r="B82" s="98" t="s">
        <v>295</v>
      </c>
      <c r="C82" s="183" t="s">
        <v>290</v>
      </c>
      <c r="D82" s="184">
        <v>0</v>
      </c>
      <c r="E82" s="185">
        <v>1000000</v>
      </c>
      <c r="F82" s="185">
        <v>1000000</v>
      </c>
    </row>
    <row r="83" spans="2:6" s="145" customFormat="1" x14ac:dyDescent="0.25">
      <c r="B83" s="190" t="s">
        <v>298</v>
      </c>
      <c r="C83" s="166" t="s">
        <v>290</v>
      </c>
      <c r="D83" s="167">
        <v>0</v>
      </c>
      <c r="E83" s="168">
        <v>1000000</v>
      </c>
      <c r="F83" s="168">
        <v>1000000</v>
      </c>
    </row>
    <row r="84" spans="2:6" s="145" customFormat="1" x14ac:dyDescent="0.25">
      <c r="B84" s="186"/>
      <c r="C84" s="187"/>
      <c r="D84" s="188"/>
      <c r="E84" s="189"/>
      <c r="F84" s="189"/>
    </row>
    <row r="85" spans="2:6" s="179" customFormat="1" ht="21" customHeight="1" x14ac:dyDescent="0.2">
      <c r="B85" s="181" t="s">
        <v>308</v>
      </c>
      <c r="C85" s="182"/>
      <c r="D85" s="182"/>
      <c r="E85" s="319"/>
      <c r="F85" s="319"/>
    </row>
    <row r="86" spans="2:6" s="179" customFormat="1" ht="21" customHeight="1" x14ac:dyDescent="0.2">
      <c r="B86" s="191" t="s">
        <v>407</v>
      </c>
      <c r="C86" s="182"/>
      <c r="D86" s="182"/>
      <c r="E86" s="319"/>
      <c r="F86" s="319"/>
    </row>
    <row r="87" spans="2:6" ht="30" x14ac:dyDescent="0.25">
      <c r="B87" s="141" t="s">
        <v>113</v>
      </c>
      <c r="C87" s="141" t="s">
        <v>131</v>
      </c>
      <c r="D87" s="141" t="s">
        <v>132</v>
      </c>
      <c r="E87" s="320" t="s">
        <v>441</v>
      </c>
      <c r="F87" s="320" t="s">
        <v>294</v>
      </c>
    </row>
    <row r="88" spans="2:6" x14ac:dyDescent="0.25">
      <c r="B88" s="59" t="s">
        <v>134</v>
      </c>
      <c r="C88" s="143" t="s">
        <v>290</v>
      </c>
      <c r="D88" s="165">
        <v>0</v>
      </c>
      <c r="E88" s="159">
        <v>6000000</v>
      </c>
      <c r="F88" s="562">
        <v>0</v>
      </c>
    </row>
    <row r="89" spans="2:6" x14ac:dyDescent="0.25">
      <c r="B89" s="59" t="s">
        <v>136</v>
      </c>
      <c r="C89" s="143" t="s">
        <v>290</v>
      </c>
      <c r="D89" s="165">
        <v>0</v>
      </c>
      <c r="E89" s="477">
        <v>10000000</v>
      </c>
      <c r="F89" s="193">
        <v>5528912</v>
      </c>
    </row>
    <row r="90" spans="2:6" x14ac:dyDescent="0.25">
      <c r="B90" s="59" t="s">
        <v>137</v>
      </c>
      <c r="C90" s="143" t="s">
        <v>290</v>
      </c>
      <c r="D90" s="165">
        <v>0</v>
      </c>
      <c r="E90" s="159">
        <v>489819228</v>
      </c>
      <c r="F90" s="159">
        <v>144745637</v>
      </c>
    </row>
    <row r="91" spans="2:6" ht="15" customHeight="1" x14ac:dyDescent="0.25">
      <c r="B91" s="59" t="s">
        <v>286</v>
      </c>
      <c r="C91" s="151" t="s">
        <v>290</v>
      </c>
      <c r="D91" s="165">
        <v>0</v>
      </c>
      <c r="E91" s="158">
        <v>4044330198</v>
      </c>
      <c r="F91" s="158">
        <v>12365935797</v>
      </c>
    </row>
    <row r="92" spans="2:6" ht="15.75" x14ac:dyDescent="0.25">
      <c r="B92" s="59" t="s">
        <v>138</v>
      </c>
      <c r="C92" s="151" t="s">
        <v>290</v>
      </c>
      <c r="D92" s="165">
        <v>0</v>
      </c>
      <c r="E92" s="159">
        <v>5384763</v>
      </c>
      <c r="F92" s="159">
        <v>5626763</v>
      </c>
    </row>
    <row r="93" spans="2:6" ht="15.75" x14ac:dyDescent="0.25">
      <c r="B93" s="59" t="s">
        <v>139</v>
      </c>
      <c r="C93" s="151" t="s">
        <v>290</v>
      </c>
      <c r="D93" s="165">
        <v>0</v>
      </c>
      <c r="E93" s="159">
        <v>15494998</v>
      </c>
      <c r="F93" s="159">
        <v>2076668</v>
      </c>
    </row>
    <row r="94" spans="2:6" ht="15.75" x14ac:dyDescent="0.25">
      <c r="B94" s="59" t="s">
        <v>140</v>
      </c>
      <c r="C94" s="156" t="s">
        <v>290</v>
      </c>
      <c r="D94" s="165">
        <v>0</v>
      </c>
      <c r="E94" s="159">
        <v>6425000</v>
      </c>
      <c r="F94" s="159">
        <v>2833000</v>
      </c>
    </row>
    <row r="95" spans="2:6" ht="15.75" x14ac:dyDescent="0.25">
      <c r="B95" s="59" t="s">
        <v>415</v>
      </c>
      <c r="C95" s="156" t="s">
        <v>290</v>
      </c>
      <c r="D95" s="165">
        <v>0</v>
      </c>
      <c r="E95" s="562">
        <v>0</v>
      </c>
      <c r="F95" s="159">
        <v>5062944</v>
      </c>
    </row>
    <row r="96" spans="2:6" ht="15.75" x14ac:dyDescent="0.25">
      <c r="B96" s="59" t="s">
        <v>141</v>
      </c>
      <c r="C96" s="156" t="s">
        <v>290</v>
      </c>
      <c r="D96" s="165">
        <v>0</v>
      </c>
      <c r="E96" s="160">
        <v>130548</v>
      </c>
      <c r="F96" s="192">
        <v>30548</v>
      </c>
    </row>
    <row r="97" spans="2:6" ht="15.75" x14ac:dyDescent="0.25">
      <c r="B97" s="59" t="s">
        <v>142</v>
      </c>
      <c r="C97" s="156" t="s">
        <v>290</v>
      </c>
      <c r="D97" s="165">
        <v>0</v>
      </c>
      <c r="E97" s="159">
        <v>19255890</v>
      </c>
      <c r="F97" s="159">
        <v>19255890</v>
      </c>
    </row>
    <row r="98" spans="2:6" ht="15.75" x14ac:dyDescent="0.25">
      <c r="B98" s="96" t="s">
        <v>412</v>
      </c>
      <c r="C98" s="156" t="s">
        <v>290</v>
      </c>
      <c r="D98" s="164">
        <v>0</v>
      </c>
      <c r="E98" s="158">
        <v>12289217</v>
      </c>
      <c r="F98" s="158">
        <v>12729217</v>
      </c>
    </row>
    <row r="99" spans="2:6" ht="15.75" x14ac:dyDescent="0.25">
      <c r="B99" s="96" t="s">
        <v>413</v>
      </c>
      <c r="C99" s="156" t="s">
        <v>290</v>
      </c>
      <c r="D99" s="164">
        <v>0</v>
      </c>
      <c r="E99" s="158">
        <v>6835000</v>
      </c>
      <c r="F99" s="158">
        <v>6890000</v>
      </c>
    </row>
    <row r="100" spans="2:6" ht="15.75" x14ac:dyDescent="0.25">
      <c r="B100" s="96" t="s">
        <v>262</v>
      </c>
      <c r="C100" s="156" t="s">
        <v>290</v>
      </c>
      <c r="D100" s="164">
        <v>0</v>
      </c>
      <c r="E100" s="158">
        <v>7355252</v>
      </c>
      <c r="F100" s="158">
        <v>7337002</v>
      </c>
    </row>
    <row r="101" spans="2:6" ht="15.75" x14ac:dyDescent="0.25">
      <c r="B101" s="96" t="s">
        <v>300</v>
      </c>
      <c r="C101" s="156" t="s">
        <v>290</v>
      </c>
      <c r="D101" s="164">
        <v>0</v>
      </c>
      <c r="E101" s="158">
        <v>181758</v>
      </c>
      <c r="F101" s="158">
        <v>693939</v>
      </c>
    </row>
    <row r="102" spans="2:6" ht="15.75" x14ac:dyDescent="0.25">
      <c r="B102" s="475" t="s">
        <v>411</v>
      </c>
      <c r="C102" s="156" t="s">
        <v>290</v>
      </c>
      <c r="D102" s="164">
        <v>0</v>
      </c>
      <c r="E102" s="476">
        <v>9800000</v>
      </c>
      <c r="F102" s="563">
        <v>0</v>
      </c>
    </row>
    <row r="103" spans="2:6" ht="15" customHeight="1" x14ac:dyDescent="0.25">
      <c r="B103" s="59" t="s">
        <v>414</v>
      </c>
      <c r="C103" s="156" t="s">
        <v>290</v>
      </c>
      <c r="D103" s="565">
        <v>0</v>
      </c>
      <c r="E103" s="158">
        <v>8574055</v>
      </c>
      <c r="F103" s="564">
        <v>0</v>
      </c>
    </row>
    <row r="104" spans="2:6" ht="15.75" x14ac:dyDescent="0.25">
      <c r="B104" s="59" t="s">
        <v>144</v>
      </c>
      <c r="C104" s="156" t="s">
        <v>118</v>
      </c>
      <c r="D104" s="566">
        <v>5323.7</v>
      </c>
      <c r="E104" s="159">
        <v>34297032</v>
      </c>
      <c r="F104" s="159">
        <v>43641695</v>
      </c>
    </row>
    <row r="105" spans="2:6" ht="15.75" x14ac:dyDescent="0.25">
      <c r="B105" s="59" t="s">
        <v>400</v>
      </c>
      <c r="C105" s="156" t="s">
        <v>118</v>
      </c>
      <c r="D105" s="566">
        <v>1.08</v>
      </c>
      <c r="E105" s="159">
        <v>6958</v>
      </c>
      <c r="F105" s="159">
        <v>0</v>
      </c>
    </row>
    <row r="106" spans="2:6" ht="15" customHeight="1" x14ac:dyDescent="0.25">
      <c r="B106" s="59" t="s">
        <v>285</v>
      </c>
      <c r="C106" s="156" t="s">
        <v>118</v>
      </c>
      <c r="D106" s="567">
        <v>633281.47</v>
      </c>
      <c r="E106" s="158">
        <v>4079808213</v>
      </c>
      <c r="F106" s="158">
        <v>4519698073</v>
      </c>
    </row>
    <row r="107" spans="2:6" ht="15.75" x14ac:dyDescent="0.25">
      <c r="B107" s="59" t="s">
        <v>145</v>
      </c>
      <c r="C107" s="156" t="s">
        <v>118</v>
      </c>
      <c r="D107" s="566">
        <v>1000.22</v>
      </c>
      <c r="E107" s="159">
        <v>6443747</v>
      </c>
      <c r="F107" s="159">
        <v>5961451</v>
      </c>
    </row>
    <row r="108" spans="2:6" ht="15.75" x14ac:dyDescent="0.25">
      <c r="B108" s="96" t="s">
        <v>140</v>
      </c>
      <c r="C108" s="156" t="s">
        <v>118</v>
      </c>
      <c r="D108" s="566">
        <v>5000</v>
      </c>
      <c r="E108" s="160">
        <v>32211650</v>
      </c>
      <c r="F108" s="192">
        <v>29611273</v>
      </c>
    </row>
    <row r="109" spans="2:6" ht="15.75" x14ac:dyDescent="0.25">
      <c r="B109" s="96" t="s">
        <v>444</v>
      </c>
      <c r="C109" s="156" t="s">
        <v>118</v>
      </c>
      <c r="D109" s="566">
        <v>0</v>
      </c>
      <c r="E109" s="158">
        <f>19311199</f>
        <v>19311199</v>
      </c>
      <c r="F109" s="158">
        <v>5702840</v>
      </c>
    </row>
    <row r="110" spans="2:6" ht="15.75" x14ac:dyDescent="0.25">
      <c r="B110" s="96" t="s">
        <v>401</v>
      </c>
      <c r="C110" s="156" t="s">
        <v>118</v>
      </c>
      <c r="D110" s="568">
        <v>4.12</v>
      </c>
      <c r="E110" s="158">
        <v>26542</v>
      </c>
      <c r="F110" s="158">
        <v>0</v>
      </c>
    </row>
    <row r="111" spans="2:6" ht="15.75" x14ac:dyDescent="0.25">
      <c r="B111" s="475" t="s">
        <v>416</v>
      </c>
      <c r="C111" s="156" t="s">
        <v>118</v>
      </c>
      <c r="D111" s="565">
        <v>3000</v>
      </c>
      <c r="E111" s="476">
        <v>19326990</v>
      </c>
      <c r="F111" s="476">
        <v>0</v>
      </c>
    </row>
    <row r="112" spans="2:6" ht="15" customHeight="1" x14ac:dyDescent="0.25">
      <c r="B112" s="59" t="s">
        <v>417</v>
      </c>
      <c r="C112" s="156" t="s">
        <v>118</v>
      </c>
      <c r="D112" s="567">
        <v>5040.47</v>
      </c>
      <c r="E112" s="158">
        <v>32472371</v>
      </c>
      <c r="F112" s="158">
        <v>0</v>
      </c>
    </row>
    <row r="113" spans="2:8" ht="15" customHeight="1" x14ac:dyDescent="0.25">
      <c r="B113" s="59" t="s">
        <v>442</v>
      </c>
      <c r="C113" s="156" t="s">
        <v>290</v>
      </c>
      <c r="D113" s="570">
        <v>0</v>
      </c>
      <c r="E113" s="163">
        <v>10000000</v>
      </c>
      <c r="F113" s="158">
        <v>0</v>
      </c>
    </row>
    <row r="114" spans="2:8" ht="15" customHeight="1" x14ac:dyDescent="0.25">
      <c r="B114" s="59" t="s">
        <v>445</v>
      </c>
      <c r="C114" s="156" t="s">
        <v>118</v>
      </c>
      <c r="D114" s="570">
        <v>4995</v>
      </c>
      <c r="E114" s="163">
        <v>32179438</v>
      </c>
      <c r="F114" s="158">
        <v>0</v>
      </c>
      <c r="G114" s="222"/>
      <c r="H114" s="222"/>
    </row>
    <row r="115" spans="2:8" ht="15" customHeight="1" x14ac:dyDescent="0.25">
      <c r="B115" s="59" t="s">
        <v>443</v>
      </c>
      <c r="C115" s="569" t="s">
        <v>290</v>
      </c>
      <c r="D115" s="570">
        <v>1000.48</v>
      </c>
      <c r="E115" s="163">
        <v>6445423</v>
      </c>
      <c r="F115" s="158">
        <v>0</v>
      </c>
    </row>
    <row r="116" spans="2:8" ht="15" customHeight="1" x14ac:dyDescent="0.25">
      <c r="B116" s="144" t="s">
        <v>291</v>
      </c>
      <c r="C116" s="99"/>
      <c r="D116" s="434">
        <f>SUM(D88:D115)</f>
        <v>658646.53999999992</v>
      </c>
      <c r="E116" s="162">
        <f>SUM(E88:E115)</f>
        <v>8914405470</v>
      </c>
      <c r="F116" s="162">
        <v>17183361649</v>
      </c>
    </row>
    <row r="117" spans="2:8" s="145" customFormat="1" ht="3.95" customHeight="1" x14ac:dyDescent="0.25">
      <c r="E117" s="321"/>
      <c r="F117" s="321"/>
    </row>
    <row r="118" spans="2:8" ht="15" customHeight="1" x14ac:dyDescent="0.25">
      <c r="B118" s="146" t="s">
        <v>292</v>
      </c>
      <c r="C118" s="99"/>
      <c r="D118" s="99"/>
      <c r="E118" s="162"/>
      <c r="F118" s="162"/>
    </row>
    <row r="119" spans="2:8" s="150" customFormat="1" ht="15" customHeight="1" x14ac:dyDescent="0.25">
      <c r="B119" s="147" t="s">
        <v>143</v>
      </c>
      <c r="C119" s="148" t="s">
        <v>118</v>
      </c>
      <c r="D119" s="97">
        <v>0</v>
      </c>
      <c r="E119" s="158">
        <v>0</v>
      </c>
      <c r="F119" s="161">
        <v>0</v>
      </c>
      <c r="G119" s="149"/>
    </row>
    <row r="120" spans="2:8" s="150" customFormat="1" ht="15" customHeight="1" x14ac:dyDescent="0.25">
      <c r="B120" s="147" t="s">
        <v>135</v>
      </c>
      <c r="C120" s="151" t="s">
        <v>290</v>
      </c>
      <c r="D120" s="157">
        <v>0</v>
      </c>
      <c r="E120" s="322">
        <v>300714000</v>
      </c>
      <c r="F120" s="322">
        <v>0</v>
      </c>
    </row>
    <row r="121" spans="2:8" ht="15" customHeight="1" x14ac:dyDescent="0.25">
      <c r="B121" s="144" t="s">
        <v>293</v>
      </c>
      <c r="C121" s="99"/>
      <c r="D121" s="152">
        <v>0</v>
      </c>
      <c r="E121" s="162">
        <f>+E120</f>
        <v>300714000</v>
      </c>
      <c r="F121" s="323">
        <v>0</v>
      </c>
    </row>
    <row r="122" spans="2:8" s="145" customFormat="1" ht="3.95" customHeight="1" x14ac:dyDescent="0.25">
      <c r="B122" s="92"/>
      <c r="C122" s="153"/>
      <c r="D122" s="154"/>
      <c r="E122" s="189"/>
      <c r="F122" s="324"/>
    </row>
    <row r="123" spans="2:8" ht="15" customHeight="1" x14ac:dyDescent="0.25">
      <c r="B123" s="194" t="s">
        <v>299</v>
      </c>
      <c r="C123" s="195"/>
      <c r="D123" s="196">
        <f>+D116</f>
        <v>658646.53999999992</v>
      </c>
      <c r="E123" s="311">
        <f>+E116+E121</f>
        <v>9215119470</v>
      </c>
      <c r="F123" s="311">
        <v>17183361649</v>
      </c>
      <c r="H123" s="101"/>
    </row>
    <row r="124" spans="2:8" ht="3.75" customHeight="1" x14ac:dyDescent="0.25">
      <c r="B124" s="92"/>
      <c r="C124" s="153"/>
      <c r="D124" s="154"/>
      <c r="E124" s="189"/>
      <c r="F124" s="324"/>
      <c r="H124" s="101"/>
    </row>
    <row r="125" spans="2:8" x14ac:dyDescent="0.25">
      <c r="B125" s="194" t="s">
        <v>146</v>
      </c>
      <c r="C125" s="195"/>
      <c r="D125" s="196">
        <f>+D123</f>
        <v>658646.53999999992</v>
      </c>
      <c r="E125" s="311">
        <f>+E123+E83</f>
        <v>9216119470</v>
      </c>
      <c r="F125" s="311">
        <v>17184361649</v>
      </c>
      <c r="G125" s="9"/>
    </row>
    <row r="126" spans="2:8" x14ac:dyDescent="0.25">
      <c r="G126" s="9"/>
    </row>
    <row r="127" spans="2:8" x14ac:dyDescent="0.25">
      <c r="B127" s="27" t="s">
        <v>147</v>
      </c>
    </row>
    <row r="129" spans="2:12" ht="18.95" customHeight="1" x14ac:dyDescent="0.25"/>
    <row r="130" spans="2:12" ht="29.65" customHeight="1" x14ac:dyDescent="0.25">
      <c r="B130" s="690" t="s">
        <v>148</v>
      </c>
      <c r="C130" s="690"/>
      <c r="D130" s="690"/>
      <c r="E130" s="690"/>
      <c r="F130" s="690"/>
      <c r="G130" s="690"/>
      <c r="H130" s="702" t="s">
        <v>309</v>
      </c>
      <c r="I130" s="702"/>
      <c r="J130" s="702"/>
    </row>
    <row r="131" spans="2:12" ht="45" x14ac:dyDescent="0.25">
      <c r="B131" s="119" t="s">
        <v>154</v>
      </c>
      <c r="C131" s="119" t="s">
        <v>149</v>
      </c>
      <c r="D131" s="119" t="s">
        <v>150</v>
      </c>
      <c r="E131" s="320" t="s">
        <v>151</v>
      </c>
      <c r="F131" s="320" t="s">
        <v>152</v>
      </c>
      <c r="G131" s="119" t="s">
        <v>164</v>
      </c>
      <c r="H131" s="119" t="s">
        <v>64</v>
      </c>
      <c r="I131" s="119" t="s">
        <v>153</v>
      </c>
      <c r="J131" s="119" t="s">
        <v>9</v>
      </c>
    </row>
    <row r="132" spans="2:12" ht="15.75" x14ac:dyDescent="0.25">
      <c r="B132" s="128" t="s">
        <v>124</v>
      </c>
      <c r="C132" s="127"/>
      <c r="D132" s="127"/>
      <c r="E132" s="325"/>
      <c r="F132" s="325"/>
      <c r="G132" s="127"/>
      <c r="H132" s="127"/>
      <c r="I132" s="127"/>
      <c r="J132" s="126"/>
    </row>
    <row r="133" spans="2:12" s="222" customFormat="1" ht="15" customHeight="1" x14ac:dyDescent="0.25">
      <c r="B133" s="513" t="s">
        <v>313</v>
      </c>
      <c r="C133" s="514" t="s">
        <v>290</v>
      </c>
      <c r="D133" s="515" t="s">
        <v>264</v>
      </c>
      <c r="E133" s="478">
        <v>108</v>
      </c>
      <c r="F133" s="479">
        <v>108000000</v>
      </c>
      <c r="G133" s="480">
        <v>112742358</v>
      </c>
      <c r="H133" s="516">
        <v>0</v>
      </c>
      <c r="I133" s="516">
        <v>0</v>
      </c>
      <c r="J133" s="516">
        <v>0</v>
      </c>
      <c r="L133" s="223"/>
    </row>
    <row r="134" spans="2:12" s="222" customFormat="1" ht="15" customHeight="1" x14ac:dyDescent="0.25">
      <c r="B134" s="511" t="s">
        <v>402</v>
      </c>
      <c r="C134" s="514" t="s">
        <v>290</v>
      </c>
      <c r="D134" s="515" t="s">
        <v>264</v>
      </c>
      <c r="E134" s="481">
        <v>3855</v>
      </c>
      <c r="F134" s="482">
        <v>3855000000</v>
      </c>
      <c r="G134" s="483">
        <v>3875331164</v>
      </c>
      <c r="H134" s="512">
        <v>164008000000</v>
      </c>
      <c r="I134" s="512">
        <v>601859000000</v>
      </c>
      <c r="J134" s="512">
        <v>1028666000000</v>
      </c>
      <c r="L134" s="223"/>
    </row>
    <row r="135" spans="2:12" s="222" customFormat="1" ht="15" customHeight="1" x14ac:dyDescent="0.25">
      <c r="B135" s="513" t="s">
        <v>312</v>
      </c>
      <c r="C135" s="514" t="s">
        <v>290</v>
      </c>
      <c r="D135" s="515" t="s">
        <v>264</v>
      </c>
      <c r="E135" s="478">
        <v>30</v>
      </c>
      <c r="F135" s="479">
        <v>30000000</v>
      </c>
      <c r="G135" s="480">
        <v>33589410</v>
      </c>
      <c r="H135" s="516">
        <v>857624430000</v>
      </c>
      <c r="I135" s="516">
        <v>475080229643</v>
      </c>
      <c r="J135" s="516">
        <v>2783555426522</v>
      </c>
      <c r="L135" s="223"/>
    </row>
    <row r="136" spans="2:12" s="222" customFormat="1" ht="15" customHeight="1" x14ac:dyDescent="0.25">
      <c r="B136" s="513" t="s">
        <v>312</v>
      </c>
      <c r="C136" s="514" t="s">
        <v>290</v>
      </c>
      <c r="D136" s="515" t="s">
        <v>264</v>
      </c>
      <c r="E136" s="478">
        <v>100</v>
      </c>
      <c r="F136" s="479">
        <v>100000000</v>
      </c>
      <c r="G136" s="480">
        <v>110424642</v>
      </c>
      <c r="H136" s="516">
        <v>857624430000</v>
      </c>
      <c r="I136" s="516">
        <v>475080229643</v>
      </c>
      <c r="J136" s="516">
        <v>2783555426522</v>
      </c>
    </row>
    <row r="137" spans="2:12" s="222" customFormat="1" ht="15.75" customHeight="1" x14ac:dyDescent="0.25">
      <c r="B137" s="513" t="s">
        <v>312</v>
      </c>
      <c r="C137" s="514" t="s">
        <v>290</v>
      </c>
      <c r="D137" s="515" t="s">
        <v>264</v>
      </c>
      <c r="E137" s="478">
        <v>37</v>
      </c>
      <c r="F137" s="479">
        <v>37000000</v>
      </c>
      <c r="G137" s="480">
        <v>41320601</v>
      </c>
      <c r="H137" s="516">
        <v>857624430000</v>
      </c>
      <c r="I137" s="516">
        <v>475080229643</v>
      </c>
      <c r="J137" s="516">
        <v>2783555426522</v>
      </c>
    </row>
    <row r="138" spans="2:12" s="222" customFormat="1" ht="15.75" customHeight="1" x14ac:dyDescent="0.25">
      <c r="B138" s="511" t="s">
        <v>419</v>
      </c>
      <c r="C138" s="514" t="s">
        <v>290</v>
      </c>
      <c r="D138" s="515" t="s">
        <v>264</v>
      </c>
      <c r="E138" s="481">
        <v>5</v>
      </c>
      <c r="F138" s="482">
        <v>5000000</v>
      </c>
      <c r="G138" s="483">
        <v>5234660</v>
      </c>
      <c r="H138" s="512">
        <v>22000000000</v>
      </c>
      <c r="I138" s="512">
        <v>12040229000</v>
      </c>
      <c r="J138" s="512">
        <v>138797260000</v>
      </c>
    </row>
    <row r="139" spans="2:12" s="222" customFormat="1" ht="15" customHeight="1" x14ac:dyDescent="0.25">
      <c r="B139" s="511" t="s">
        <v>433</v>
      </c>
      <c r="C139" s="514" t="s">
        <v>290</v>
      </c>
      <c r="D139" s="515" t="s">
        <v>264</v>
      </c>
      <c r="E139" s="481">
        <v>16</v>
      </c>
      <c r="F139" s="482">
        <v>16000000</v>
      </c>
      <c r="G139" s="483">
        <v>16214352</v>
      </c>
      <c r="H139" s="512">
        <v>73000000000</v>
      </c>
      <c r="I139" s="512">
        <v>4803934178</v>
      </c>
      <c r="J139" s="512">
        <v>87979272932</v>
      </c>
    </row>
    <row r="140" spans="2:12" s="222" customFormat="1" ht="15" customHeight="1" x14ac:dyDescent="0.25">
      <c r="B140" s="513" t="s">
        <v>404</v>
      </c>
      <c r="C140" s="514" t="s">
        <v>290</v>
      </c>
      <c r="D140" s="515" t="s">
        <v>264</v>
      </c>
      <c r="E140" s="478">
        <v>17</v>
      </c>
      <c r="F140" s="479">
        <v>17000000</v>
      </c>
      <c r="G140" s="479">
        <v>18358130</v>
      </c>
      <c r="H140" s="516">
        <v>325020600000</v>
      </c>
      <c r="I140" s="516">
        <v>64249747430</v>
      </c>
      <c r="J140" s="516">
        <v>569651089317</v>
      </c>
    </row>
    <row r="141" spans="2:12" s="222" customFormat="1" ht="15" customHeight="1" x14ac:dyDescent="0.25">
      <c r="B141" s="513" t="s">
        <v>403</v>
      </c>
      <c r="C141" s="514" t="s">
        <v>290</v>
      </c>
      <c r="D141" s="515" t="s">
        <v>264</v>
      </c>
      <c r="E141" s="478">
        <v>3</v>
      </c>
      <c r="F141" s="479">
        <v>3000000</v>
      </c>
      <c r="G141" s="480">
        <v>3073065</v>
      </c>
      <c r="H141" s="516">
        <v>129681200000</v>
      </c>
      <c r="I141" s="516">
        <v>26029949118</v>
      </c>
      <c r="J141" s="516">
        <v>2016182568933</v>
      </c>
    </row>
    <row r="142" spans="2:12" s="222" customFormat="1" ht="15" customHeight="1" x14ac:dyDescent="0.25">
      <c r="B142" s="513" t="s">
        <v>403</v>
      </c>
      <c r="C142" s="514" t="s">
        <v>290</v>
      </c>
      <c r="D142" s="515" t="s">
        <v>155</v>
      </c>
      <c r="E142" s="478">
        <v>6025</v>
      </c>
      <c r="F142" s="479">
        <v>6025000000</v>
      </c>
      <c r="G142" s="480">
        <v>6070559480</v>
      </c>
      <c r="H142" s="516">
        <v>129681200000</v>
      </c>
      <c r="I142" s="516">
        <v>26029949118</v>
      </c>
      <c r="J142" s="516">
        <v>2016182568933</v>
      </c>
    </row>
    <row r="143" spans="2:12" s="222" customFormat="1" ht="15" customHeight="1" x14ac:dyDescent="0.25">
      <c r="B143" s="511" t="s">
        <v>446</v>
      </c>
      <c r="C143" s="514" t="s">
        <v>290</v>
      </c>
      <c r="D143" s="515" t="s">
        <v>155</v>
      </c>
      <c r="E143" s="481">
        <v>315</v>
      </c>
      <c r="F143" s="482">
        <v>315000000</v>
      </c>
      <c r="G143" s="483">
        <v>320137347</v>
      </c>
      <c r="H143" s="512">
        <v>54000000000</v>
      </c>
      <c r="I143" s="512">
        <v>19115423594</v>
      </c>
      <c r="J143" s="512">
        <v>107099818231</v>
      </c>
    </row>
    <row r="144" spans="2:12" s="222" customFormat="1" ht="15" customHeight="1" x14ac:dyDescent="0.25">
      <c r="B144" s="511" t="s">
        <v>447</v>
      </c>
      <c r="C144" s="514" t="s">
        <v>290</v>
      </c>
      <c r="D144" s="515" t="s">
        <v>155</v>
      </c>
      <c r="E144" s="481">
        <v>350</v>
      </c>
      <c r="F144" s="482">
        <v>350000000</v>
      </c>
      <c r="G144" s="483">
        <v>405112455</v>
      </c>
      <c r="H144" s="512">
        <v>30000000000</v>
      </c>
      <c r="I144" s="512">
        <v>5695078145</v>
      </c>
      <c r="J144" s="512">
        <v>53058315583</v>
      </c>
    </row>
    <row r="145" spans="2:13" s="222" customFormat="1" ht="15" customHeight="1" x14ac:dyDescent="0.25">
      <c r="B145" s="513" t="s">
        <v>448</v>
      </c>
      <c r="C145" s="514" t="s">
        <v>290</v>
      </c>
      <c r="D145" s="515" t="s">
        <v>155</v>
      </c>
      <c r="E145" s="478">
        <v>500</v>
      </c>
      <c r="F145" s="479">
        <v>500000000</v>
      </c>
      <c r="G145" s="479">
        <v>505337790</v>
      </c>
      <c r="H145" s="516">
        <v>50000000000</v>
      </c>
      <c r="I145" s="516">
        <v>14282625568</v>
      </c>
      <c r="J145" s="516">
        <v>80238355562</v>
      </c>
    </row>
    <row r="146" spans="2:13" s="222" customFormat="1" ht="15" customHeight="1" x14ac:dyDescent="0.25">
      <c r="B146" s="511" t="s">
        <v>449</v>
      </c>
      <c r="C146" s="514" t="s">
        <v>290</v>
      </c>
      <c r="D146" s="515" t="s">
        <v>155</v>
      </c>
      <c r="E146" s="481">
        <v>200</v>
      </c>
      <c r="F146" s="482">
        <v>200000000</v>
      </c>
      <c r="G146" s="482">
        <v>201517886</v>
      </c>
      <c r="H146" s="512">
        <v>44100000000</v>
      </c>
      <c r="I146" s="512">
        <v>11748570076</v>
      </c>
      <c r="J146" s="512">
        <v>71923158990</v>
      </c>
    </row>
    <row r="147" spans="2:13" s="222" customFormat="1" ht="15" customHeight="1" x14ac:dyDescent="0.25">
      <c r="B147" s="513" t="s">
        <v>312</v>
      </c>
      <c r="C147" s="514" t="s">
        <v>290</v>
      </c>
      <c r="D147" s="515" t="s">
        <v>155</v>
      </c>
      <c r="E147" s="478">
        <v>776</v>
      </c>
      <c r="F147" s="479">
        <v>776245543</v>
      </c>
      <c r="G147" s="517">
        <v>792620164</v>
      </c>
      <c r="H147" s="516">
        <v>857624430000</v>
      </c>
      <c r="I147" s="516">
        <v>475080229643</v>
      </c>
      <c r="J147" s="516">
        <v>2783555426522</v>
      </c>
    </row>
    <row r="148" spans="2:13" s="222" customFormat="1" ht="15" customHeight="1" x14ac:dyDescent="0.25">
      <c r="B148" s="511" t="s">
        <v>450</v>
      </c>
      <c r="C148" s="514" t="s">
        <v>290</v>
      </c>
      <c r="D148" s="515" t="s">
        <v>155</v>
      </c>
      <c r="E148" s="481">
        <v>100</v>
      </c>
      <c r="F148" s="482">
        <v>100000000</v>
      </c>
      <c r="G148" s="483">
        <v>100829768</v>
      </c>
      <c r="H148" s="512">
        <v>90510000000</v>
      </c>
      <c r="I148" s="512">
        <v>2275820295</v>
      </c>
      <c r="J148" s="512">
        <v>143340041289</v>
      </c>
    </row>
    <row r="149" spans="2:13" ht="15" customHeight="1" x14ac:dyDescent="0.25">
      <c r="B149" s="216" t="s">
        <v>312</v>
      </c>
      <c r="C149" s="215" t="s">
        <v>290</v>
      </c>
      <c r="D149" s="488" t="s">
        <v>316</v>
      </c>
      <c r="E149" s="478">
        <v>59985</v>
      </c>
      <c r="F149" s="479">
        <f>+E149*100000</f>
        <v>5998500000</v>
      </c>
      <c r="G149" s="480">
        <v>17045631783</v>
      </c>
      <c r="H149" s="20">
        <v>857624430000</v>
      </c>
      <c r="I149" s="19">
        <v>475080229643</v>
      </c>
      <c r="J149" s="19">
        <v>2783555426522</v>
      </c>
    </row>
    <row r="150" spans="2:13" ht="15" customHeight="1" x14ac:dyDescent="0.25">
      <c r="B150" s="216" t="s">
        <v>403</v>
      </c>
      <c r="C150" s="215" t="s">
        <v>290</v>
      </c>
      <c r="D150" s="488" t="s">
        <v>316</v>
      </c>
      <c r="E150" s="478">
        <v>19426</v>
      </c>
      <c r="F150" s="479">
        <f>+E150*100000</f>
        <v>1942600000</v>
      </c>
      <c r="G150" s="480">
        <v>2515167666</v>
      </c>
      <c r="H150" s="20">
        <v>129681200000</v>
      </c>
      <c r="I150" s="19">
        <v>26029949118</v>
      </c>
      <c r="J150" s="19">
        <v>2016182568933</v>
      </c>
    </row>
    <row r="151" spans="2:13" x14ac:dyDescent="0.25">
      <c r="B151" s="706" t="s">
        <v>311</v>
      </c>
      <c r="C151" s="707"/>
      <c r="D151" s="707"/>
      <c r="E151" s="708"/>
      <c r="F151" s="326">
        <f>SUM(F133:F150)</f>
        <v>20378345543</v>
      </c>
      <c r="G151" s="326">
        <f>SUM(G133:G150)</f>
        <v>32173202721</v>
      </c>
      <c r="H151" s="107"/>
      <c r="I151" s="107"/>
      <c r="J151" s="107"/>
    </row>
    <row r="152" spans="2:13" s="222" customFormat="1" ht="15" customHeight="1" x14ac:dyDescent="0.25">
      <c r="B152" s="513" t="s">
        <v>312</v>
      </c>
      <c r="C152" s="148" t="s">
        <v>118</v>
      </c>
      <c r="D152" s="518" t="s">
        <v>264</v>
      </c>
      <c r="E152" s="519">
        <v>178</v>
      </c>
      <c r="F152" s="520">
        <v>178000</v>
      </c>
      <c r="G152" s="521">
        <v>180303.51</v>
      </c>
      <c r="H152" s="516">
        <v>857624430000</v>
      </c>
      <c r="I152" s="516">
        <v>475080229643</v>
      </c>
      <c r="J152" s="516">
        <v>2783555426522</v>
      </c>
      <c r="M152" s="223"/>
    </row>
    <row r="153" spans="2:13" s="222" customFormat="1" ht="15" customHeight="1" x14ac:dyDescent="0.25">
      <c r="B153" s="513" t="s">
        <v>312</v>
      </c>
      <c r="C153" s="514" t="s">
        <v>118</v>
      </c>
      <c r="D153" s="518" t="s">
        <v>155</v>
      </c>
      <c r="E153" s="519">
        <v>16</v>
      </c>
      <c r="F153" s="520">
        <v>46000</v>
      </c>
      <c r="G153" s="521">
        <v>45711.13</v>
      </c>
      <c r="H153" s="516">
        <v>857624430000</v>
      </c>
      <c r="I153" s="516">
        <v>475080229643</v>
      </c>
      <c r="J153" s="516">
        <v>2783555426522</v>
      </c>
      <c r="M153" s="223"/>
    </row>
    <row r="154" spans="2:13" s="222" customFormat="1" ht="14.25" customHeight="1" x14ac:dyDescent="0.25">
      <c r="B154" s="513" t="s">
        <v>418</v>
      </c>
      <c r="C154" s="514" t="s">
        <v>118</v>
      </c>
      <c r="D154" s="518" t="s">
        <v>155</v>
      </c>
      <c r="E154" s="519">
        <v>50</v>
      </c>
      <c r="F154" s="520">
        <v>50000</v>
      </c>
      <c r="G154" s="521">
        <v>52120.369999999995</v>
      </c>
      <c r="H154" s="516">
        <v>100000000000</v>
      </c>
      <c r="I154" s="516">
        <v>14192691277</v>
      </c>
      <c r="J154" s="516">
        <v>183236951993</v>
      </c>
      <c r="M154" s="223"/>
    </row>
    <row r="155" spans="2:13" ht="14.25" customHeight="1" x14ac:dyDescent="0.25">
      <c r="B155" s="216" t="s">
        <v>451</v>
      </c>
      <c r="C155" s="215" t="s">
        <v>118</v>
      </c>
      <c r="D155" s="218" t="s">
        <v>155</v>
      </c>
      <c r="E155" s="327">
        <v>200</v>
      </c>
      <c r="F155" s="328">
        <v>200000</v>
      </c>
      <c r="G155" s="64">
        <v>205465.05</v>
      </c>
      <c r="H155" s="20">
        <v>300000000000</v>
      </c>
      <c r="I155" s="19">
        <v>141111051041</v>
      </c>
      <c r="J155" s="19">
        <v>725606746352</v>
      </c>
      <c r="M155" s="9"/>
    </row>
    <row r="156" spans="2:13" x14ac:dyDescent="0.25">
      <c r="B156" s="703" t="s">
        <v>287</v>
      </c>
      <c r="C156" s="704"/>
      <c r="D156" s="704"/>
      <c r="E156" s="705"/>
      <c r="F156" s="329">
        <f>(F152+F153+F154+F155)*C37</f>
        <v>3053664420</v>
      </c>
      <c r="G156" s="329">
        <f>(G152+G153+G154+G155)*C37</f>
        <v>3115511174.5398002</v>
      </c>
      <c r="H156" s="107"/>
      <c r="I156" s="107"/>
      <c r="J156" s="107"/>
    </row>
    <row r="157" spans="2:13" x14ac:dyDescent="0.25">
      <c r="B157" s="703" t="s">
        <v>452</v>
      </c>
      <c r="C157" s="704"/>
      <c r="D157" s="704"/>
      <c r="E157" s="705"/>
      <c r="F157" s="329">
        <f>+F151+F156</f>
        <v>23432009963</v>
      </c>
      <c r="G157" s="329">
        <f>+G151+G156</f>
        <v>35288713895.539803</v>
      </c>
      <c r="H157" s="107"/>
      <c r="I157" s="107"/>
      <c r="J157" s="107"/>
      <c r="L157" s="9"/>
      <c r="M157" s="9"/>
    </row>
    <row r="158" spans="2:13" ht="16.5" customHeight="1" x14ac:dyDescent="0.25">
      <c r="B158" s="703" t="s">
        <v>310</v>
      </c>
      <c r="C158" s="704"/>
      <c r="D158" s="704"/>
      <c r="E158" s="705"/>
      <c r="F158" s="329">
        <v>18182810428</v>
      </c>
      <c r="G158" s="21">
        <v>18451918325</v>
      </c>
      <c r="H158" s="107"/>
      <c r="I158" s="107"/>
      <c r="J158" s="107"/>
      <c r="L158" s="9"/>
    </row>
    <row r="159" spans="2:13" x14ac:dyDescent="0.25">
      <c r="B159" s="114"/>
      <c r="C159" s="115"/>
      <c r="D159" s="115"/>
      <c r="E159" s="330"/>
      <c r="F159" s="330"/>
      <c r="G159" s="116"/>
      <c r="H159" s="117"/>
      <c r="I159" s="117"/>
      <c r="J159" s="117"/>
      <c r="L159" s="9"/>
    </row>
    <row r="160" spans="2:13" s="527" customFormat="1" hidden="1" x14ac:dyDescent="0.25">
      <c r="B160" s="529" t="s">
        <v>157</v>
      </c>
      <c r="C160" s="530"/>
      <c r="D160" s="530"/>
      <c r="E160" s="531"/>
      <c r="F160" s="531"/>
      <c r="G160" s="532"/>
      <c r="H160" s="533"/>
      <c r="I160" s="533"/>
      <c r="J160" s="533"/>
      <c r="L160" s="534"/>
    </row>
    <row r="161" spans="2:12" s="527" customFormat="1" hidden="1" x14ac:dyDescent="0.25">
      <c r="B161" s="535" t="s">
        <v>273</v>
      </c>
      <c r="C161" s="536"/>
      <c r="D161" s="536">
        <v>0</v>
      </c>
      <c r="E161" s="537">
        <v>0</v>
      </c>
      <c r="F161" s="537">
        <v>0</v>
      </c>
      <c r="G161" s="536">
        <v>0</v>
      </c>
      <c r="H161" s="538">
        <v>0</v>
      </c>
      <c r="I161" s="538">
        <v>0</v>
      </c>
      <c r="J161" s="538">
        <v>0</v>
      </c>
      <c r="L161" s="534"/>
    </row>
    <row r="162" spans="2:12" s="527" customFormat="1" hidden="1" x14ac:dyDescent="0.25">
      <c r="B162" s="535"/>
      <c r="C162" s="536"/>
      <c r="D162" s="536"/>
      <c r="E162" s="531"/>
      <c r="F162" s="531"/>
      <c r="G162" s="532"/>
      <c r="H162" s="538"/>
      <c r="I162" s="538"/>
      <c r="J162" s="538"/>
    </row>
    <row r="163" spans="2:12" s="527" customFormat="1" hidden="1" x14ac:dyDescent="0.25">
      <c r="B163" s="535" t="s">
        <v>73</v>
      </c>
      <c r="C163" s="536">
        <v>0</v>
      </c>
      <c r="D163" s="536">
        <v>0</v>
      </c>
      <c r="E163" s="537">
        <v>0</v>
      </c>
      <c r="F163" s="537">
        <v>0</v>
      </c>
      <c r="G163" s="536">
        <v>0</v>
      </c>
      <c r="H163" s="538">
        <v>0</v>
      </c>
      <c r="I163" s="538">
        <v>0</v>
      </c>
      <c r="J163" s="538">
        <v>0</v>
      </c>
    </row>
    <row r="164" spans="2:12" s="527" customFormat="1" hidden="1" x14ac:dyDescent="0.25">
      <c r="B164" s="535" t="s">
        <v>158</v>
      </c>
      <c r="C164" s="536">
        <v>0</v>
      </c>
      <c r="D164" s="536">
        <v>0</v>
      </c>
      <c r="E164" s="537">
        <v>0</v>
      </c>
      <c r="F164" s="537">
        <v>0</v>
      </c>
      <c r="G164" s="536">
        <v>0</v>
      </c>
      <c r="H164" s="538">
        <v>0</v>
      </c>
      <c r="I164" s="538">
        <v>0</v>
      </c>
      <c r="J164" s="538">
        <v>0</v>
      </c>
      <c r="L164" s="534"/>
    </row>
    <row r="165" spans="2:12" s="527" customFormat="1" hidden="1" x14ac:dyDescent="0.25">
      <c r="B165" s="535"/>
      <c r="C165" s="536"/>
      <c r="D165" s="536"/>
      <c r="E165" s="537">
        <v>0</v>
      </c>
      <c r="F165" s="531">
        <v>0</v>
      </c>
      <c r="G165" s="536">
        <v>0</v>
      </c>
      <c r="H165" s="533">
        <v>0</v>
      </c>
      <c r="I165" s="533">
        <v>0</v>
      </c>
      <c r="J165" s="533">
        <v>0</v>
      </c>
    </row>
    <row r="166" spans="2:12" s="527" customFormat="1" hidden="1" x14ac:dyDescent="0.25">
      <c r="B166" s="529" t="s">
        <v>159</v>
      </c>
      <c r="C166" s="536"/>
      <c r="D166" s="536">
        <v>0</v>
      </c>
      <c r="E166" s="537">
        <v>0</v>
      </c>
      <c r="F166" s="537">
        <v>0</v>
      </c>
      <c r="G166" s="536">
        <v>0</v>
      </c>
      <c r="H166" s="536">
        <v>0</v>
      </c>
      <c r="I166" s="536">
        <v>0</v>
      </c>
      <c r="J166" s="536">
        <v>0</v>
      </c>
    </row>
    <row r="167" spans="2:12" ht="15.75" customHeight="1" x14ac:dyDescent="0.25">
      <c r="B167" s="23" t="s">
        <v>160</v>
      </c>
      <c r="C167" s="24"/>
      <c r="D167" s="24"/>
      <c r="E167" s="328"/>
      <c r="F167" s="328"/>
      <c r="G167" s="25"/>
      <c r="H167" s="22"/>
      <c r="I167" s="26"/>
      <c r="J167" s="26"/>
    </row>
    <row r="168" spans="2:12" ht="15.75" customHeight="1" x14ac:dyDescent="0.25">
      <c r="B168" s="197" t="s">
        <v>315</v>
      </c>
      <c r="C168" s="215" t="s">
        <v>290</v>
      </c>
      <c r="D168" s="108" t="s">
        <v>161</v>
      </c>
      <c r="E168" s="331">
        <v>1</v>
      </c>
      <c r="F168" s="332">
        <v>200000000</v>
      </c>
      <c r="G168" s="217">
        <v>369547169</v>
      </c>
      <c r="H168" s="217">
        <v>8800000000</v>
      </c>
      <c r="I168" s="217">
        <v>2317256384</v>
      </c>
      <c r="J168" s="217">
        <v>15905192576</v>
      </c>
    </row>
    <row r="169" spans="2:12" x14ac:dyDescent="0.25">
      <c r="B169" s="692" t="s">
        <v>453</v>
      </c>
      <c r="C169" s="692"/>
      <c r="D169" s="692"/>
      <c r="E169" s="333">
        <v>1</v>
      </c>
      <c r="F169" s="326">
        <v>200000000</v>
      </c>
      <c r="G169" s="109">
        <v>369547169</v>
      </c>
      <c r="H169" s="107"/>
      <c r="I169" s="107"/>
      <c r="J169" s="107"/>
    </row>
    <row r="170" spans="2:12" ht="14.65" customHeight="1" x14ac:dyDescent="0.25">
      <c r="B170" s="692" t="s">
        <v>314</v>
      </c>
      <c r="C170" s="692"/>
      <c r="D170" s="692"/>
      <c r="E170" s="334"/>
      <c r="F170" s="326">
        <v>200000000</v>
      </c>
      <c r="G170" s="109">
        <v>296635553</v>
      </c>
      <c r="H170" s="83"/>
      <c r="I170" s="83"/>
    </row>
    <row r="171" spans="2:12" x14ac:dyDescent="0.25">
      <c r="B171" s="81"/>
      <c r="C171" s="81"/>
      <c r="D171" s="82"/>
      <c r="E171" s="314"/>
      <c r="F171" s="314"/>
      <c r="G171" s="83"/>
      <c r="H171" s="83"/>
      <c r="I171" s="83"/>
    </row>
    <row r="172" spans="2:12" ht="45" hidden="1" x14ac:dyDescent="0.25">
      <c r="B172" s="66" t="s">
        <v>162</v>
      </c>
      <c r="C172" s="66" t="s">
        <v>163</v>
      </c>
      <c r="D172" s="66" t="s">
        <v>164</v>
      </c>
      <c r="E172" s="335" t="s">
        <v>152</v>
      </c>
      <c r="F172" s="336" t="s">
        <v>165</v>
      </c>
      <c r="G172" s="9"/>
      <c r="H172" s="9"/>
      <c r="I172" s="67"/>
    </row>
    <row r="173" spans="2:12" hidden="1" x14ac:dyDescent="0.25">
      <c r="B173" s="68" t="s">
        <v>166</v>
      </c>
      <c r="C173" s="69"/>
      <c r="D173" s="70"/>
      <c r="E173" s="337"/>
      <c r="F173" s="338"/>
      <c r="G173" s="9"/>
      <c r="H173" s="9"/>
      <c r="I173" s="9"/>
    </row>
    <row r="174" spans="2:12" hidden="1" x14ac:dyDescent="0.25">
      <c r="B174" s="71"/>
      <c r="C174" s="72"/>
      <c r="D174" s="73"/>
      <c r="E174" s="339"/>
      <c r="F174" s="340"/>
      <c r="G174" s="9"/>
      <c r="H174" s="9"/>
      <c r="I174" s="9"/>
    </row>
    <row r="175" spans="2:12" hidden="1" x14ac:dyDescent="0.25">
      <c r="B175" s="71" t="s">
        <v>97</v>
      </c>
      <c r="C175" s="72"/>
      <c r="D175" s="73"/>
      <c r="E175" s="339"/>
      <c r="F175" s="340"/>
      <c r="G175" s="9"/>
      <c r="H175" s="9"/>
      <c r="I175" s="9"/>
    </row>
    <row r="176" spans="2:12" hidden="1" x14ac:dyDescent="0.25">
      <c r="B176" s="71"/>
      <c r="C176" s="72"/>
      <c r="D176" s="73"/>
      <c r="E176" s="339"/>
      <c r="F176" s="340"/>
      <c r="G176" s="9"/>
      <c r="H176" s="9"/>
      <c r="I176" s="9"/>
    </row>
    <row r="177" spans="2:9" ht="28.5" hidden="1" customHeight="1" x14ac:dyDescent="0.25">
      <c r="B177" s="71" t="s">
        <v>167</v>
      </c>
      <c r="C177" s="72"/>
      <c r="D177" s="73"/>
      <c r="E177" s="339"/>
      <c r="F177" s="340"/>
      <c r="G177" s="9"/>
      <c r="H177" s="9"/>
      <c r="I177" s="9"/>
    </row>
    <row r="178" spans="2:9" hidden="1" x14ac:dyDescent="0.25">
      <c r="B178" s="71" t="s">
        <v>168</v>
      </c>
      <c r="C178" s="72"/>
      <c r="D178" s="73"/>
      <c r="E178" s="339"/>
      <c r="F178" s="340"/>
      <c r="G178" s="9"/>
      <c r="H178" s="9"/>
      <c r="I178" s="9"/>
    </row>
    <row r="179" spans="2:9" hidden="1" x14ac:dyDescent="0.25">
      <c r="B179" s="71"/>
      <c r="C179" s="72"/>
      <c r="D179" s="73"/>
      <c r="E179" s="339"/>
      <c r="F179" s="340"/>
      <c r="G179" s="9"/>
      <c r="H179" s="9"/>
      <c r="I179" s="9"/>
    </row>
    <row r="180" spans="2:9" hidden="1" x14ac:dyDescent="0.25">
      <c r="B180" s="71" t="s">
        <v>169</v>
      </c>
      <c r="C180" s="72"/>
      <c r="D180" s="73"/>
      <c r="E180" s="339"/>
      <c r="F180" s="340"/>
      <c r="G180" s="9"/>
      <c r="H180" s="9"/>
      <c r="I180" s="9"/>
    </row>
    <row r="181" spans="2:9" hidden="1" x14ac:dyDescent="0.25">
      <c r="B181" s="71"/>
      <c r="C181" s="72"/>
      <c r="D181" s="73"/>
      <c r="E181" s="339"/>
      <c r="F181" s="340"/>
      <c r="G181" s="9"/>
      <c r="H181" s="9"/>
      <c r="I181" s="9"/>
    </row>
    <row r="182" spans="2:9" hidden="1" x14ac:dyDescent="0.25">
      <c r="B182" s="71" t="s">
        <v>170</v>
      </c>
      <c r="C182" s="72"/>
      <c r="D182" s="73"/>
      <c r="E182" s="339"/>
      <c r="F182" s="340"/>
      <c r="G182" s="9"/>
      <c r="H182" s="9"/>
      <c r="I182" s="9"/>
    </row>
    <row r="183" spans="2:9" hidden="1" x14ac:dyDescent="0.25">
      <c r="B183" s="74" t="s">
        <v>171</v>
      </c>
      <c r="C183" s="75"/>
      <c r="D183" s="76"/>
      <c r="E183" s="341"/>
      <c r="F183" s="342"/>
      <c r="G183" s="9"/>
      <c r="H183" s="9"/>
      <c r="I183" s="9"/>
    </row>
    <row r="185" spans="2:9" x14ac:dyDescent="0.25">
      <c r="B185" s="693" t="s">
        <v>172</v>
      </c>
      <c r="C185" s="693"/>
      <c r="D185" s="693"/>
      <c r="E185" s="693"/>
      <c r="G185" s="571">
        <f>+G157-G150-G149</f>
        <v>15727914446.539803</v>
      </c>
    </row>
    <row r="186" spans="2:9" ht="24" x14ac:dyDescent="0.25">
      <c r="B186" s="407" t="s">
        <v>173</v>
      </c>
      <c r="C186" s="407" t="s">
        <v>174</v>
      </c>
      <c r="D186" s="407" t="s">
        <v>387</v>
      </c>
      <c r="E186" s="408" t="s">
        <v>388</v>
      </c>
    </row>
    <row r="187" spans="2:9" ht="15.75" customHeight="1" x14ac:dyDescent="0.25">
      <c r="B187" s="409" t="s">
        <v>175</v>
      </c>
      <c r="C187" s="668">
        <v>200000000</v>
      </c>
      <c r="D187" s="410">
        <v>369547169</v>
      </c>
      <c r="E187" s="411">
        <v>750000000</v>
      </c>
      <c r="F187" s="539"/>
    </row>
    <row r="188" spans="2:9" ht="15.75" customHeight="1" x14ac:dyDescent="0.25">
      <c r="B188" s="412" t="s">
        <v>454</v>
      </c>
      <c r="C188" s="413">
        <v>200000000</v>
      </c>
      <c r="D188" s="413">
        <v>369547169</v>
      </c>
      <c r="E188" s="414">
        <v>750000000</v>
      </c>
    </row>
    <row r="189" spans="2:9" ht="15.75" customHeight="1" x14ac:dyDescent="0.25">
      <c r="B189" s="412" t="s">
        <v>317</v>
      </c>
      <c r="C189" s="413">
        <v>200000000</v>
      </c>
      <c r="D189" s="413">
        <v>296635553</v>
      </c>
      <c r="E189" s="414">
        <v>750000000</v>
      </c>
    </row>
    <row r="191" spans="2:9" x14ac:dyDescent="0.25">
      <c r="B191" s="77" t="s">
        <v>176</v>
      </c>
    </row>
    <row r="192" spans="2:9" x14ac:dyDescent="0.25">
      <c r="B192" s="78"/>
    </row>
    <row r="193" spans="2:7" x14ac:dyDescent="0.25">
      <c r="B193" s="78" t="s">
        <v>177</v>
      </c>
    </row>
    <row r="195" spans="2:7" ht="30.75" customHeight="1" x14ac:dyDescent="0.25">
      <c r="B195" s="40" t="s">
        <v>178</v>
      </c>
      <c r="C195" s="40" t="s">
        <v>320</v>
      </c>
      <c r="D195" s="140" t="s">
        <v>321</v>
      </c>
      <c r="G195" s="9"/>
    </row>
    <row r="196" spans="2:7" ht="33" hidden="1" customHeight="1" x14ac:dyDescent="0.25">
      <c r="B196" s="540" t="s">
        <v>179</v>
      </c>
      <c r="C196" s="541">
        <v>0</v>
      </c>
      <c r="D196" s="541">
        <v>0</v>
      </c>
      <c r="G196" s="9"/>
    </row>
    <row r="197" spans="2:7" ht="18.75" hidden="1" customHeight="1" x14ac:dyDescent="0.25">
      <c r="B197" s="540" t="s">
        <v>180</v>
      </c>
      <c r="C197" s="541">
        <v>0</v>
      </c>
      <c r="D197" s="541">
        <v>0</v>
      </c>
      <c r="G197" s="9"/>
    </row>
    <row r="198" spans="2:7" ht="18.75" customHeight="1" x14ac:dyDescent="0.25">
      <c r="B198" s="484" t="s">
        <v>420</v>
      </c>
      <c r="C198" s="485">
        <v>195717985</v>
      </c>
      <c r="D198" s="485">
        <v>0</v>
      </c>
      <c r="G198" s="9"/>
    </row>
    <row r="199" spans="2:7" x14ac:dyDescent="0.25">
      <c r="B199" s="79" t="s">
        <v>455</v>
      </c>
      <c r="C199" s="57">
        <f>+C198</f>
        <v>195717985</v>
      </c>
      <c r="D199" s="57">
        <v>0</v>
      </c>
      <c r="G199" s="9"/>
    </row>
    <row r="200" spans="2:7" x14ac:dyDescent="0.25">
      <c r="B200" s="79" t="s">
        <v>319</v>
      </c>
      <c r="C200" s="57">
        <v>27165556</v>
      </c>
      <c r="D200" s="57">
        <v>0</v>
      </c>
      <c r="G200" s="9"/>
    </row>
    <row r="201" spans="2:7" x14ac:dyDescent="0.25">
      <c r="G201" s="9"/>
    </row>
    <row r="202" spans="2:7" hidden="1" x14ac:dyDescent="0.25">
      <c r="B202" s="78" t="s">
        <v>322</v>
      </c>
    </row>
    <row r="203" spans="2:7" hidden="1" x14ac:dyDescent="0.25"/>
    <row r="204" spans="2:7" ht="30.75" hidden="1" customHeight="1" x14ac:dyDescent="0.25">
      <c r="B204" s="142" t="s">
        <v>178</v>
      </c>
      <c r="C204" s="142" t="s">
        <v>320</v>
      </c>
      <c r="D204" s="142" t="s">
        <v>321</v>
      </c>
      <c r="G204" s="9"/>
    </row>
    <row r="205" spans="2:7" ht="21" hidden="1" customHeight="1" x14ac:dyDescent="0.25">
      <c r="B205" s="219" t="s">
        <v>323</v>
      </c>
      <c r="C205" s="65">
        <v>0</v>
      </c>
      <c r="D205" s="65">
        <v>0</v>
      </c>
      <c r="G205" s="9"/>
    </row>
    <row r="206" spans="2:7" ht="18.75" hidden="1" customHeight="1" x14ac:dyDescent="0.25">
      <c r="B206" s="219" t="s">
        <v>323</v>
      </c>
      <c r="C206" s="65">
        <v>0</v>
      </c>
      <c r="D206" s="65">
        <v>0</v>
      </c>
      <c r="G206" s="9"/>
    </row>
    <row r="207" spans="2:7" hidden="1" x14ac:dyDescent="0.25">
      <c r="B207" s="79" t="s">
        <v>319</v>
      </c>
      <c r="C207" s="57">
        <v>0</v>
      </c>
      <c r="D207" s="57">
        <v>0</v>
      </c>
      <c r="G207" s="9"/>
    </row>
    <row r="208" spans="2:7" hidden="1" x14ac:dyDescent="0.25">
      <c r="B208" s="79" t="s">
        <v>318</v>
      </c>
      <c r="C208" s="57">
        <v>0</v>
      </c>
      <c r="D208" s="57">
        <v>0</v>
      </c>
      <c r="G208" s="9"/>
    </row>
    <row r="209" spans="2:7" s="150" customFormat="1" hidden="1" x14ac:dyDescent="0.25">
      <c r="B209" s="224"/>
      <c r="C209" s="225"/>
      <c r="D209" s="225"/>
      <c r="E209" s="343"/>
      <c r="F209" s="343"/>
      <c r="G209" s="46"/>
    </row>
    <row r="210" spans="2:7" hidden="1" x14ac:dyDescent="0.25">
      <c r="B210" s="226" t="s">
        <v>181</v>
      </c>
      <c r="C210" s="84"/>
      <c r="D210" s="41"/>
      <c r="E210" s="344"/>
      <c r="F210" s="344"/>
      <c r="G210" s="85"/>
    </row>
    <row r="211" spans="2:7" s="222" customFormat="1" hidden="1" x14ac:dyDescent="0.25">
      <c r="B211" s="220"/>
      <c r="C211" s="221"/>
      <c r="D211" s="221"/>
      <c r="E211" s="345"/>
      <c r="F211" s="345"/>
      <c r="G211" s="223"/>
    </row>
    <row r="212" spans="2:7" ht="30.75" hidden="1" customHeight="1" x14ac:dyDescent="0.25">
      <c r="B212" s="250" t="s">
        <v>178</v>
      </c>
      <c r="C212" s="250" t="s">
        <v>390</v>
      </c>
      <c r="D212" s="250" t="s">
        <v>391</v>
      </c>
      <c r="G212" s="9"/>
    </row>
    <row r="213" spans="2:7" ht="21" hidden="1" customHeight="1" x14ac:dyDescent="0.25">
      <c r="B213" s="423" t="s">
        <v>196</v>
      </c>
      <c r="C213" s="424">
        <v>58513243</v>
      </c>
      <c r="D213" s="424">
        <v>0</v>
      </c>
      <c r="G213" s="9"/>
    </row>
    <row r="214" spans="2:7" ht="18.75" hidden="1" customHeight="1" x14ac:dyDescent="0.25">
      <c r="B214" s="423" t="s">
        <v>274</v>
      </c>
      <c r="C214" s="424">
        <v>28941695</v>
      </c>
      <c r="D214" s="424">
        <v>0</v>
      </c>
      <c r="G214" s="9"/>
    </row>
    <row r="215" spans="2:7" hidden="1" x14ac:dyDescent="0.25">
      <c r="B215" s="425" t="s">
        <v>319</v>
      </c>
      <c r="C215" s="45">
        <v>87454938</v>
      </c>
      <c r="D215" s="45">
        <v>0</v>
      </c>
      <c r="G215" s="9"/>
    </row>
    <row r="216" spans="2:7" hidden="1" x14ac:dyDescent="0.25">
      <c r="B216" s="425" t="s">
        <v>318</v>
      </c>
      <c r="C216" s="45">
        <v>0</v>
      </c>
      <c r="D216" s="45">
        <v>0</v>
      </c>
      <c r="G216" s="9"/>
    </row>
    <row r="217" spans="2:7" s="150" customFormat="1" hidden="1" x14ac:dyDescent="0.25">
      <c r="B217" s="224"/>
      <c r="C217" s="225"/>
      <c r="D217" s="225"/>
      <c r="E217" s="343"/>
      <c r="F217" s="343"/>
      <c r="G217" s="46"/>
    </row>
    <row r="218" spans="2:7" x14ac:dyDescent="0.25">
      <c r="B218" s="85"/>
      <c r="C218" s="85"/>
      <c r="D218" s="85"/>
      <c r="E218" s="344"/>
      <c r="F218" s="344"/>
      <c r="G218" s="85"/>
    </row>
    <row r="219" spans="2:7" hidden="1" x14ac:dyDescent="0.25">
      <c r="B219" s="542" t="s">
        <v>481</v>
      </c>
      <c r="C219" s="543" t="s">
        <v>323</v>
      </c>
      <c r="D219" s="543" t="s">
        <v>323</v>
      </c>
      <c r="E219" s="544" t="s">
        <v>323</v>
      </c>
      <c r="F219" s="544" t="s">
        <v>323</v>
      </c>
      <c r="G219" s="545" t="s">
        <v>323</v>
      </c>
    </row>
    <row r="220" spans="2:7" hidden="1" x14ac:dyDescent="0.25">
      <c r="B220" s="542" t="s">
        <v>482</v>
      </c>
      <c r="C220" s="546" t="s">
        <v>323</v>
      </c>
      <c r="D220" s="546" t="s">
        <v>323</v>
      </c>
      <c r="E220" s="547" t="s">
        <v>323</v>
      </c>
      <c r="F220" s="547" t="s">
        <v>323</v>
      </c>
      <c r="G220" s="548" t="s">
        <v>323</v>
      </c>
    </row>
    <row r="221" spans="2:7" x14ac:dyDescent="0.25">
      <c r="B221" s="77"/>
      <c r="C221" s="77"/>
      <c r="G221" s="9"/>
    </row>
    <row r="222" spans="2:7" x14ac:dyDescent="0.25">
      <c r="B222" s="711" t="s">
        <v>182</v>
      </c>
      <c r="C222" s="711"/>
      <c r="D222" s="711"/>
      <c r="E222" s="346"/>
      <c r="F222" s="346"/>
      <c r="G222" s="86"/>
    </row>
    <row r="223" spans="2:7" x14ac:dyDescent="0.25">
      <c r="B223" s="87"/>
      <c r="C223" s="87"/>
      <c r="D223" s="47"/>
      <c r="E223" s="347"/>
      <c r="F223" s="347"/>
      <c r="G223" s="88"/>
    </row>
    <row r="224" spans="2:7" ht="15.75" customHeight="1" x14ac:dyDescent="0.25">
      <c r="B224" s="696" t="s">
        <v>276</v>
      </c>
      <c r="C224" s="697" t="s">
        <v>389</v>
      </c>
      <c r="D224" s="697"/>
      <c r="E224" s="697"/>
      <c r="F224" s="697"/>
      <c r="G224" s="697"/>
    </row>
    <row r="225" spans="2:12" ht="25.5" x14ac:dyDescent="0.25">
      <c r="B225" s="696"/>
      <c r="C225" s="415" t="s">
        <v>384</v>
      </c>
      <c r="D225" s="415" t="s">
        <v>277</v>
      </c>
      <c r="E225" s="416" t="s">
        <v>278</v>
      </c>
      <c r="F225" s="416" t="s">
        <v>279</v>
      </c>
      <c r="G225" s="415" t="s">
        <v>458</v>
      </c>
    </row>
    <row r="226" spans="2:12" s="222" customFormat="1" x14ac:dyDescent="0.25">
      <c r="B226" s="575" t="s">
        <v>280</v>
      </c>
      <c r="C226" s="622">
        <v>97627589</v>
      </c>
      <c r="D226" s="622">
        <f>+G226-C226</f>
        <v>21804445.61584188</v>
      </c>
      <c r="E226" s="633">
        <v>672727</v>
      </c>
      <c r="F226" s="633">
        <v>2308509.6158418804</v>
      </c>
      <c r="G226" s="622">
        <f>117796252+F226-E226</f>
        <v>119432034.61584188</v>
      </c>
      <c r="H226" s="522"/>
      <c r="I226" s="223"/>
    </row>
    <row r="227" spans="2:12" s="222" customFormat="1" x14ac:dyDescent="0.25">
      <c r="B227" s="634" t="s">
        <v>183</v>
      </c>
      <c r="C227" s="624">
        <v>219077067</v>
      </c>
      <c r="D227" s="624">
        <f t="shared" ref="D227:D229" si="1">+G227-C227</f>
        <v>187654036.17196995</v>
      </c>
      <c r="E227" s="635">
        <v>0</v>
      </c>
      <c r="F227" s="635">
        <v>3291051.1719699502</v>
      </c>
      <c r="G227" s="624">
        <f>403440052+F227</f>
        <v>406731103.17196995</v>
      </c>
      <c r="H227" s="223"/>
      <c r="I227" s="223"/>
    </row>
    <row r="228" spans="2:12" s="222" customFormat="1" x14ac:dyDescent="0.25">
      <c r="B228" s="634" t="s">
        <v>281</v>
      </c>
      <c r="C228" s="624">
        <v>33762821</v>
      </c>
      <c r="D228" s="624">
        <f t="shared" si="1"/>
        <v>6691690.8609461188</v>
      </c>
      <c r="E228" s="635">
        <v>0</v>
      </c>
      <c r="F228" s="635">
        <v>597208.86094611511</v>
      </c>
      <c r="G228" s="624">
        <f>39857303+F228</f>
        <v>40454511.860946119</v>
      </c>
      <c r="H228" s="223"/>
      <c r="I228" s="223"/>
    </row>
    <row r="229" spans="2:12" s="222" customFormat="1" x14ac:dyDescent="0.25">
      <c r="B229" s="634" t="s">
        <v>184</v>
      </c>
      <c r="C229" s="624">
        <v>51317487</v>
      </c>
      <c r="D229" s="624">
        <f t="shared" si="1"/>
        <v>120048601.06228462</v>
      </c>
      <c r="E229" s="635">
        <v>0</v>
      </c>
      <c r="F229" s="635">
        <v>925856.06228461862</v>
      </c>
      <c r="G229" s="624">
        <f>170440232+F229</f>
        <v>171366088.06228462</v>
      </c>
      <c r="H229" s="223"/>
      <c r="I229" s="223"/>
      <c r="J229" s="523"/>
    </row>
    <row r="230" spans="2:12" s="222" customFormat="1" x14ac:dyDescent="0.25">
      <c r="B230" s="636" t="s">
        <v>185</v>
      </c>
      <c r="C230" s="625">
        <v>35091126</v>
      </c>
      <c r="D230" s="625">
        <v>50455135.379445612</v>
      </c>
      <c r="E230" s="637">
        <v>35091126</v>
      </c>
      <c r="F230" s="637">
        <v>319899.37944561243</v>
      </c>
      <c r="G230" s="625">
        <f>+C230+D230+F230-E230</f>
        <v>50775034.758891225</v>
      </c>
      <c r="H230" s="223"/>
      <c r="I230" s="223"/>
      <c r="J230" s="523"/>
    </row>
    <row r="231" spans="2:12" x14ac:dyDescent="0.25">
      <c r="B231" s="295" t="s">
        <v>456</v>
      </c>
      <c r="C231" s="296">
        <f>SUM(C226:C230)</f>
        <v>436876090</v>
      </c>
      <c r="D231" s="296">
        <f t="shared" ref="D231:G231" si="2">SUM(D226:D230)</f>
        <v>386653909.09048814</v>
      </c>
      <c r="E231" s="296">
        <f t="shared" si="2"/>
        <v>35763853</v>
      </c>
      <c r="F231" s="296">
        <f t="shared" si="2"/>
        <v>7442525.0904881768</v>
      </c>
      <c r="G231" s="296">
        <f t="shared" si="2"/>
        <v>788758772.46993375</v>
      </c>
      <c r="H231" s="9"/>
      <c r="I231" s="9"/>
      <c r="J231" s="129"/>
    </row>
    <row r="232" spans="2:12" x14ac:dyDescent="0.25">
      <c r="B232" s="295" t="s">
        <v>325</v>
      </c>
      <c r="C232" s="296">
        <v>229585003</v>
      </c>
      <c r="D232" s="296">
        <v>200567353</v>
      </c>
      <c r="E232" s="417">
        <v>0</v>
      </c>
      <c r="F232" s="417">
        <v>6723734</v>
      </c>
      <c r="G232" s="296">
        <v>436876090</v>
      </c>
      <c r="H232" s="9"/>
      <c r="I232" s="9"/>
      <c r="J232" s="129"/>
    </row>
    <row r="233" spans="2:12" ht="15.75" customHeight="1" x14ac:dyDescent="0.25">
      <c r="B233" s="696" t="s">
        <v>276</v>
      </c>
      <c r="C233" s="697" t="s">
        <v>186</v>
      </c>
      <c r="D233" s="697"/>
      <c r="E233" s="697"/>
      <c r="F233" s="697"/>
      <c r="G233" s="697"/>
      <c r="J233" s="129"/>
    </row>
    <row r="234" spans="2:12" ht="25.5" x14ac:dyDescent="0.25">
      <c r="B234" s="696"/>
      <c r="C234" s="415" t="s">
        <v>406</v>
      </c>
      <c r="D234" s="415" t="s">
        <v>277</v>
      </c>
      <c r="E234" s="416" t="s">
        <v>278</v>
      </c>
      <c r="F234" s="416" t="s">
        <v>282</v>
      </c>
      <c r="G234" s="415" t="s">
        <v>458</v>
      </c>
    </row>
    <row r="235" spans="2:12" s="222" customFormat="1" x14ac:dyDescent="0.25">
      <c r="B235" s="575" t="s">
        <v>280</v>
      </c>
      <c r="C235" s="622">
        <v>15477145</v>
      </c>
      <c r="D235" s="622">
        <v>10093515.828908041</v>
      </c>
      <c r="E235" s="633">
        <v>228240</v>
      </c>
      <c r="F235" s="633">
        <f>+D235-E235</f>
        <v>9865275.8289080411</v>
      </c>
      <c r="G235" s="622">
        <f>+C235+D235+E235</f>
        <v>25798900.828908041</v>
      </c>
      <c r="H235" s="524"/>
      <c r="I235" s="525"/>
      <c r="J235" s="223"/>
      <c r="K235" s="223"/>
      <c r="L235" s="223"/>
    </row>
    <row r="236" spans="2:12" s="222" customFormat="1" x14ac:dyDescent="0.25">
      <c r="B236" s="634" t="s">
        <v>183</v>
      </c>
      <c r="C236" s="624">
        <v>101961976</v>
      </c>
      <c r="D236" s="624">
        <v>55974816.88917163</v>
      </c>
      <c r="E236" s="635"/>
      <c r="F236" s="635">
        <f>+D236</f>
        <v>55974816.88917163</v>
      </c>
      <c r="G236" s="624">
        <v>157936793.3113336</v>
      </c>
      <c r="H236" s="223"/>
      <c r="I236" s="525"/>
      <c r="J236" s="223"/>
      <c r="K236" s="223"/>
    </row>
    <row r="237" spans="2:12" s="222" customFormat="1" x14ac:dyDescent="0.25">
      <c r="B237" s="634" t="s">
        <v>281</v>
      </c>
      <c r="C237" s="624">
        <v>12510593</v>
      </c>
      <c r="D237" s="624">
        <v>7012248.7414283222</v>
      </c>
      <c r="E237" s="635"/>
      <c r="F237" s="635">
        <f>+D237</f>
        <v>7012248.7414283222</v>
      </c>
      <c r="G237" s="624">
        <v>19522842.146242622</v>
      </c>
      <c r="H237" s="524"/>
      <c r="I237" s="525"/>
      <c r="J237" s="223"/>
      <c r="K237" s="223"/>
    </row>
    <row r="238" spans="2:12" s="222" customFormat="1" x14ac:dyDescent="0.25">
      <c r="B238" s="634" t="s">
        <v>184</v>
      </c>
      <c r="C238" s="624">
        <v>21620484</v>
      </c>
      <c r="D238" s="624">
        <v>11379716.04660316</v>
      </c>
      <c r="E238" s="635"/>
      <c r="F238" s="635">
        <f>+D238</f>
        <v>11379716.04660316</v>
      </c>
      <c r="G238" s="624">
        <v>33000200.37157223</v>
      </c>
      <c r="H238" s="223"/>
      <c r="I238" s="223"/>
      <c r="J238" s="223"/>
      <c r="K238" s="223"/>
    </row>
    <row r="239" spans="2:12" s="222" customFormat="1" x14ac:dyDescent="0.25">
      <c r="B239" s="636" t="s">
        <v>185</v>
      </c>
      <c r="C239" s="625">
        <v>22593500</v>
      </c>
      <c r="D239" s="625">
        <v>6631090</v>
      </c>
      <c r="E239" s="637">
        <v>29224590</v>
      </c>
      <c r="F239" s="637">
        <f>+C239+D239-E239</f>
        <v>0</v>
      </c>
      <c r="G239" s="625">
        <v>0</v>
      </c>
      <c r="H239" s="223"/>
      <c r="I239" s="223"/>
      <c r="J239" s="223"/>
      <c r="K239" s="223"/>
    </row>
    <row r="240" spans="2:12" x14ac:dyDescent="0.25">
      <c r="B240" s="295" t="s">
        <v>421</v>
      </c>
      <c r="C240" s="296">
        <f>SUM(C235:C239)</f>
        <v>174163698</v>
      </c>
      <c r="D240" s="296">
        <f t="shared" ref="D240:G240" si="3">SUM(D235:D239)</f>
        <v>91091387.506111145</v>
      </c>
      <c r="E240" s="296">
        <f t="shared" si="3"/>
        <v>29452830</v>
      </c>
      <c r="F240" s="296">
        <f t="shared" si="3"/>
        <v>84232057.506111145</v>
      </c>
      <c r="G240" s="296">
        <f t="shared" si="3"/>
        <v>236258736.65805647</v>
      </c>
      <c r="H240" s="9"/>
      <c r="I240" s="9"/>
    </row>
    <row r="241" spans="2:13" x14ac:dyDescent="0.25">
      <c r="B241" s="295" t="s">
        <v>325</v>
      </c>
      <c r="C241" s="296">
        <v>137142480</v>
      </c>
      <c r="D241" s="296">
        <v>59224081</v>
      </c>
      <c r="E241" s="417">
        <v>22202863</v>
      </c>
      <c r="F241" s="417">
        <v>174163698</v>
      </c>
      <c r="G241" s="296">
        <v>262712393</v>
      </c>
      <c r="H241" s="9"/>
      <c r="I241" s="5"/>
    </row>
    <row r="242" spans="2:13" x14ac:dyDescent="0.25">
      <c r="H242" s="9"/>
      <c r="I242" s="9"/>
    </row>
    <row r="243" spans="2:13" x14ac:dyDescent="0.25">
      <c r="B243" s="694" t="s">
        <v>187</v>
      </c>
      <c r="C243" s="694"/>
      <c r="D243" s="694"/>
      <c r="E243" s="346"/>
      <c r="F243" s="346"/>
      <c r="G243" s="86"/>
      <c r="H243" s="86"/>
      <c r="I243" s="86"/>
    </row>
    <row r="244" spans="2:13" x14ac:dyDescent="0.25">
      <c r="B244" s="80" t="s">
        <v>188</v>
      </c>
      <c r="C244" s="80"/>
      <c r="D244" s="80"/>
      <c r="E244" s="348"/>
      <c r="F244" s="348"/>
      <c r="G244" s="89"/>
      <c r="H244" s="89"/>
      <c r="I244" s="89"/>
    </row>
    <row r="245" spans="2:13" x14ac:dyDescent="0.25">
      <c r="B245" s="709" t="s">
        <v>96</v>
      </c>
      <c r="C245" s="709" t="s">
        <v>189</v>
      </c>
      <c r="D245" s="713" t="s">
        <v>190</v>
      </c>
      <c r="E245" s="713"/>
      <c r="F245" s="713"/>
      <c r="G245" s="9"/>
      <c r="H245" s="88"/>
      <c r="I245" s="9"/>
    </row>
    <row r="246" spans="2:13" ht="18" customHeight="1" x14ac:dyDescent="0.25">
      <c r="B246" s="710"/>
      <c r="C246" s="710"/>
      <c r="D246" s="227" t="s">
        <v>191</v>
      </c>
      <c r="E246" s="349" t="s">
        <v>192</v>
      </c>
      <c r="F246" s="349" t="s">
        <v>193</v>
      </c>
      <c r="G246" s="9"/>
      <c r="H246" s="9"/>
      <c r="I246" s="9"/>
    </row>
    <row r="247" spans="2:13" s="222" customFormat="1" x14ac:dyDescent="0.25">
      <c r="B247" s="627" t="s">
        <v>288</v>
      </c>
      <c r="C247" s="628">
        <v>14125125</v>
      </c>
      <c r="D247" s="629">
        <v>0</v>
      </c>
      <c r="E247" s="629">
        <v>0</v>
      </c>
      <c r="F247" s="629">
        <v>14125125</v>
      </c>
      <c r="G247" s="223"/>
      <c r="H247" s="223"/>
      <c r="I247" s="223"/>
    </row>
    <row r="248" spans="2:13" x14ac:dyDescent="0.25">
      <c r="B248" s="630" t="s">
        <v>289</v>
      </c>
      <c r="C248" s="631">
        <v>16947870</v>
      </c>
      <c r="D248" s="632">
        <v>0</v>
      </c>
      <c r="E248" s="632">
        <v>0</v>
      </c>
      <c r="F248" s="632">
        <v>16947870</v>
      </c>
      <c r="G248" s="9"/>
      <c r="H248" s="9"/>
      <c r="I248" s="9"/>
    </row>
    <row r="249" spans="2:13" x14ac:dyDescent="0.25">
      <c r="B249" s="243" t="s">
        <v>455</v>
      </c>
      <c r="C249" s="418">
        <v>31072995</v>
      </c>
      <c r="D249" s="419">
        <v>0</v>
      </c>
      <c r="E249" s="420">
        <v>0</v>
      </c>
      <c r="F249" s="421">
        <f>+F250</f>
        <v>31072995</v>
      </c>
      <c r="G249" s="9"/>
      <c r="H249" s="438"/>
      <c r="I249" s="438"/>
      <c r="J249" s="439"/>
      <c r="K249" s="439"/>
      <c r="L249" s="439"/>
      <c r="M249" s="439"/>
    </row>
    <row r="250" spans="2:13" x14ac:dyDescent="0.25">
      <c r="B250" s="243" t="s">
        <v>319</v>
      </c>
      <c r="C250" s="418">
        <v>31072995</v>
      </c>
      <c r="D250" s="418">
        <v>0</v>
      </c>
      <c r="E250" s="421">
        <v>0</v>
      </c>
      <c r="F250" s="421">
        <v>31072995</v>
      </c>
      <c r="G250" s="9"/>
      <c r="H250" s="438"/>
      <c r="I250" s="438"/>
      <c r="J250" s="439"/>
      <c r="K250" s="439"/>
      <c r="L250" s="439"/>
      <c r="M250" s="439"/>
    </row>
    <row r="251" spans="2:13" x14ac:dyDescent="0.25">
      <c r="G251" s="9"/>
      <c r="H251" s="438"/>
      <c r="I251" s="438"/>
      <c r="J251" s="439"/>
      <c r="K251" s="439"/>
      <c r="L251" s="439"/>
      <c r="M251" s="439"/>
    </row>
    <row r="252" spans="2:13" x14ac:dyDescent="0.25">
      <c r="B252" s="77" t="s">
        <v>194</v>
      </c>
      <c r="C252" s="48"/>
      <c r="G252" s="9"/>
      <c r="H252" s="439" t="s">
        <v>288</v>
      </c>
      <c r="I252" s="440">
        <v>0</v>
      </c>
      <c r="J252" s="440">
        <v>14125125</v>
      </c>
      <c r="K252" s="439"/>
      <c r="L252" s="439"/>
      <c r="M252" s="439"/>
    </row>
    <row r="253" spans="2:13" x14ac:dyDescent="0.25">
      <c r="B253" s="688" t="s">
        <v>96</v>
      </c>
      <c r="C253" s="688" t="s">
        <v>189</v>
      </c>
      <c r="D253" s="691" t="s">
        <v>190</v>
      </c>
      <c r="E253" s="691"/>
      <c r="F253" s="691"/>
      <c r="G253" s="9"/>
      <c r="H253" s="439" t="s">
        <v>289</v>
      </c>
      <c r="I253" s="440">
        <v>0</v>
      </c>
      <c r="J253" s="440">
        <v>16947870</v>
      </c>
      <c r="K253" s="439"/>
      <c r="L253" s="439"/>
      <c r="M253" s="439"/>
    </row>
    <row r="254" spans="2:13" x14ac:dyDescent="0.25">
      <c r="B254" s="688"/>
      <c r="C254" s="688"/>
      <c r="D254" s="489" t="s">
        <v>191</v>
      </c>
      <c r="E254" s="490" t="s">
        <v>192</v>
      </c>
      <c r="F254" s="490" t="s">
        <v>193</v>
      </c>
      <c r="G254" s="9"/>
      <c r="H254" s="438"/>
      <c r="I254" s="438"/>
      <c r="J254" s="439"/>
      <c r="K254" s="439"/>
      <c r="L254" s="439"/>
      <c r="M254" s="439"/>
    </row>
    <row r="255" spans="2:13" x14ac:dyDescent="0.25">
      <c r="B255" s="669" t="s">
        <v>519</v>
      </c>
      <c r="C255" s="551">
        <v>0</v>
      </c>
      <c r="D255" s="492">
        <v>327517773</v>
      </c>
      <c r="E255" s="493">
        <v>0</v>
      </c>
      <c r="F255" s="493">
        <f>+D255</f>
        <v>327517773</v>
      </c>
      <c r="G255" s="9"/>
      <c r="H255" s="438"/>
      <c r="I255" s="438"/>
      <c r="J255" s="439"/>
      <c r="K255" s="439"/>
      <c r="L255" s="439"/>
      <c r="M255" s="439"/>
    </row>
    <row r="256" spans="2:13" x14ac:dyDescent="0.25">
      <c r="B256" s="228" t="s">
        <v>456</v>
      </c>
      <c r="C256" s="494">
        <v>0</v>
      </c>
      <c r="D256" s="495">
        <f>+D255</f>
        <v>327517773</v>
      </c>
      <c r="E256" s="496">
        <v>0</v>
      </c>
      <c r="F256" s="497">
        <f>+F255</f>
        <v>327517773</v>
      </c>
      <c r="G256" s="9"/>
      <c r="H256" s="9"/>
      <c r="I256" s="9"/>
    </row>
    <row r="257" spans="2:9" x14ac:dyDescent="0.25">
      <c r="B257" s="228" t="s">
        <v>325</v>
      </c>
      <c r="C257" s="494">
        <v>0</v>
      </c>
      <c r="D257" s="494">
        <v>0</v>
      </c>
      <c r="E257" s="497">
        <v>0</v>
      </c>
      <c r="F257" s="497">
        <v>0</v>
      </c>
      <c r="G257" s="9"/>
      <c r="H257" s="9"/>
      <c r="I257" s="9"/>
    </row>
    <row r="258" spans="2:9" x14ac:dyDescent="0.25">
      <c r="B258" s="48"/>
      <c r="C258" s="48"/>
      <c r="G258" s="9"/>
      <c r="H258" s="9"/>
      <c r="I258" s="9"/>
    </row>
    <row r="259" spans="2:9" x14ac:dyDescent="0.25">
      <c r="B259" s="91"/>
      <c r="C259" s="91"/>
      <c r="G259" s="9"/>
      <c r="H259" s="9"/>
      <c r="I259" s="9"/>
    </row>
    <row r="260" spans="2:9" x14ac:dyDescent="0.25">
      <c r="G260" s="9"/>
      <c r="H260" s="9"/>
      <c r="I260" s="9"/>
    </row>
    <row r="261" spans="2:9" x14ac:dyDescent="0.25">
      <c r="B261" s="695" t="s">
        <v>195</v>
      </c>
      <c r="C261" s="695"/>
      <c r="D261" s="695"/>
      <c r="E261" s="347"/>
      <c r="F261" s="347"/>
      <c r="G261" s="9"/>
      <c r="H261" s="9"/>
      <c r="I261" s="9"/>
    </row>
    <row r="262" spans="2:9" x14ac:dyDescent="0.25">
      <c r="B262" s="48"/>
      <c r="C262" s="48"/>
      <c r="D262" s="48"/>
      <c r="E262" s="347"/>
      <c r="F262" s="347"/>
      <c r="G262" s="9"/>
      <c r="H262" s="9"/>
      <c r="I262" s="9"/>
    </row>
    <row r="263" spans="2:9" x14ac:dyDescent="0.25">
      <c r="B263" s="679" t="s">
        <v>96</v>
      </c>
      <c r="C263" s="680" t="s">
        <v>190</v>
      </c>
      <c r="D263" s="680"/>
      <c r="E263" s="347"/>
      <c r="F263" s="347"/>
      <c r="G263" s="9"/>
      <c r="H263" s="9"/>
      <c r="I263" s="9"/>
    </row>
    <row r="264" spans="2:9" x14ac:dyDescent="0.25">
      <c r="B264" s="679"/>
      <c r="C264" s="422">
        <v>43830</v>
      </c>
      <c r="D264" s="422">
        <v>43465</v>
      </c>
      <c r="G264" s="9"/>
    </row>
    <row r="265" spans="2:9" x14ac:dyDescent="0.25">
      <c r="B265" s="620" t="s">
        <v>274</v>
      </c>
      <c r="C265" s="621">
        <v>22071042</v>
      </c>
      <c r="D265" s="622">
        <v>0</v>
      </c>
      <c r="F265" s="160"/>
      <c r="G265" s="9"/>
    </row>
    <row r="266" spans="2:9" x14ac:dyDescent="0.25">
      <c r="B266" s="596" t="s">
        <v>263</v>
      </c>
      <c r="C266" s="623">
        <f>790947060</f>
        <v>790947060</v>
      </c>
      <c r="D266" s="623">
        <v>572469818</v>
      </c>
      <c r="F266" s="160"/>
      <c r="G266" s="9"/>
    </row>
    <row r="267" spans="2:9" x14ac:dyDescent="0.25">
      <c r="B267" s="596" t="s">
        <v>326</v>
      </c>
      <c r="C267" s="623">
        <f>9999+94536607</f>
        <v>94546606</v>
      </c>
      <c r="D267" s="623">
        <v>49183455</v>
      </c>
      <c r="F267" s="160"/>
      <c r="G267" s="9"/>
    </row>
    <row r="268" spans="2:9" x14ac:dyDescent="0.25">
      <c r="B268" s="596" t="s">
        <v>197</v>
      </c>
      <c r="C268" s="623">
        <v>11827302</v>
      </c>
      <c r="D268" s="623">
        <v>1636364</v>
      </c>
      <c r="G268" s="9"/>
    </row>
    <row r="269" spans="2:9" x14ac:dyDescent="0.25">
      <c r="B269" s="596" t="s">
        <v>275</v>
      </c>
      <c r="C269" s="624">
        <v>0</v>
      </c>
      <c r="D269" s="623">
        <v>5222547</v>
      </c>
      <c r="G269" s="9"/>
    </row>
    <row r="270" spans="2:9" x14ac:dyDescent="0.25">
      <c r="B270" s="598" t="s">
        <v>327</v>
      </c>
      <c r="C270" s="625">
        <v>0</v>
      </c>
      <c r="D270" s="626">
        <v>2178000</v>
      </c>
      <c r="G270" s="9"/>
    </row>
    <row r="271" spans="2:9" x14ac:dyDescent="0.25">
      <c r="B271" s="295" t="s">
        <v>97</v>
      </c>
      <c r="C271" s="296">
        <f>SUM(C265:C270)</f>
        <v>919392010</v>
      </c>
      <c r="D271" s="296">
        <f>SUM(D265:D270)</f>
        <v>630690184</v>
      </c>
      <c r="E271" s="350"/>
      <c r="F271" s="351"/>
      <c r="G271" s="9"/>
      <c r="H271" s="9"/>
      <c r="I271" s="9"/>
    </row>
    <row r="272" spans="2:9" s="222" customFormat="1" x14ac:dyDescent="0.25">
      <c r="B272" s="229"/>
      <c r="C272" s="230"/>
      <c r="D272" s="230"/>
      <c r="E272" s="352"/>
      <c r="F272" s="353"/>
      <c r="G272" s="223"/>
      <c r="H272" s="223"/>
      <c r="I272" s="223"/>
    </row>
    <row r="273" spans="2:9" x14ac:dyDescent="0.25">
      <c r="B273" s="694" t="s">
        <v>518</v>
      </c>
      <c r="C273" s="694"/>
      <c r="D273" s="694"/>
      <c r="E273" s="346"/>
      <c r="F273" s="346"/>
      <c r="G273" s="86"/>
      <c r="H273" s="9"/>
      <c r="I273" s="9"/>
    </row>
    <row r="274" spans="2:9" x14ac:dyDescent="0.25">
      <c r="B274" s="27"/>
      <c r="C274" s="27"/>
      <c r="D274" s="27"/>
      <c r="E274" s="346"/>
      <c r="F274" s="346"/>
      <c r="G274" s="86"/>
      <c r="H274" s="9"/>
      <c r="I274" s="9"/>
    </row>
    <row r="275" spans="2:9" ht="19.5" customHeight="1" x14ac:dyDescent="0.25">
      <c r="B275" s="42" t="s">
        <v>198</v>
      </c>
      <c r="C275" s="42" t="s">
        <v>329</v>
      </c>
      <c r="D275" s="42" t="s">
        <v>330</v>
      </c>
      <c r="G275" s="9"/>
    </row>
    <row r="276" spans="2:9" ht="17.100000000000001" customHeight="1" x14ac:dyDescent="0.25">
      <c r="B276" s="587" t="s">
        <v>323</v>
      </c>
      <c r="C276" s="588">
        <v>0</v>
      </c>
      <c r="D276" s="291">
        <v>0</v>
      </c>
      <c r="G276" s="9"/>
    </row>
    <row r="277" spans="2:9" x14ac:dyDescent="0.25">
      <c r="B277" s="81"/>
      <c r="C277" s="81"/>
      <c r="D277" s="92"/>
      <c r="G277" s="9"/>
      <c r="H277" s="9"/>
      <c r="I277" s="9"/>
    </row>
    <row r="278" spans="2:9" x14ac:dyDescent="0.25">
      <c r="B278" s="695" t="s">
        <v>394</v>
      </c>
      <c r="C278" s="695"/>
      <c r="D278" s="695"/>
      <c r="E278" s="346"/>
      <c r="F278" s="346"/>
      <c r="G278" s="86"/>
      <c r="H278" s="9"/>
      <c r="I278" s="9"/>
    </row>
    <row r="279" spans="2:9" x14ac:dyDescent="0.25">
      <c r="B279" s="77"/>
      <c r="C279" s="77"/>
      <c r="D279" s="47"/>
      <c r="G279" s="9"/>
      <c r="H279" s="9"/>
      <c r="I279" s="9"/>
    </row>
    <row r="280" spans="2:9" ht="21" customHeight="1" x14ac:dyDescent="0.25">
      <c r="B280" s="250" t="s">
        <v>96</v>
      </c>
      <c r="C280" s="250" t="s">
        <v>329</v>
      </c>
      <c r="D280" s="250" t="s">
        <v>330</v>
      </c>
      <c r="G280" s="9"/>
      <c r="H280" s="9"/>
      <c r="I280" s="9"/>
    </row>
    <row r="281" spans="2:9" x14ac:dyDescent="0.25">
      <c r="B281" s="426" t="s">
        <v>323</v>
      </c>
      <c r="C281" s="237">
        <v>0</v>
      </c>
      <c r="D281" s="238">
        <v>0</v>
      </c>
      <c r="G281" s="9"/>
      <c r="H281" s="9"/>
      <c r="I281" s="9"/>
    </row>
    <row r="282" spans="2:9" s="150" customFormat="1" x14ac:dyDescent="0.25">
      <c r="B282" s="427"/>
      <c r="C282" s="290"/>
      <c r="D282" s="290"/>
      <c r="E282" s="343"/>
      <c r="F282" s="343"/>
      <c r="G282" s="46"/>
      <c r="H282" s="46"/>
      <c r="I282" s="46"/>
    </row>
    <row r="283" spans="2:9" s="150" customFormat="1" x14ac:dyDescent="0.25">
      <c r="B283" s="695" t="s">
        <v>395</v>
      </c>
      <c r="C283" s="695"/>
      <c r="D283" s="695"/>
      <c r="E283" s="428"/>
      <c r="F283" s="428"/>
      <c r="G283" s="429"/>
      <c r="H283" s="46"/>
      <c r="I283" s="46"/>
    </row>
    <row r="284" spans="2:9" x14ac:dyDescent="0.25">
      <c r="B284" s="77"/>
      <c r="C284" s="77"/>
      <c r="D284" s="47"/>
      <c r="G284" s="9"/>
      <c r="H284" s="9"/>
      <c r="I284" s="9"/>
    </row>
    <row r="285" spans="2:9" ht="21" customHeight="1" x14ac:dyDescent="0.25">
      <c r="B285" s="42" t="s">
        <v>96</v>
      </c>
      <c r="C285" s="42" t="s">
        <v>329</v>
      </c>
      <c r="D285" s="42" t="s">
        <v>330</v>
      </c>
      <c r="G285" s="9"/>
      <c r="H285" s="9"/>
      <c r="I285" s="9"/>
    </row>
    <row r="286" spans="2:9" x14ac:dyDescent="0.25">
      <c r="B286" s="236" t="s">
        <v>328</v>
      </c>
      <c r="C286" s="237">
        <v>27522575</v>
      </c>
      <c r="D286" s="238">
        <v>0</v>
      </c>
      <c r="G286" s="9"/>
      <c r="H286" s="9"/>
      <c r="I286" s="9"/>
    </row>
    <row r="287" spans="2:9" x14ac:dyDescent="0.25">
      <c r="B287" s="239" t="s">
        <v>128</v>
      </c>
      <c r="C287" s="240">
        <v>1687037</v>
      </c>
      <c r="D287" s="241">
        <v>0</v>
      </c>
      <c r="G287" s="9"/>
      <c r="H287" s="9"/>
      <c r="I287" s="9"/>
    </row>
    <row r="288" spans="2:9" x14ac:dyDescent="0.25">
      <c r="B288" s="234" t="s">
        <v>456</v>
      </c>
      <c r="C288" s="45">
        <f>+C286+C287</f>
        <v>29209612</v>
      </c>
      <c r="D288" s="45">
        <v>0</v>
      </c>
      <c r="G288" s="9"/>
      <c r="H288" s="9"/>
      <c r="I288" s="9"/>
    </row>
    <row r="289" spans="2:9" x14ac:dyDescent="0.25">
      <c r="B289" s="234" t="s">
        <v>325</v>
      </c>
      <c r="C289" s="45">
        <v>29883294</v>
      </c>
      <c r="D289" s="45">
        <v>0</v>
      </c>
      <c r="G289" s="9"/>
      <c r="H289" s="9"/>
      <c r="I289" s="9"/>
    </row>
    <row r="290" spans="2:9" x14ac:dyDescent="0.25">
      <c r="B290" s="93"/>
      <c r="C290" s="93"/>
      <c r="D290" s="94"/>
      <c r="G290" s="9"/>
      <c r="H290" s="9"/>
      <c r="I290" s="9"/>
    </row>
    <row r="291" spans="2:9" x14ac:dyDescent="0.25">
      <c r="B291" s="694" t="s">
        <v>396</v>
      </c>
      <c r="C291" s="694"/>
      <c r="D291" s="694"/>
      <c r="E291" s="347"/>
      <c r="G291" s="9"/>
      <c r="H291" s="9"/>
      <c r="I291" s="9"/>
    </row>
    <row r="292" spans="2:9" x14ac:dyDescent="0.25">
      <c r="B292" s="27"/>
      <c r="C292" s="27"/>
      <c r="D292" s="27"/>
      <c r="E292" s="347"/>
      <c r="G292" s="9"/>
      <c r="H292" s="9"/>
      <c r="I292" s="9"/>
    </row>
    <row r="293" spans="2:9" ht="19.5" customHeight="1" x14ac:dyDescent="0.25">
      <c r="B293" s="42" t="s">
        <v>198</v>
      </c>
      <c r="C293" s="42" t="s">
        <v>329</v>
      </c>
      <c r="D293" s="42" t="s">
        <v>330</v>
      </c>
      <c r="E293" s="346"/>
      <c r="F293" s="346"/>
      <c r="G293" s="86"/>
      <c r="H293" s="9"/>
      <c r="I293" s="9"/>
    </row>
    <row r="294" spans="2:9" x14ac:dyDescent="0.25">
      <c r="B294" s="242" t="s">
        <v>366</v>
      </c>
      <c r="C294" s="232">
        <v>0</v>
      </c>
      <c r="D294" s="233">
        <v>0</v>
      </c>
      <c r="E294" s="346"/>
      <c r="F294" s="346"/>
      <c r="G294" s="86"/>
      <c r="H294" s="9"/>
      <c r="I294" s="9"/>
    </row>
    <row r="295" spans="2:9" x14ac:dyDescent="0.25">
      <c r="B295" s="234" t="s">
        <v>456</v>
      </c>
      <c r="C295" s="235">
        <v>0</v>
      </c>
      <c r="D295" s="235">
        <v>0</v>
      </c>
      <c r="E295" s="347"/>
      <c r="G295" s="9"/>
      <c r="H295" s="9"/>
      <c r="I295" s="9"/>
    </row>
    <row r="296" spans="2:9" x14ac:dyDescent="0.25">
      <c r="B296" s="234" t="s">
        <v>325</v>
      </c>
      <c r="C296" s="235">
        <v>6702085</v>
      </c>
      <c r="D296" s="235">
        <v>0</v>
      </c>
      <c r="E296" s="347"/>
      <c r="G296" s="9"/>
      <c r="H296" s="9"/>
      <c r="I296" s="9"/>
    </row>
    <row r="297" spans="2:9" x14ac:dyDescent="0.25">
      <c r="B297" s="95"/>
      <c r="C297" s="95"/>
      <c r="D297" s="92"/>
      <c r="G297" s="9"/>
      <c r="H297" s="9"/>
      <c r="I297" s="9"/>
    </row>
    <row r="298" spans="2:9" hidden="1" x14ac:dyDescent="0.25">
      <c r="B298" s="694" t="s">
        <v>200</v>
      </c>
      <c r="C298" s="694"/>
      <c r="D298" s="694"/>
      <c r="G298" s="9"/>
      <c r="H298" s="9"/>
      <c r="I298" s="9"/>
    </row>
    <row r="299" spans="2:9" hidden="1" x14ac:dyDescent="0.25">
      <c r="B299" s="27"/>
      <c r="C299" s="27"/>
      <c r="D299" s="27"/>
      <c r="G299" s="9"/>
      <c r="H299" s="9"/>
      <c r="I299" s="9"/>
    </row>
    <row r="300" spans="2:9" hidden="1" x14ac:dyDescent="0.25">
      <c r="B300" s="42" t="s">
        <v>198</v>
      </c>
      <c r="C300" s="42" t="s">
        <v>329</v>
      </c>
      <c r="D300" s="42" t="s">
        <v>330</v>
      </c>
      <c r="E300" s="346"/>
      <c r="F300" s="346"/>
      <c r="G300" s="9"/>
      <c r="H300" s="9"/>
      <c r="I300" s="9"/>
    </row>
    <row r="301" spans="2:9" hidden="1" x14ac:dyDescent="0.25">
      <c r="B301" s="231" t="s">
        <v>323</v>
      </c>
      <c r="C301" s="232">
        <v>0</v>
      </c>
      <c r="D301" s="233">
        <v>0</v>
      </c>
      <c r="E301" s="346"/>
      <c r="F301" s="346"/>
      <c r="G301" s="9"/>
      <c r="H301" s="9"/>
      <c r="I301" s="9"/>
    </row>
    <row r="302" spans="2:9" hidden="1" x14ac:dyDescent="0.25">
      <c r="B302" s="234" t="s">
        <v>325</v>
      </c>
      <c r="C302" s="235">
        <v>0</v>
      </c>
      <c r="D302" s="235">
        <v>0</v>
      </c>
      <c r="G302" s="9"/>
      <c r="H302" s="9"/>
      <c r="I302" s="9"/>
    </row>
    <row r="303" spans="2:9" hidden="1" x14ac:dyDescent="0.25">
      <c r="B303" s="234" t="s">
        <v>324</v>
      </c>
      <c r="C303" s="235">
        <v>0</v>
      </c>
      <c r="D303" s="235">
        <v>0</v>
      </c>
      <c r="G303" s="9"/>
      <c r="H303" s="9"/>
      <c r="I303" s="9"/>
    </row>
    <row r="304" spans="2:9" x14ac:dyDescent="0.25">
      <c r="B304" s="90"/>
      <c r="C304" s="90"/>
      <c r="G304" s="9"/>
      <c r="H304" s="9"/>
      <c r="I304" s="9"/>
    </row>
    <row r="305" spans="2:10" x14ac:dyDescent="0.25">
      <c r="B305" s="694" t="s">
        <v>201</v>
      </c>
      <c r="C305" s="694"/>
      <c r="D305" s="694"/>
      <c r="E305" s="347"/>
      <c r="F305" s="347"/>
      <c r="G305" s="88"/>
      <c r="H305" s="88"/>
      <c r="I305" s="9"/>
    </row>
    <row r="306" spans="2:10" x14ac:dyDescent="0.25">
      <c r="B306" s="90"/>
      <c r="C306" s="90"/>
      <c r="D306" s="47"/>
      <c r="E306" s="347"/>
      <c r="F306" s="347"/>
      <c r="G306" s="88"/>
      <c r="H306" s="88"/>
      <c r="I306" s="9"/>
    </row>
    <row r="307" spans="2:10" ht="33.75" customHeight="1" x14ac:dyDescent="0.25">
      <c r="B307" s="40" t="s">
        <v>202</v>
      </c>
      <c r="C307" s="40" t="s">
        <v>331</v>
      </c>
      <c r="D307" s="40" t="s">
        <v>204</v>
      </c>
      <c r="E307" s="336" t="s">
        <v>205</v>
      </c>
      <c r="F307" s="336" t="s">
        <v>206</v>
      </c>
      <c r="G307" s="113" t="s">
        <v>441</v>
      </c>
      <c r="H307" s="118" t="s">
        <v>294</v>
      </c>
      <c r="I307" s="9"/>
    </row>
    <row r="308" spans="2:10" x14ac:dyDescent="0.25">
      <c r="B308" s="491" t="s">
        <v>323</v>
      </c>
      <c r="C308" s="491" t="s">
        <v>323</v>
      </c>
      <c r="D308" s="491" t="s">
        <v>323</v>
      </c>
      <c r="E308" s="586" t="s">
        <v>323</v>
      </c>
      <c r="F308" s="586" t="s">
        <v>323</v>
      </c>
      <c r="G308" s="589">
        <v>0</v>
      </c>
      <c r="H308" s="590">
        <v>0</v>
      </c>
      <c r="I308" s="9"/>
    </row>
    <row r="309" spans="2:10" x14ac:dyDescent="0.25">
      <c r="B309" s="35"/>
      <c r="C309" s="35"/>
      <c r="D309"/>
      <c r="E309" s="160"/>
      <c r="F309" s="160"/>
      <c r="G309" s="5"/>
      <c r="H309" s="5"/>
      <c r="I309" s="5"/>
      <c r="J309"/>
    </row>
    <row r="310" spans="2:10" x14ac:dyDescent="0.25">
      <c r="B310" s="694" t="s">
        <v>207</v>
      </c>
      <c r="C310" s="694"/>
      <c r="D310" s="694"/>
      <c r="E310" s="354"/>
      <c r="F310" s="354"/>
      <c r="G310" s="32"/>
      <c r="H310" s="32"/>
      <c r="I310" s="5"/>
      <c r="J310"/>
    </row>
    <row r="311" spans="2:10" x14ac:dyDescent="0.25">
      <c r="B311" s="58"/>
      <c r="C311" s="58"/>
      <c r="D311" s="56"/>
      <c r="E311" s="355"/>
      <c r="F311" s="355"/>
      <c r="G311" s="5"/>
      <c r="H311" s="5"/>
      <c r="I311" s="5"/>
      <c r="J311"/>
    </row>
    <row r="312" spans="2:10" ht="25.5" x14ac:dyDescent="0.25">
      <c r="B312" s="42" t="s">
        <v>154</v>
      </c>
      <c r="C312" s="42" t="s">
        <v>332</v>
      </c>
      <c r="D312" s="42" t="s">
        <v>208</v>
      </c>
      <c r="E312" s="315" t="s">
        <v>333</v>
      </c>
      <c r="F312" s="315" t="s">
        <v>334</v>
      </c>
      <c r="G312" s="5"/>
      <c r="H312" s="5"/>
      <c r="I312" s="5"/>
      <c r="J312"/>
    </row>
    <row r="313" spans="2:10" x14ac:dyDescent="0.25">
      <c r="B313" s="244" t="s">
        <v>323</v>
      </c>
      <c r="C313" s="244" t="s">
        <v>323</v>
      </c>
      <c r="D313" s="43" t="s">
        <v>323</v>
      </c>
      <c r="E313" s="356">
        <v>0</v>
      </c>
      <c r="F313" s="356">
        <v>0</v>
      </c>
      <c r="G313" s="5"/>
      <c r="H313" s="5"/>
      <c r="I313" s="5"/>
      <c r="J313"/>
    </row>
    <row r="314" spans="2:10" x14ac:dyDescent="0.25">
      <c r="B314" s="33"/>
      <c r="C314" s="33"/>
      <c r="D314" s="34"/>
      <c r="E314" s="357"/>
      <c r="F314" s="357"/>
      <c r="G314" s="5"/>
      <c r="H314" s="5"/>
      <c r="I314" s="5"/>
      <c r="J314"/>
    </row>
    <row r="315" spans="2:10" x14ac:dyDescent="0.25">
      <c r="B315" s="711" t="s">
        <v>209</v>
      </c>
      <c r="C315" s="711"/>
      <c r="D315" s="711"/>
      <c r="E315" s="303"/>
      <c r="F315" s="303"/>
      <c r="G315" s="303"/>
      <c r="H315" s="32"/>
      <c r="I315" s="5"/>
      <c r="J315"/>
    </row>
    <row r="316" spans="2:10" x14ac:dyDescent="0.25">
      <c r="B316" s="55"/>
      <c r="C316" s="55"/>
      <c r="D316" s="56"/>
      <c r="E316" s="160"/>
      <c r="F316" s="160"/>
      <c r="G316" s="160"/>
      <c r="H316" s="5"/>
      <c r="I316" s="5"/>
      <c r="J316"/>
    </row>
    <row r="317" spans="2:10" ht="22.5" customHeight="1" x14ac:dyDescent="0.25">
      <c r="B317" s="42" t="s">
        <v>96</v>
      </c>
      <c r="C317" s="42" t="s">
        <v>336</v>
      </c>
      <c r="D317" s="42" t="s">
        <v>337</v>
      </c>
      <c r="E317" s="160"/>
      <c r="G317" s="160"/>
      <c r="H317" s="5"/>
      <c r="I317" s="5"/>
      <c r="J317"/>
    </row>
    <row r="318" spans="2:10" ht="15" customHeight="1" x14ac:dyDescent="0.25">
      <c r="B318" s="245" t="s">
        <v>459</v>
      </c>
      <c r="C318" s="591">
        <f>790564860+781039</f>
        <v>791345899</v>
      </c>
      <c r="D318" s="670">
        <v>0</v>
      </c>
      <c r="E318" s="160"/>
      <c r="G318" s="160"/>
      <c r="H318" s="5"/>
      <c r="I318" s="5"/>
      <c r="J318" s="51"/>
    </row>
    <row r="319" spans="2:10" ht="15" customHeight="1" x14ac:dyDescent="0.25">
      <c r="B319" s="247" t="s">
        <v>199</v>
      </c>
      <c r="C319" s="592">
        <v>837414411</v>
      </c>
      <c r="D319" s="671">
        <v>0</v>
      </c>
      <c r="E319" s="160"/>
      <c r="G319" s="160"/>
      <c r="H319" s="5"/>
      <c r="I319" s="5"/>
      <c r="J319" s="51"/>
    </row>
    <row r="320" spans="2:10" ht="15" customHeight="1" x14ac:dyDescent="0.25">
      <c r="B320" s="245" t="s">
        <v>86</v>
      </c>
      <c r="C320" s="592">
        <v>1500000</v>
      </c>
      <c r="D320" s="671">
        <v>0</v>
      </c>
      <c r="E320" s="160"/>
      <c r="G320" s="160"/>
      <c r="H320" s="5"/>
      <c r="I320" s="5"/>
      <c r="J320" s="51"/>
    </row>
    <row r="321" spans="2:10" ht="15" customHeight="1" x14ac:dyDescent="0.25">
      <c r="B321" s="248" t="s">
        <v>335</v>
      </c>
      <c r="C321" s="593">
        <v>102193461</v>
      </c>
      <c r="D321" s="672">
        <v>0</v>
      </c>
      <c r="E321" s="160"/>
      <c r="F321" s="160"/>
      <c r="G321" s="160"/>
      <c r="H321" s="5"/>
      <c r="I321" s="5"/>
      <c r="J321" s="51"/>
    </row>
    <row r="322" spans="2:10" x14ac:dyDescent="0.25">
      <c r="B322" s="243" t="s">
        <v>456</v>
      </c>
      <c r="C322" s="249">
        <f>SUM(C318:C321)</f>
        <v>1732453771</v>
      </c>
      <c r="D322" s="249">
        <v>0</v>
      </c>
      <c r="E322" s="160"/>
      <c r="F322" s="160"/>
      <c r="G322" s="160"/>
      <c r="H322" s="5"/>
      <c r="I322" s="5"/>
      <c r="J322"/>
    </row>
    <row r="323" spans="2:10" x14ac:dyDescent="0.25">
      <c r="B323" s="243" t="s">
        <v>325</v>
      </c>
      <c r="C323" s="249">
        <v>719383215</v>
      </c>
      <c r="D323" s="45">
        <v>0</v>
      </c>
      <c r="E323" s="160"/>
      <c r="F323" s="160"/>
      <c r="G323" s="160"/>
      <c r="H323" s="441"/>
      <c r="I323" s="441"/>
      <c r="J323" s="442"/>
    </row>
    <row r="324" spans="2:10" x14ac:dyDescent="0.25">
      <c r="B324" s="29"/>
      <c r="C324" s="29"/>
      <c r="D324"/>
      <c r="E324" s="160"/>
      <c r="F324" s="160"/>
      <c r="G324" s="32"/>
      <c r="H324" s="443"/>
      <c r="I324" s="441"/>
      <c r="J324" s="442"/>
    </row>
    <row r="325" spans="2:10" x14ac:dyDescent="0.25">
      <c r="B325" s="29"/>
      <c r="C325" s="29"/>
      <c r="D325"/>
      <c r="E325" s="160"/>
      <c r="F325" s="160"/>
      <c r="G325" s="5"/>
      <c r="H325" s="441"/>
      <c r="I325" s="441"/>
      <c r="J325" s="442"/>
    </row>
    <row r="326" spans="2:10" x14ac:dyDescent="0.25">
      <c r="B326" s="694" t="s">
        <v>211</v>
      </c>
      <c r="C326" s="694"/>
      <c r="D326" s="694"/>
      <c r="E326" s="444" t="s">
        <v>212</v>
      </c>
      <c r="F326" s="444" t="s">
        <v>212</v>
      </c>
      <c r="G326" s="444" t="s">
        <v>212</v>
      </c>
      <c r="H326" s="441"/>
      <c r="I326" s="444" t="s">
        <v>212</v>
      </c>
      <c r="J326" s="442"/>
    </row>
    <row r="327" spans="2:10" x14ac:dyDescent="0.25">
      <c r="B327" s="58"/>
      <c r="C327" s="58"/>
      <c r="D327" s="56"/>
      <c r="E327" s="355"/>
      <c r="F327" s="355"/>
      <c r="G327" s="5"/>
      <c r="H327" s="441"/>
      <c r="I327" s="441"/>
      <c r="J327" s="442"/>
    </row>
    <row r="328" spans="2:10" x14ac:dyDescent="0.25">
      <c r="B328" s="709" t="s">
        <v>213</v>
      </c>
      <c r="C328" s="709" t="s">
        <v>203</v>
      </c>
      <c r="D328" s="709" t="s">
        <v>204</v>
      </c>
      <c r="E328" s="698" t="s">
        <v>214</v>
      </c>
      <c r="F328" s="698"/>
      <c r="G328" s="5"/>
      <c r="H328" s="5"/>
      <c r="I328" s="5"/>
      <c r="J328"/>
    </row>
    <row r="329" spans="2:10" ht="25.5" x14ac:dyDescent="0.25">
      <c r="B329" s="710"/>
      <c r="C329" s="710"/>
      <c r="D329" s="710"/>
      <c r="E329" s="315" t="s">
        <v>338</v>
      </c>
      <c r="F329" s="315" t="s">
        <v>339</v>
      </c>
      <c r="G329" s="5"/>
      <c r="H329" s="5"/>
      <c r="I329" s="5"/>
      <c r="J329"/>
    </row>
    <row r="330" spans="2:10" x14ac:dyDescent="0.25">
      <c r="B330" s="664" t="s">
        <v>323</v>
      </c>
      <c r="C330" s="664" t="s">
        <v>323</v>
      </c>
      <c r="D330" s="664" t="s">
        <v>323</v>
      </c>
      <c r="E330" s="665">
        <v>0</v>
      </c>
      <c r="F330" s="666">
        <v>0</v>
      </c>
      <c r="G330" s="9"/>
      <c r="H330" s="9"/>
      <c r="I330" s="9"/>
    </row>
    <row r="331" spans="2:10" x14ac:dyDescent="0.25">
      <c r="B331" s="243" t="s">
        <v>97</v>
      </c>
      <c r="C331" s="243"/>
      <c r="D331" s="243"/>
      <c r="E331" s="253">
        <v>0</v>
      </c>
      <c r="F331" s="253">
        <v>0</v>
      </c>
      <c r="G331" s="9"/>
      <c r="H331" s="9"/>
      <c r="I331" s="9"/>
    </row>
    <row r="332" spans="2:10" x14ac:dyDescent="0.25">
      <c r="B332" s="36"/>
      <c r="C332" s="36"/>
      <c r="D332" s="33"/>
      <c r="E332" s="358"/>
      <c r="F332" s="358"/>
      <c r="G332" s="5"/>
      <c r="H332" s="5"/>
      <c r="I332" s="5"/>
      <c r="J332"/>
    </row>
    <row r="333" spans="2:10" x14ac:dyDescent="0.25">
      <c r="B333" s="35"/>
      <c r="C333" s="35"/>
      <c r="D333"/>
      <c r="E333" s="160"/>
      <c r="F333" s="160"/>
      <c r="G333" s="5"/>
      <c r="H333" s="5"/>
      <c r="I333" s="5"/>
      <c r="J333"/>
    </row>
    <row r="334" spans="2:10" x14ac:dyDescent="0.25">
      <c r="B334" s="694" t="s">
        <v>215</v>
      </c>
      <c r="C334" s="694"/>
      <c r="D334" s="694"/>
      <c r="E334" s="444" t="s">
        <v>212</v>
      </c>
      <c r="F334" s="444" t="s">
        <v>212</v>
      </c>
      <c r="G334" s="444" t="s">
        <v>212</v>
      </c>
      <c r="H334" s="5"/>
      <c r="I334" s="5"/>
      <c r="J334"/>
    </row>
    <row r="335" spans="2:10" x14ac:dyDescent="0.25">
      <c r="B335" s="58"/>
      <c r="C335" s="58"/>
      <c r="D335" s="56"/>
      <c r="E335" s="160"/>
      <c r="F335" s="160"/>
      <c r="G335" s="32"/>
      <c r="H335" s="32"/>
      <c r="I335" s="5"/>
      <c r="J335"/>
    </row>
    <row r="336" spans="2:10" ht="25.5" x14ac:dyDescent="0.25">
      <c r="B336" s="42" t="s">
        <v>216</v>
      </c>
      <c r="C336" s="42" t="s">
        <v>331</v>
      </c>
      <c r="D336" s="42" t="s">
        <v>96</v>
      </c>
      <c r="E336" s="315" t="s">
        <v>217</v>
      </c>
      <c r="F336" s="315" t="s">
        <v>266</v>
      </c>
      <c r="H336" s="5"/>
      <c r="I336" s="5"/>
      <c r="J336"/>
    </row>
    <row r="337" spans="2:10" x14ac:dyDescent="0.25">
      <c r="B337" s="664" t="s">
        <v>323</v>
      </c>
      <c r="C337" s="664" t="s">
        <v>323</v>
      </c>
      <c r="D337" s="664" t="s">
        <v>323</v>
      </c>
      <c r="E337" s="251">
        <v>0</v>
      </c>
      <c r="F337" s="251">
        <v>0</v>
      </c>
      <c r="H337" s="9"/>
      <c r="I337" s="9"/>
      <c r="J337" s="9"/>
    </row>
    <row r="338" spans="2:10" x14ac:dyDescent="0.25">
      <c r="B338" s="667" t="s">
        <v>323</v>
      </c>
      <c r="C338" s="667" t="s">
        <v>323</v>
      </c>
      <c r="D338" s="667" t="s">
        <v>323</v>
      </c>
      <c r="E338" s="252">
        <v>0</v>
      </c>
      <c r="F338" s="252">
        <v>0</v>
      </c>
      <c r="H338" s="9"/>
      <c r="I338" s="9"/>
      <c r="J338" s="9"/>
    </row>
    <row r="339" spans="2:10" x14ac:dyDescent="0.25">
      <c r="B339" s="243" t="s">
        <v>456</v>
      </c>
      <c r="C339" s="243"/>
      <c r="D339" s="243"/>
      <c r="E339" s="253">
        <v>0</v>
      </c>
      <c r="F339" s="253">
        <v>0</v>
      </c>
      <c r="H339" s="9"/>
      <c r="I339" s="9"/>
      <c r="J339" s="9"/>
    </row>
    <row r="340" spans="2:10" x14ac:dyDescent="0.25">
      <c r="B340" s="243" t="s">
        <v>325</v>
      </c>
      <c r="C340" s="243"/>
      <c r="D340" s="243"/>
      <c r="E340" s="249">
        <v>0</v>
      </c>
      <c r="F340" s="254">
        <v>0</v>
      </c>
      <c r="H340" s="9"/>
      <c r="I340" s="9"/>
      <c r="J340" s="9"/>
    </row>
    <row r="341" spans="2:10" x14ac:dyDescent="0.25">
      <c r="B341" s="35"/>
      <c r="C341" s="35"/>
      <c r="D341"/>
      <c r="E341" s="160"/>
      <c r="F341" s="160"/>
      <c r="G341" s="5"/>
      <c r="H341" s="5"/>
      <c r="I341" s="5"/>
      <c r="J341" s="5"/>
    </row>
    <row r="342" spans="2:10" x14ac:dyDescent="0.25">
      <c r="B342" s="694" t="s">
        <v>218</v>
      </c>
      <c r="C342" s="694"/>
      <c r="D342" s="694"/>
      <c r="E342" s="7"/>
      <c r="F342" s="7"/>
      <c r="H342" s="5"/>
      <c r="I342" s="5"/>
      <c r="J342" s="5"/>
    </row>
    <row r="343" spans="2:10" ht="15.75" x14ac:dyDescent="0.25">
      <c r="B343" s="58"/>
      <c r="C343" s="58"/>
      <c r="D343" s="56"/>
      <c r="E343" s="355"/>
      <c r="F343" s="355"/>
      <c r="G343" s="30"/>
      <c r="H343" s="5"/>
      <c r="I343" s="5"/>
      <c r="J343" s="5"/>
    </row>
    <row r="344" spans="2:10" ht="27" customHeight="1" x14ac:dyDescent="0.25">
      <c r="B344" s="250" t="s">
        <v>96</v>
      </c>
      <c r="C344" s="250" t="s">
        <v>294</v>
      </c>
      <c r="D344" s="250" t="s">
        <v>191</v>
      </c>
      <c r="E344" s="315" t="s">
        <v>219</v>
      </c>
      <c r="F344" s="315" t="s">
        <v>441</v>
      </c>
      <c r="G344" s="30"/>
      <c r="H344" s="5"/>
      <c r="I344" s="5"/>
      <c r="J344" s="5"/>
    </row>
    <row r="345" spans="2:10" x14ac:dyDescent="0.25">
      <c r="B345" s="255" t="s">
        <v>220</v>
      </c>
      <c r="C345" s="256">
        <v>22000000000</v>
      </c>
      <c r="D345" s="594">
        <f>+F345-C345</f>
        <v>0</v>
      </c>
      <c r="E345" s="673">
        <v>0</v>
      </c>
      <c r="F345" s="359">
        <v>22000000000</v>
      </c>
      <c r="G345" s="112"/>
      <c r="H345" s="5"/>
      <c r="I345" s="5"/>
      <c r="J345" s="5"/>
    </row>
    <row r="346" spans="2:10" x14ac:dyDescent="0.25">
      <c r="B346" s="258" t="s">
        <v>221</v>
      </c>
      <c r="C346" s="257">
        <v>22746632</v>
      </c>
      <c r="D346" s="257">
        <f t="shared" ref="D346:D352" si="4">+F346-C346</f>
        <v>7601341</v>
      </c>
      <c r="E346" s="674">
        <v>0</v>
      </c>
      <c r="F346" s="359">
        <v>30347973</v>
      </c>
      <c r="G346" s="130"/>
      <c r="H346" s="5"/>
      <c r="I346" s="5"/>
      <c r="J346" s="5"/>
    </row>
    <row r="347" spans="2:10" x14ac:dyDescent="0.25">
      <c r="B347" s="259" t="s">
        <v>340</v>
      </c>
      <c r="C347" s="257">
        <v>100000</v>
      </c>
      <c r="D347" s="257">
        <f t="shared" si="4"/>
        <v>0</v>
      </c>
      <c r="E347" s="674">
        <v>0</v>
      </c>
      <c r="F347" s="359">
        <v>100000</v>
      </c>
      <c r="G347" s="112"/>
      <c r="H347" s="5"/>
      <c r="I347" s="5"/>
      <c r="J347" s="5"/>
    </row>
    <row r="348" spans="2:10" x14ac:dyDescent="0.25">
      <c r="B348" s="258" t="s">
        <v>222</v>
      </c>
      <c r="C348" s="257">
        <v>683771202</v>
      </c>
      <c r="D348" s="257">
        <f t="shared" si="4"/>
        <v>359494971</v>
      </c>
      <c r="E348" s="674">
        <v>0</v>
      </c>
      <c r="F348" s="359">
        <v>1043266173</v>
      </c>
      <c r="G348" s="112"/>
      <c r="H348" s="5"/>
      <c r="I348" s="5"/>
      <c r="J348" s="5"/>
    </row>
    <row r="349" spans="2:10" x14ac:dyDescent="0.25">
      <c r="B349" s="258" t="s">
        <v>223</v>
      </c>
      <c r="C349" s="257">
        <v>5369781513</v>
      </c>
      <c r="D349" s="257">
        <f t="shared" si="4"/>
        <v>6830404442</v>
      </c>
      <c r="E349" s="674">
        <v>0</v>
      </c>
      <c r="F349" s="359">
        <v>12200185955</v>
      </c>
      <c r="G349" s="112"/>
      <c r="H349" s="5"/>
      <c r="I349" s="5"/>
      <c r="J349" s="5"/>
    </row>
    <row r="350" spans="2:10" x14ac:dyDescent="0.25">
      <c r="B350" s="258" t="s">
        <v>224</v>
      </c>
      <c r="C350" s="257">
        <v>35747498</v>
      </c>
      <c r="D350" s="257">
        <f t="shared" si="4"/>
        <v>0</v>
      </c>
      <c r="E350" s="674">
        <v>0</v>
      </c>
      <c r="F350" s="359">
        <v>35747498</v>
      </c>
      <c r="G350" s="112"/>
      <c r="H350" s="5"/>
      <c r="I350" s="5"/>
      <c r="J350" s="5"/>
    </row>
    <row r="351" spans="2:10" x14ac:dyDescent="0.25">
      <c r="B351" s="258" t="s">
        <v>225</v>
      </c>
      <c r="C351" s="257">
        <v>0</v>
      </c>
      <c r="D351" s="257">
        <f t="shared" si="4"/>
        <v>0</v>
      </c>
      <c r="E351" s="674">
        <v>0</v>
      </c>
      <c r="F351" s="359">
        <v>0</v>
      </c>
      <c r="G351" s="112"/>
      <c r="H351" s="5"/>
      <c r="I351" s="5"/>
      <c r="J351" s="5"/>
    </row>
    <row r="352" spans="2:10" x14ac:dyDescent="0.25">
      <c r="B352" s="260" t="s">
        <v>226</v>
      </c>
      <c r="C352" s="261">
        <v>7189899413</v>
      </c>
      <c r="D352" s="595">
        <f t="shared" si="4"/>
        <v>1620487007</v>
      </c>
      <c r="E352" s="675">
        <v>0</v>
      </c>
      <c r="F352" s="359">
        <v>8810386420</v>
      </c>
      <c r="G352" s="130"/>
      <c r="H352" s="5"/>
      <c r="I352" s="5"/>
      <c r="J352" s="5"/>
    </row>
    <row r="353" spans="2:10" x14ac:dyDescent="0.25">
      <c r="B353" s="200" t="s">
        <v>73</v>
      </c>
      <c r="C353" s="262">
        <v>35302046258</v>
      </c>
      <c r="D353" s="360">
        <f>SUM(D345:D352)</f>
        <v>8817987761</v>
      </c>
      <c r="E353" s="360">
        <v>0</v>
      </c>
      <c r="F353" s="360">
        <f>SUM(F345:F352)</f>
        <v>44120034019</v>
      </c>
      <c r="G353" s="112"/>
      <c r="H353" s="5"/>
      <c r="I353" s="5"/>
      <c r="J353" s="5"/>
    </row>
    <row r="354" spans="2:10" x14ac:dyDescent="0.25">
      <c r="B354" s="60"/>
      <c r="C354" s="60"/>
      <c r="D354" s="61"/>
      <c r="E354" s="361"/>
      <c r="F354" s="361"/>
      <c r="G354" s="5"/>
      <c r="H354" s="5"/>
      <c r="I354" s="100"/>
      <c r="J354" s="5"/>
    </row>
    <row r="355" spans="2:10" x14ac:dyDescent="0.25">
      <c r="B355" s="694" t="s">
        <v>227</v>
      </c>
      <c r="C355" s="694"/>
      <c r="D355" s="694"/>
      <c r="E355" s="355"/>
      <c r="F355" s="355"/>
      <c r="G355" s="37"/>
      <c r="H355" s="5"/>
      <c r="I355" s="5"/>
      <c r="J355" s="5"/>
    </row>
    <row r="356" spans="2:10" ht="25.5" x14ac:dyDescent="0.25">
      <c r="B356" s="250" t="s">
        <v>162</v>
      </c>
      <c r="C356" s="250" t="s">
        <v>341</v>
      </c>
      <c r="D356" s="250" t="s">
        <v>191</v>
      </c>
      <c r="E356" s="315" t="s">
        <v>228</v>
      </c>
      <c r="F356" s="315" t="s">
        <v>457</v>
      </c>
      <c r="G356" s="37"/>
      <c r="H356" s="5"/>
      <c r="I356" s="5"/>
      <c r="J356" s="5"/>
    </row>
    <row r="357" spans="2:10" x14ac:dyDescent="0.25">
      <c r="B357" s="263" t="s">
        <v>229</v>
      </c>
      <c r="C357" s="264">
        <v>102535453</v>
      </c>
      <c r="D357" s="264">
        <v>33785807</v>
      </c>
      <c r="E357" s="362">
        <v>0</v>
      </c>
      <c r="F357" s="362">
        <v>136321260</v>
      </c>
      <c r="G357" s="37"/>
      <c r="H357" s="5"/>
      <c r="I357" s="5"/>
      <c r="J357" s="5"/>
    </row>
    <row r="358" spans="2:10" ht="15.75" x14ac:dyDescent="0.25">
      <c r="B358" s="265" t="s">
        <v>230</v>
      </c>
      <c r="C358" s="266">
        <v>0</v>
      </c>
      <c r="D358" s="266">
        <v>0</v>
      </c>
      <c r="E358" s="363">
        <v>0</v>
      </c>
      <c r="F358" s="572">
        <v>0</v>
      </c>
      <c r="G358" s="30"/>
      <c r="H358" s="5"/>
      <c r="I358" s="5"/>
      <c r="J358" s="5"/>
    </row>
    <row r="359" spans="2:10" ht="15.75" x14ac:dyDescent="0.25">
      <c r="B359" s="44" t="s">
        <v>73</v>
      </c>
      <c r="C359" s="45">
        <v>102535453</v>
      </c>
      <c r="D359" s="45">
        <v>33785807</v>
      </c>
      <c r="E359" s="249">
        <v>0</v>
      </c>
      <c r="F359" s="249">
        <v>136321260</v>
      </c>
      <c r="G359" s="30"/>
      <c r="H359" s="5"/>
      <c r="I359" s="5"/>
      <c r="J359" s="5"/>
    </row>
    <row r="360" spans="2:10" ht="15.75" x14ac:dyDescent="0.25">
      <c r="B360" s="62"/>
      <c r="C360" s="62"/>
      <c r="D360" s="62"/>
      <c r="E360" s="364"/>
      <c r="F360" s="364"/>
      <c r="G360" s="30"/>
      <c r="H360" s="5"/>
      <c r="I360" s="5"/>
      <c r="J360" s="5"/>
    </row>
    <row r="361" spans="2:10" x14ac:dyDescent="0.25">
      <c r="B361" s="694" t="s">
        <v>231</v>
      </c>
      <c r="C361" s="694"/>
      <c r="D361" s="694"/>
      <c r="E361" s="365"/>
      <c r="F361" s="365"/>
      <c r="G361" s="38"/>
      <c r="H361" s="5"/>
      <c r="I361" s="5"/>
      <c r="J361" s="5"/>
    </row>
    <row r="362" spans="2:10" x14ac:dyDescent="0.25">
      <c r="B362" s="694" t="s">
        <v>431</v>
      </c>
      <c r="C362" s="694"/>
      <c r="D362" s="694"/>
      <c r="E362" s="366"/>
      <c r="F362" s="366"/>
      <c r="G362" s="38"/>
      <c r="H362" s="5"/>
      <c r="I362" s="5"/>
      <c r="J362" s="5"/>
    </row>
    <row r="363" spans="2:10" x14ac:dyDescent="0.25">
      <c r="B363" s="63"/>
      <c r="C363" s="63"/>
      <c r="D363" s="63"/>
      <c r="E363" s="366"/>
      <c r="F363" s="366"/>
      <c r="G363" s="39"/>
      <c r="H363" s="39"/>
      <c r="I363" s="5"/>
      <c r="J363" s="5"/>
    </row>
    <row r="364" spans="2:10" x14ac:dyDescent="0.25">
      <c r="B364" s="688" t="s">
        <v>74</v>
      </c>
      <c r="C364" s="689" t="s">
        <v>342</v>
      </c>
      <c r="D364" s="689"/>
      <c r="E364" s="366"/>
      <c r="F364" s="366"/>
      <c r="G364" s="39"/>
      <c r="H364" s="39"/>
      <c r="I364" s="5"/>
      <c r="J364" s="5"/>
    </row>
    <row r="365" spans="2:10" x14ac:dyDescent="0.25">
      <c r="B365" s="688"/>
      <c r="C365" s="267">
        <v>43830</v>
      </c>
      <c r="D365" s="267">
        <v>43465</v>
      </c>
      <c r="E365" s="160"/>
      <c r="F365" s="160"/>
      <c r="G365" s="39"/>
      <c r="H365" s="39"/>
      <c r="I365" s="5"/>
      <c r="J365" s="5"/>
    </row>
    <row r="366" spans="2:10" x14ac:dyDescent="0.25">
      <c r="B366" s="573" t="s">
        <v>82</v>
      </c>
      <c r="C366" s="574">
        <v>1319592064</v>
      </c>
      <c r="D366" s="574">
        <v>0</v>
      </c>
      <c r="E366" s="366"/>
      <c r="F366" s="366"/>
      <c r="G366" s="39"/>
      <c r="H366" s="39"/>
      <c r="I366" s="5"/>
      <c r="J366" s="5"/>
    </row>
    <row r="367" spans="2:10" x14ac:dyDescent="0.25">
      <c r="B367" s="268" t="s">
        <v>80</v>
      </c>
      <c r="C367" s="269">
        <v>1319592064</v>
      </c>
      <c r="D367" s="269">
        <v>0</v>
      </c>
      <c r="E367" s="366"/>
      <c r="F367" s="366"/>
      <c r="G367" s="39"/>
      <c r="H367" s="39"/>
      <c r="I367" s="5"/>
      <c r="J367" s="5"/>
    </row>
    <row r="368" spans="2:10" ht="15.75" x14ac:dyDescent="0.25">
      <c r="B368" s="28"/>
      <c r="C368" s="28"/>
      <c r="D368" s="28"/>
      <c r="E368" s="366"/>
      <c r="F368" s="366"/>
      <c r="G368" s="39"/>
      <c r="H368" s="39"/>
      <c r="I368" s="5"/>
      <c r="J368" s="5"/>
    </row>
    <row r="369" spans="2:10" ht="15.75" x14ac:dyDescent="0.25">
      <c r="B369" s="699" t="s">
        <v>427</v>
      </c>
      <c r="C369" s="699"/>
      <c r="D369" s="699"/>
      <c r="E369" s="366"/>
      <c r="F369" s="366"/>
      <c r="G369" s="5"/>
      <c r="H369" s="5"/>
      <c r="I369" s="5"/>
      <c r="J369" s="5"/>
    </row>
    <row r="370" spans="2:10" x14ac:dyDescent="0.25">
      <c r="B370" s="41"/>
      <c r="C370" s="41"/>
      <c r="D370" s="41"/>
      <c r="E370" s="366"/>
      <c r="F370" s="366"/>
      <c r="G370" s="39"/>
      <c r="H370" s="270"/>
      <c r="I370" s="9"/>
      <c r="J370" s="9"/>
    </row>
    <row r="371" spans="2:10" x14ac:dyDescent="0.25">
      <c r="B371" s="688" t="s">
        <v>96</v>
      </c>
      <c r="C371" s="689" t="s">
        <v>342</v>
      </c>
      <c r="D371" s="689"/>
      <c r="E371" s="366"/>
      <c r="F371" s="366"/>
      <c r="G371" s="39"/>
      <c r="H371" s="270"/>
      <c r="I371" s="9"/>
      <c r="J371" s="9"/>
    </row>
    <row r="372" spans="2:10" x14ac:dyDescent="0.25">
      <c r="B372" s="688"/>
      <c r="C372" s="267">
        <v>43830</v>
      </c>
      <c r="D372" s="267">
        <v>43465</v>
      </c>
      <c r="E372" s="160"/>
      <c r="F372" s="160"/>
      <c r="G372" s="39"/>
      <c r="H372" s="270"/>
      <c r="I372" s="9"/>
      <c r="J372" s="9"/>
    </row>
    <row r="373" spans="2:10" x14ac:dyDescent="0.25">
      <c r="B373" s="273" t="s">
        <v>76</v>
      </c>
      <c r="C373" s="274">
        <f>9008486494-24487985</f>
        <v>8983998509</v>
      </c>
      <c r="D373" s="274">
        <v>6248471461</v>
      </c>
      <c r="E373" s="160"/>
      <c r="F373" s="160"/>
      <c r="G373" s="39"/>
      <c r="H373" s="270"/>
      <c r="I373" s="9"/>
      <c r="J373" s="9"/>
    </row>
    <row r="374" spans="2:10" x14ac:dyDescent="0.25">
      <c r="B374" s="275" t="s">
        <v>78</v>
      </c>
      <c r="C374" s="274">
        <v>851306023</v>
      </c>
      <c r="D374" s="274">
        <v>1078433576</v>
      </c>
      <c r="E374" s="160"/>
      <c r="F374" s="160"/>
      <c r="G374" s="5"/>
      <c r="H374" s="9"/>
      <c r="I374" s="9"/>
      <c r="J374" s="9"/>
    </row>
    <row r="375" spans="2:10" x14ac:dyDescent="0.25">
      <c r="B375" s="275" t="s">
        <v>79</v>
      </c>
      <c r="C375" s="274">
        <f>2316147372+44472163</f>
        <v>2360619535</v>
      </c>
      <c r="D375" s="274">
        <v>2292362970</v>
      </c>
      <c r="E375" s="160"/>
      <c r="F375" s="160"/>
      <c r="G375" s="5"/>
      <c r="H375" s="271"/>
      <c r="I375" s="9"/>
      <c r="J375" s="9"/>
    </row>
    <row r="376" spans="2:10" x14ac:dyDescent="0.25">
      <c r="B376" s="486" t="s">
        <v>422</v>
      </c>
      <c r="C376" s="487">
        <v>9902798</v>
      </c>
      <c r="D376" s="676">
        <v>0</v>
      </c>
      <c r="E376" s="160"/>
      <c r="F376" s="160"/>
      <c r="G376" s="5"/>
      <c r="H376" s="271"/>
      <c r="I376" s="9"/>
      <c r="J376" s="9"/>
    </row>
    <row r="377" spans="2:10" x14ac:dyDescent="0.25">
      <c r="B377" s="268" t="s">
        <v>80</v>
      </c>
      <c r="C377" s="269">
        <f>SUM(C373:C376)</f>
        <v>12205826865</v>
      </c>
      <c r="D377" s="269">
        <f>SUM(D373:D376)</f>
        <v>9619268007</v>
      </c>
      <c r="E377" s="160"/>
      <c r="F377" s="160"/>
      <c r="G377" s="5"/>
      <c r="H377" s="5"/>
      <c r="I377" s="5"/>
      <c r="J377" s="5"/>
    </row>
    <row r="378" spans="2:10" x14ac:dyDescent="0.25">
      <c r="J378" s="5"/>
    </row>
    <row r="379" spans="2:10" ht="15.75" x14ac:dyDescent="0.25">
      <c r="B379" s="699" t="s">
        <v>81</v>
      </c>
      <c r="C379" s="699"/>
      <c r="D379" s="699"/>
      <c r="J379" s="9"/>
    </row>
    <row r="380" spans="2:10" x14ac:dyDescent="0.25">
      <c r="J380" s="9"/>
    </row>
    <row r="381" spans="2:10" x14ac:dyDescent="0.25">
      <c r="B381" s="688" t="s">
        <v>96</v>
      </c>
      <c r="C381" s="689" t="s">
        <v>342</v>
      </c>
      <c r="D381" s="689"/>
      <c r="E381" s="366"/>
      <c r="F381" s="366"/>
      <c r="G381" s="39"/>
      <c r="H381" s="270"/>
      <c r="I381" s="9"/>
      <c r="J381" s="9"/>
    </row>
    <row r="382" spans="2:10" x14ac:dyDescent="0.25">
      <c r="B382" s="688"/>
      <c r="C382" s="267">
        <v>43830</v>
      </c>
      <c r="D382" s="267">
        <v>43465</v>
      </c>
      <c r="E382" s="160"/>
      <c r="F382" s="160"/>
      <c r="G382" s="39"/>
      <c r="H382" s="270"/>
      <c r="I382" s="9"/>
      <c r="J382" s="9"/>
    </row>
    <row r="383" spans="2:10" ht="18" customHeight="1" x14ac:dyDescent="0.25">
      <c r="B383" s="575" t="s">
        <v>81</v>
      </c>
      <c r="C383" s="677">
        <v>0</v>
      </c>
      <c r="D383" s="677">
        <v>0</v>
      </c>
    </row>
    <row r="384" spans="2:10" ht="18" customHeight="1" x14ac:dyDescent="0.25">
      <c r="B384" s="272" t="s">
        <v>80</v>
      </c>
      <c r="C384" s="269">
        <f>+C383</f>
        <v>0</v>
      </c>
      <c r="D384" s="269">
        <v>0</v>
      </c>
    </row>
    <row r="386" spans="2:10" ht="15.75" x14ac:dyDescent="0.25">
      <c r="B386" s="276" t="s">
        <v>232</v>
      </c>
      <c r="C386" s="276"/>
      <c r="D386" s="276"/>
    </row>
    <row r="388" spans="2:10" ht="15.75" x14ac:dyDescent="0.25">
      <c r="B388" s="276" t="s">
        <v>348</v>
      </c>
      <c r="C388" s="276"/>
      <c r="D388" s="276"/>
    </row>
    <row r="389" spans="2:10" x14ac:dyDescent="0.25">
      <c r="B389" s="688" t="s">
        <v>96</v>
      </c>
      <c r="C389" s="689" t="s">
        <v>342</v>
      </c>
      <c r="D389" s="689"/>
      <c r="E389" s="366"/>
      <c r="F389" s="366"/>
      <c r="G389" s="39"/>
      <c r="H389" s="270"/>
      <c r="I389" s="9"/>
      <c r="J389" s="9"/>
    </row>
    <row r="390" spans="2:10" x14ac:dyDescent="0.25">
      <c r="B390" s="688"/>
      <c r="C390" s="267">
        <v>43830</v>
      </c>
      <c r="D390" s="267">
        <v>43465</v>
      </c>
      <c r="E390" s="160"/>
      <c r="F390" s="160"/>
      <c r="G390" s="39"/>
      <c r="H390" s="270"/>
      <c r="I390" s="9"/>
      <c r="J390" s="9"/>
    </row>
    <row r="391" spans="2:10" x14ac:dyDescent="0.25">
      <c r="B391" s="292" t="s">
        <v>83</v>
      </c>
      <c r="C391" s="293">
        <v>2437560</v>
      </c>
      <c r="D391" s="293">
        <v>2335150</v>
      </c>
    </row>
    <row r="392" spans="2:10" x14ac:dyDescent="0.25">
      <c r="B392" s="596" t="s">
        <v>109</v>
      </c>
      <c r="C392" s="597">
        <v>45428180</v>
      </c>
      <c r="D392" s="597">
        <v>23274944</v>
      </c>
    </row>
    <row r="393" spans="2:10" x14ac:dyDescent="0.25">
      <c r="B393" s="596" t="s">
        <v>108</v>
      </c>
      <c r="C393" s="597">
        <v>30794272</v>
      </c>
      <c r="D393" s="597">
        <v>37066736</v>
      </c>
    </row>
    <row r="394" spans="2:10" x14ac:dyDescent="0.25">
      <c r="B394" s="596" t="s">
        <v>110</v>
      </c>
      <c r="C394" s="597">
        <v>3245563</v>
      </c>
      <c r="D394" s="597">
        <v>3144925</v>
      </c>
    </row>
    <row r="395" spans="2:10" x14ac:dyDescent="0.25">
      <c r="B395" s="598" t="s">
        <v>347</v>
      </c>
      <c r="C395" s="599">
        <f>111737387-24487985</f>
        <v>87249402</v>
      </c>
      <c r="D395" s="599">
        <v>268219655</v>
      </c>
    </row>
    <row r="396" spans="2:10" x14ac:dyDescent="0.25">
      <c r="B396" s="278" t="s">
        <v>97</v>
      </c>
      <c r="C396" s="279">
        <f>SUM(C391:C395)</f>
        <v>169154977</v>
      </c>
      <c r="D396" s="279">
        <f>SUM(D391:D395)</f>
        <v>334041410</v>
      </c>
    </row>
    <row r="397" spans="2:10" x14ac:dyDescent="0.25">
      <c r="B397" s="145"/>
      <c r="C397" s="67"/>
      <c r="D397" s="67"/>
    </row>
    <row r="398" spans="2:10" ht="15.75" x14ac:dyDescent="0.25">
      <c r="B398" s="276" t="s">
        <v>349</v>
      </c>
      <c r="C398" s="276"/>
      <c r="D398" s="276"/>
    </row>
    <row r="399" spans="2:10" x14ac:dyDescent="0.25">
      <c r="B399" s="688" t="s">
        <v>96</v>
      </c>
      <c r="C399" s="689" t="s">
        <v>342</v>
      </c>
      <c r="D399" s="689"/>
      <c r="E399" s="366"/>
      <c r="F399" s="366"/>
      <c r="G399" s="39"/>
      <c r="H399" s="270"/>
      <c r="I399" s="9"/>
      <c r="J399" s="9"/>
    </row>
    <row r="400" spans="2:10" x14ac:dyDescent="0.25">
      <c r="B400" s="688"/>
      <c r="C400" s="267">
        <v>43830</v>
      </c>
      <c r="D400" s="267">
        <v>43465</v>
      </c>
      <c r="E400" s="160"/>
      <c r="F400" s="160"/>
      <c r="G400" s="39"/>
      <c r="H400" s="270"/>
      <c r="I400" s="9"/>
      <c r="J400" s="9"/>
    </row>
    <row r="401" spans="2:10" x14ac:dyDescent="0.25">
      <c r="B401" s="280" t="s">
        <v>107</v>
      </c>
      <c r="C401" s="281">
        <v>11618182</v>
      </c>
      <c r="D401" s="281">
        <v>21136988</v>
      </c>
    </row>
    <row r="402" spans="2:10" x14ac:dyDescent="0.25">
      <c r="B402" s="282" t="s">
        <v>84</v>
      </c>
      <c r="C402" s="283">
        <v>455989880</v>
      </c>
      <c r="D402" s="283">
        <v>36616890</v>
      </c>
    </row>
    <row r="403" spans="2:10" x14ac:dyDescent="0.25">
      <c r="B403" s="278" t="s">
        <v>97</v>
      </c>
      <c r="C403" s="279">
        <f>SUM(C401:C402)</f>
        <v>467608062</v>
      </c>
      <c r="D403" s="279">
        <f>SUM(D401:D402)</f>
        <v>57753878</v>
      </c>
    </row>
    <row r="404" spans="2:10" s="145" customFormat="1" x14ac:dyDescent="0.25">
      <c r="C404" s="67"/>
      <c r="D404" s="67"/>
      <c r="E404" s="321"/>
      <c r="F404" s="321"/>
    </row>
    <row r="405" spans="2:10" ht="15.75" x14ac:dyDescent="0.25">
      <c r="B405" s="276" t="s">
        <v>423</v>
      </c>
      <c r="C405" s="276"/>
      <c r="D405" s="276"/>
    </row>
    <row r="406" spans="2:10" x14ac:dyDescent="0.25">
      <c r="B406" s="688" t="s">
        <v>96</v>
      </c>
      <c r="C406" s="689" t="s">
        <v>342</v>
      </c>
      <c r="D406" s="689"/>
      <c r="E406" s="366"/>
      <c r="F406" s="366"/>
      <c r="G406" s="39"/>
      <c r="H406" s="270"/>
      <c r="I406" s="9"/>
      <c r="J406" s="9"/>
    </row>
    <row r="407" spans="2:10" x14ac:dyDescent="0.25">
      <c r="B407" s="688"/>
      <c r="C407" s="267">
        <v>43830</v>
      </c>
      <c r="D407" s="267">
        <v>43465</v>
      </c>
      <c r="E407" s="160"/>
      <c r="F407" s="160"/>
      <c r="G407" s="39"/>
      <c r="H407" s="270"/>
      <c r="I407" s="9"/>
      <c r="J407" s="9"/>
    </row>
    <row r="408" spans="2:10" x14ac:dyDescent="0.25">
      <c r="B408" s="280" t="s">
        <v>261</v>
      </c>
      <c r="C408" s="281">
        <v>137000000</v>
      </c>
      <c r="D408" s="281">
        <v>102000000</v>
      </c>
      <c r="E408" s="160"/>
      <c r="F408" s="160"/>
      <c r="G408" s="39"/>
      <c r="H408" s="270"/>
      <c r="I408" s="9"/>
      <c r="J408" s="9"/>
    </row>
    <row r="409" spans="2:10" x14ac:dyDescent="0.25">
      <c r="B409" s="280" t="s">
        <v>350</v>
      </c>
      <c r="C409" s="281">
        <v>917137640</v>
      </c>
      <c r="D409" s="281">
        <v>197903004</v>
      </c>
      <c r="E409" s="160"/>
      <c r="F409" s="160"/>
      <c r="G409" s="39"/>
      <c r="H409" s="270"/>
      <c r="I409" s="9"/>
      <c r="J409" s="9"/>
    </row>
    <row r="410" spans="2:10" x14ac:dyDescent="0.25">
      <c r="B410" s="280" t="s">
        <v>94</v>
      </c>
      <c r="C410" s="281">
        <f>1365057137-C421-C422</f>
        <v>1280332137</v>
      </c>
      <c r="D410" s="281">
        <v>1165763709</v>
      </c>
      <c r="E410" s="160"/>
      <c r="F410" s="160"/>
      <c r="G410" s="39"/>
      <c r="H410" s="270"/>
      <c r="I410" s="9"/>
      <c r="J410" s="9"/>
    </row>
    <row r="411" spans="2:10" x14ac:dyDescent="0.25">
      <c r="B411" s="280" t="s">
        <v>105</v>
      </c>
      <c r="C411" s="281">
        <v>0</v>
      </c>
      <c r="D411" s="281">
        <v>717964</v>
      </c>
      <c r="E411" s="160"/>
      <c r="F411" s="160"/>
      <c r="G411" s="39"/>
      <c r="H411" s="270"/>
      <c r="I411" s="9"/>
      <c r="J411" s="9"/>
    </row>
    <row r="412" spans="2:10" x14ac:dyDescent="0.25">
      <c r="B412" s="280" t="s">
        <v>88</v>
      </c>
      <c r="C412" s="281">
        <v>102017373</v>
      </c>
      <c r="D412" s="281">
        <v>96742452</v>
      </c>
      <c r="E412" s="160"/>
      <c r="F412" s="160"/>
      <c r="G412" s="39"/>
      <c r="H412" s="270"/>
      <c r="I412" s="9"/>
      <c r="J412" s="9"/>
    </row>
    <row r="413" spans="2:10" x14ac:dyDescent="0.25">
      <c r="B413" s="280" t="s">
        <v>95</v>
      </c>
      <c r="C413" s="281">
        <v>225648255</v>
      </c>
      <c r="D413" s="281">
        <v>194872442</v>
      </c>
      <c r="E413" s="160"/>
      <c r="F413" s="160"/>
      <c r="G413" s="39"/>
      <c r="H413" s="270"/>
      <c r="I413" s="9"/>
      <c r="J413" s="9"/>
    </row>
    <row r="414" spans="2:10" x14ac:dyDescent="0.25">
      <c r="B414" s="280" t="s">
        <v>90</v>
      </c>
      <c r="C414" s="281">
        <v>837414411</v>
      </c>
      <c r="D414" s="281">
        <v>688570662</v>
      </c>
      <c r="E414" s="160"/>
      <c r="F414" s="160"/>
      <c r="G414" s="39"/>
      <c r="H414" s="270"/>
      <c r="I414" s="9"/>
      <c r="J414" s="9"/>
    </row>
    <row r="415" spans="2:10" x14ac:dyDescent="0.25">
      <c r="B415" s="280" t="s">
        <v>351</v>
      </c>
      <c r="C415" s="281">
        <v>75278137</v>
      </c>
      <c r="D415" s="281">
        <v>16491917</v>
      </c>
      <c r="E415" s="160"/>
      <c r="F415" s="160"/>
      <c r="G415" s="39"/>
      <c r="H415" s="270"/>
      <c r="I415" s="9"/>
      <c r="J415" s="9"/>
    </row>
    <row r="416" spans="2:10" x14ac:dyDescent="0.25">
      <c r="B416" s="280" t="s">
        <v>86</v>
      </c>
      <c r="C416" s="281">
        <v>65522418</v>
      </c>
      <c r="D416" s="281">
        <v>3090909</v>
      </c>
      <c r="E416" s="160"/>
      <c r="F416" s="160"/>
      <c r="G416" s="39"/>
      <c r="H416" s="270"/>
      <c r="I416" s="9"/>
      <c r="J416" s="9"/>
    </row>
    <row r="417" spans="2:10" x14ac:dyDescent="0.25">
      <c r="B417" s="280" t="s">
        <v>284</v>
      </c>
      <c r="C417" s="281">
        <v>29772312</v>
      </c>
      <c r="D417" s="281">
        <v>10454545</v>
      </c>
      <c r="E417" s="160"/>
      <c r="F417" s="160"/>
      <c r="G417" s="39"/>
      <c r="H417" s="270"/>
      <c r="I417" s="9"/>
      <c r="J417" s="9"/>
    </row>
    <row r="418" spans="2:10" x14ac:dyDescent="0.25">
      <c r="B418" s="280" t="s">
        <v>344</v>
      </c>
      <c r="C418" s="281">
        <v>11410775</v>
      </c>
      <c r="D418" s="281">
        <v>190353</v>
      </c>
      <c r="E418" s="160"/>
      <c r="F418" s="160"/>
      <c r="G418" s="39"/>
      <c r="H418" s="270"/>
      <c r="I418" s="9"/>
      <c r="J418" s="9"/>
    </row>
    <row r="419" spans="2:10" x14ac:dyDescent="0.25">
      <c r="B419" s="280" t="s">
        <v>91</v>
      </c>
      <c r="C419" s="281">
        <v>0</v>
      </c>
      <c r="D419" s="281">
        <v>8481818</v>
      </c>
    </row>
    <row r="420" spans="2:10" x14ac:dyDescent="0.25">
      <c r="B420" s="280" t="s">
        <v>283</v>
      </c>
      <c r="C420" s="281">
        <v>147720292</v>
      </c>
      <c r="D420" s="281">
        <v>104099184</v>
      </c>
    </row>
    <row r="421" spans="2:10" x14ac:dyDescent="0.25">
      <c r="B421" s="280" t="s">
        <v>352</v>
      </c>
      <c r="C421" s="281">
        <v>39525000</v>
      </c>
      <c r="D421" s="281">
        <v>9168843</v>
      </c>
    </row>
    <row r="422" spans="2:10" x14ac:dyDescent="0.25">
      <c r="B422" s="280" t="s">
        <v>353</v>
      </c>
      <c r="C422" s="281">
        <v>45200000</v>
      </c>
      <c r="D422" s="281">
        <v>6112562</v>
      </c>
    </row>
    <row r="423" spans="2:10" x14ac:dyDescent="0.25">
      <c r="B423" s="280" t="s">
        <v>106</v>
      </c>
      <c r="C423" s="281">
        <v>19390102</v>
      </c>
      <c r="D423" s="281">
        <v>8094750</v>
      </c>
    </row>
    <row r="424" spans="2:10" x14ac:dyDescent="0.25">
      <c r="B424" s="280" t="s">
        <v>101</v>
      </c>
      <c r="C424" s="281">
        <v>20166515</v>
      </c>
      <c r="D424" s="281">
        <v>6927501</v>
      </c>
    </row>
    <row r="425" spans="2:10" x14ac:dyDescent="0.25">
      <c r="B425" s="280" t="s">
        <v>87</v>
      </c>
      <c r="C425" s="281">
        <v>409091</v>
      </c>
      <c r="D425" s="281">
        <v>650637</v>
      </c>
    </row>
    <row r="426" spans="2:10" x14ac:dyDescent="0.25">
      <c r="B426" s="280" t="s">
        <v>102</v>
      </c>
      <c r="C426" s="281">
        <v>41512401</v>
      </c>
      <c r="D426" s="281">
        <v>42369953</v>
      </c>
      <c r="G426" s="51"/>
      <c r="H426" s="51"/>
    </row>
    <row r="427" spans="2:10" x14ac:dyDescent="0.25">
      <c r="B427" s="280" t="s">
        <v>100</v>
      </c>
      <c r="C427" s="281">
        <v>41831059</v>
      </c>
      <c r="D427" s="281">
        <v>42003534</v>
      </c>
      <c r="G427" s="51"/>
      <c r="H427" s="51"/>
    </row>
    <row r="428" spans="2:10" x14ac:dyDescent="0.25">
      <c r="B428" s="280" t="s">
        <v>103</v>
      </c>
      <c r="C428" s="281">
        <v>18649999</v>
      </c>
      <c r="D428" s="281">
        <v>16092727</v>
      </c>
      <c r="G428" s="51"/>
      <c r="H428" s="51"/>
    </row>
    <row r="429" spans="2:10" x14ac:dyDescent="0.25">
      <c r="B429" s="280" t="s">
        <v>89</v>
      </c>
      <c r="C429" s="281">
        <v>13024032</v>
      </c>
      <c r="D429" s="281">
        <v>9807270</v>
      </c>
      <c r="G429" s="51"/>
      <c r="H429" s="51"/>
    </row>
    <row r="430" spans="2:10" x14ac:dyDescent="0.25">
      <c r="B430" s="280" t="s">
        <v>104</v>
      </c>
      <c r="C430" s="281">
        <v>351960143</v>
      </c>
      <c r="D430" s="281">
        <v>36721028</v>
      </c>
      <c r="G430" s="51"/>
      <c r="H430" s="51"/>
    </row>
    <row r="431" spans="2:10" x14ac:dyDescent="0.25">
      <c r="B431" s="280" t="s">
        <v>85</v>
      </c>
      <c r="C431" s="281">
        <f>75636147-2518000</f>
        <v>73118147</v>
      </c>
      <c r="D431" s="281">
        <v>7362069</v>
      </c>
      <c r="G431" s="51"/>
      <c r="H431" s="51"/>
    </row>
    <row r="432" spans="2:10" x14ac:dyDescent="0.25">
      <c r="B432" s="280" t="s">
        <v>346</v>
      </c>
      <c r="C432" s="281">
        <v>0</v>
      </c>
      <c r="D432" s="281">
        <v>6000000</v>
      </c>
      <c r="G432" s="51"/>
      <c r="H432" s="51"/>
    </row>
    <row r="433" spans="2:10" x14ac:dyDescent="0.25">
      <c r="B433" s="280" t="s">
        <v>345</v>
      </c>
      <c r="C433" s="281">
        <v>217500</v>
      </c>
      <c r="D433" s="281">
        <v>1609692</v>
      </c>
    </row>
    <row r="434" spans="2:10" x14ac:dyDescent="0.25">
      <c r="B434" s="280" t="s">
        <v>370</v>
      </c>
      <c r="C434" s="281">
        <v>17272923</v>
      </c>
      <c r="D434" s="281">
        <v>25848651</v>
      </c>
    </row>
    <row r="435" spans="2:10" x14ac:dyDescent="0.25">
      <c r="B435" s="280" t="s">
        <v>426</v>
      </c>
      <c r="C435" s="281">
        <v>80426666</v>
      </c>
      <c r="D435" s="576">
        <v>0</v>
      </c>
    </row>
    <row r="436" spans="2:10" x14ac:dyDescent="0.25">
      <c r="B436" s="280" t="s">
        <v>343</v>
      </c>
      <c r="C436" s="281">
        <v>4795455</v>
      </c>
      <c r="D436" s="281">
        <v>16437671</v>
      </c>
      <c r="G436" s="51"/>
      <c r="H436" s="51"/>
    </row>
    <row r="437" spans="2:10" x14ac:dyDescent="0.25">
      <c r="B437" s="278" t="s">
        <v>80</v>
      </c>
      <c r="C437" s="279">
        <f>SUM(C408:C436)</f>
        <v>4596752783</v>
      </c>
      <c r="D437" s="279">
        <f>SUM(D408:D436)</f>
        <v>2824585847</v>
      </c>
      <c r="G437" s="51"/>
      <c r="H437" s="17"/>
    </row>
    <row r="438" spans="2:10" x14ac:dyDescent="0.25">
      <c r="G438" s="51"/>
      <c r="H438" s="51"/>
    </row>
    <row r="439" spans="2:10" x14ac:dyDescent="0.25">
      <c r="B439" s="145"/>
      <c r="C439" s="67"/>
      <c r="D439" s="67"/>
      <c r="F439" s="160"/>
      <c r="G439" s="51"/>
      <c r="H439" s="51"/>
    </row>
    <row r="440" spans="2:10" ht="15.75" x14ac:dyDescent="0.25">
      <c r="B440" s="699" t="s">
        <v>233</v>
      </c>
      <c r="C440" s="699"/>
      <c r="D440" s="699"/>
      <c r="F440" s="160"/>
      <c r="G440" s="51"/>
      <c r="H440" s="51"/>
    </row>
    <row r="441" spans="2:10" x14ac:dyDescent="0.25">
      <c r="F441" s="160"/>
      <c r="G441" s="51"/>
      <c r="H441" s="51"/>
    </row>
    <row r="442" spans="2:10" x14ac:dyDescent="0.25">
      <c r="B442" s="6" t="s">
        <v>22</v>
      </c>
      <c r="F442" s="160"/>
      <c r="G442" s="51"/>
      <c r="H442" s="51"/>
    </row>
    <row r="443" spans="2:10" ht="15.75" thickBot="1" x14ac:dyDescent="0.3">
      <c r="G443" s="51"/>
      <c r="H443" s="51"/>
    </row>
    <row r="444" spans="2:10" x14ac:dyDescent="0.25">
      <c r="B444" s="719" t="s">
        <v>96</v>
      </c>
      <c r="C444" s="721" t="s">
        <v>342</v>
      </c>
      <c r="D444" s="722"/>
      <c r="E444" s="366"/>
      <c r="F444" s="366"/>
      <c r="G444" s="39"/>
      <c r="H444" s="270"/>
      <c r="I444" s="9"/>
      <c r="J444" s="9"/>
    </row>
    <row r="445" spans="2:10" x14ac:dyDescent="0.25">
      <c r="B445" s="720"/>
      <c r="C445" s="267">
        <v>43830</v>
      </c>
      <c r="D445" s="505">
        <v>43465</v>
      </c>
      <c r="E445" s="160"/>
      <c r="F445" s="160"/>
      <c r="G445" s="39"/>
      <c r="H445" s="270"/>
      <c r="I445" s="9"/>
      <c r="J445" s="9"/>
    </row>
    <row r="446" spans="2:10" x14ac:dyDescent="0.25">
      <c r="B446" s="600" t="s">
        <v>98</v>
      </c>
      <c r="C446" s="601">
        <f>+C447</f>
        <v>24138311</v>
      </c>
      <c r="D446" s="602">
        <f>+D447</f>
        <v>297693145</v>
      </c>
      <c r="F446" s="160"/>
      <c r="G446" s="51"/>
      <c r="H446" s="51"/>
    </row>
    <row r="447" spans="2:10" x14ac:dyDescent="0.25">
      <c r="B447" s="603" t="s">
        <v>72</v>
      </c>
      <c r="C447" s="597">
        <f>68610474-44472163</f>
        <v>24138311</v>
      </c>
      <c r="D447" s="604">
        <v>297693145</v>
      </c>
      <c r="F447" s="160"/>
      <c r="G447" s="51"/>
      <c r="H447" s="51"/>
    </row>
    <row r="448" spans="2:10" x14ac:dyDescent="0.25">
      <c r="B448" s="605" t="s">
        <v>99</v>
      </c>
      <c r="C448" s="606">
        <f>+C449</f>
        <v>27495282</v>
      </c>
      <c r="D448" s="607">
        <f>+D449</f>
        <v>15195945</v>
      </c>
      <c r="F448" s="160"/>
      <c r="G448" s="5"/>
      <c r="H448" s="5"/>
      <c r="I448" s="5"/>
    </row>
    <row r="449" spans="2:10" ht="15.75" thickBot="1" x14ac:dyDescent="0.3">
      <c r="B449" s="608" t="s">
        <v>92</v>
      </c>
      <c r="C449" s="609">
        <v>27495282</v>
      </c>
      <c r="D449" s="610">
        <v>15195945</v>
      </c>
      <c r="F449" s="160"/>
      <c r="G449" s="5"/>
      <c r="H449" s="5"/>
      <c r="I449" s="5"/>
    </row>
    <row r="450" spans="2:10" x14ac:dyDescent="0.25">
      <c r="F450" s="160"/>
      <c r="G450" s="5"/>
      <c r="H450" s="5"/>
      <c r="I450" s="5"/>
    </row>
    <row r="451" spans="2:10" x14ac:dyDescent="0.25">
      <c r="F451" s="160"/>
      <c r="G451" s="5"/>
      <c r="H451" s="5"/>
      <c r="I451" s="5"/>
    </row>
    <row r="452" spans="2:10" x14ac:dyDescent="0.25">
      <c r="F452" s="160"/>
      <c r="G452" s="5"/>
      <c r="H452" s="5"/>
      <c r="I452" s="5"/>
    </row>
    <row r="453" spans="2:10" x14ac:dyDescent="0.25">
      <c r="B453" s="6" t="s">
        <v>234</v>
      </c>
      <c r="F453" s="160"/>
      <c r="G453" s="5"/>
      <c r="H453" s="5"/>
      <c r="I453" s="5"/>
    </row>
    <row r="454" spans="2:10" x14ac:dyDescent="0.25">
      <c r="B454" s="7" t="s">
        <v>354</v>
      </c>
      <c r="F454" s="160"/>
      <c r="G454" s="5"/>
      <c r="H454" s="5"/>
      <c r="I454" s="5"/>
    </row>
    <row r="455" spans="2:10" x14ac:dyDescent="0.25">
      <c r="B455" s="688" t="s">
        <v>96</v>
      </c>
      <c r="C455" s="689" t="s">
        <v>342</v>
      </c>
      <c r="D455" s="689"/>
      <c r="E455" s="366"/>
      <c r="F455" s="366"/>
      <c r="G455" s="39"/>
      <c r="H455" s="270"/>
      <c r="I455" s="9"/>
      <c r="J455" s="9"/>
    </row>
    <row r="456" spans="2:10" x14ac:dyDescent="0.25">
      <c r="B456" s="688"/>
      <c r="C456" s="284">
        <v>43830</v>
      </c>
      <c r="D456" s="267">
        <v>43465</v>
      </c>
      <c r="E456" s="160"/>
      <c r="F456" s="160"/>
      <c r="G456" s="39"/>
      <c r="H456" s="270"/>
      <c r="I456" s="9"/>
      <c r="J456" s="9"/>
    </row>
    <row r="457" spans="2:10" x14ac:dyDescent="0.25">
      <c r="B457" s="292" t="s">
        <v>77</v>
      </c>
      <c r="C457" s="293">
        <v>418124774</v>
      </c>
      <c r="D457" s="293">
        <v>427090198</v>
      </c>
      <c r="F457" s="160"/>
      <c r="G457" s="5"/>
      <c r="H457" s="5"/>
      <c r="I457" s="5"/>
    </row>
    <row r="458" spans="2:10" x14ac:dyDescent="0.25">
      <c r="B458" s="294" t="s">
        <v>75</v>
      </c>
      <c r="C458" s="283">
        <v>950514322</v>
      </c>
      <c r="D458" s="283">
        <v>873136283</v>
      </c>
      <c r="F458" s="160"/>
      <c r="G458" s="5"/>
      <c r="H458" s="5"/>
      <c r="I458" s="5"/>
    </row>
    <row r="459" spans="2:10" x14ac:dyDescent="0.25">
      <c r="B459" s="295" t="s">
        <v>80</v>
      </c>
      <c r="C459" s="296">
        <f>SUM(C457:C458)</f>
        <v>1368639096</v>
      </c>
      <c r="D459" s="296">
        <f>+D457+D458</f>
        <v>1300226481</v>
      </c>
      <c r="F459" s="160"/>
      <c r="G459" s="5"/>
      <c r="H459" s="5"/>
      <c r="I459" s="5"/>
    </row>
    <row r="460" spans="2:10" s="209" customFormat="1" x14ac:dyDescent="0.25">
      <c r="B460" s="285"/>
      <c r="C460" s="286"/>
      <c r="D460" s="286"/>
      <c r="E460" s="367"/>
      <c r="F460" s="368"/>
      <c r="G460" s="287"/>
      <c r="H460" s="287"/>
      <c r="I460" s="287"/>
    </row>
    <row r="461" spans="2:10" s="209" customFormat="1" x14ac:dyDescent="0.25">
      <c r="B461" s="285" t="s">
        <v>355</v>
      </c>
      <c r="C461" s="286"/>
      <c r="D461" s="286"/>
      <c r="E461" s="367"/>
      <c r="F461" s="368"/>
      <c r="G461" s="287"/>
      <c r="H461" s="287"/>
      <c r="I461" s="287"/>
    </row>
    <row r="462" spans="2:10" x14ac:dyDescent="0.25">
      <c r="B462" s="688" t="s">
        <v>96</v>
      </c>
      <c r="C462" s="689" t="s">
        <v>342</v>
      </c>
      <c r="D462" s="689"/>
      <c r="E462" s="366"/>
      <c r="F462" s="366"/>
      <c r="G462" s="39"/>
      <c r="H462" s="270"/>
      <c r="I462" s="9"/>
      <c r="J462" s="9"/>
    </row>
    <row r="463" spans="2:10" x14ac:dyDescent="0.25">
      <c r="B463" s="688"/>
      <c r="C463" s="284">
        <v>43830</v>
      </c>
      <c r="D463" s="267">
        <v>43465</v>
      </c>
      <c r="E463" s="160"/>
      <c r="F463" s="160"/>
      <c r="G463" s="39"/>
      <c r="H463" s="270"/>
      <c r="I463" s="9"/>
      <c r="J463" s="9"/>
    </row>
    <row r="464" spans="2:10" x14ac:dyDescent="0.25">
      <c r="B464" s="292" t="s">
        <v>93</v>
      </c>
      <c r="C464" s="369">
        <v>46900527</v>
      </c>
      <c r="D464" s="293">
        <v>101699600</v>
      </c>
      <c r="F464" s="160"/>
      <c r="G464" s="5"/>
      <c r="H464" s="5"/>
      <c r="I464" s="5"/>
    </row>
    <row r="465" spans="1:10" x14ac:dyDescent="0.25">
      <c r="B465" s="295" t="s">
        <v>80</v>
      </c>
      <c r="C465" s="296">
        <f>+C464</f>
        <v>46900527</v>
      </c>
      <c r="D465" s="296">
        <f>+D464</f>
        <v>101699600</v>
      </c>
      <c r="F465" s="160"/>
      <c r="G465" s="5"/>
      <c r="H465" s="5"/>
      <c r="I465" s="5"/>
    </row>
    <row r="466" spans="1:10" x14ac:dyDescent="0.25">
      <c r="F466" s="160"/>
      <c r="G466" s="5"/>
      <c r="H466" s="5"/>
      <c r="I466" s="5"/>
    </row>
    <row r="467" spans="1:10" x14ac:dyDescent="0.25">
      <c r="F467" s="160"/>
      <c r="G467" s="5"/>
      <c r="H467" s="5"/>
      <c r="I467" s="5"/>
    </row>
    <row r="468" spans="1:10" ht="15.75" x14ac:dyDescent="0.25">
      <c r="B468" s="6" t="s">
        <v>235</v>
      </c>
      <c r="C468" s="31"/>
      <c r="D468" s="31"/>
      <c r="F468" s="160"/>
      <c r="G468" s="5"/>
      <c r="H468" s="5"/>
      <c r="I468" s="5"/>
    </row>
    <row r="469" spans="1:10" ht="15.75" x14ac:dyDescent="0.25">
      <c r="A469" s="7" t="s">
        <v>356</v>
      </c>
      <c r="B469" s="6"/>
      <c r="C469" s="31"/>
      <c r="D469" s="31"/>
      <c r="F469" s="160"/>
      <c r="G469" s="5"/>
      <c r="H469" s="5"/>
      <c r="I469" s="5"/>
    </row>
    <row r="470" spans="1:10" x14ac:dyDescent="0.25">
      <c r="B470" s="688" t="s">
        <v>96</v>
      </c>
      <c r="C470" s="689" t="s">
        <v>342</v>
      </c>
      <c r="D470" s="689"/>
      <c r="E470" s="366"/>
      <c r="F470" s="366"/>
      <c r="G470" s="39"/>
      <c r="H470" s="270"/>
      <c r="I470" s="9"/>
      <c r="J470" s="9"/>
    </row>
    <row r="471" spans="1:10" x14ac:dyDescent="0.25">
      <c r="B471" s="688"/>
      <c r="C471" s="284">
        <v>43830</v>
      </c>
      <c r="D471" s="267">
        <v>43465</v>
      </c>
      <c r="E471" s="160"/>
      <c r="F471" s="160"/>
      <c r="G471" s="39"/>
      <c r="H471" s="270"/>
      <c r="I471" s="9"/>
      <c r="J471" s="9"/>
    </row>
    <row r="472" spans="1:10" x14ac:dyDescent="0.25">
      <c r="B472" s="611" t="s">
        <v>461</v>
      </c>
      <c r="C472" s="291">
        <v>75767202</v>
      </c>
      <c r="D472" s="291">
        <v>0</v>
      </c>
      <c r="F472" s="160"/>
      <c r="G472" s="5"/>
      <c r="H472" s="5"/>
      <c r="I472" s="5"/>
    </row>
    <row r="473" spans="1:10" x14ac:dyDescent="0.25">
      <c r="B473" s="288" t="s">
        <v>73</v>
      </c>
      <c r="C473" s="235">
        <f>+C472</f>
        <v>75767202</v>
      </c>
      <c r="D473" s="235">
        <v>0</v>
      </c>
      <c r="F473" s="160"/>
      <c r="G473" s="5"/>
      <c r="H473" s="5"/>
      <c r="I473" s="5"/>
    </row>
    <row r="474" spans="1:10" s="150" customFormat="1" x14ac:dyDescent="0.25">
      <c r="B474" s="289"/>
      <c r="C474" s="290"/>
      <c r="D474" s="290"/>
      <c r="E474" s="343"/>
      <c r="F474" s="308"/>
      <c r="G474" s="297"/>
      <c r="H474" s="297"/>
      <c r="I474" s="297"/>
    </row>
    <row r="475" spans="1:10" s="209" customFormat="1" x14ac:dyDescent="0.25">
      <c r="A475" s="209" t="s">
        <v>357</v>
      </c>
      <c r="B475" s="289"/>
      <c r="C475" s="290"/>
      <c r="D475" s="290"/>
      <c r="E475" s="367"/>
      <c r="F475" s="368"/>
      <c r="G475" s="287"/>
      <c r="H475" s="287"/>
      <c r="I475" s="287"/>
    </row>
    <row r="476" spans="1:10" x14ac:dyDescent="0.25">
      <c r="B476" s="688" t="s">
        <v>96</v>
      </c>
      <c r="C476" s="689" t="s">
        <v>342</v>
      </c>
      <c r="D476" s="689"/>
      <c r="E476" s="366"/>
      <c r="F476" s="366"/>
      <c r="G476" s="39"/>
      <c r="H476" s="270"/>
      <c r="I476" s="9"/>
      <c r="J476" s="9"/>
    </row>
    <row r="477" spans="1:10" x14ac:dyDescent="0.25">
      <c r="B477" s="688"/>
      <c r="C477" s="284">
        <v>43830</v>
      </c>
      <c r="D477" s="267">
        <v>43465</v>
      </c>
      <c r="E477" s="160"/>
      <c r="F477" s="160"/>
      <c r="G477" s="39"/>
      <c r="H477" s="270"/>
      <c r="I477" s="9"/>
      <c r="J477" s="9"/>
    </row>
    <row r="478" spans="1:10" x14ac:dyDescent="0.25">
      <c r="B478" s="612" t="s">
        <v>323</v>
      </c>
      <c r="C478" s="291">
        <v>0</v>
      </c>
      <c r="D478" s="291">
        <v>0</v>
      </c>
      <c r="F478" s="160"/>
      <c r="G478" s="5"/>
      <c r="H478" s="5"/>
      <c r="I478" s="5"/>
    </row>
    <row r="479" spans="1:10" x14ac:dyDescent="0.25">
      <c r="F479" s="160"/>
      <c r="G479" s="5"/>
      <c r="H479" s="5"/>
      <c r="I479" s="5"/>
    </row>
    <row r="480" spans="1:10" x14ac:dyDescent="0.25">
      <c r="F480" s="160"/>
      <c r="G480" s="5"/>
      <c r="H480" s="5"/>
      <c r="I480" s="5"/>
    </row>
    <row r="481" spans="2:10" x14ac:dyDescent="0.25">
      <c r="B481" s="48" t="s">
        <v>236</v>
      </c>
      <c r="C481" s="48"/>
      <c r="D481" s="47"/>
      <c r="E481" s="347"/>
      <c r="G481" s="9"/>
      <c r="H481" s="9"/>
      <c r="I481" s="9"/>
    </row>
    <row r="482" spans="2:10" x14ac:dyDescent="0.25">
      <c r="B482" s="47"/>
      <c r="C482" s="47"/>
      <c r="D482" s="47"/>
      <c r="E482" s="347"/>
      <c r="G482" s="9"/>
      <c r="H482" s="9"/>
      <c r="I482" s="9"/>
      <c r="J482"/>
    </row>
    <row r="483" spans="2:10" x14ac:dyDescent="0.25">
      <c r="B483" s="47" t="s">
        <v>237</v>
      </c>
      <c r="C483" s="577" t="s">
        <v>483</v>
      </c>
      <c r="D483" s="47"/>
      <c r="E483" s="347"/>
      <c r="G483" s="49"/>
      <c r="H483" s="9"/>
      <c r="I483" s="9"/>
      <c r="J483"/>
    </row>
    <row r="484" spans="2:10" x14ac:dyDescent="0.25">
      <c r="B484" s="47" t="s">
        <v>238</v>
      </c>
      <c r="C484" s="577" t="s">
        <v>483</v>
      </c>
      <c r="D484" s="47"/>
      <c r="E484" s="347"/>
      <c r="G484" s="46"/>
      <c r="H484" s="9"/>
      <c r="I484" s="9"/>
      <c r="J484"/>
    </row>
    <row r="485" spans="2:10" x14ac:dyDescent="0.25">
      <c r="B485" s="50" t="s">
        <v>239</v>
      </c>
      <c r="C485" s="577"/>
      <c r="D485" s="47"/>
      <c r="G485" s="9"/>
      <c r="H485" s="9"/>
      <c r="I485" s="9"/>
      <c r="J485"/>
    </row>
    <row r="486" spans="2:10" x14ac:dyDescent="0.25">
      <c r="B486" s="42" t="s">
        <v>240</v>
      </c>
      <c r="C486" s="42" t="s">
        <v>271</v>
      </c>
      <c r="D486" s="315" t="s">
        <v>242</v>
      </c>
      <c r="E486" s="42" t="s">
        <v>241</v>
      </c>
      <c r="G486" s="9"/>
      <c r="H486" s="9"/>
      <c r="I486" s="9"/>
      <c r="J486"/>
    </row>
    <row r="487" spans="2:10" s="582" customFormat="1" ht="33.75" customHeight="1" x14ac:dyDescent="0.25">
      <c r="B487" s="613" t="s">
        <v>270</v>
      </c>
      <c r="C487" s="614" t="s">
        <v>405</v>
      </c>
      <c r="D487" s="615" t="s">
        <v>496</v>
      </c>
      <c r="E487" s="616">
        <v>528140500</v>
      </c>
      <c r="F487" s="617"/>
      <c r="G487" s="618"/>
      <c r="H487" s="618"/>
      <c r="I487" s="618"/>
      <c r="J487" s="619"/>
    </row>
    <row r="488" spans="2:10" x14ac:dyDescent="0.25">
      <c r="B488" s="50"/>
      <c r="C488" s="50"/>
      <c r="D488" s="47"/>
      <c r="E488" s="347"/>
      <c r="F488" s="347"/>
      <c r="G488" s="9"/>
      <c r="H488" s="9"/>
      <c r="I488" s="9"/>
      <c r="J488"/>
    </row>
    <row r="489" spans="2:10" x14ac:dyDescent="0.25">
      <c r="B489" s="48" t="s">
        <v>243</v>
      </c>
      <c r="C489" s="48"/>
      <c r="D489" s="47"/>
      <c r="E489" s="347"/>
      <c r="F489" s="347"/>
      <c r="G489" s="9"/>
      <c r="H489" s="9"/>
      <c r="I489" s="9"/>
      <c r="J489"/>
    </row>
    <row r="490" spans="2:10" ht="32.25" customHeight="1" x14ac:dyDescent="0.25">
      <c r="B490" s="717" t="s">
        <v>244</v>
      </c>
      <c r="C490" s="717"/>
      <c r="D490" s="717"/>
      <c r="E490" s="717"/>
      <c r="G490" s="9"/>
      <c r="H490" s="9"/>
      <c r="I490" s="9"/>
      <c r="J490"/>
    </row>
    <row r="491" spans="2:10" x14ac:dyDescent="0.25">
      <c r="B491" s="47"/>
      <c r="C491" s="47"/>
      <c r="D491" s="47"/>
      <c r="E491" s="347"/>
      <c r="G491" s="9"/>
      <c r="H491" s="9"/>
      <c r="I491" s="9"/>
      <c r="J491"/>
    </row>
    <row r="492" spans="2:10" x14ac:dyDescent="0.25">
      <c r="B492" s="48" t="s">
        <v>245</v>
      </c>
      <c r="C492" s="48"/>
      <c r="D492" s="47"/>
      <c r="E492" s="347"/>
      <c r="G492" s="9"/>
      <c r="H492" s="9"/>
      <c r="I492" s="9"/>
      <c r="J492"/>
    </row>
    <row r="493" spans="2:10" x14ac:dyDescent="0.25">
      <c r="B493" s="47" t="s">
        <v>246</v>
      </c>
      <c r="C493" s="47"/>
      <c r="D493" s="47"/>
      <c r="E493" s="347"/>
      <c r="G493" s="9"/>
      <c r="H493" s="9"/>
      <c r="I493" s="9"/>
      <c r="J493"/>
    </row>
    <row r="494" spans="2:10" x14ac:dyDescent="0.25">
      <c r="B494" s="47"/>
      <c r="C494" s="47"/>
      <c r="D494" s="47"/>
      <c r="E494" s="347"/>
      <c r="G494" s="9"/>
      <c r="H494" s="9"/>
      <c r="I494" s="9"/>
      <c r="J494"/>
    </row>
    <row r="495" spans="2:10" x14ac:dyDescent="0.25">
      <c r="B495" s="48" t="s">
        <v>247</v>
      </c>
      <c r="C495" s="48"/>
      <c r="D495" s="47"/>
      <c r="E495" s="347"/>
      <c r="G495" s="9"/>
      <c r="H495" s="9"/>
      <c r="I495" s="9"/>
      <c r="J495"/>
    </row>
    <row r="496" spans="2:10" x14ac:dyDescent="0.25">
      <c r="B496" s="47" t="s">
        <v>248</v>
      </c>
      <c r="C496" s="47"/>
      <c r="D496" s="47"/>
      <c r="E496" s="347"/>
      <c r="G496" s="9"/>
      <c r="H496" s="9"/>
      <c r="I496" s="9"/>
      <c r="J496"/>
    </row>
    <row r="497" spans="2:10" x14ac:dyDescent="0.25">
      <c r="B497" s="47"/>
      <c r="C497" s="47"/>
      <c r="D497" s="47"/>
      <c r="E497" s="347"/>
      <c r="G497" s="9"/>
      <c r="H497" s="9"/>
      <c r="I497" s="9"/>
      <c r="J497"/>
    </row>
    <row r="498" spans="2:10" x14ac:dyDescent="0.25">
      <c r="B498" s="48" t="s">
        <v>249</v>
      </c>
      <c r="C498" s="48"/>
      <c r="D498" s="47"/>
      <c r="E498" s="347"/>
      <c r="G498" s="9"/>
      <c r="H498" s="9"/>
      <c r="I498" s="9"/>
      <c r="J498"/>
    </row>
    <row r="499" spans="2:10" x14ac:dyDescent="0.25">
      <c r="B499" s="47" t="s">
        <v>248</v>
      </c>
      <c r="C499" s="47"/>
      <c r="D499" s="47"/>
      <c r="E499" s="347"/>
      <c r="F499" s="344"/>
      <c r="G499" s="9"/>
      <c r="H499" s="9"/>
      <c r="I499" s="9"/>
      <c r="J499"/>
    </row>
    <row r="500" spans="2:10" x14ac:dyDescent="0.25">
      <c r="B500" s="47"/>
      <c r="C500" s="47"/>
      <c r="D500" s="47"/>
      <c r="E500" s="347"/>
      <c r="G500" s="9"/>
      <c r="H500" s="9"/>
      <c r="I500" s="9"/>
      <c r="J500"/>
    </row>
    <row r="501" spans="2:10" x14ac:dyDescent="0.25">
      <c r="B501" s="48" t="s">
        <v>250</v>
      </c>
      <c r="C501" s="48"/>
      <c r="D501" s="47"/>
      <c r="E501" s="347"/>
      <c r="G501" s="9"/>
      <c r="H501" s="9"/>
      <c r="I501" s="9"/>
      <c r="J501"/>
    </row>
    <row r="502" spans="2:10" x14ac:dyDescent="0.25">
      <c r="B502" s="47" t="s">
        <v>251</v>
      </c>
      <c r="C502" s="47"/>
      <c r="D502" s="47"/>
      <c r="E502" s="344"/>
      <c r="F502" s="344"/>
      <c r="G502" s="9"/>
      <c r="H502" s="9"/>
      <c r="I502" s="9"/>
      <c r="J502"/>
    </row>
    <row r="503" spans="2:10" x14ac:dyDescent="0.25">
      <c r="J503"/>
    </row>
  </sheetData>
  <mergeCells count="101">
    <mergeCell ref="B440:D440"/>
    <mergeCell ref="B334:D334"/>
    <mergeCell ref="B342:D342"/>
    <mergeCell ref="B355:D355"/>
    <mergeCell ref="B361:D361"/>
    <mergeCell ref="B362:D362"/>
    <mergeCell ref="B369:D369"/>
    <mergeCell ref="B283:D283"/>
    <mergeCell ref="B291:D291"/>
    <mergeCell ref="B298:D298"/>
    <mergeCell ref="B364:B365"/>
    <mergeCell ref="B371:B372"/>
    <mergeCell ref="C371:D371"/>
    <mergeCell ref="B381:B382"/>
    <mergeCell ref="B399:B400"/>
    <mergeCell ref="C399:D399"/>
    <mergeCell ref="B406:B407"/>
    <mergeCell ref="B490:E490"/>
    <mergeCell ref="B25:E25"/>
    <mergeCell ref="B26:E26"/>
    <mergeCell ref="B27:E27"/>
    <mergeCell ref="B29:E29"/>
    <mergeCell ref="B30:E30"/>
    <mergeCell ref="B20:E20"/>
    <mergeCell ref="B21:E21"/>
    <mergeCell ref="B22:E22"/>
    <mergeCell ref="B23:E23"/>
    <mergeCell ref="B24:E24"/>
    <mergeCell ref="B455:B456"/>
    <mergeCell ref="C455:D455"/>
    <mergeCell ref="B462:B463"/>
    <mergeCell ref="C462:D462"/>
    <mergeCell ref="B444:B445"/>
    <mergeCell ref="C444:D444"/>
    <mergeCell ref="C406:D406"/>
    <mergeCell ref="B34:C34"/>
    <mergeCell ref="B40:C40"/>
    <mergeCell ref="B42:D42"/>
    <mergeCell ref="B64:D64"/>
    <mergeCell ref="B243:D243"/>
    <mergeCell ref="B222:D222"/>
    <mergeCell ref="B1:E1"/>
    <mergeCell ref="B2:E2"/>
    <mergeCell ref="B3:E3"/>
    <mergeCell ref="B4:E4"/>
    <mergeCell ref="B5:E5"/>
    <mergeCell ref="B12:E12"/>
    <mergeCell ref="B13:E13"/>
    <mergeCell ref="B14:E14"/>
    <mergeCell ref="B15:E15"/>
    <mergeCell ref="B6:E6"/>
    <mergeCell ref="B7:E7"/>
    <mergeCell ref="B8:E8"/>
    <mergeCell ref="B10:E10"/>
    <mergeCell ref="B11:E11"/>
    <mergeCell ref="B16:E16"/>
    <mergeCell ref="B17:E17"/>
    <mergeCell ref="H130:J130"/>
    <mergeCell ref="B156:E156"/>
    <mergeCell ref="B157:E157"/>
    <mergeCell ref="B158:E158"/>
    <mergeCell ref="B151:E151"/>
    <mergeCell ref="B328:B329"/>
    <mergeCell ref="C328:C329"/>
    <mergeCell ref="D328:D329"/>
    <mergeCell ref="B253:B254"/>
    <mergeCell ref="C253:C254"/>
    <mergeCell ref="B273:D273"/>
    <mergeCell ref="B261:D261"/>
    <mergeCell ref="B315:D315"/>
    <mergeCell ref="B326:D326"/>
    <mergeCell ref="B18:E18"/>
    <mergeCell ref="B19:E19"/>
    <mergeCell ref="B245:B246"/>
    <mergeCell ref="C245:C246"/>
    <mergeCell ref="D245:F245"/>
    <mergeCell ref="B32:E32"/>
    <mergeCell ref="B470:B471"/>
    <mergeCell ref="C470:D470"/>
    <mergeCell ref="B476:B477"/>
    <mergeCell ref="C476:D476"/>
    <mergeCell ref="B130:G130"/>
    <mergeCell ref="D253:F253"/>
    <mergeCell ref="C263:D263"/>
    <mergeCell ref="B263:B264"/>
    <mergeCell ref="B169:D169"/>
    <mergeCell ref="B185:E185"/>
    <mergeCell ref="B170:D170"/>
    <mergeCell ref="C381:D381"/>
    <mergeCell ref="B389:B390"/>
    <mergeCell ref="C389:D389"/>
    <mergeCell ref="B310:D310"/>
    <mergeCell ref="B305:D305"/>
    <mergeCell ref="B278:D278"/>
    <mergeCell ref="B224:B225"/>
    <mergeCell ref="C224:G224"/>
    <mergeCell ref="B233:B234"/>
    <mergeCell ref="C233:G233"/>
    <mergeCell ref="E328:F328"/>
    <mergeCell ref="B379:D379"/>
    <mergeCell ref="C364:D364"/>
  </mergeCells>
  <pageMargins left="0.70866141732283472" right="0.70866141732283472" top="0.74803149606299213" bottom="0.74803149606299213" header="0.31496062992125984" footer="0.31496062992125984"/>
  <pageSetup paperSize="9" scale="60" orientation="landscape" r:id="rId1"/>
  <ignoredErrors>
    <ignoredError sqref="C447" formula="1"/>
  </ignoredErrors>
  <drawing r:id="rId2"/>
  <legacyDrawing r:id="rId3"/>
</worksheet>
</file>

<file path=_xmlsignatures/_rels/origin1.sigs.rels><?xml version="1.0" encoding="UTF-8" standalone="yes"?>
<Relationships xmlns="http://schemas.openxmlformats.org/package/2006/relationships"><Relationship Id="rId8" Type="http://schemas.openxmlformats.org/package/2006/relationships/digital-signature/signature" Target="sig8.xml"/><Relationship Id="rId13" Type="http://schemas.openxmlformats.org/package/2006/relationships/digital-signature/signature" Target="sig13.xml"/><Relationship Id="rId3" Type="http://schemas.openxmlformats.org/package/2006/relationships/digital-signature/signature" Target="sig3.xml"/><Relationship Id="rId7" Type="http://schemas.openxmlformats.org/package/2006/relationships/digital-signature/signature" Target="sig7.xml"/><Relationship Id="rId12" Type="http://schemas.openxmlformats.org/package/2006/relationships/digital-signature/signature" Target="sig12.xml"/><Relationship Id="rId2" Type="http://schemas.openxmlformats.org/package/2006/relationships/digital-signature/signature" Target="sig2.xml"/><Relationship Id="rId16" Type="http://schemas.openxmlformats.org/package/2006/relationships/digital-signature/signature" Target="sig16.xml"/><Relationship Id="rId1" Type="http://schemas.openxmlformats.org/package/2006/relationships/digital-signature/signature" Target="sig1.xml"/><Relationship Id="rId6" Type="http://schemas.openxmlformats.org/package/2006/relationships/digital-signature/signature" Target="sig6.xml"/><Relationship Id="rId11" Type="http://schemas.openxmlformats.org/package/2006/relationships/digital-signature/signature" Target="sig11.xml"/><Relationship Id="rId5" Type="http://schemas.openxmlformats.org/package/2006/relationships/digital-signature/signature" Target="sig5.xml"/><Relationship Id="rId15" Type="http://schemas.openxmlformats.org/package/2006/relationships/digital-signature/signature" Target="sig15.xml"/><Relationship Id="rId4" Type="http://schemas.openxmlformats.org/package/2006/relationships/digital-signature/signature" Target="sig4.xml"/><Relationship Id="rId9" Type="http://schemas.openxmlformats.org/package/2006/relationships/digital-signature/signature" Target="sig9.xml"/><Relationship Id="rId14" Type="http://schemas.openxmlformats.org/package/2006/relationships/digital-signature/signature" Target="sig14.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k3Y7zz8L5dDEKilG3d36MXZEk7kdjI8yDST+JAiIR2w=</DigestValue>
    </Reference>
    <Reference Type="http://www.w3.org/2000/09/xmldsig#Object" URI="#idOfficeObject">
      <DigestMethod Algorithm="http://www.w3.org/2001/04/xmlenc#sha256"/>
      <DigestValue>JqVyH8mM8NWDgQ0f0HIpAQyz/EHPLSqrjOkMCHph/pk=</DigestValue>
    </Reference>
    <Reference Type="http://uri.etsi.org/01903#SignedProperties" URI="#idSignedProperties">
      <Transforms>
        <Transform Algorithm="http://www.w3.org/TR/2001/REC-xml-c14n-20010315"/>
      </Transforms>
      <DigestMethod Algorithm="http://www.w3.org/2001/04/xmlenc#sha256"/>
      <DigestValue>eFcGJyGRqoO6aNIYzFhubXdGkY3gf9l5JNFg52Cvy/Q=</DigestValue>
    </Reference>
    <Reference Type="http://www.w3.org/2000/09/xmldsig#Object" URI="#idValidSigLnImg">
      <DigestMethod Algorithm="http://www.w3.org/2001/04/xmlenc#sha256"/>
      <DigestValue>IR8avzYAE4DRL/z2NQMhVcY19BizVRyPkmORL4QsZ3U=</DigestValue>
    </Reference>
    <Reference Type="http://www.w3.org/2000/09/xmldsig#Object" URI="#idInvalidSigLnImg">
      <DigestMethod Algorithm="http://www.w3.org/2001/04/xmlenc#sha256"/>
      <DigestValue>K8swjTGcdYmUNC/KO5dZNiaId5YCNOGhupO0kgfe/Wo=</DigestValue>
    </Reference>
  </SignedInfo>
  <SignatureValue>AQfcFIQY+9g66YeCGsMF4bU3Hg4oUp0L1J6oKEm2AFB6d+3ELRR+F4HceJfkOzlXBJLmDoDvshp/
TGDi79qLUP7krDxKMf6soNUEIhHgWqp0jKv9s9XcWfRJofYOMBrNLjTdhiXJeA8h/rKvdrfSmYQB
Jug27fwH9s8Sx/dNHp30onj+l1SbqlJTnJGSdTQ9e1IltfuB+ALudkfRy0g4i9+a+Y3eDjZzJv2H
unYaFMtlOMOA/HLq5ZMAc9zsdjj5PXWoL+Lbcqu7Liuh2jXqBMkZ89boyqoXCerLevkvv89sFtvV
zddejElfPMwxHvtJ9b3xYv+vGLBdL2OuVwmrZg==</SignatureValue>
  <KeyInfo>
    <X509Data>
      <X509Certificate>MIIICDCCBfCgAwIBAgIIQpSEuVXVyvAwDQYJKoZIhvcNAQELBQAwWzEXMBUGA1UEBRMOUlVDIDgwMDUwMTcyLTExGjAYBgNVBAMTEUNBLURPQ1VNRU5UQSBTLkEuMRcwFQYDVQQKEw5ET0NVTUVOVEEgUy5BLjELMAkGA1UEBhMCUFkwHhcNMTkwODEzMTQwODAzWhcNMjEwODEyMTQxODAzWjCBpTELMAkGA1UEBhMCUFkxFTATBgNVBAQMDFNFR09WSUEgVkVSQTESMBAGA1UEBRMJQ0kxMjg4ODg4MRgwFgYDVQQqDA9HVVNUQVZPIExPUkVOWk8xFzAVBgNVBAoMDlBFUlNPTkEgRklTSUNBMREwDwYDVQQLDAhGSVJNQSBGMjElMCMGA1UEAwwcR1VTVEFWTyBMT1JFTlpPIFNFR09WSUEgVkVSQTCCASIwDQYJKoZIhvcNAQEBBQADggEPADCCAQoCggEBALDjxsV0+QRILYutJT/VOl56jdgfe5iOteMkNH9WB+NLrmaHLYPNAvQFFN+GCDI6RNFVOVwVM7TPTH1kANzGUkt8TwSrmh6YD7+IZSkLabMhhSeAO366SMAb42Yl4eY8zOo1F2nX9ij4qtPre+YUmgTtnHXAh/vmzwaXZZ/6B3pa0o9tVMmq9DZQmlqTfa77uhXKqhkq0qkxL2f+wf6v3PgZRTLEswH/wEz+qbCZop4okbesh3oGO4YGLr7ApoWnx+NZ0l9nX/sl/2YcqKPkg//VmUxN74rXOnsaeLbbQZZx1dQJa110bdJqQrh1HCWqkmkG3UnBL8G1iU969lAeu10CAwEAAaOCA4MwggN/MAwGA1UdEwEB/wQCMAAwDgYDVR0PAQH/BAQDAgXgMCoGA1UdJQEB/wQgMB4GCCsGAQUFBwMBBggrBgEFBQcDAgYIKwYBBQUHAwQwHQYDVR0OBBYEFAD6vHcdvAzpiz7Vl929hGlgT/TQMIGWBggrBgEFBQcBAQSBiTCBhjA5BggrBgEFBQcwAYYtaHR0cDovL3d3dy5kb2N1bWVudGEuY29tLnB5L2Zpcm1hZGlnaXRhbC9vc2NwMEkGCCsGAQUFBzAChj1odHRwczovL3d3dy5kb2N1bWVudGEuY29tLnB5L2Zpcm1hZGlnaXRhbC9kZXNjYXJnYXMvY2Fkb2MuY3J0MB8GA1UdIwQYMBaAFEAmrCZcYo/G9QJU5I3BGibW7qWyME8GA1UdHwRIMEYwRKBCoECGPmh0dHBzOi8vd3d3LmRvY3VtZW50YS5jb20ucHkvZmlybWFkaWdpdGFsL2Rlc2Nhcmdhcy9jcmxkb2MuY3JsMCgGA1UdEQQhMB+BHWd1c3Rhdm8uc2Vnb3ZpYUBhdmFsb24uY29tLnB5MIIB3QYDVR0gBIIB1DCCAdAwggHMBg4rBgEEAYL5OwEBAQYBATCCAbgwPwYIKwYBBQUHAgEWM2h0dHBzOi8vd3d3LmRvY3VtZW50YS5jb20ucHkvZmlybWFkaWdpdGFsL2Rlc2NhcmdhczCBwAYIKwYBBQUHAgIwgbMagbBFc3RlIGVzIHVuIGNlcnRpZmljYWRvIGRlIHBlcnNvbmEgZu1zaWNhIGN1eWEgY2xhdmUgcHJpdmFkYSBlc3ThIGNvbnRlbmlkYSBlbiB1biBt82R1bG8gZGUgaGFyZHdhcmUgc2VndXJvIHkgc3UgZmluYWxpZGFkIGVzIGF1dGVudGljYXIgYSBzdSB0aXR1bGFyIG8gZ2VuZXJhciBmaXJtYXMgZGlnaXRhbGVzLjCBsQYIKwYBBQUHAgIwgaQagaFUaGlzIGlzIGFuIGVuZCB1c2VyIGNlcnRpZmljYXRlIHdob3NlIHByaXZhdGUga2V5IGlzIGVtYmVkZGVkIHdpdGhpbiBhIHNlY3VyZSBoYXJkd2FyZSBtb2R1bGUgdGhhdCBhaW1zIHRvIGF1dGhlbnRpY2F0ZSBpdHMgb3duZXIgb3IgZ2VuZXJhdGUgZGlnaXRhbCBzaWduYXR1cmVzLjANBgkqhkiG9w0BAQsFAAOCAgEAVgW7j01O3WmDeULO7lgR6qkQXr4koHeWcBNp9nUgXxBZCFIM7aCyYHOT4HIqIcmtShxRjgAqorqyH3H7lqhAJdVdcmHdiz/7/rP/9v0Adk3vFtGauBhBYexIeipl2VzwGUQ3syMkkNWqhy8Tk8g7SkFsOMp6f0TN8vWIVW+hxg5v8ODukHmfXFyDLrkGFxGc+2LT64jPBfEnUgrSrMwwTT2H7OLJzNDQbTAa2l5Tn6rLCsnw+DwvaosIDMsdVxZ1ngVP8kb/uU/71dEhx7qqzmZweO3OS5q2cW2bPznopoqUWaSpMNYhkh5WNAiXbfcdKYV47WRtA7rBUqPlFCpJ9khvA/R4iC8Qgo6Uywgbu72Vr0PQdBbrAfzVfTo+umY+B127ZcXXcM/Dn9vHrVvK819QOrDN4+nZeqQbVqUncw4ZMtbziDsNAHeK5hPE47PbncjD5nHEIZtsI8hoqXb8tiPstduYkyvt6HBKRtaDm5abUFRA3bFojXB7yvvEUXSZgAOfVw67UBCEnPKyrnUEuUb4v2aTXAzA6Mbbirl8+oS24qbRFls6dkrQuqACB56WlzOGihc9axzHb9oeTKwAlta2sIjS2q3n3zXEPA6HPqxJqbrFZtL73MX7mVjR6SpmWHIOceNbhJrQfBcrDGcdy0vyESJzRRE8eZcUIRmrFyU=</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9"/>
          </Transform>
          <Transform Algorithm="http://www.w3.org/TR/2001/REC-xml-c14n-20010315"/>
        </Transforms>
        <DigestMethod Algorithm="http://www.w3.org/2001/04/xmlenc#sha256"/>
        <DigestValue>SvtLgLHWwOe2+41fuNrh9MPG5Bh3+j+tOUplp0lR7Bs=</DigestValue>
      </Reference>
      <Reference URI="/xl/calcChain.xml?ContentType=application/vnd.openxmlformats-officedocument.spreadsheetml.calcChain+xml">
        <DigestMethod Algorithm="http://www.w3.org/2001/04/xmlenc#sha256"/>
        <DigestValue>SqpYC5/14lNwKk7+KBP07EZ4sZac0eTofWUGWiBU1bo=</DigestValue>
      </Reference>
      <Reference URI="/xl/comments1.xml?ContentType=application/vnd.openxmlformats-officedocument.spreadsheetml.comments+xml">
        <DigestMethod Algorithm="http://www.w3.org/2001/04/xmlenc#sha256"/>
        <DigestValue>dj46mCEo3NAeuRogmgy49aJTqfbX0/eIqs3gnVV2/JY=</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YHVu9mfH7V1ojJZZGe0raSx5xHTqsPuldcEKZklKsN8=</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LTdoXsbqg2CimSiOSPgxq3wBxs/dfjOovnwDkc8k/dE=</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LTdoXsbqg2CimSiOSPgxq3wBxs/dfjOovnwDkc8k/dE=</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LTdoXsbqg2CimSiOSPgxq3wBxs/dfjOovnwDkc8k/dE=</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fNs94qbZ7SnZ1EAViIPOZf0qbzPZdDm1Oq9dFuuYn0s=</DigestValue>
      </Reference>
      <Reference URI="/xl/drawings/drawing1.xml?ContentType=application/vnd.openxmlformats-officedocument.drawing+xml">
        <DigestMethod Algorithm="http://www.w3.org/2001/04/xmlenc#sha256"/>
        <DigestValue>HKyZ+6PyU4zGVHYjrcyRuIvAXoArNo2kHgtHRpAwV8s=</DigestValue>
      </Reference>
      <Reference URI="/xl/drawings/vmlDrawing1.vml?ContentType=application/vnd.openxmlformats-officedocument.vmlDrawing">
        <DigestMethod Algorithm="http://www.w3.org/2001/04/xmlenc#sha256"/>
        <DigestValue>ByU0RZm/6icBljsn7ZbFGjsBet5qa2JnHkps4R3xgNM=</DigestValue>
      </Reference>
      <Reference URI="/xl/drawings/vmlDrawing2.vml?ContentType=application/vnd.openxmlformats-officedocument.vmlDrawing">
        <DigestMethod Algorithm="http://www.w3.org/2001/04/xmlenc#sha256"/>
        <DigestValue>HsJcxbVe+qNWxY5ZMwVTCTUPtLZMgAS5YepPmMO3/SI=</DigestValue>
      </Reference>
      <Reference URI="/xl/drawings/vmlDrawing3.vml?ContentType=application/vnd.openxmlformats-officedocument.vmlDrawing">
        <DigestMethod Algorithm="http://www.w3.org/2001/04/xmlenc#sha256"/>
        <DigestValue>vrQwKwn3ikDv5LsBfX7GiarfUMqTH/otu6928+bWoQs=</DigestValue>
      </Reference>
      <Reference URI="/xl/drawings/vmlDrawing4.vml?ContentType=application/vnd.openxmlformats-officedocument.vmlDrawing">
        <DigestMethod Algorithm="http://www.w3.org/2001/04/xmlenc#sha256"/>
        <DigestValue>QDTYbq/eg3wR4MtrDEepI+nKnYr/Hfugxd1W1BgUgS8=</DigestValue>
      </Reference>
      <Reference URI="/xl/drawings/vmlDrawing5.vml?ContentType=application/vnd.openxmlformats-officedocument.vmlDrawing">
        <DigestMethod Algorithm="http://www.w3.org/2001/04/xmlenc#sha256"/>
        <DigestValue>4kGGSF0qJt6VJoFrulYlLObjjmf0cfYhyQWDSxEwv9s=</DigestValue>
      </Reference>
      <Reference URI="/xl/media/image1.emf?ContentType=image/x-emf">
        <DigestMethod Algorithm="http://www.w3.org/2001/04/xmlenc#sha256"/>
        <DigestValue>H/w1GFhLXnY6BNx2PhlIQZFDdVTtUk7bFhR8tTggslE=</DigestValue>
      </Reference>
      <Reference URI="/xl/media/image2.emf?ContentType=image/x-emf">
        <DigestMethod Algorithm="http://www.w3.org/2001/04/xmlenc#sha256"/>
        <DigestValue>aaajaZRwcG8YOW4RiuNR4Y3+NIqz/YpwOzpC0Ui/UdA=</DigestValue>
      </Reference>
      <Reference URI="/xl/media/image3.emf?ContentType=image/x-emf">
        <DigestMethod Algorithm="http://www.w3.org/2001/04/xmlenc#sha256"/>
        <DigestValue>a1swBCWxxcOQpjnArNkABKyvPd/36OpNmkDu20mvids=</DigestValue>
      </Reference>
      <Reference URI="/xl/media/image4.emf?ContentType=image/x-emf">
        <DigestMethod Algorithm="http://www.w3.org/2001/04/xmlenc#sha256"/>
        <DigestValue>ekTmrI9qzXL3QxlVKVT98wSAyIBnG3BWdg+GJjyoAuQ=</DigestValue>
      </Reference>
      <Reference URI="/xl/media/image5.emf?ContentType=image/x-emf">
        <DigestMethod Algorithm="http://www.w3.org/2001/04/xmlenc#sha256"/>
        <DigestValue>9r1qjwkCEJOrWb0ZmN9CIP2w3mxOtiMbqSlF0m8tdMA=</DigestValue>
      </Reference>
      <Reference URI="/xl/printerSettings/printerSettings1.bin?ContentType=application/vnd.openxmlformats-officedocument.spreadsheetml.printerSettings">
        <DigestMethod Algorithm="http://www.w3.org/2001/04/xmlenc#sha256"/>
        <DigestValue>YmlNx0fbwwNBEGF0RvxQdFOj8ICfW2aC5ya0H7vEQfw=</DigestValue>
      </Reference>
      <Reference URI="/xl/printerSettings/printerSettings2.bin?ContentType=application/vnd.openxmlformats-officedocument.spreadsheetml.printerSettings">
        <DigestMethod Algorithm="http://www.w3.org/2001/04/xmlenc#sha256"/>
        <DigestValue>xsCjjPzCWd5UTOKxf9cRsV8M4zHH+quoJqAf9b+vaZI=</DigestValue>
      </Reference>
      <Reference URI="/xl/printerSettings/printerSettings3.bin?ContentType=application/vnd.openxmlformats-officedocument.spreadsheetml.printerSettings">
        <DigestMethod Algorithm="http://www.w3.org/2001/04/xmlenc#sha256"/>
        <DigestValue>FLifMMW5UlLOUkpcqJGjhMbaevjgUnUQwEEg5oUA/N4=</DigestValue>
      </Reference>
      <Reference URI="/xl/printerSettings/printerSettings4.bin?ContentType=application/vnd.openxmlformats-officedocument.spreadsheetml.printerSettings">
        <DigestMethod Algorithm="http://www.w3.org/2001/04/xmlenc#sha256"/>
        <DigestValue>8dq9D3+wycTd/6Z99wFMEMlVKFUQWTr4wt6E7nw1/Y0=</DigestValue>
      </Reference>
      <Reference URI="/xl/printerSettings/printerSettings5.bin?ContentType=application/vnd.openxmlformats-officedocument.spreadsheetml.printerSettings">
        <DigestMethod Algorithm="http://www.w3.org/2001/04/xmlenc#sha256"/>
        <DigestValue>Ik7rzi69RdvqvRaDrPoMKTh4ZHgUlx4hbxyJVwW2Q18=</DigestValue>
      </Reference>
      <Reference URI="/xl/sharedStrings.xml?ContentType=application/vnd.openxmlformats-officedocument.spreadsheetml.sharedStrings+xml">
        <DigestMethod Algorithm="http://www.w3.org/2001/04/xmlenc#sha256"/>
        <DigestValue>dEVlYMjn/T2L8fuW07yVaRza4cORTuUahk3Qio63RzI=</DigestValue>
      </Reference>
      <Reference URI="/xl/styles.xml?ContentType=application/vnd.openxmlformats-officedocument.spreadsheetml.styles+xml">
        <DigestMethod Algorithm="http://www.w3.org/2001/04/xmlenc#sha256"/>
        <DigestValue>HaqmaUN6rLKT1syysYu8fZl6UtrVNUGBxypCnMXP/MA=</DigestValue>
      </Reference>
      <Reference URI="/xl/theme/theme1.xml?ContentType=application/vnd.openxmlformats-officedocument.theme+xml">
        <DigestMethod Algorithm="http://www.w3.org/2001/04/xmlenc#sha256"/>
        <DigestValue>Q1Y4CPpXAEfTWbGgm5zElx8B0pHQK4RzdZXVzDJUMDc=</DigestValue>
      </Reference>
      <Reference URI="/xl/workbook.xml?ContentType=application/vnd.openxmlformats-officedocument.spreadsheetml.sheet.main+xml">
        <DigestMethod Algorithm="http://www.w3.org/2001/04/xmlenc#sha256"/>
        <DigestValue>ZOKBtElS2IYUm80TAv0u0C5U9iKpEZE++znhAVZY7hk=</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akUnFniyHKwcqVlub1OZRsfQvqGOzSpgPk/OZAPfvQY=</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G4fB2Vrf8KyAdhLiBGuydKBfDiUZuOfhnVshmpN+Exk=</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b1MQUVCmhQXYdYToMKZKh+xcYDt+Yv6QIM5V/T7KSB4=</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qHG/OymaPou4I0qSW0Y8/4NaGO2A2j7PweiYO7r7gxs=</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LF7UTF088hHJKAxD/om/otm5mfHVRsrAzh16ymO//YU=</DigestValue>
      </Reference>
      <Reference URI="/xl/worksheets/sheet1.xml?ContentType=application/vnd.openxmlformats-officedocument.spreadsheetml.worksheet+xml">
        <DigestMethod Algorithm="http://www.w3.org/2001/04/xmlenc#sha256"/>
        <DigestValue>ZwsTE9u9TclPNMeG6om2ETA3adETqnNW5uz+4VqSTPc=</DigestValue>
      </Reference>
      <Reference URI="/xl/worksheets/sheet2.xml?ContentType=application/vnd.openxmlformats-officedocument.spreadsheetml.worksheet+xml">
        <DigestMethod Algorithm="http://www.w3.org/2001/04/xmlenc#sha256"/>
        <DigestValue>PKGfMpEAgkSx/CCxn6OgPRZg6dVRRBj292D+lFJDIsk=</DigestValue>
      </Reference>
      <Reference URI="/xl/worksheets/sheet3.xml?ContentType=application/vnd.openxmlformats-officedocument.spreadsheetml.worksheet+xml">
        <DigestMethod Algorithm="http://www.w3.org/2001/04/xmlenc#sha256"/>
        <DigestValue>UBG2nz2fX+dslwTv0PpnRH+PoKbZTbIgL1VWdHwZQm0=</DigestValue>
      </Reference>
      <Reference URI="/xl/worksheets/sheet4.xml?ContentType=application/vnd.openxmlformats-officedocument.spreadsheetml.worksheet+xml">
        <DigestMethod Algorithm="http://www.w3.org/2001/04/xmlenc#sha256"/>
        <DigestValue>2yH1pto8IM0F4na0YzOqR6AEl/jvvR6jZ55a9Aq31SY=</DigestValue>
      </Reference>
      <Reference URI="/xl/worksheets/sheet5.xml?ContentType=application/vnd.openxmlformats-officedocument.spreadsheetml.worksheet+xml">
        <DigestMethod Algorithm="http://www.w3.org/2001/04/xmlenc#sha256"/>
        <DigestValue>lrqStwTRxhvfBYao+ZEDszpUI6l5WrG6/coKRmzPFE0=</DigestValue>
      </Reference>
    </Manifest>
    <SignatureProperties>
      <SignatureProperty Id="idSignatureTime" Target="#idPackageSignature">
        <mdssi:SignatureTime xmlns:mdssi="http://schemas.openxmlformats.org/package/2006/digital-signature">
          <mdssi:Format>YYYY-MM-DDThh:mm:ssTZD</mdssi:Format>
          <mdssi:Value>2020-03-13T16:44:45Z</mdssi:Value>
        </mdssi:SignatureTime>
      </SignatureProperty>
    </SignatureProperties>
  </Object>
  <Object Id="idOfficeObject">
    <SignatureProperties>
      <SignatureProperty Id="idOfficeV1Details" Target="#idPackageSignature">
        <SignatureInfoV1 xmlns="http://schemas.microsoft.com/office/2006/digsig">
          <SetupID>{B277F15F-8CBA-48FE-BE86-0423F11272A1}</SetupID>
          <SignatureText>Gustavo Segovia</SignatureText>
          <SignatureImage/>
          <SignatureComments/>
          <WindowsVersion>10.0</WindowsVersion>
          <OfficeVersion>16.0.10356/14</OfficeVersion>
          <ApplicationVersion>16.0.10356</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2020-03-13T16:44:45Z</xd:SigningTime>
          <xd:SigningCertificate>
            <xd:Cert>
              <xd:CertDigest>
                <DigestMethod Algorithm="http://www.w3.org/2001/04/xmlenc#sha256"/>
                <DigestValue>8ruPGFunQVE5OrF2ojjQg6DC38jBx7b19x9dqMgnGkw=</DigestValue>
              </xd:CertDigest>
              <xd:IssuerSerial>
                <X509IssuerName>C=PY, O=DOCUMENTA S.A., CN=CA-DOCUMENTA S.A., SERIALNUMBER=RUC 80050172-1</X509IssuerName>
                <X509SerialNumber>4797605434600311536</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qTCCBZGgAwIBAgIQWC+ij8rcjflWoRe765RflzANBgkqhkiG9w0BAQsFADBvMQswCQYDVQQGEwJQWTErMCkGA1UECgwiTWluaXN0ZXJpbyBkZSBJbmR1c3RyaWEgeSBDb21lcmNpbzEzMDEGA1UEAwwqQXV0b3JpZGFkIENlcnRpZmljYWRvcmEgUmHDrXogZGVsIFBhcmFndWF5MB4XDTE2MDEyMTE3MzkwN1oXDTI2MDEyMTE3MzkwN1owWzEXMBUGA1UEBRMOUlVDIDgwMDUwMTcyLTExGjAYBgNVBAMTEUNBLURPQ1VNRU5UQSBTLkEuMRcwFQYDVQQKEw5ET0NVTUVOVEEgUy5BLjELMAkGA1UEBhMCUFkwggIiMA0GCSqGSIb3DQEBAQUAA4ICDwAwggIKAoICAQD945XFHgasDzMiYEmYi3plyca69N8oZ2P/hk+D/VTF+X5H6btEEiBu1KNEf35B5e2pyeOAOBsduFcJAgh3tjNAQGcY057ad1eCdBf6pbXv8Mhio0jlcGSvlmF+OVTTYvTUwF2HbgHDqOiQDJpnDzMhVXmNKfKH7W62QYKp0fKB8F8li1ChNt30za2bqzeTntqq3kCXHlhbjHlLMHqV76MgsEeHuSJMtxOBbQatlxyJRmcEfUyF/hu8A8q3caWLFOzfsJbTfpAxkxo3/ewkRVF/SAj70/3VBrw+IY/9TTTeS2oYrWkurC3tT5KTmwr1mMKIBprkVRVqzWuh+4HyPmgF/u4kqI6A8xiA1mdsk+hCP5zICkEv+qwjP9mK4pq1gTvjvuQ6sbu2+qBaUi5nTr/L81Y5vSvLOR0Hod7GmCx9p7JWMzEVAGmh28F0ZqPt5Ry37w4DLdtrBJPzdyso36OZseNaXM3puukBisbv2vyt2ydUvuLwEbl2oYDKcvfifCLauqlgwCv5BKFuxBDL/KKaxnJZBYKbEtgY9ztwYEY8xyAbyQqH/JAB88VW04vw7GVkdUPu7mw1udKafyJXRrqlsrAbCTWdtwYuXJPj3mi/x3z6+Fg1+kx9izYU/5+DtGLhk3YN0eIObqtjUjBhqT+u1rJ3iZtalwRtDBhEb5ehrQIDAQABo4ICUzCCAk8wEgYDVR0TAQH/BAgwBgEB/wIBADAOBgNVHQ8BAf8EBAMCAQYwHQYDVR0OBBYEFEAmrCZcYo/G9QJU5I3BGibW7qWyMB8GA1UdIwQYMBaAFMLEEfIqaEQMACjsTNYp25L7Xr3WMIGJBggrBgEFBQcBAQR9MHswPgYIKwYBBQUHMAKGMmh0dHA6Ly93d3cuYWNyYWl6Lmdvdi5weS9jcnQvYWNfcmFpel9weV9zaGEyNTYuY3J0MDkGCCsGAQUFBzABhi1odHRwOi8vd3d3LmRvY3VtZW50YS5jb20ucHkvZmlybWFkaWdpdGFsL29jc3AwggEdBgNVHSAEggEUMIIBEDCCAQwGA1UdIDCCAQMwNgYIKwYBBQUHAgEWKmh0dHA6Ly93d3cuYWNyYWl6Lmdvdi5weS9jcHMvcG9saXRpY2FzLnBkZjBmBggrBgEFBQcCAjBaGlhDZXJ0aWZpY2Fkb3MgZW1pdGlkb3MgZGVudHJvIGRlbCBtYXJjbyBkZSBsYSBQS0kgUGFyYWd1YXkgYmFqbyBsYSBqZXJhcnF1aWEgZGUgc3UgQUNSYWl6MGEGCCsGAQUFBwICMFUaU0lzc3VlZCBDZXJ0aWZpY2F0ZXMgaW4gdGhlIHNjb3BlIG9mIHRoZSBQS0kgUGFyYWd1YXkgdW5kZXIgdGhlIGhpZXJhY2h5IG9mIFJPT1QgQ0EuMDwGA1UdHwQ1MDMwMaAvoC2GK2h0dHA6Ly93d3cuYWNyYWl6Lmdvdi5weS9hcmwvYWNfcmFpel9weS5jcmwwDQYJKoZIhvcNAQELBQADggIBAGK+wo/po7oT9Qq40OltXGGgBIA3i4NGFQ5UBsWU3tI+O3jNkBi/9k/BkYHVT9UxWNHUxoZw+QJsAKl5f8wQksVH18Scq5Z+RUSBQ7v1hvvH1m2P7FXcB0nf+nwDVoDyGv57EmhKofwQibUzKajDts6JrsXyugQhVbLynSCw4qPMJLpImpL21LxxVMcryQMYymYUAr3DrMLOUuXxKLXCSOf8oP/PSmBvKldr2xeGJ5kowMxq0Af8mn7+pnm3yi0Ons5plFugKv3eSAmBY3zBS5NGPt9FFY/9FeNbCNXLEIRhaCx3T/6lSfIJZU5fCfLUY3y0hkSwuoK1gf/hHFyqyN/PrJ8E9PbyEzpMYwc51K+PhRRMcrJaD9txveHz8XjDrjjoISL+ZV54LMzUi5sF++nG79TLxDaC4vBtg6I8mOooFqzbsYgM3R4SaElTQIv6dSEZX1wKJXh25RbldqePe4Alnwe3vU97ZrTEpKPQkRM4lPJVElOicbYR1Wx5xrvyFucagF6IVeP4IZLJt1L4rbiSzPq027Q8jECgeJeRQWVKS8nQ8KyMfA0tgAuL3Vtub5pSbMI3xqtQwdJtOgwFj2iVp1BQv3XegF6OySbw/sk46AGWOTwb6vwUPq5TfnuNzO92keBxGg+aWylEC25zYFPYpAq384g5lmVaV53zmp1f</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Object Id="idValidSigLnImg">AQAAAGwAAAAAAAAAAAAAAA4BAAB/AAAAAAAAAAAAAACpGgAAkQwAACBFTUYAAAEA0BsAAKoAAAAGAAAAAAAAAAAAAAAAAAAAVgUAAAADAABYAQAAwQAAAAAAAAAAAAAAAAAAAMA/BQDo8QIACgAAABAAAAAAAAAAAAAAAEsAAAAQAAAAAAAAAAUAAAAeAAAAGAAAAAAAAAAAAAAADwEAAIAAAAAnAAAAGAAAAAEAAAAAAAAAAAAAAAAAAAAlAAAADAAAAAEAAABMAAAAZAAAAAAAAAAAAAAADgEAAH8AAAAAAAAAAAAAAA8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AOAQAAfwAAAAAAAAAAAAAADwEAAIAAAAAhAPAAAAAAAAAAAAAAAIA/AAAAAAAAAAAAAIA/AAAAAAAAAAAAAAAAAAAAAAAAAAAAAAAAAAAAAAAAAAAlAAAADAAAAAAAAIAoAAAADAAAAAEAAAAnAAAAGAAAAAEAAAAAAAAA8PDwAAAAAAAlAAAADAAAAAEAAABMAAAAZAAAAAAAAAAAAAAADgEAAH8AAAAAAAAAAAAAAA8BAACAAAAAIQDwAAAAAAAAAAAAAACAPwAAAAAAAAAAAACAPwAAAAAAAAAAAAAAAAAAAAAAAAAAAAAAAAAAAAAAAAAAJQAAAAwAAAAAAACAKAAAAAwAAAABAAAAJwAAABgAAAABAAAAAAAAAPDw8AAAAAAAJQAAAAwAAAABAAAATAAAAGQAAAAAAAAAAAAAAA4BAAB/AAAAAAAAAAAAAAAPAQAAgAAAACEA8AAAAAAAAAAAAAAAgD8AAAAAAAAAAAAAgD8AAAAAAAAAAAAAAAAAAAAAAAAAAAAAAAAAAAAAAAAAACUAAAAMAAAAAAAAgCgAAAAMAAAAAQAAACcAAAAYAAAAAQAAAAAAAADw8PAAAAAAACUAAAAMAAAAAQAAAEwAAABkAAAAAAAAAAAAAAAOAQAAfwAAAAAAAAAAAAAADwEAAIAAAAAhAPAAAAAAAAAAAAAAAIA/AAAAAAAAAAAAAIA/AAAAAAAAAAAAAAAAAAAAAAAAAAAAAAAAAAAAAAAAAAAlAAAADAAAAAAAAIAoAAAADAAAAAEAAAAnAAAAGAAAAAEAAAAAAAAA////AAAAAAAlAAAADAAAAAEAAABMAAAAZAAAAAAAAAAAAAAADgEAAH8AAAAAAAAAAAAAAA8BAACAAAAAIQDwAAAAAAAAAAAAAACAPwAAAAAAAAAAAACAPwAAAAAAAAAAAAAAAAAAAAAAAAAAAAAAAAAAAAAAAAAAJQAAAAwAAAAAAACAKAAAAAwAAAABAAAAJwAAABgAAAABAAAAAAAAAP///wAAAAAAJQAAAAwAAAABAAAATAAAAGQAAAAAAAAAAAAAAA4BAAB/AAAAAAAAAAAAAAAP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MMAAAAEAAAA9gAAABAAAADDAAAABAAAADQAAAANAAAAIQDwAAAAAAAAAAAAAACAPwAAAAAAAAAAAACAPwAAAAAAAAAAAAAAAAAAAAAAAAAAAAAAAAAAAAAAAAAAJQAAAAwAAAAAAACAKAAAAAwAAAABAAAAUgAAAHABAAABAAAA9f///wAAAAAAAAAAAAAAAJABAAAAAAABAAAAAHMAZQBnAG8AZQAgAHUAaQAAAAAAAAAAAAAAAAAAAAAAAAAAAAAAAAAAAAAAAAAAAAAAAAAAAAAAAAAAAAAAAAAAAAAAABk9Avt/AAAAAAAAAAAAACgSAAAAAAAAQAAAwPp/AADARvAB+38AAD6cTJf6fwAABAAAAAAAAADARvAB+38AABm875otAAAAAAAAAAAAAADA+v59sQEAAAAAAACxAQAASAAAAAAAAACwY6yX+n8AACBTtZf6fwAAwL+DlwAAAAABAAAAAAAAAI5/rJf6fwAAAADwAft/AAAAAAAAAAAAAAAAAAAAAAAAAAAAAAAAAADarWvYRyAAAHALAAAAAAAAkHZ2drEBAABovu+aLQAAAAAAAAAAAAAAAAAAAAAAAAAAAAAAAAAAAAAAAAAAAAAAyb3vmi0AAADfdUyXZHYACAAAAAAlAAAADAAAAAEAAAAYAAAADAAAAAAAAAASAAAADAAAAAEAAAAeAAAAGAAAAMMAAAAEAAAA9wAAABEAAAAlAAAADAAAAAEAAABUAAAAhAAAAMQAAAAEAAAA9QAAABAAAAABAAAA0XbJQasKyUHEAAAABAAAAAkAAABMAAAAAAAAAAAAAAAAAAAA//////////9gAAAAMQAzAC8AMwAvADIAMAAyADAAAAAGAAAABgAAAAQAAAAGAAAABAAAAAYAAAAGAAAABgAAAAYAAABLAAAAQAAAADAAAAAFAAAAIAAAAAEAAAABAAAAEAAAAAAAAAAAAAAADwEAAIAAAAAAAAAAAAAAAA8BAACAAAAAUgAAAHABAAACAAAAEAAAAAcAAAAAAAAAAAAAALwCAAAAAAAAAQICIlMAeQBzAHQAZQBtAAAAAAAAAAAAAAAAAAAAAAAAAAAAAAAAAAAAAAAAAAAAAAAAAAAAAAAAAAAAAAAAAAAAAAAAAAAAAAQAAD4AAABQVvAB+38AAAkAAAAAAAAACQAAAF0EAAClm0yX+n8AAEYHAAB0AQAA0QUAAAAAAAD44O+aLQAAAAAAAABGBwAAdAEAANEFAAAAAAAAsQEAAJFPOQL7fwAAAAAAAAAAAAAgBwP/+n8AAAAAAAAAAAAAAAAAAAAAAADIsA7/+n8AAAAAAAAAAAAAwN/vmi0AAAD+/////////wAAAAAAAAAAAAAAAAAAAADayWvYRyAAALZ67/4AAAAA8iwGGKoOAAAwkzl9sQEAAJB2dnaxAQAAUOLvmi0AAAAAAAAAAAAAAAcAAAAAAAAAAAAAAAAAAACM4e+aZHYACAAAAAAlAAAADAAAAAIAAAAnAAAAGAAAAAMAAAAAAAAAAAAAAAAAAAAlAAAADAAAAAMAAABMAAAAZAAAAAAAAAAAAAAA//////////8AAAAAFgAAAAAAAAA1AAAAIQDwAAAAAAAAAAAAAACAPwAAAAAAAAAAAACAPwAAAAAAAAAAAAAAAAAAAAAAAAAAAAAAAAAAAAAAAAAAJQAAAAwAAAAAAACAKAAAAAwAAAADAAAAJwAAABgAAAADAAAAAAAAAAAAAAAAAAAAJQAAAAwAAAADAAAATAAAAGQAAAAAAAAAAAAAAP//////////AAAAABYAAAAAAQAAAAAAACEA8AAAAAAAAAAAAAAAgD8AAAAAAAAAAAAAgD8AAAAAAAAAAAAAAAAAAAAAAAAAAAAAAAAAAAAAAAAAACUAAAAMAAAAAAAAgCgAAAAMAAAAAwAAACcAAAAYAAAAAwAAAAAAAAAAAAAAAAAAACUAAAAMAAAAAwAAAEwAAABkAAAAAAAAAAAAAAD//////////wABAAAWAAAAAAAAADUAAAAhAPAAAAAAAAAAAAAAAIA/AAAAAAAAAAAAAIA/AAAAAAAAAAAAAAAAAAAAAAAAAAAAAAAAAAAAAAAAAAAlAAAADAAAAAAAAIAoAAAADAAAAAMAAAAnAAAAGAAAAAMAAAAAAAAAAAAAAAAAAAAlAAAADAAAAAMAAABMAAAAZAAAAAAAAABLAAAA/wAAAEwAAAAAAAAASwAAAAABAAACAAAAIQDwAAAAAAAAAAAAAACAPwAAAAAAAAAAAACAPwAAAAAAAAAAAAAAAAAAAAAAAAAAAAAAAAAAAAAAAAAAJQAAAAwAAAAAAACAKAAAAAwAAAADAAAAJwAAABgAAAADAAAAAAAAAP///wAAAAAAJQAAAAwAAAADAAAATAAAAGQAAAAAAAAAFgAAAP8AAABKAAAAAAAAABYAAAAAAQAANQAAACEA8AAAAAAAAAAAAAAAgD8AAAAAAAAAAAAAgD8AAAAAAAAAAAAAAAAAAAAAAAAAAAAAAAAAAAAAAAAAACUAAAAMAAAAAAAAgCgAAAAMAAAAAwAAACcAAAAYAAAAAwAAAAAAAAD///8AAAAAACUAAAAMAAAAAwAAAEwAAABkAAAACQAAACcAAAAfAAAASgAAAAkAAAAnAAAAFwAAACQAAAAhAPAAAAAAAAAAAAAAAIA/AAAAAAAAAAAAAIA/AAAAAAAAAAAAAAAAAAAAAAAAAAAAAAAAAAAAAAAAAAAlAAAADAAAAAAAAIAoAAAADAAAAAMAAABSAAAAcAEAAAMAAADg////AAAAAAAAAAAAAAAAkAEAAAAAAAEAAAAAYQByAGkAYQBsAAAAAAAAAAAAAAAAAAAAAAAAAAAAAAAAAAAAAAAAAAAAAAAAAAAAAAAAAAAAAAAAAAAAAAAAAAAA//8AAAAAAQAAAAD/oQaxAQAAAAAAAAAAAAABAAAAAAAAAKD0XHaxAQAA8AViBrEBAADAem3wUfjVAQIAAAAAAAAAAErYlvp/AADIStiW+n8AAAMAAAAAAAAAKNrdlvp/AADo3t2W+n8AACAHA//6fwAA4E5qBrEBAAACAAAAAAAAAMiwDv/6fwAAAAAAAAAAAABB6DgKjtwAAAIAAAAAAAAAAAAAAAAAAAAAAAAAAAAAAArQathHIAAAAAAAAAAAAADo3t2W+n8AAOD///8AAAAAkHZ2drEBAAA4yu6aLQAAAAAAAAAAAAAABgAAAAAAAAAAAAAAAAAAAFzJ7ppkdgAIAAAAACUAAAAMAAAAAwAAABgAAAAMAAAAAAAAABIAAAAMAAAAAQAAABYAAAAMAAAACAAAAFQAAABUAAAACgAAACcAAAAeAAAASgAAAAEAAADRdslBqwrJQQoAAABLAAAAAQAAAEwAAAAEAAAACQAAACcAAAAgAAAASwAAAFAAAABYAAAAFQAAABYAAAAMAAAAAAAAACUAAAAMAAAAAgAAACcAAAAYAAAABAAAAAAAAAD///8AAAAAACUAAAAMAAAABAAAAEwAAABkAAAAKQAAABkAAAD2AAAASgAAACkAAAAZAAAAzgAAADIAAAAhAPAAAAAAAAAAAAAAAIA/AAAAAAAAAAAAAIA/AAAAAAAAAAAAAAAAAAAAAAAAAAAAAAAAAAAAAAAAAAAlAAAADAAAAAAAAIAoAAAADAAAAAQAAAAnAAAAGAAAAAQAAAAAAAAA////AAAAAAAlAAAADAAAAAQAAABMAAAAZAAAACkAAAAZAAAA9gAAAEcAAAApAAAAGQAAAM4AAAAvAAAAIQDwAAAAAAAAAAAAAACAPwAAAAAAAAAAAACAPwAAAAAAAAAAAAAAAAAAAAAAAAAAAAAAAAAAAAAAAAAAJQAAAAwAAAAAAACAKAAAAAwAAAAEAAAAJwAAABgAAAAEAAAAAAAAAP///wAAAAAAJQAAAAwAAAAEAAAATAAAAGQAAAApAAAAMwAAAJ4AAABHAAAAKQAAADMAAAB2AAAAFQAAACEA8AAAAAAAAAAAAAAAgD8AAAAAAAAAAAAAgD8AAAAAAAAAAAAAAAAAAAAAAAAAAAAAAAAAAAAAAAAAACUAAAAMAAAAAAAAgCgAAAAMAAAABAAAAFIAAABwAQAABAAAAPD///8AAAAAAAAAAAAAAACQAQAAAAAAAQAAAABzAGUAZwBvAGUAIAB1AGkAAAAAAAAAAAAAAAAAAAAAAAAAAAAAAAAAAAAAAAAAAAAAAAAAAAAAAAAAAAAAAAAAAAAAAAAAAAAAAAAAAAAAAAAAAAAIAAAAAAAAAAAAAAAAAAAAkAprBgAAgD8cPACWAACAPwAAgD8AAIA//v////////8w0u6aLQAAAJAKawYAAAAA/////wAAAAAAAAAAAAAAAAgAAAAAAAAAIAcD//p/AAAQ92oGAACAPxw8AJYAAAAAyLAO//p/AAAAAAAAAAAAAKHoOAqO3AAAAAgAAAAAAAAAAAAAAAAAAAAAAAAAAAAAqtFq2EcgAAAAAAAAAAAAALBHAwIAAIA/8P///wAAAACQdnZ2sQEAANjK7potAAAAAAAAAAAAAAAJAAAAAAAAAAAAAAAAAAAA/MnummR2AAgAAAAAJQAAAAwAAAAEAAAAGAAAAAwAAAAAAAAAEgAAAAwAAAABAAAAHgAAABgAAAApAAAAMwAAAJ8AAABIAAAAJQAAAAwAAAAEAAAAVAAAAKgAAAAqAAAAMwAAAJ0AAABHAAAAAQAAANF2yUGrCslBKgAAADMAAAAPAAAATAAAAAAAAAAAAAAAAAAAAP//////////bAAAAEcAdQBzAHQAYQB2AG8AIABTAGUAZwBvAHYAaQBhAAAACwAAAAkAAAAHAAAABQAAAAgAAAAIAAAACQAAAAQAAAAJAAAACAAAAAkAAAAJAAAACAAAAAQAAAAIAAAASwAAAEAAAAAwAAAABQAAACAAAAABAAAAAQAAABAAAAAAAAAAAAAAAA8BAACAAAAAAAAAAAAAAAAPAQAAgAAAACUAAAAMAAAAAgAAACcAAAAYAAAABQAAAAAAAAD///8AAAAAACUAAAAMAAAABQAAAEwAAABkAAAAAAAAAFAAAAAOAQAAfAAAAAAAAABQAAAADwEAAC0AAAAhAPAAAAAAAAAAAAAAAIA/AAAAAAAAAAAAAIA/AAAAAAAAAAAAAAAAAAAAAAAAAAAAAAAAAAAAAAAAAAAlAAAADAAAAAAAAIAoAAAADAAAAAUAAAAnAAAAGAAAAAUAAAAAAAAA////AAAAAAAlAAAADAAAAAUAAABMAAAAZAAAAAkAAABQAAAA/wAAAFwAAAAJAAAAUAAAAPcAAAANAAAAIQDwAAAAAAAAAAAAAACAPwAAAAAAAAAAAACAPwAAAAAAAAAAAAAAAAAAAAAAAAAAAAAAAAAAAAAAAAAAJQAAAAwAAAAAAACAKAAAAAwAAAAFAAAAJQAAAAwAAAABAAAAGAAAAAwAAAAAAAAAEgAAAAwAAAABAAAAHgAAABgAAAAJAAAAUAAAAAABAABdAAAAJQAAAAwAAAABAAAAVAAAAKwAAAAKAAAAUAAAAGEAAABcAAAAAQAAANF2yUGrCslBCgAAAFAAAAAQAAAATAAAAAAAAAAAAAAAAAAAAP//////////bAAAAEcAdQBzAHQAYQB2AG8AIABTAGUAZwBvAHYAaQBhACAACAAAAAcAAAAFAAAABAAAAAYAAAAFAAAABwAAAAMAAAAGAAAABgAAAAcAAAAHAAAABQAAAAMAAAAGAAAAAwAAAEsAAABAAAAAMAAAAAUAAAAgAAAAAQAAAAEAAAAQAAAAAAAAAAAAAAAPAQAAgAAAAAAAAAAAAAAADwEAAIAAAAAlAAAADAAAAAIAAAAnAAAAGAAAAAUAAAAAAAAA////AAAAAAAlAAAADAAAAAUAAABMAAAAZAAAAAkAAABgAAAA/wAAAGwAAAAJAAAAYAAAAPcAAAANAAAAIQDwAAAAAAAAAAAAAACAPwAAAAAAAAAAAACAPwAAAAAAAAAAAAAAAAAAAAAAAAAAAAAAAAAAAAAAAAAAJQAAAAwAAAAAAACAKAAAAAwAAAAFAAAAJQAAAAwAAAABAAAAGAAAAAwAAAAAAAAAEgAAAAwAAAABAAAAHgAAABgAAAAJAAAAYAAAAAABAABtAAAAJQAAAAwAAAABAAAAVAAAAKgAAAAKAAAAYAAAAFgAAABsAAAAAQAAANF2yUGrCslBCgAAAGAAAAAPAAAATAAAAAAAAAAAAAAAAAAAAP//////////bAAAAFYAaQBjAGUALQBQAHIAZQBzAGkAZABlAG4AdABlAAAABwAAAAMAAAAFAAAABgAAAAQAAAAGAAAABAAAAAYAAAAFAAAAAwAAAAcAAAAGAAAABwAAAAQAAAAGAAAASwAAAEAAAAAwAAAABQAAACAAAAABAAAAAQAAABAAAAAAAAAAAAAAAA8BAACAAAAAAAAAAAAAAAAPAQAAgAAAACUAAAAMAAAAAgAAACcAAAAYAAAABQAAAAAAAAD///8AAAAAACUAAAAMAAAABQAAAEwAAABkAAAACQAAAHAAAAAFAQAAfAAAAAkAAABwAAAA/QAAAA0AAAAhAPAAAAAAAAAAAAAAAIA/AAAAAAAAAAAAAIA/AAAAAAAAAAAAAAAAAAAAAAAAAAAAAAAAAAAAAAAAAAAlAAAADAAAAAAAAIAoAAAADAAAAAUAAAAlAAAADAAAAAEAAAAYAAAADAAAAAAAAAASAAAADAAAAAEAAAAWAAAADAAAAAAAAABUAAAARAEAAAoAAABwAAAABAEAAHwAAAABAAAA0XbJQasKyUEKAAAAcAAAACkAAABMAAAABAAAAAkAAABwAAAABgEAAH0AAACgAAAARgBpAHIAbQBhAGQAbwAgAHAAbwByADoAIABHAFUAUwBUAEEAVgBPACAATABPAFIARQBOAFoATwAgAFMARQBHAE8AVgBJAEEAIABWAEUAUgBBAAAABgAAAAMAAAAEAAAACQAAAAYAAAAHAAAABwAAAAMAAAAHAAAABwAAAAQAAAADAAAAAwAAAAgAAAAIAAAABgAAAAUAAAAHAAAABwAAAAkAAAADAAAABQAAAAkAAAAHAAAABgAAAAgAAAAGAAAACQAAAAMAAAAGAAAABgAAAAgAAAAJAAAABwAAAAMAAAAHAAAAAwAAAAcAAAAGAAAABwAAAAcAAAAWAAAADAAAAAAAAAAlAAAADAAAAAIAAAAOAAAAFAAAAAAAAAAQAAAAFAAAAA==</Object>
  <Object Id="idInvalidSigLnImg">AQAAAGwAAAAAAAAAAAAAAA4BAAB/AAAAAAAAAAAAAACpGgAAkQwAACBFTUYAAAEAcB8AALAAAAAGAAAAAAAAAAAAAAAAAAAAVgUAAAADAABYAQAAwQAAAAAAAAAAAAAAAAAAAMA/BQDo8QIACgAAABAAAAAAAAAAAAAAAEsAAAAQAAAAAAAAAAUAAAAeAAAAGAAAAAAAAAAAAAAADwEAAIAAAAAnAAAAGAAAAAEAAAAAAAAAAAAAAAAAAAAlAAAADAAAAAEAAABMAAAAZAAAAAAAAAAAAAAADgEAAH8AAAAAAAAAAAAAAA8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AOAQAAfwAAAAAAAAAAAAAADwEAAIAAAAAhAPAAAAAAAAAAAAAAAIA/AAAAAAAAAAAAAIA/AAAAAAAAAAAAAAAAAAAAAAAAAAAAAAAAAAAAAAAAAAAlAAAADAAAAAAAAIAoAAAADAAAAAEAAAAnAAAAGAAAAAEAAAAAAAAA8PDwAAAAAAAlAAAADAAAAAEAAABMAAAAZAAAAAAAAAAAAAAADgEAAH8AAAAAAAAAAAAAAA8BAACAAAAAIQDwAAAAAAAAAAAAAACAPwAAAAAAAAAAAACAPwAAAAAAAAAAAAAAAAAAAAAAAAAAAAAAAAAAAAAAAAAAJQAAAAwAAAAAAACAKAAAAAwAAAABAAAAJwAAABgAAAABAAAAAAAAAPDw8AAAAAAAJQAAAAwAAAABAAAATAAAAGQAAAAAAAAAAAAAAA4BAAB/AAAAAAAAAAAAAAAPAQAAgAAAACEA8AAAAAAAAAAAAAAAgD8AAAAAAAAAAAAAgD8AAAAAAAAAAAAAAAAAAAAAAAAAAAAAAAAAAAAAAAAAACUAAAAMAAAAAAAAgCgAAAAMAAAAAQAAACcAAAAYAAAAAQAAAAAAAADw8PAAAAAAACUAAAAMAAAAAQAAAEwAAABkAAAAAAAAAAAAAAAOAQAAfwAAAAAAAAAAAAAADwEAAIAAAAAhAPAAAAAAAAAAAAAAAIA/AAAAAAAAAAAAAIA/AAAAAAAAAAAAAAAAAAAAAAAAAAAAAAAAAAAAAAAAAAAlAAAADAAAAAAAAIAoAAAADAAAAAEAAAAnAAAAGAAAAAEAAAAAAAAA////AAAAAAAlAAAADAAAAAEAAABMAAAAZAAAAAAAAAAAAAAADgEAAH8AAAAAAAAAAAAAAA8BAACAAAAAIQDwAAAAAAAAAAAAAACAPwAAAAAAAAAAAACAPwAAAAAAAAAAAAAAAAAAAAAAAAAAAAAAAAAAAAAAAAAAJQAAAAwAAAAAAACAKAAAAAwAAAABAAAAJwAAABgAAAABAAAAAAAAAP///wAAAAAAJQAAAAwAAAABAAAATAAAAGQAAAAAAAAAAAAAAA4BAAB/AAAAAAAAAAAAAAAP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UAAAANwCAAAKAAAAAwAAABcAAAAQAAAACgAAAAMAAAAAAAAAAAAAAA4AAAAOAAAATAAAACgAAAB0AAAAaAIAAAAAAAAAAAAADgAAACgAAAAOAAAADgAAAAEAGAAAAAAAAAAAAAAAAAAAAAAAAAAAAAAAAAAKEi0AAAAAAAAAAAAFCRglQKEgOIweNIMAAAAAAAAAAAAAAAAJESoVJFoRBwAAAAcKDQcKDQcJDQ4WMShFrjFU1TJV1gECBAIDBAECBQoRKyZBowsTMQAAAAAAfqbJd6PIeqDCQFZ4JTd0Lk/HMVPSGy5uFiE4GypVJ0KnHjN9AAABKwIAAACcz+7S6ffb7fnC0t1haH0hMm8aLXIuT8ggOIwoRKslP58cK08AAAEAAAAAAMHg9P///////////+bm5k9SXjw/SzBRzTFU0y1NwSAyVzFGXwEBAhEHCA8mnM/u69/SvI9jt4tgjIR9FBosDBEjMVTUMlXWMVPRKUSeDxk4AAAAAAAAAADT6ff///////+Tk5MjK0krSbkvUcsuT8YVJFoTIFIrSbgtTcEQHEdHAgAAAJzP7vT6/bTa8kRleixHhy1Nwi5PxiQtTnBwcJKSki81SRwtZAgOIwAAAAAAweD02+35gsLqZ5q6Jz1jNEJyOUZ4qamp+/v7////wdPeVnCJAQECEQcAAACv1/Ho8/ubzu6CwuqMudS3u769vb3////////////L5fZymsABAgMAAAAAAK/X8fz9/uLx+snk9uTy+vz9/v///////////////8vl9nKawAECAyEHAAAAotHvtdryxOL1xOL1tdry0+r32+350+r3tdryxOL1pdPvc5rAAQIDAAAAAABpj7ZnjrZqj7Zqj7ZnjrZtkbdukrdtkbdnjrZqj7ZojrZ3rdUCAwQRBwAAAAAAAAAAAAAAAAAAAAAAAAAAAAAAAAAAAAAAAAAAAAAAAAAAAAAAAAAAJwAAABgAAAABAAAAAAAAAP///wAAAAAAJQAAAAwAAAABAAAATAAAAGQAAAAiAAAABAAAAHEAAAAQAAAAIgAAAAQAAABQAAAADQAAACEA8AAAAAAAAAAAAAAAgD8AAAAAAAAAAAAAgD8AAAAAAAAAAAAAAAAAAAAAAAAAAAAAAAAAAAAAAAAAACUAAAAMAAAAAAAAgCgAAAAMAAAAAQAAAFIAAABwAQAAAQAAAPX///8AAAAAAAAAAAAAAACQAQAAAAAAAQAAAABzAGUAZwBvAGUAIAB1AGkAAAAAAAAAAAAAAAAAAAAAAAAAAAAAAAAAAAAAAAAAAAAAAAAAAAAAAAAAAAAAAAAAAAAAAAAZPQL7fwAAAAAAAAAAAAAoEgAAAAAAAEAAAMD6fwAAwEbwAft/AAA+nEyX+n8AAAQAAAAAAAAAwEbwAft/AAAZvO+aLQAAAAAAAAAAAAAAwPr+fbEBAAAAAAAAsQEAAEgAAAAAAAAAsGOsl/p/AAAgU7WX+n8AAMC/g5cAAAAAAQAAAAAAAACOf6yX+n8AAAAA8AH7fwAAAAAAAAAAAAAAAAAAAAAAAAAAAAAAAAAA2q1r2EcgAABwCwAAAAAAAJB2dnaxAQAAaL7vmi0AAAAAAAAAAAAAAAAAAAAAAAAAAAAAAAAAAAAAAAAAAAAAAMm975otAAAA33VMl2R2AAgAAAAAJQAAAAwAAAABAAAAGAAAAAwAAAD/AAAAEgAAAAwAAAABAAAAHgAAABgAAAAiAAAABAAAAHIAAAARAAAAJQAAAAwAAAABAAAAVAAAAKgAAAAjAAAABAAAAHAAAAAQAAAAAQAAANF2yUGrCslBIwAAAAQAAAAPAAAATAAAAAAAAAAAAAAAAAAAAP//////////bAAAAEYAaQByAG0AYQAgAG4AbwAgAHYA4QBsAGkAZABhAAAABgAAAAMAAAAEAAAACQAAAAYAAAADAAAABwAAAAcAAAADAAAABQAAAAYAAAADAAAAAwAAAAcAAAAGAAAASwAAAEAAAAAwAAAABQAAACAAAAABAAAAAQAAABAAAAAAAAAAAAAAAA8BAACAAAAAAAAAAAAAAAAPAQAAgAAAAFIAAABwAQAAAgAAABAAAAAHAAAAAAAAAAAAAAC8AgAAAAAAAAECAiJTAHkAcwB0AGUAbQAAAAAAAAAAAAAAAAAAAAAAAAAAAAAAAAAAAAAAAAAAAAAAAAAAAAAAAAAAAAAAAAAAAAAAAAAAAAAEAAA+AAAAUFbwAft/AAAJAAAAAAAAAAkAAABdBAAApZtMl/p/AABGBwAAdAEAANEFAAAAAAAA+ODvmi0AAAAAAAAARgcAAHQBAADRBQAAAAAAALEBAACRTzkC+38AAAAAAAAAAAAAIAcD//p/AAAAAAAAAAAAAAAAAAAAAAAAyLAO//p/AAAAAAAAAAAAAMDf75otAAAA/v////////8AAAAAAAAAAAAAAAAAAAAA2slr2EcgAAC2eu/+AAAAAPIsBhiqDgAAMJM5fbEBAACQdnZ2sQEAAFDi75otAAAAAAAAAAAAAAAHAAAAAAAAAAAAAAAAAAAAjOHvmmR2AAgAAAAAJQAAAAwAAAACAAAAJwAAABgAAAADAAAAAAAAAAAAAAAAAAAAJQAAAAwAAAADAAAATAAAAGQAAAAAAAAAAAAAAP//////////AAAAABYAAAAAAAAANQAAACEA8AAAAAAAAAAAAAAAgD8AAAAAAAAAAAAAgD8AAAAAAAAAAAAAAAAAAAAAAAAAAAAAAAAAAAAAAAAAACUAAAAMAAAAAAAAgCgAAAAMAAAAAwAAACcAAAAYAAAAAwAAAAAAAAAAAAAAAAAAACUAAAAMAAAAAwAAAEwAAABkAAAAAAAAAAAAAAD//////////wAAAAAWAAAAAAEAAAAAAAAhAPAAAAAAAAAAAAAAAIA/AAAAAAAAAAAAAIA/AAAAAAAAAAAAAAAAAAAAAAAAAAAAAAAAAAAAAAAAAAAlAAAADAAAAAAAAIAoAAAADAAAAAMAAAAnAAAAGAAAAAMAAAAAAAAAAAAAAAAAAAAlAAAADAAAAAMAAABMAAAAZAAAAAAAAAAAAAAA//////////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8AAAAAACUAAAAMAAAAAwAAAEwAAABkAAAAAAAAABYAAAD/AAAASgAAAAAAAAAWAAAAAAEAADUAAAAhAPAAAAAAAAAAAAAAAIA/AAAAAAAAAAAAAIA/AAAAAAAAAAAAAAAAAAAAAAAAAAAAAAAAAAAAAAAAAAAlAAAADAAAAAAAAIAoAAAADAAAAAMAAAAnAAAAGAAAAAMAAAAAAAAA////AAAAAAAlAAAADAAAAAMAAABMAAAAZAAAAAkAAAAnAAAAHwAAAEoAAAAJAAAAJwAAABcAAAAkAAAAIQDwAAAAAAAAAAAAAACAPwAAAAAAAAAAAACAPwAAAAAAAAAAAAAAAAAAAAAAAAAAAAAAAAAAAAAAAAAAJQAAAAwAAAAAAACAKAAAAAwAAAADAAAAUgAAAHABAAADAAAA4P///wAAAAAAAAAAAAAAAJABAAAAAAABAAAAAGEAcgBpAGEAbAAAAAAAAAAAAAAAAAAAAAAAAAAAAAAAAAAAAAAAAAAAAAAAAAAAAAAAAAAAAAAAAAAAAAAAAAAAAP//AAAAAAEAAAAA/6EGsQEAAAAAAAAAAAAAAQAAAAAAAACg9Fx2sQEAAPAFYgaxAQAAwHpt8FH41QECAAAAAAAAAABK2Jb6fwAAyErYlvp/AAADAAAAAAAAACja3Zb6fwAA6N7dlvp/AAAgBwP/+n8AAOBOagaxAQAAAgAAAAAAAADIsA7/+n8AAAAAAAAAAAAAQeg4Co7cAAACAAAAAAAAAAAAAAAAAAAAAAAAAAAAAAAK0GrYRyAAAAAAAAAAAAAA6N7dlvp/AADg////AAAAAJB2dnaxAQAAOMrumi0AAAAAAAAAAAAAAAYAAAAAAAAAAAAAAAAAAABcye6aZHYACAAAAAAlAAAADAAAAAMAAAAYAAAADAAAAAAAAAASAAAADAAAAAEAAAAWAAAADAAAAAgAAABUAAAAVAAAAAoAAAAnAAAAHgAAAEoAAAABAAAA0XbJQasKyUEKAAAASwAAAAEAAABMAAAABAAAAAkAAAAnAAAAIAAAAEsAAABQAAAAWAAAABUAAAAWAAAADAAAAAAAAAAlAAAADAAAAAIAAAAnAAAAGAAAAAQAAAAAAAAA////AAAAAAAlAAAADAAAAAQAAABMAAAAZAAAACkAAAAZAAAA9gAAAEoAAAApAAAAGQAAAM4AAAAyAAAAIQDwAAAAAAAAAAAAAACAPwAAAAAAAAAAAACAPwAAAAAAAAAAAAAAAAAAAAAAAAAAAAAAAAAAAAAAAAAAJQAAAAwAAAAAAACAKAAAAAwAAAAEAAAAJwAAABgAAAAEAAAAAAAAAP///wAAAAAAJQAAAAwAAAAEAAAATAAAAGQAAAApAAAAGQAAAPYAAABHAAAAKQAAABkAAADOAAAALwAAACEA8AAAAAAAAAAAAAAAgD8AAAAAAAAAAAAAgD8AAAAAAAAAAAAAAAAAAAAAAAAAAAAAAAAAAAAAAAAAACUAAAAMAAAAAAAAgCgAAAAMAAAABAAAACcAAAAYAAAABAAAAAAAAAD///8AAAAAACUAAAAMAAAABAAAAEwAAABkAAAAKQAAADMAAACeAAAARwAAACkAAAAzAAAAdgAAABUAAAAhAPAAAAAAAAAAAAAAAIA/AAAAAAAAAAAAAIA/AAAAAAAAAAAAAAAAAAAAAAAAAAAAAAAAAAAAAAAAAAAlAAAADAAAAAAAAIAoAAAADAAAAAQAAABSAAAAcAEAAAQAAADw////AAAAAAAAAAAAAAAAkAEAAAAAAAEAAAAAcwBlAGcAbwBlACAAdQBpAAAAAAAAAAAAAAAAAAAAAAAAAAAAAAAAAAAAAAAAAAAAAAAAAAAAAAAAAAAAAAAAAAAAAAAAAAAAAAAAAAAAAAAAAAAACAAAAAAAAAAAAAAAAAAAAJAKawYAAIA/HDwAlgAAgD8AAIA/AACAP/7/////////MNLumi0AAACQCmsGAAAAAP////8AAAAAAAAAAAAAAAAIAAAAAAAAACAHA//6fwAAEPdqBgAAgD8cPACWAAAAAMiwDv/6fwAAAAAAAAAAAACh6DgKjtwAAAAIAAAAAAAAAAAAAAAAAAAAAAAAAAAAAKrRathHIAAAAAAAAAAAAACwRwMCAACAP/D///8AAAAAkHZ2drEBAADYyu6aLQAAAAAAAAAAAAAACQAAAAAAAAAAAAAAAAAAAPzJ7ppkdgAIAAAAACUAAAAMAAAABAAAABgAAAAMAAAAAAAAABIAAAAMAAAAAQAAAB4AAAAYAAAAKQAAADMAAACfAAAASAAAACUAAAAMAAAABAAAAFQAAACoAAAAKgAAADMAAACdAAAARwAAAAEAAADRdslBqwrJQSoAAAAzAAAADwAAAEwAAAAAAAAAAAAAAAAAAAD//////////2wAAABHAHUAcwB0AGEAdgBvACAAUwBlAGcAbwB2AGkAYQAAAAsAAAAJAAAABwAAAAUAAAAIAAAACAAAAAkAAAAEAAAACQAAAAgAAAAJAAAACQAAAAgAAAAEAAAACAAAAEsAAABAAAAAMAAAAAUAAAAgAAAAAQAAAAEAAAAQAAAAAAAAAAAAAAAPAQAAgAAAAAAAAAAAAAAADwEAAIAAAAAlAAAADAAAAAIAAAAnAAAAGAAAAAUAAAAAAAAA////AAAAAAAlAAAADAAAAAUAAABMAAAAZAAAAAAAAABQAAAADgEAAHwAAAAAAAAAUAAAAA8BAAAtAAAAIQDwAAAAAAAAAAAAAACAPwAAAAAAAAAAAACAPwAAAAAAAAAAAAAAAAAAAAAAAAAAAAAAAAAAAAAAAAAAJQAAAAwAAAAAAACAKAAAAAwAAAAFAAAAJwAAABgAAAAFAAAAAAAAAP///wAAAAAAJQAAAAwAAAAFAAAATAAAAGQAAAAJAAAAUAAAAP8AAABcAAAACQAAAFAAAAD3AAAADQAAACEA8AAAAAAAAAAAAAAAgD8AAAAAAAAAAAAAgD8AAAAAAAAAAAAAAAAAAAAAAAAAAAAAAAAAAAAAAAAAACUAAAAMAAAAAAAAgCgAAAAMAAAABQAAACUAAAAMAAAAAQAAABgAAAAMAAAAAAAAABIAAAAMAAAAAQAAAB4AAAAYAAAACQAAAFAAAAAAAQAAXQAAACUAAAAMAAAAAQAAAFQAAACsAAAACgAAAFAAAABhAAAAXAAAAAEAAADRdslBqwrJQQoAAABQAAAAEAAAAEwAAAAAAAAAAAAAAAAAAAD//////////2wAAABHAHUAcwB0AGEAdgBvACAAUwBlAGcAbwB2AGkAYQAgAAgAAAAHAAAABQAAAAQAAAAGAAAABQAAAAcAAAADAAAABgAAAAYAAAAHAAAABwAAAAUAAAADAAAABgAAAAMAAABLAAAAQAAAADAAAAAFAAAAIAAAAAEAAAABAAAAEAAAAAAAAAAAAAAADwEAAIAAAAAAAAAAAAAAAA8BAACAAAAAJQAAAAwAAAACAAAAJwAAABgAAAAFAAAAAAAAAP///wAAAAAAJQAAAAwAAAAFAAAATAAAAGQAAAAJAAAAYAAAAP8AAABsAAAACQAAAGAAAAD3AAAADQAAACEA8AAAAAAAAAAAAAAAgD8AAAAAAAAAAAAAgD8AAAAAAAAAAAAAAAAAAAAAAAAAAAAAAAAAAAAAAAAAACUAAAAMAAAAAAAAgCgAAAAMAAAABQAAACUAAAAMAAAAAQAAABgAAAAMAAAAAAAAABIAAAAMAAAAAQAAAB4AAAAYAAAACQAAAGAAAAAAAQAAbQAAACUAAAAMAAAAAQAAAFQAAACoAAAACgAAAGAAAABYAAAAbAAAAAEAAADRdslBqwrJQQoAAABgAAAADwAAAEwAAAAAAAAAAAAAAAAAAAD//////////2wAAABWAGkAYwBlAC0AUAByAGUAcwBpAGQAZQBuAHQAZQAAAAcAAAADAAAABQAAAAYAAAAEAAAABgAAAAQAAAAGAAAABQAAAAMAAAAHAAAABgAAAAcAAAAEAAAABgAAAEsAAABAAAAAMAAAAAUAAAAgAAAAAQAAAAEAAAAQAAAAAAAAAAAAAAAPAQAAgAAAAAAAAAAAAAAADwEAAIAAAAAlAAAADAAAAAIAAAAnAAAAGAAAAAUAAAAAAAAA////AAAAAAAlAAAADAAAAAUAAABMAAAAZAAAAAkAAABwAAAABQEAAHwAAAAJAAAAcAAAAP0AAAANAAAAIQDwAAAAAAAAAAAAAACAPwAAAAAAAAAAAACAPwAAAAAAAAAAAAAAAAAAAAAAAAAAAAAAAAAAAAAAAAAAJQAAAAwAAAAAAACAKAAAAAwAAAAFAAAAJQAAAAwAAAABAAAAGAAAAAwAAAAAAAAAEgAAAAwAAAABAAAAFgAAAAwAAAAAAAAAVAAAAEQBAAAKAAAAcAAAAAQBAAB8AAAAAQAAANF2yUGrCslBCgAAAHAAAAApAAAATAAAAAQAAAAJAAAAcAAAAAYBAAB9AAAAoAAAAEYAaQByAG0AYQBkAG8AIABwAG8AcgA6ACAARwBVAFMAVABBAFYATwAgAEwATwBSAEUATgBaAE8AIABTAEUARwBPAFYASQBBACAAVgBFAFIAQQAAAAYAAAADAAAABAAAAAkAAAAGAAAABwAAAAcAAAADAAAABwAAAAcAAAAEAAAAAwAAAAMAAAAIAAAACAAAAAYAAAAFAAAABwAAAAcAAAAJAAAAAwAAAAUAAAAJAAAABwAAAAYAAAAIAAAABgAAAAkAAAADAAAABgAAAAYAAAAIAAAACQAAAAcAAAADAAAABwAAAAMAAAAHAAAABgAAAAcAAAAHAAAAFgAAAAwAAAAAAAAAJQAAAAwAAAACAAAADgAAABQAAAAAAAAAEAAAABQAAAA=</Object>
</Signature>
</file>

<file path=_xmlsignatures/sig1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uk7zrkt9wO7toKPetxgoLzLEKi0Peda8i2n6VUX10Hk=</DigestValue>
    </Reference>
    <Reference Type="http://www.w3.org/2000/09/xmldsig#Object" URI="#idOfficeObject">
      <DigestMethod Algorithm="http://www.w3.org/2001/04/xmlenc#sha256"/>
      <DigestValue>tGWu3dXn5FpQh1MrYQMaw4gowXU3Msf26x+pBgYkxrc=</DigestValue>
    </Reference>
    <Reference Type="http://uri.etsi.org/01903#SignedProperties" URI="#idSignedProperties">
      <Transforms>
        <Transform Algorithm="http://www.w3.org/TR/2001/REC-xml-c14n-20010315"/>
      </Transforms>
      <DigestMethod Algorithm="http://www.w3.org/2001/04/xmlenc#sha256"/>
      <DigestValue>2WXkzXt4J8fSO4oyRzyGlm339NMeDWmZt+/aza1RpoQ=</DigestValue>
    </Reference>
    <Reference Type="http://www.w3.org/2000/09/xmldsig#Object" URI="#idValidSigLnImg">
      <DigestMethod Algorithm="http://www.w3.org/2001/04/xmlenc#sha256"/>
      <DigestValue>nr5TMcVsinrjTuOLavozhOszXXSRDyVLarItvY6qRTo=</DigestValue>
    </Reference>
    <Reference Type="http://www.w3.org/2000/09/xmldsig#Object" URI="#idInvalidSigLnImg">
      <DigestMethod Algorithm="http://www.w3.org/2001/04/xmlenc#sha256"/>
      <DigestValue>csQdu6lZvaD2O9SYt0gM+USgfgV/Gm9C5WnYo0cD6Y0=</DigestValue>
    </Reference>
  </SignedInfo>
  <SignatureValue>XyhzD99pzkgD2eHhxlVoC67YibOE0MgYWBZ/1kDcNx+bjTtEPx4zD6xYus19Eb0oMblkdI/Mj7fQ
kAEOffpBhiURtXTvHBdQK5jfZu2KLy8wfxrzqxeqJx3Bc9N8NUcvOYkpU1fyMmSdGcf6ZLveI4ll
XVD7e/3p7BdmM47XBCTGNXpx/AsPWduRslYdcwbU6OPIf+s/ZpvJ7DuLGbsPl3I8PBdf03Mgc+Un
KNM5NWiHvLAMlH/NoJTdJTkzQxgCJ2PtVRx84FAqQXq4LGp81o3w2L7NrV5sCflDRH8L1GLyMhFE
r1q9Dhq82qOUkC/9azKfbqP1H22pZIl/deAILQ==</SignatureValue>
  <KeyInfo>
    <X509Data>
      <X509Certificate>MIIH+TCCBeGgAwIBAgIIOV0lR5yqQJcwDQYJKoZIhvcNAQELBQAwWzEXMBUGA1UEBRMOUlVDIDgwMDUwMTcyLTExGjAYBgNVBAMTEUNBLURPQ1VNRU5UQSBTLkEuMRcwFQYDVQQKEw5ET0NVTUVOVEEgUy5BLjELMAkGA1UEBhMCUFkwHhcNMTkwODEzMTUwOTE1WhcNMjEwODEyMTUxOTE1WjCBmzELMAkGA1UEBhMCUFkxEzARBgNVBAQMCkxBUkFOIERJQVoxEjAQBgNVBAUTCUNJNDUxNDAxOTEVMBMGA1UEKgwMSk9TRSBFRFVBUkRPMRcwFQYDVQQKDA5QRVJTT05BIEZJU0lDQTERMA8GA1UECwwIRklSTUEgRjIxIDAeBgNVBAMMF0pPU0UgRURVQVJETyBMQVJBTiBESUFaMIIBIjANBgkqhkiG9w0BAQEFAAOCAQ8AMIIBCgKCAQEAsY0/zmKIH5wpw0/FI67SDpM/BkcAI7qdHnMnKSbEoyq70Kbpqxj3IjtDCDQuiSSrr/emtzu85qOkDrRJQIGfa6ZYRAOizSRali7R4Ktx4AMf4PIFRiwQUb0XIwE4Optp9JldnzdPtEG2V3f2b4ixcO2ckOoXpmzYHz1t7Y/STfDhfJgm+w7qE984ct9J3JpEZTmEg4mQD6Zw1r6EO49g2CIW3RSCr8pouyprhWlLv/rxUD2Q//RB+5PvAnie/HJP1eV863sYxB6jcS/YFWguXLFdP2BJGemExgvXZVmzf7wy2rSbrQ6rk2Lrdv9rcjO+aj40YkkL3CYuwmOag4I4YwIDAQABo4IDfjCCA3owDAYDVR0TAQH/BAIwADAOBgNVHQ8BAf8EBAMCBeAwKgYDVR0lAQH/BCAwHgYIKwYBBQUHAwEGCCsGAQUFBwMCBggrBgEFBQcDBDAdBgNVHQ4EFgQUR+ULIQZnZ8fYtXL4fMdNqfWCXDMwgZYGCCsGAQUFBwEBBIGJMIGGMDkGCCsGAQUFBzABhi1odHRwOi8vd3d3LmRvY3VtZW50YS5jb20ucHkvZmlybWFkaWdpdGFsL29zY3AwSQYIKwYBBQUHMAKGPWh0dHBzOi8vd3d3LmRvY3VtZW50YS5jb20ucHkvZmlybWFkaWdpdGFsL2Rlc2Nhcmdhcy9jYWRvYy5jcnQwHwYDVR0jBBgwFoAUQCasJlxij8b1AlTkjcEaJtbupbIwTwYDVR0fBEgwRjBEoEKgQIY+aHR0cHM6Ly93d3cuZG9jdW1lbnRhLmNvbS5weS9maXJtYWRpZ2l0YWwvZGVzY2FyZ2FzL2NybGRvYy5jcmwwIwYDVR0RBBwwGoEYam9zZS5sYXJhbkBhdmFsb24uY29tLnB5MIIB3QYDVR0gBIIB1DCCAdAwggHMBg4rBgEEAYL5OwEBAQYBATCCAbgwPwYIKwYBBQUHAgEWM2h0dHBzOi8vd3d3LmRvY3VtZW50YS5jb20ucHkvZmlybWFkaWdpdGFsL2Rlc2NhcmdhczCBwAYIKwYBBQUHAgIwgbMagbBFc3RlIGVzIHVuIGNlcnRpZmljYWRvIGRlIHBlcnNvbmEgZu1zaWNhIGN1eWEgY2xhdmUgcHJpdmFkYSBlc3ThIGNvbnRlbmlkYSBlbiB1biBt82R1bG8gZGUgaGFyZHdhcmUgc2VndXJvIHkgc3UgZmluYWxpZGFkIGVzIGF1dGVudGljYXIgYSBzdSB0aXR1bGFyIG8gZ2VuZXJhciBmaXJtYXMgZGlnaXRhbGVzLjCBsQYIKwYBBQUHAgIwgaQagaFUaGlzIGlzIGFuIGVuZCB1c2VyIGNlcnRpZmljYXRlIHdob3NlIHByaXZhdGUga2V5IGlzIGVtYmVkZGVkIHdpdGhpbiBhIHNlY3VyZSBoYXJkd2FyZSBtb2R1bGUgdGhhdCBhaW1zIHRvIGF1dGhlbnRpY2F0ZSBpdHMgb3duZXIgb3IgZ2VuZXJhdGUgZGlnaXRhbCBzaWduYXR1cmVzLjANBgkqhkiG9w0BAQsFAAOCAgEANkLKlAlqTH03/8PeQYlVU1OJFr59TXxTfQwpUCfU+2OzigGVuAEJ3PcO0nO2sf/kemgXwLdQxa91S1JUThjgNnRUtARn8xL8RTX0gaYOv+fUELXMR35keC0P8l3wu7uNp5b56aSHLp6mDCFY0XAvf8IfyfafaysCMDLDfZZyH74R8rV8+o065as/vB/hlsRPe+5TxRLiE7akTJBil3Gs9pe6dPKjvoiPXPmQA9BMAZsUU5xDTMhSNxpRTDCulhgKBa3M92qxRdQv5bSaPU01hiMcvLrpj2R1gvH/C5z4HTNbQhkapF3fO8l3cRMLsl7SPF3Gr0LHftfVYfKkQRQeRvoSoeW9dDs11Nrh88sG+9yRhL+WEhOggNhk+oT6iEpcal1k8mp0aaJU+g6UGn9OkmZJWAJkn0Ox5U7jjvipJMyqrX7OT5SkQgmF2Kq5msyMQDv+IWlDgyNlJIADjC2JQ41ZEQkaietW8/AnKOuHzBHabq9GxtthZsJiBe6U9Lli4q/NB172SpWmFEHCT0IIzstqZkgmf/QxBj2ztnwE9o1sxBGnP3DsL4A0p7ZqJQs/DdfUM0ktlIWWZapxjdA/6velPjM5xEhob/i7xciz2LZKfbywaOfV0ITJkPccQLjYVoBCjgO3u8s5KjoQRSTY9urLoEHVSIwf4IfTvq7FGIU=</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Transform>
          <Transform Algorithm="http://www.w3.org/TR/2001/REC-xml-c14n-20010315"/>
        </Transforms>
        <DigestMethod Algorithm="http://www.w3.org/2001/04/xmlenc#sha256"/>
        <DigestValue>SvtLgLHWwOe2+41fuNrh9MPG5Bh3+j+tOUplp0lR7Bs=</DigestValue>
      </Reference>
      <Reference URI="/xl/calcChain.xml?ContentType=application/vnd.openxmlformats-officedocument.spreadsheetml.calcChain+xml">
        <DigestMethod Algorithm="http://www.w3.org/2001/04/xmlenc#sha256"/>
        <DigestValue>SqpYC5/14lNwKk7+KBP07EZ4sZac0eTofWUGWiBU1bo=</DigestValue>
      </Reference>
      <Reference URI="/xl/comments1.xml?ContentType=application/vnd.openxmlformats-officedocument.spreadsheetml.comments+xml">
        <DigestMethod Algorithm="http://www.w3.org/2001/04/xmlenc#sha256"/>
        <DigestValue>dj46mCEo3NAeuRogmgy49aJTqfbX0/eIqs3gnVV2/JY=</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YHVu9mfH7V1ojJZZGe0raSx5xHTqsPuldcEKZklKsN8=</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LTdoXsbqg2CimSiOSPgxq3wBxs/dfjOovnwDkc8k/dE=</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LTdoXsbqg2CimSiOSPgxq3wBxs/dfjOovnwDkc8k/dE=</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LTdoXsbqg2CimSiOSPgxq3wBxs/dfjOovnwDkc8k/dE=</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fNs94qbZ7SnZ1EAViIPOZf0qbzPZdDm1Oq9dFuuYn0s=</DigestValue>
      </Reference>
      <Reference URI="/xl/drawings/drawing1.xml?ContentType=application/vnd.openxmlformats-officedocument.drawing+xml">
        <DigestMethod Algorithm="http://www.w3.org/2001/04/xmlenc#sha256"/>
        <DigestValue>HKyZ+6PyU4zGVHYjrcyRuIvAXoArNo2kHgtHRpAwV8s=</DigestValue>
      </Reference>
      <Reference URI="/xl/drawings/vmlDrawing1.vml?ContentType=application/vnd.openxmlformats-officedocument.vmlDrawing">
        <DigestMethod Algorithm="http://www.w3.org/2001/04/xmlenc#sha256"/>
        <DigestValue>ByU0RZm/6icBljsn7ZbFGjsBet5qa2JnHkps4R3xgNM=</DigestValue>
      </Reference>
      <Reference URI="/xl/drawings/vmlDrawing2.vml?ContentType=application/vnd.openxmlformats-officedocument.vmlDrawing">
        <DigestMethod Algorithm="http://www.w3.org/2001/04/xmlenc#sha256"/>
        <DigestValue>HsJcxbVe+qNWxY5ZMwVTCTUPtLZMgAS5YepPmMO3/SI=</DigestValue>
      </Reference>
      <Reference URI="/xl/drawings/vmlDrawing3.vml?ContentType=application/vnd.openxmlformats-officedocument.vmlDrawing">
        <DigestMethod Algorithm="http://www.w3.org/2001/04/xmlenc#sha256"/>
        <DigestValue>vrQwKwn3ikDv5LsBfX7GiarfUMqTH/otu6928+bWoQs=</DigestValue>
      </Reference>
      <Reference URI="/xl/drawings/vmlDrawing4.vml?ContentType=application/vnd.openxmlformats-officedocument.vmlDrawing">
        <DigestMethod Algorithm="http://www.w3.org/2001/04/xmlenc#sha256"/>
        <DigestValue>QDTYbq/eg3wR4MtrDEepI+nKnYr/Hfugxd1W1BgUgS8=</DigestValue>
      </Reference>
      <Reference URI="/xl/drawings/vmlDrawing5.vml?ContentType=application/vnd.openxmlformats-officedocument.vmlDrawing">
        <DigestMethod Algorithm="http://www.w3.org/2001/04/xmlenc#sha256"/>
        <DigestValue>4kGGSF0qJt6VJoFrulYlLObjjmf0cfYhyQWDSxEwv9s=</DigestValue>
      </Reference>
      <Reference URI="/xl/media/image1.emf?ContentType=image/x-emf">
        <DigestMethod Algorithm="http://www.w3.org/2001/04/xmlenc#sha256"/>
        <DigestValue>H/w1GFhLXnY6BNx2PhlIQZFDdVTtUk7bFhR8tTggslE=</DigestValue>
      </Reference>
      <Reference URI="/xl/media/image2.emf?ContentType=image/x-emf">
        <DigestMethod Algorithm="http://www.w3.org/2001/04/xmlenc#sha256"/>
        <DigestValue>aaajaZRwcG8YOW4RiuNR4Y3+NIqz/YpwOzpC0Ui/UdA=</DigestValue>
      </Reference>
      <Reference URI="/xl/media/image3.emf?ContentType=image/x-emf">
        <DigestMethod Algorithm="http://www.w3.org/2001/04/xmlenc#sha256"/>
        <DigestValue>a1swBCWxxcOQpjnArNkABKyvPd/36OpNmkDu20mvids=</DigestValue>
      </Reference>
      <Reference URI="/xl/media/image4.emf?ContentType=image/x-emf">
        <DigestMethod Algorithm="http://www.w3.org/2001/04/xmlenc#sha256"/>
        <DigestValue>ekTmrI9qzXL3QxlVKVT98wSAyIBnG3BWdg+GJjyoAuQ=</DigestValue>
      </Reference>
      <Reference URI="/xl/media/image5.emf?ContentType=image/x-emf">
        <DigestMethod Algorithm="http://www.w3.org/2001/04/xmlenc#sha256"/>
        <DigestValue>9r1qjwkCEJOrWb0ZmN9CIP2w3mxOtiMbqSlF0m8tdMA=</DigestValue>
      </Reference>
      <Reference URI="/xl/printerSettings/printerSettings1.bin?ContentType=application/vnd.openxmlformats-officedocument.spreadsheetml.printerSettings">
        <DigestMethod Algorithm="http://www.w3.org/2001/04/xmlenc#sha256"/>
        <DigestValue>YmlNx0fbwwNBEGF0RvxQdFOj8ICfW2aC5ya0H7vEQfw=</DigestValue>
      </Reference>
      <Reference URI="/xl/printerSettings/printerSettings2.bin?ContentType=application/vnd.openxmlformats-officedocument.spreadsheetml.printerSettings">
        <DigestMethod Algorithm="http://www.w3.org/2001/04/xmlenc#sha256"/>
        <DigestValue>xsCjjPzCWd5UTOKxf9cRsV8M4zHH+quoJqAf9b+vaZI=</DigestValue>
      </Reference>
      <Reference URI="/xl/printerSettings/printerSettings3.bin?ContentType=application/vnd.openxmlformats-officedocument.spreadsheetml.printerSettings">
        <DigestMethod Algorithm="http://www.w3.org/2001/04/xmlenc#sha256"/>
        <DigestValue>FLifMMW5UlLOUkpcqJGjhMbaevjgUnUQwEEg5oUA/N4=</DigestValue>
      </Reference>
      <Reference URI="/xl/printerSettings/printerSettings4.bin?ContentType=application/vnd.openxmlformats-officedocument.spreadsheetml.printerSettings">
        <DigestMethod Algorithm="http://www.w3.org/2001/04/xmlenc#sha256"/>
        <DigestValue>8dq9D3+wycTd/6Z99wFMEMlVKFUQWTr4wt6E7nw1/Y0=</DigestValue>
      </Reference>
      <Reference URI="/xl/printerSettings/printerSettings5.bin?ContentType=application/vnd.openxmlformats-officedocument.spreadsheetml.printerSettings">
        <DigestMethod Algorithm="http://www.w3.org/2001/04/xmlenc#sha256"/>
        <DigestValue>Ik7rzi69RdvqvRaDrPoMKTh4ZHgUlx4hbxyJVwW2Q18=</DigestValue>
      </Reference>
      <Reference URI="/xl/sharedStrings.xml?ContentType=application/vnd.openxmlformats-officedocument.spreadsheetml.sharedStrings+xml">
        <DigestMethod Algorithm="http://www.w3.org/2001/04/xmlenc#sha256"/>
        <DigestValue>dEVlYMjn/T2L8fuW07yVaRza4cORTuUahk3Qio63RzI=</DigestValue>
      </Reference>
      <Reference URI="/xl/styles.xml?ContentType=application/vnd.openxmlformats-officedocument.spreadsheetml.styles+xml">
        <DigestMethod Algorithm="http://www.w3.org/2001/04/xmlenc#sha256"/>
        <DigestValue>HaqmaUN6rLKT1syysYu8fZl6UtrVNUGBxypCnMXP/MA=</DigestValue>
      </Reference>
      <Reference URI="/xl/theme/theme1.xml?ContentType=application/vnd.openxmlformats-officedocument.theme+xml">
        <DigestMethod Algorithm="http://www.w3.org/2001/04/xmlenc#sha256"/>
        <DigestValue>Q1Y4CPpXAEfTWbGgm5zElx8B0pHQK4RzdZXVzDJUMDc=</DigestValue>
      </Reference>
      <Reference URI="/xl/workbook.xml?ContentType=application/vnd.openxmlformats-officedocument.spreadsheetml.sheet.main+xml">
        <DigestMethod Algorithm="http://www.w3.org/2001/04/xmlenc#sha256"/>
        <DigestValue>ZOKBtElS2IYUm80TAv0u0C5U9iKpEZE++znhAVZY7hk=</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akUnFniyHKwcqVlub1OZRsfQvqGOzSpgPk/OZAPfvQY=</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G4fB2Vrf8KyAdhLiBGuydKBfDiUZuOfhnVshmpN+Exk=</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b1MQUVCmhQXYdYToMKZKh+xcYDt+Yv6QIM5V/T7KSB4=</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qHG/OymaPou4I0qSW0Y8/4NaGO2A2j7PweiYO7r7gxs=</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Transform>
          <Transform Algorithm="http://www.w3.org/TR/2001/REC-xml-c14n-20010315"/>
        </Transforms>
        <DigestMethod Algorithm="http://www.w3.org/2001/04/xmlenc#sha256"/>
        <DigestValue>LF7UTF088hHJKAxD/om/otm5mfHVRsrAzh16ymO//YU=</DigestValue>
      </Reference>
      <Reference URI="/xl/worksheets/sheet1.xml?ContentType=application/vnd.openxmlformats-officedocument.spreadsheetml.worksheet+xml">
        <DigestMethod Algorithm="http://www.w3.org/2001/04/xmlenc#sha256"/>
        <DigestValue>ZwsTE9u9TclPNMeG6om2ETA3adETqnNW5uz+4VqSTPc=</DigestValue>
      </Reference>
      <Reference URI="/xl/worksheets/sheet2.xml?ContentType=application/vnd.openxmlformats-officedocument.spreadsheetml.worksheet+xml">
        <DigestMethod Algorithm="http://www.w3.org/2001/04/xmlenc#sha256"/>
        <DigestValue>PKGfMpEAgkSx/CCxn6OgPRZg6dVRRBj292D+lFJDIsk=</DigestValue>
      </Reference>
      <Reference URI="/xl/worksheets/sheet3.xml?ContentType=application/vnd.openxmlformats-officedocument.spreadsheetml.worksheet+xml">
        <DigestMethod Algorithm="http://www.w3.org/2001/04/xmlenc#sha256"/>
        <DigestValue>UBG2nz2fX+dslwTv0PpnRH+PoKbZTbIgL1VWdHwZQm0=</DigestValue>
      </Reference>
      <Reference URI="/xl/worksheets/sheet4.xml?ContentType=application/vnd.openxmlformats-officedocument.spreadsheetml.worksheet+xml">
        <DigestMethod Algorithm="http://www.w3.org/2001/04/xmlenc#sha256"/>
        <DigestValue>2yH1pto8IM0F4na0YzOqR6AEl/jvvR6jZ55a9Aq31SY=</DigestValue>
      </Reference>
      <Reference URI="/xl/worksheets/sheet5.xml?ContentType=application/vnd.openxmlformats-officedocument.spreadsheetml.worksheet+xml">
        <DigestMethod Algorithm="http://www.w3.org/2001/04/xmlenc#sha256"/>
        <DigestValue>lrqStwTRxhvfBYao+ZEDszpUI6l5WrG6/coKRmzPFE0=</DigestValue>
      </Reference>
    </Manifest>
    <SignatureProperties>
      <SignatureProperty Id="idSignatureTime" Target="#idPackageSignature">
        <mdssi:SignatureTime xmlns:mdssi="http://schemas.openxmlformats.org/package/2006/digital-signature">
          <mdssi:Format>YYYY-MM-DDThh:mm:ssTZD</mdssi:Format>
          <mdssi:Value>2020-03-13T16:51:54Z</mdssi:Value>
        </mdssi:SignatureTime>
      </SignatureProperty>
    </SignatureProperties>
  </Object>
  <Object Id="idOfficeObject">
    <SignatureProperties>
      <SignatureProperty Id="idOfficeV1Details" Target="#idPackageSignature">
        <SignatureInfoV1 xmlns="http://schemas.microsoft.com/office/2006/digsig">
          <SetupID>{2D6A3C12-0BC2-4985-B29D-8A823B5EC3A6}</SetupID>
          <SignatureText>Jose Eduardo Laran</SignatureText>
          <SignatureImage/>
          <SignatureComments/>
          <WindowsVersion>10.0</WindowsVersion>
          <OfficeVersion>16.0.10356/14</OfficeVersion>
          <ApplicationVersion>16.0.10356</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2020-03-13T16:51:54Z</xd:SigningTime>
          <xd:SigningCertificate>
            <xd:Cert>
              <xd:CertDigest>
                <DigestMethod Algorithm="http://www.w3.org/2001/04/xmlenc#sha256"/>
                <DigestValue>kUjlJf763MEyYJHIXLn6Wv81QpDJkSNNxierpBjAAZw=</DigestValue>
              </xd:CertDigest>
              <xd:IssuerSerial>
                <X509IssuerName>C=PY, O=DOCUMENTA S.A., CN=CA-DOCUMENTA S.A., SERIALNUMBER=RUC 80050172-1</X509IssuerName>
                <X509SerialNumber>4133501022497292439</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qTCCBZGgAwIBAgIQWC+ij8rcjflWoRe765RflzANBgkqhkiG9w0BAQsFADBvMQswCQYDVQQGEwJQWTErMCkGA1UECgwiTWluaXN0ZXJpbyBkZSBJbmR1c3RyaWEgeSBDb21lcmNpbzEzMDEGA1UEAwwqQXV0b3JpZGFkIENlcnRpZmljYWRvcmEgUmHDrXogZGVsIFBhcmFndWF5MB4XDTE2MDEyMTE3MzkwN1oXDTI2MDEyMTE3MzkwN1owWzEXMBUGA1UEBRMOUlVDIDgwMDUwMTcyLTExGjAYBgNVBAMTEUNBLURPQ1VNRU5UQSBTLkEuMRcwFQYDVQQKEw5ET0NVTUVOVEEgUy5BLjELMAkGA1UEBhMCUFkwggIiMA0GCSqGSIb3DQEBAQUAA4ICDwAwggIKAoICAQD945XFHgasDzMiYEmYi3plyca69N8oZ2P/hk+D/VTF+X5H6btEEiBu1KNEf35B5e2pyeOAOBsduFcJAgh3tjNAQGcY057ad1eCdBf6pbXv8Mhio0jlcGSvlmF+OVTTYvTUwF2HbgHDqOiQDJpnDzMhVXmNKfKH7W62QYKp0fKB8F8li1ChNt30za2bqzeTntqq3kCXHlhbjHlLMHqV76MgsEeHuSJMtxOBbQatlxyJRmcEfUyF/hu8A8q3caWLFOzfsJbTfpAxkxo3/ewkRVF/SAj70/3VBrw+IY/9TTTeS2oYrWkurC3tT5KTmwr1mMKIBprkVRVqzWuh+4HyPmgF/u4kqI6A8xiA1mdsk+hCP5zICkEv+qwjP9mK4pq1gTvjvuQ6sbu2+qBaUi5nTr/L81Y5vSvLOR0Hod7GmCx9p7JWMzEVAGmh28F0ZqPt5Ry37w4DLdtrBJPzdyso36OZseNaXM3puukBisbv2vyt2ydUvuLwEbl2oYDKcvfifCLauqlgwCv5BKFuxBDL/KKaxnJZBYKbEtgY9ztwYEY8xyAbyQqH/JAB88VW04vw7GVkdUPu7mw1udKafyJXRrqlsrAbCTWdtwYuXJPj3mi/x3z6+Fg1+kx9izYU/5+DtGLhk3YN0eIObqtjUjBhqT+u1rJ3iZtalwRtDBhEb5ehrQIDAQABo4ICUzCCAk8wEgYDVR0TAQH/BAgwBgEB/wIBADAOBgNVHQ8BAf8EBAMCAQYwHQYDVR0OBBYEFEAmrCZcYo/G9QJU5I3BGibW7qWyMB8GA1UdIwQYMBaAFMLEEfIqaEQMACjsTNYp25L7Xr3WMIGJBggrBgEFBQcBAQR9MHswPgYIKwYBBQUHMAKGMmh0dHA6Ly93d3cuYWNyYWl6Lmdvdi5weS9jcnQvYWNfcmFpel9weV9zaGEyNTYuY3J0MDkGCCsGAQUFBzABhi1odHRwOi8vd3d3LmRvY3VtZW50YS5jb20ucHkvZmlybWFkaWdpdGFsL29jc3AwggEdBgNVHSAEggEUMIIBEDCCAQwGA1UdIDCCAQMwNgYIKwYBBQUHAgEWKmh0dHA6Ly93d3cuYWNyYWl6Lmdvdi5weS9jcHMvcG9saXRpY2FzLnBkZjBmBggrBgEFBQcCAjBaGlhDZXJ0aWZpY2Fkb3MgZW1pdGlkb3MgZGVudHJvIGRlbCBtYXJjbyBkZSBsYSBQS0kgUGFyYWd1YXkgYmFqbyBsYSBqZXJhcnF1aWEgZGUgc3UgQUNSYWl6MGEGCCsGAQUFBwICMFUaU0lzc3VlZCBDZXJ0aWZpY2F0ZXMgaW4gdGhlIHNjb3BlIG9mIHRoZSBQS0kgUGFyYWd1YXkgdW5kZXIgdGhlIGhpZXJhY2h5IG9mIFJPT1QgQ0EuMDwGA1UdHwQ1MDMwMaAvoC2GK2h0dHA6Ly93d3cuYWNyYWl6Lmdvdi5weS9hcmwvYWNfcmFpel9weS5jcmwwDQYJKoZIhvcNAQELBQADggIBAGK+wo/po7oT9Qq40OltXGGgBIA3i4NGFQ5UBsWU3tI+O3jNkBi/9k/BkYHVT9UxWNHUxoZw+QJsAKl5f8wQksVH18Scq5Z+RUSBQ7v1hvvH1m2P7FXcB0nf+nwDVoDyGv57EmhKofwQibUzKajDts6JrsXyugQhVbLynSCw4qPMJLpImpL21LxxVMcryQMYymYUAr3DrMLOUuXxKLXCSOf8oP/PSmBvKldr2xeGJ5kowMxq0Af8mn7+pnm3yi0Ons5plFugKv3eSAmBY3zBS5NGPt9FFY/9FeNbCNXLEIRhaCx3T/6lSfIJZU5fCfLUY3y0hkSwuoK1gf/hHFyqyN/PrJ8E9PbyEzpMYwc51K+PhRRMcrJaD9txveHz8XjDrjjoISL+ZV54LMzUi5sF++nG79TLxDaC4vBtg6I8mOooFqzbsYgM3R4SaElTQIv6dSEZX1wKJXh25RbldqePe4Alnwe3vU97ZrTEpKPQkRM4lPJVElOicbYR1Wx5xrvyFucagF6IVeP4IZLJt1L4rbiSzPq027Q8jECgeJeRQWVKS8nQ8KyMfA0tgAuL3Vtub5pSbMI3xqtQwdJtOgwFj2iVp1BQv3XegF6OySbw/sk46AGWOTwb6vwUPq5TfnuNzO92keBxGg+aWylEC25zYFPYpAq384g5lmVaV53zmp1f</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Object Id="idValidSigLnImg">AQAAAGwAAAAAAAAAAAAAAP8AAAB/AAAAAAAAAAAAAACfFgAARAsAACBFTUYAAAEAuBsAAKoAAAAGAAAAAAAAAAAAAAAAAAAAVgUAAAADAAA1AQAArQAAAAAAAAAAAAAAAAAAAAi3BADIowI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L0AAAAEAAAA9gAAABAAAAC9AAAABAAAADoAAAANAAAAIQDwAAAAAAAAAAAAAACAPwAAAAAAAAAAAACAPwAAAAAAAAAAAAAAAAAAAAAAAAAAAAAAAAAAAAAAAAAAJQAAAAwAAAAAAACAKAAAAAwAAAABAAAAUgAAAHABAAABAAAA9f///wAAAAAAAAAAAAAAAJABAAAAAAABAAAAAHMAZQBnAG8AZQAgAHUAaQAAAAAAAAAAAAAAAAAAAAAAAAAAAAAAAAAAAAAAAAAAAAAAAAAAAAAAAAAAAAAAAAAAAAAAABnS0/9/AAAAAAAAAAAAACgSAAAAAAAAQAAAwP9/AADQRmbT/38AAD6c1Yf/fwAABAAAAAAAAADQRmbT/38AALm4PqrTAAAAAAAAAAAAAADQ0NY9wgIAAAAAAADCAgAASAAAAAAAAACwYzWI/38AACBTPoj/fwAAwL8MiAAAAAABAAAAAAAAAI5/NYj/fwAAAABm0/9/AAAAAAAAAAAAAAAAAAAAAAAAAAAAAAAAAACgLBJZ1bkAAHALAAAAAAAAgFDLPcICAAAIuz6q0wAAAAAAAAAAAAAAAAAAAAAAAAAAAAAAAAAAAAAAAAAAAAAAabo+qtMAAADfddWHZHYACAAAAAAlAAAADAAAAAEAAAAYAAAADAAAAAAAAAASAAAADAAAAAEAAAAeAAAAGAAAAL0AAAAEAAAA9wAAABEAAAAlAAAADAAAAAEAAABUAAAAiAAAAL4AAAAEAAAA9QAAABAAAAABAAAAYfe0QVU1tEG+AAAABAAAAAoAAABMAAAAAAAAAAAAAAAAAAAA//////////9gAAAAMQAzAC8AMAAzAC8AMgAwADIAMAAGAAAABgAAAAQAAAAGAAAABgAAAAQAAAAGAAAABgAAAAYAAAAGAAAASwAAAEAAAAAwAAAABQAAACAAAAABAAAAAQAAABAAAAAAAAAAAAAAAAABAACAAAAAAAAAAAAAAAAAAQAAgAAAAFIAAABwAQAAAgAAABAAAAAHAAAAAAAAAAAAAAC8AgAAAAAAAAECAiJTAHkAcwB0AGUAbQAAAAAAAAAAAAAAAAAAAAAAAAAAAAAAAAAAAAAAAAAAAAAAAAAAAAAAAAAAAAAAAAAAAAAAAAAAAAD///8BAAAAYFZm0/9/AAAJAAAAAAAAAAkAAADCAgAApZvVh/9/AAAAAAAAAAAAAP////8AAAAAWOI9qtMAAADQfzg9wgIAABEAAAD/fwAAAAAAAAAAAAAAAAAAAAAAAAAAAAAAAAAAYAfL0P9/AAARAAAAAAAAAEBSOT0AAAAAyLDW0P9/AAAAAAAAAAAAAP7/////////e0yLx/9/AAAAAAAAAAAAAAAAAAAAAAAAYHsRWdW5AABGf7fQAAAAANaE69U0nAAA4DGAPcICAACAUMs9wgIAALDjParTAAAAAAAAAAAAAAAHAAAAAAAAAAAAAAAAAAAA7OI9qmR2AAgAAAAAJQAAAAwAAAACAAAAJwAAABgAAAADAAAAAAAAAAAAAAAAAAAAJQAAAAwAAAADAAAATAAAAGQAAAAAAAAAAAAAAP//////////AAAAABYAAAAAAAAANQAAACEA8AAAAAAAAAAAAAAAgD8AAAAAAAAAAAAAgD8AAAAAAAAAAAAAAAAAAAAAAAAAAAAAAAAAAAAAAAAAACUAAAAMAAAAAAAAgCgAAAAMAAAAAwAAACcAAAAYAAAAAwAAAAAAAAAAAAAAAAAAACUAAAAMAAAAAwAAAEwAAABkAAAAAAAAAAAAAAD//////////wAAAAAWAAAAAAEAAAAAAAAhAPAAAAAAAAAAAAAAAIA/AAAAAAAAAAAAAIA/AAAAAAAAAAAAAAAAAAAAAAAAAAAAAAAAAAAAAAAAAAAlAAAADAAAAAAAAIAoAAAADAAAAAMAAAAnAAAAGAAAAAMAAAAAAAAAAAAAAAAAAAAlAAAADAAAAAMAAABMAAAAZAAAAAAAAAAAAAAA//////////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8AAAAAACUAAAAMAAAAAwAAAEwAAABkAAAAAAAAABYAAAD/AAAASgAAAAAAAAAWAAAAAAEAADUAAAAhAPAAAAAAAAAAAAAAAIA/AAAAAAAAAAAAAIA/AAAAAAAAAAAAAAAAAAAAAAAAAAAAAAAAAAAAAAAAAAAlAAAADAAAAAAAAIAoAAAADAAAAAMAAAAnAAAAGAAAAAMAAAAAAAAA////AAAAAAAlAAAADAAAAAMAAABMAAAAZAAAAAkAAAAnAAAAHwAAAEoAAAAJAAAAJwAAABcAAAAkAAAAIQDwAAAAAAAAAAAAAACAPwAAAAAAAAAAAACAPwAAAAAAAAAAAAAAAAAAAAAAAAAAAAAAAAAAAAAAAAAAJQAAAAwAAAAAAACAKAAAAAwAAAADAAAAUgAAAHABAAADAAAA4P///wAAAAAAAAAAAAAAAJABAAAAAAABAAAAAGEAcgBpAGEAbAAAAAAAAAAAAAAAAAAAAAAAAAAAAAAAAAAAAAAAAAAAAAAAAAAAAAAAAAAAAAAAAAAAAAAAAAAAAP//AAAAAAEAAACQVNQ9wgIAAAAAAAAAAAAAAQAAAAAAAACAScQ9wgIAAOBTXkfCAgAAlYWr+Z7d1QECAAAAAAAAAABKeYb/fwAAyEp5hv9/AAADAAAAAAAAACjafob/fwAA6N5+hv9/AABgB8vQ/38AADDheU3CAgAAAgAAAAAAAADIsNbQ/38AAAAAAAAAAAAAdSrghn+6AAACAAAAAAAAAAAAAAAAAAAAAAAAAAAAAABwWBFZ1bkAAAAAAAAAAAAA6N5+hv9/AADg////AAAAAIBQyz3CAgAA2MY9qtMAAAAAAAAAAAAAAAYAAAAAAAAAAAAAAAAAAAD8xT2qZHYACAAAAAAlAAAADAAAAAMAAAAYAAAADAAAAAAAAAASAAAADAAAAAEAAAAWAAAADAAAAAgAAABUAAAAVAAAAAoAAAAnAAAAHgAAAEoAAAABAAAAYfe0QVU1tEEKAAAASwAAAAEAAABMAAAABAAAAAkAAAAnAAAAIAAAAEsAAABQAAAAWAAAABUAAAAWAAAADAAAAAAAAAAlAAAADAAAAAIAAAAnAAAAGAAAAAQAAAAAAAAA////AAAAAAAlAAAADAAAAAQAAABMAAAAZAAAACkAAAAZAAAA9gAAAEoAAAApAAAAGQAAAM4AAAAyAAAAIQDwAAAAAAAAAAAAAACAPwAAAAAAAAAAAACAPwAAAAAAAAAAAAAAAAAAAAAAAAAAAAAAAAAAAAAAAAAAJQAAAAwAAAAAAACAKAAAAAwAAAAEAAAAJwAAABgAAAAEAAAAAAAAAP///wAAAAAAJQAAAAwAAAAEAAAATAAAAGQAAAApAAAAGQAAAPYAAABHAAAAKQAAABkAAADOAAAALwAAACEA8AAAAAAAAAAAAAAAgD8AAAAAAAAAAAAAgD8AAAAAAAAAAAAAAAAAAAAAAAAAAAAAAAAAAAAAAAAAACUAAAAMAAAAAAAAgCgAAAAMAAAABAAAACcAAAAYAAAABAAAAAAAAAD///8AAAAAACUAAAAMAAAABAAAAEwAAABkAAAAKQAAADMAAACxAAAARwAAACkAAAAzAAAAiQAAABUAAAAhAPAAAAAAAAAAAAAAAIA/AAAAAAAAAAAAAIA/AAAAAAAAAAAAAAAAAAAAAAAAAAAAAAAAAAAAAAAAAAAlAAAADAAAAAAAAIAoAAAADAAAAAQAAABSAAAAcAEAAAQAAADw////AAAAAAAAAAAAAAAAkAEAAAAAAAEAAAAAcwBlAGcAbwBlACAAdQBpAAAAAAAAAAAAAAAAAAAAAAAAAAAAAAAAAAAAAAAAAAAAAAAAAAAAAAAAAAAAAAAAAAAAAAAAAAAAAAAAAAAAAAAAAAAACAAAAAAAAAAAAAAAAAAAAMDreU0AAIA/HDwAhgAAgD8AAIA/AACAP/7/////////0M49qtMAAADA63lNAAAAAP////8AAAAAAAAAAAAAAAAIAAAAAAAAAGAHy9D/fwAA4AB6TQAAgD8cPACGAAAAAMiw1tD/fwAAAAAAAAAAAADVLeCGf7oAAAAIAAAAAAAAAAAAAAAAAAAAAAAAAAAAABBfEVnVuQAAAAAAAAAAAADQhzlNAACAP/D///8AAAAAgFDLPcICAAB4xz2q0wAAAAAAAAAAAAAACQAAAAAAAAAAAAAAAAAAAJzGPapkdgAIAAAAACUAAAAMAAAABAAAABgAAAAMAAAAAAAAABIAAAAMAAAAAQAAAB4AAAAYAAAAKQAAADMAAACyAAAASAAAACUAAAAMAAAABAAAAFQAAAC4AAAAKgAAADMAAACwAAAARwAAAAEAAABh97RBVTW0QSoAAAAzAAAAEgAAAEwAAAAAAAAAAAAAAAAAAAD//////////3AAAABKAG8AcwBlACAARQBkAHUAYQByAGQAbwAgAEwAYQByAGEAbgAGAAAACQAAAAcAAAAIAAAABAAAAAgAAAAJAAAACQAAAAgAAAAGAAAACQAAAAkAAAAEAAAACAAAAAgAAAAGAAAACAAAAAkAAABLAAAAQAAAADAAAAAFAAAAIAAAAAEAAAABAAAAEAAAAAAAAAAAAAAAAAEAAIAAAAAAAAAAAAAAAAABAACAAAAAJQAAAAwAAAACAAAAJwAAABgAAAAFAAAAAAAAAP///wAAAAAAJQAAAAwAAAAFAAAATAAAAGQAAAAAAAAAUAAAAP8AAAB8AAAAAAAAAFAAAAAAAQAALQAAACEA8AAAAAAAAAAAAAAAgD8AAAAAAAAAAAAAgD8AAAAAAAAAAAAAAAAAAAAAAAAAAAAAAAAAAAAAAAAAACUAAAAMAAAAAAAAgCgAAAAMAAAABQAAACcAAAAYAAAABQAAAAAAAAD///8AAAAAACUAAAAMAAAABQAAAEwAAABkAAAACQAAAFAAAAD2AAAAXAAAAAkAAABQAAAA7gAAAA0AAAAhAPAAAAAAAAAAAAAAAIA/AAAAAAAAAAAAAIA/AAAAAAAAAAAAAAAAAAAAAAAAAAAAAAAAAAAAAAAAAAAlAAAADAAAAAAAAIAoAAAADAAAAAUAAAAlAAAADAAAAAEAAAAYAAAADAAAAAAAAAASAAAADAAAAAEAAAAeAAAAGAAAAAkAAABQAAAA9wAAAF0AAAAlAAAADAAAAAEAAABUAAAAnAAAAAoAAABQAAAAVAAAAFwAAAABAAAAYfe0QVU1tEEKAAAAUAAAAA0AAABMAAAAAAAAAAAAAAAAAAAA//////////9oAAAARQBkAHUAYQByAGQAbwAgAEwAYQByAGEAbgAAAAYAAAAHAAAABwAAAAYAAAAEAAAABwAAAAcAAAADAAAABQAAAAYAAAAEAAAABgAAAAcAAABLAAAAQAAAADAAAAAFAAAAIAAAAAEAAAABAAAAEAAAAAAAAAAAAAAAAAEAAIAAAAAAAAAAAAAAAAABAACAAAAAJQAAAAwAAAACAAAAJwAAABgAAAAFAAAAAAAAAP///wAAAAAAJQAAAAwAAAAFAAAATAAAAGQAAAAJAAAAYAAAAPYAAABsAAAACQAAAGAAAADuAAAADQAAACEA8AAAAAAAAAAAAAAAgD8AAAAAAAAAAAAAgD8AAAAAAAAAAAAAAAAAAAAAAAAAAAAAAAAAAAAAAAAAACUAAAAMAAAAAAAAgCgAAAAMAAAABQAAACUAAAAMAAAAAQAAABgAAAAMAAAAAAAAABIAAAAMAAAAAQAAAB4AAAAYAAAACQAAAGAAAAD3AAAAbQAAACUAAAAMAAAAAQAAAFQAAACsAAAACgAAAGAAAABlAAAAbAAAAAEAAABh97RBVTW0QQoAAABgAAAAEAAAAEwAAAAAAAAAAAAAAAAAAAD//////////2wAAABDAG8AbgB0AGEAZABvAHIAIABHAGUAbgBlAHIAYQBsAAcAAAAHAAAABwAAAAQAAAAGAAAABwAAAAcAAAAEAAAAAwAAAAgAAAAGAAAABwAAAAYAAAAEAAAABgAAAAMAAABLAAAAQAAAADAAAAAFAAAAIAAAAAEAAAABAAAAEAAAAAAAAAAAAAAAAAEAAIAAAAAAAAAAAAAAAAABAACAAAAAJQAAAAwAAAACAAAAJwAAABgAAAAFAAAAAAAAAP///wAAAAAAJQAAAAwAAAAFAAAATAAAAGQAAAAJAAAAcAAAAOAAAAB8AAAACQAAAHAAAADYAAAADQAAACEA8AAAAAAAAAAAAAAAgD8AAAAAAAAAAAAAgD8AAAAAAAAAAAAAAAAAAAAAAAAAAAAAAAAAAAAAAAAAACUAAAAMAAAAAAAAgCgAAAAMAAAABQAAACUAAAAMAAAAAQAAABgAAAAMAAAAAAAAABIAAAAMAAAAAQAAABYAAAAMAAAAAAAAAFQAAAAkAQAACgAAAHAAAADfAAAAfAAAAAEAAABh97RBVTW0QQoAAABwAAAAJAAAAEwAAAAEAAAACQAAAHAAAADhAAAAfQAAAJQAAABGAGkAcgBtAGEAZABvACAAcABvAHIAOgAgAEoATwBTAEUAIABFAEQAVQBBAFIARABPACAATABBAFIAQQBOACAARABJAEEAWgAGAAAAAwAAAAQAAAAJAAAABgAAAAcAAAAHAAAAAwAAAAcAAAAHAAAABAAAAAMAAAADAAAABAAAAAkAAAAGAAAABgAAAAMAAAAGAAAACAAAAAgAAAAHAAAABwAAAAgAAAAJAAAAAwAAAAUAAAAHAAAABwAAAAcAAAAIAAAAAwAAAAgAAAADAAAABwAAAAYAAAAWAAAADAAAAAAAAAAlAAAADAAAAAIAAAAOAAAAFAAAAAAAAAAQAAAAFAAAAA==</Object>
  <Object Id="idInvalidSigLnImg">AQAAAGwAAAAAAAAAAAAAAP8AAAB/AAAAAAAAAAAAAACfFgAARAsAACBFTUYAAAEAVB8AALAAAAAGAAAAAAAAAAAAAAAAAAAAVgUAAAADAAA1AQAArQAAAAAAAAAAAAAAAAAAAAi3BADIowI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UAAAANwCAAAKAAAAAwAAABcAAAAQAAAACgAAAAMAAAAAAAAAAAAAAA4AAAAOAAAATAAAACgAAAB0AAAAaAIAAAAAAAAAAAAADgAAACgAAAAOAAAADgAAAAEAGAAAAAAAAAAAAAAAAAAAAAAAAAAAAAAAAAAKEi0AAAAAAAAAAAAFCRglQKEgOIweNIMAAAAAAAAAAAAAAAAJESoVJFpTmgAAAAcKDQcKDQcJDQ4WMShFrjFU1TJV1gECBAIDBAECBQoRKyZBowsTMQAAAAAAfqbJd6PIeqDCQFZ4JTd0Lk/HMVPSGy5uFiE4GypVJ0KnHjN9AAABAAAAAACcz+7S6ffb7fnC0t1haH0hMm8aLXIuT8ggOIwoRKslP58cK08AAAEAAAAAAMHg9P///////////+bm5k9SXjw/SzBRzTFU0y1NwSAyVzFGXwEBAgAACA8mnM/u69/SvI9jt4tgjIR9FBosDBEjMVTUMlXWMVPRKUSeDxk4AAAAAAAAAADT6ff///////+Tk5MjK0krSbkvUcsuT8YVJFoTIFIrSbgtTcEQHEcAAAAAAJzP7vT6/bTa8kRleixHhy1Nwi5PxiQtTnBwcJKSki81SRwtZAgOIwAAAAAAweD02+35gsLqZ5q6Jz1jNEJyOUZ4qamp+/v7////wdPeVnCJAQECAAAAAACv1/Ho8/ubzu6CwuqMudS3u769vb3////////////L5fZymsABAgMAAAAAAK/X8fz9/uLx+snk9uTy+vz9/v///////////////8vl9nKawAECA3hNAAAAotHvtdryxOL1xOL1tdry0+r32+350+r3tdryxOL1pdPvc5rAAQIDAAAAAABpj7ZnjrZqj7Zqj7ZnjrZtkbdukrdtkbdnjrZqj7ZojrZ3rdUCAwQAAAAAAAAAAAAAAAAAAAAAAAAAAAAAAAAAAAAAAAAAAAAAAAAAAAAAAAAAAAAAJwAAABgAAAABAAAAAAAAAP///wAAAAAAJQAAAAwAAAABAAAATAAAAGQAAAAiAAAABAAAAHEAAAAQAAAAIgAAAAQAAABQAAAADQAAACEA8AAAAAAAAAAAAAAAgD8AAAAAAAAAAAAAgD8AAAAAAAAAAAAAAAAAAAAAAAAAAAAAAAAAAAAAAAAAACUAAAAMAAAAAAAAgCgAAAAMAAAAAQAAAFIAAABwAQAAAQAAAPX///8AAAAAAAAAAAAAAACQAQAAAAAAAQAAAABzAGUAZwBvAGUAIAB1AGkAAAAAAAAAAAAAAAAAAAAAAAAAAAAAAAAAAAAAAAAAAAAAAAAAAAAAAAAAAAAAAAAAAAAAAAAZ0tP/fwAAAAAAAAAAAAAoEgAAAAAAAEAAAMD/fwAA0EZm0/9/AAA+nNWH/38AAAQAAAAAAAAA0EZm0/9/AAC5uD6q0wAAAAAAAAAAAAAA0NDWPcICAAAAAAAAwgIAAEgAAAAAAAAAsGM1iP9/AAAgUz6I/38AAMC/DIgAAAAAAQAAAAAAAACOfzWI/38AAAAAZtP/fwAAAAAAAAAAAAAAAAAAAAAAAAAAAAAAAAAAoCwSWdW5AABwCwAAAAAAAIBQyz3CAgAACLs+qtMAAAAAAAAAAAAAAAAAAAAAAAAAAAAAAAAAAAAAAAAAAAAAAGm6PqrTAAAA33XVh2R2AAgAAAAAJQAAAAwAAAABAAAAGAAAAAwAAAD/AAAAEgAAAAwAAAABAAAAHgAAABgAAAAiAAAABAAAAHIAAAARAAAAJQAAAAwAAAABAAAAVAAAAKgAAAAjAAAABAAAAHAAAAAQAAAAAQAAAGH3tEFVNbRBIwAAAAQAAAAPAAAATAAAAAAAAAAAAAAAAAAAAP//////////bAAAAEYAaQByAG0AYQAgAG4AbwAgAHYA4QBsAGkAZABhAAAABgAAAAMAAAAEAAAACQAAAAYAAAADAAAABwAAAAcAAAADAAAABQAAAAYAAAADAAAAAwAAAAcAAAAGAAAASwAAAEAAAAAwAAAABQAAACAAAAABAAAAAQAAABAAAAAAAAAAAAAAAAABAACAAAAAAAAAAAAAAAAAAQAAgAAAAFIAAABwAQAAAgAAABAAAAAHAAAAAAAAAAAAAAC8AgAAAAAAAAECAiJTAHkAcwB0AGUAbQAAAAAAAAAAAAAAAAAAAAAAAAAAAAAAAAAAAAAAAAAAAAAAAAAAAAAAAAAAAAAAAAAAAAAAAAAAAAD///8BAAAAYFZm0/9/AAAJAAAAAAAAAAkAAADCAgAApZvVh/9/AAAAAAAAAAAAAP////8AAAAAWOI9qtMAAADQfzg9wgIAABEAAAD/fwAAAAAAAAAAAAAAAAAAAAAAAAAAAAAAAAAAYAfL0P9/AAARAAAAAAAAAEBSOT0AAAAAyLDW0P9/AAAAAAAAAAAAAP7/////////e0yLx/9/AAAAAAAAAAAAAAAAAAAAAAAAYHsRWdW5AABGf7fQAAAAANaE69U0nAAA4DGAPcICAACAUMs9wgIAALDjParTAAAAAAAAAAAAAAAHAAAAAAAAAAAAAAAAAAAA7OI9qmR2AAgAAAAAJQAAAAwAAAACAAAAJwAAABgAAAADAAAAAAAAAAAAAAAAAAAAJQAAAAwAAAADAAAATAAAAGQAAAAAAAAAAAAAAP//////////AAAAABYAAAAAAAAANQAAACEA8AAAAAAAAAAAAAAAgD8AAAAAAAAAAAAAgD8AAAAAAAAAAAAAAAAAAAAAAAAAAAAAAAAAAAAAAAAAACUAAAAMAAAAAAAAgCgAAAAMAAAAAwAAACcAAAAYAAAAAwAAAAAAAAAAAAAAAAAAACUAAAAMAAAAAwAAAEwAAABkAAAAAAAAAAAAAAD//////////wAAAAAWAAAAAAEAAAAAAAAhAPAAAAAAAAAAAAAAAIA/AAAAAAAAAAAAAIA/AAAAAAAAAAAAAAAAAAAAAAAAAAAAAAAAAAAAAAAAAAAlAAAADAAAAAAAAIAoAAAADAAAAAMAAAAnAAAAGAAAAAMAAAAAAAAAAAAAAAAAAAAlAAAADAAAAAMAAABMAAAAZAAAAAAAAAAAAAAA//////////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8AAAAAACUAAAAMAAAAAwAAAEwAAABkAAAAAAAAABYAAAD/AAAASgAAAAAAAAAWAAAAAAEAADUAAAAhAPAAAAAAAAAAAAAAAIA/AAAAAAAAAAAAAIA/AAAAAAAAAAAAAAAAAAAAAAAAAAAAAAAAAAAAAAAAAAAlAAAADAAAAAAAAIAoAAAADAAAAAMAAAAnAAAAGAAAAAMAAAAAAAAA////AAAAAAAlAAAADAAAAAMAAABMAAAAZAAAAAkAAAAnAAAAHwAAAEoAAAAJAAAAJwAAABcAAAAkAAAAIQDwAAAAAAAAAAAAAACAPwAAAAAAAAAAAACAPwAAAAAAAAAAAAAAAAAAAAAAAAAAAAAAAAAAAAAAAAAAJQAAAAwAAAAAAACAKAAAAAwAAAADAAAAUgAAAHABAAADAAAA4P///wAAAAAAAAAAAAAAAJABAAAAAAABAAAAAGEAcgBpAGEAbAAAAAAAAAAAAAAAAAAAAAAAAAAAAAAAAAAAAAAAAAAAAAAAAAAAAAAAAAAAAAAAAAAAAAAAAAAAAP//AAAAAAEAAACQVNQ9wgIAAAAAAAAAAAAAAQAAAAAAAACAScQ9wgIAAOBTXkfCAgAAlYWr+Z7d1QECAAAAAAAAAABKeYb/fwAAyEp5hv9/AAADAAAAAAAAACjafob/fwAA6N5+hv9/AABgB8vQ/38AADDheU3CAgAAAgAAAAAAAADIsNbQ/38AAAAAAAAAAAAAdSrghn+6AAACAAAAAAAAAAAAAAAAAAAAAAAAAAAAAABwWBFZ1bkAAAAAAAAAAAAA6N5+hv9/AADg////AAAAAIBQyz3CAgAA2MY9qtMAAAAAAAAAAAAAAAYAAAAAAAAAAAAAAAAAAAD8xT2qZHYACAAAAAAlAAAADAAAAAMAAAAYAAAADAAAAAAAAAASAAAADAAAAAEAAAAWAAAADAAAAAgAAABUAAAAVAAAAAoAAAAnAAAAHgAAAEoAAAABAAAAYfe0QVU1tEEKAAAASwAAAAEAAABMAAAABAAAAAkAAAAnAAAAIAAAAEsAAABQAAAAWAAAABUAAAAWAAAADAAAAAAAAAAlAAAADAAAAAIAAAAnAAAAGAAAAAQAAAAAAAAA////AAAAAAAlAAAADAAAAAQAAABMAAAAZAAAACkAAAAZAAAA9gAAAEoAAAApAAAAGQAAAM4AAAAyAAAAIQDwAAAAAAAAAAAAAACAPwAAAAAAAAAAAACAPwAAAAAAAAAAAAAAAAAAAAAAAAAAAAAAAAAAAAAAAAAAJQAAAAwAAAAAAACAKAAAAAwAAAAEAAAAJwAAABgAAAAEAAAAAAAAAP///wAAAAAAJQAAAAwAAAAEAAAATAAAAGQAAAApAAAAGQAAAPYAAABHAAAAKQAAABkAAADOAAAALwAAACEA8AAAAAAAAAAAAAAAgD8AAAAAAAAAAAAAgD8AAAAAAAAAAAAAAAAAAAAAAAAAAAAAAAAAAAAAAAAAACUAAAAMAAAAAAAAgCgAAAAMAAAABAAAACcAAAAYAAAABAAAAAAAAAD///8AAAAAACUAAAAMAAAABAAAAEwAAABkAAAAKQAAADMAAACxAAAARwAAACkAAAAzAAAAiQAAABUAAAAhAPAAAAAAAAAAAAAAAIA/AAAAAAAAAAAAAIA/AAAAAAAAAAAAAAAAAAAAAAAAAAAAAAAAAAAAAAAAAAAlAAAADAAAAAAAAIAoAAAADAAAAAQAAABSAAAAcAEAAAQAAADw////AAAAAAAAAAAAAAAAkAEAAAAAAAEAAAAAcwBlAGcAbwBlACAAdQBpAAAAAAAAAAAAAAAAAAAAAAAAAAAAAAAAAAAAAAAAAAAAAAAAAAAAAAAAAAAAAAAAAAAAAAAAAAAAAAAAAAAAAAAAAAAACAAAAAAAAAAAAAAAAAAAAMDreU0AAIA/HDwAhgAAgD8AAIA/AACAP/7/////////0M49qtMAAADA63lNAAAAAP////8AAAAAAAAAAAAAAAAIAAAAAAAAAGAHy9D/fwAA4AB6TQAAgD8cPACGAAAAAMiw1tD/fwAAAAAAAAAAAADVLeCGf7oAAAAIAAAAAAAAAAAAAAAAAAAAAAAAAAAAABBfEVnVuQAAAAAAAAAAAADQhzlNAACAP/D///8AAAAAgFDLPcICAAB4xz2q0wAAAAAAAAAAAAAACQAAAAAAAAAAAAAAAAAAAJzGPapkdgAIAAAAACUAAAAMAAAABAAAABgAAAAMAAAAAAAAABIAAAAMAAAAAQAAAB4AAAAYAAAAKQAAADMAAACyAAAASAAAACUAAAAMAAAABAAAAFQAAAC4AAAAKgAAADMAAACwAAAARwAAAAEAAABh97RBVTW0QSoAAAAzAAAAEgAAAEwAAAAAAAAAAAAAAAAAAAD//////////3AAAABKAG8AcwBlACAARQBkAHUAYQByAGQAbwAgAEwAYQByAGEAbgAGAAAACQAAAAcAAAAIAAAABAAAAAgAAAAJAAAACQAAAAgAAAAGAAAACQAAAAkAAAAEAAAACAAAAAgAAAAGAAAACAAAAAkAAABLAAAAQAAAADAAAAAFAAAAIAAAAAEAAAABAAAAEAAAAAAAAAAAAAAAAAEAAIAAAAAAAAAAAAAAAAABAACAAAAAJQAAAAwAAAACAAAAJwAAABgAAAAFAAAAAAAAAP///wAAAAAAJQAAAAwAAAAFAAAATAAAAGQAAAAAAAAAUAAAAP8AAAB8AAAAAAAAAFAAAAAAAQAALQAAACEA8AAAAAAAAAAAAAAAgD8AAAAAAAAAAAAAgD8AAAAAAAAAAAAAAAAAAAAAAAAAAAAAAAAAAAAAAAAAACUAAAAMAAAAAAAAgCgAAAAMAAAABQAAACcAAAAYAAAABQAAAAAAAAD///8AAAAAACUAAAAMAAAABQAAAEwAAABkAAAACQAAAFAAAAD2AAAAXAAAAAkAAABQAAAA7gAAAA0AAAAhAPAAAAAAAAAAAAAAAIA/AAAAAAAAAAAAAIA/AAAAAAAAAAAAAAAAAAAAAAAAAAAAAAAAAAAAAAAAAAAlAAAADAAAAAAAAIAoAAAADAAAAAUAAAAlAAAADAAAAAEAAAAYAAAADAAAAAAAAAASAAAADAAAAAEAAAAeAAAAGAAAAAkAAABQAAAA9wAAAF0AAAAlAAAADAAAAAEAAABUAAAAnAAAAAoAAABQAAAAVAAAAFwAAAABAAAAYfe0QVU1tEEKAAAAUAAAAA0AAABMAAAAAAAAAAAAAAAAAAAA//////////9oAAAARQBkAHUAYQByAGQAbwAgAEwAYQByAGEAbgAAAAYAAAAHAAAABwAAAAYAAAAEAAAABwAAAAcAAAADAAAABQAAAAYAAAAEAAAABgAAAAcAAABLAAAAQAAAADAAAAAFAAAAIAAAAAEAAAABAAAAEAAAAAAAAAAAAAAAAAEAAIAAAAAAAAAAAAAAAAABAACAAAAAJQAAAAwAAAACAAAAJwAAABgAAAAFAAAAAAAAAP///wAAAAAAJQAAAAwAAAAFAAAATAAAAGQAAAAJAAAAYAAAAPYAAABsAAAACQAAAGAAAADuAAAADQAAACEA8AAAAAAAAAAAAAAAgD8AAAAAAAAAAAAAgD8AAAAAAAAAAAAAAAAAAAAAAAAAAAAAAAAAAAAAAAAAACUAAAAMAAAAAAAAgCgAAAAMAAAABQAAACUAAAAMAAAAAQAAABgAAAAMAAAAAAAAABIAAAAMAAAAAQAAAB4AAAAYAAAACQAAAGAAAAD3AAAAbQAAACUAAAAMAAAAAQAAAFQAAACsAAAACgAAAGAAAABlAAAAbAAAAAEAAABh97RBVTW0QQoAAABgAAAAEAAAAEwAAAAAAAAAAAAAAAAAAAD//////////2wAAABDAG8AbgB0AGEAZABvAHIAIABHAGUAbgBlAHIAYQBsAAcAAAAHAAAABwAAAAQAAAAGAAAABwAAAAcAAAAEAAAAAwAAAAgAAAAGAAAABwAAAAYAAAAEAAAABgAAAAMAAABLAAAAQAAAADAAAAAFAAAAIAAAAAEAAAABAAAAEAAAAAAAAAAAAAAAAAEAAIAAAAAAAAAAAAAAAAABAACAAAAAJQAAAAwAAAACAAAAJwAAABgAAAAFAAAAAAAAAP///wAAAAAAJQAAAAwAAAAFAAAATAAAAGQAAAAJAAAAcAAAAOAAAAB8AAAACQAAAHAAAADYAAAADQAAACEA8AAAAAAAAAAAAAAAgD8AAAAAAAAAAAAAgD8AAAAAAAAAAAAAAAAAAAAAAAAAAAAAAAAAAAAAAAAAACUAAAAMAAAAAAAAgCgAAAAMAAAABQAAACUAAAAMAAAAAQAAABgAAAAMAAAAAAAAABIAAAAMAAAAAQAAABYAAAAMAAAAAAAAAFQAAAAkAQAACgAAAHAAAADfAAAAfAAAAAEAAABh97RBVTW0QQoAAABwAAAAJAAAAEwAAAAEAAAACQAAAHAAAADhAAAAfQAAAJQAAABGAGkAcgBtAGEAZABvACAAcABvAHIAOgAgAEoATwBTAEUAIABFAEQAVQBBAFIARABPACAATABBAFIAQQBOACAARABJAEEAWgAGAAAAAwAAAAQAAAAJAAAABgAAAAcAAAAHAAAAAwAAAAcAAAAHAAAABAAAAAMAAAADAAAABAAAAAkAAAAGAAAABgAAAAMAAAAGAAAACAAAAAgAAAAHAAAABwAAAAgAAAAJAAAAAwAAAAUAAAAHAAAABwAAAAcAAAAIAAAAAwAAAAgAAAADAAAABwAAAAYAAAAWAAAADAAAAAAAAAAlAAAADAAAAAIAAAAOAAAAFAAAAAAAAAAQAAAAFAAAAA==</Object>
</Signature>
</file>

<file path=_xmlsignatures/sig1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puB8hmU8ZV5Mj0GfN8lsgBXK3rD1R8SptY7MnQIEZsg=</DigestValue>
    </Reference>
    <Reference Type="http://www.w3.org/2000/09/xmldsig#Object" URI="#idOfficeObject">
      <DigestMethod Algorithm="http://www.w3.org/2001/04/xmlenc#sha256"/>
      <DigestValue>pjnMRqCMzliY7xjh78Q4EGU2huLFKAuwCECkeUrnQyo=</DigestValue>
    </Reference>
    <Reference Type="http://uri.etsi.org/01903#SignedProperties" URI="#idSignedProperties">
      <Transforms>
        <Transform Algorithm="http://www.w3.org/TR/2001/REC-xml-c14n-20010315"/>
      </Transforms>
      <DigestMethod Algorithm="http://www.w3.org/2001/04/xmlenc#sha256"/>
      <DigestValue>XOSG4g2f3FP+wo3moF0xAxRMRRolsOx5itJ9CPRGLF0=</DigestValue>
    </Reference>
    <Reference Type="http://www.w3.org/2000/09/xmldsig#Object" URI="#idValidSigLnImg">
      <DigestMethod Algorithm="http://www.w3.org/2001/04/xmlenc#sha256"/>
      <DigestValue>TCbfEhrSLG6OhNBtKxSzcmGUPsakrBFvklSeksPXGAM=</DigestValue>
    </Reference>
    <Reference Type="http://www.w3.org/2000/09/xmldsig#Object" URI="#idInvalidSigLnImg">
      <DigestMethod Algorithm="http://www.w3.org/2001/04/xmlenc#sha256"/>
      <DigestValue>67mJ2Y4lvUdpcoURbQybwQl7e4pGCUcqEIilJCUCYqE=</DigestValue>
    </Reference>
  </SignedInfo>
  <SignatureValue>BfzV0psWMaSOc8IGTdDSHQiGPsCv7zo+OjznnWdcwCo0f+pl+UeaWDsNB22Rwlq6eByO1iqJzl8p
Bm9CDLVjyzjvkrhD6qc5QHTHpim9rDIsF/1a74Pqy+cgbH0EOUbbCfJ3hroDgPG9ZH7EKEbAI1wo
MPnEDmSKgb1/hD+ClYxnWbcB0HMF2Cja5AChmgsMfROz4Rpfw953VmQVs0mYdATmsUuyvI+lL8sQ
zJbIp2MhKiw2dTNbo0y7lJtLvXJCCAwKV2q/IvrbR/lLg1SDdhEPpr5/+jKDhiPTrHeUHoK7UW6N
6trRyWHKt8IU5ntizWhUw807DQYQsFEy32/RKA==</SignatureValue>
  <KeyInfo>
    <X509Data>
      <X509Certificate>MIIH/jCCBeagAwIBAgIIc/jSjyh8N9swDQYJKoZIhvcNAQELBQAwWzEXMBUGA1UEBRMOUlVDIDgwMDUwMTcyLTExGjAYBgNVBAMTEUNBLURPQ1VNRU5UQSBTLkEuMRcwFQYDVQQKEw5ET0NVTUVOVEEgUy5BLjELMAkGA1UEBhMCUFkwHhcNMTkwODE0MTkzMzU1WhcNMjEwODEzMTk0MzU1WjCBpzELMAkGA1UEBhMCUFkxFjAUBgNVBAQMDUFQVUQgTUFSVElORVoxEjAQBgNVBAUTCUNJMTc2NjIyOTEYMBYGA1UEKgwPRURVQVJETyBBTEZSRURPMRcwFQYDVQQKDA5QRVJTT05BIEZJU0lDQTERMA8GA1UECwwIRklSTUEgRjIxJjAkBgNVBAMMHUVEVUFSRE8gQUxGUkVETyBBUFVEIE1BUlRJTkVaMIIBIjANBgkqhkiG9w0BAQEFAAOCAQ8AMIIBCgKCAQEAxyidqqeL/JEfR7sdZs5ElmOAZAm1FYMWqAK/mmZbLccLllZNQuRMuFtmyNs+5Sq1db4ZYr8TzbKgutelccR3IzSG5fQW2M6qegD0uXRek1TmRxfcZHiBYFR0sVmwnl4MPrgHAEnlUab9c8VxXv1wpPc2ykFe8kI9tXC+b7C2CSqPTDMs+tm6pix6Lt83jx78qTkA6jx0a80q4nGf18XQ8bZprn27pf6Ve0bGlsRZZ23L//BmHEgPqajvu3A/QuDvwOz9ElfPIjmoJbAo/WTChSKVoMMrIPtcwc6OWBOlM2iUh9Qm3zv1x7v5aMIsOZoAWVbFXhbRG3/bXvsUOZJoVwIDAQABo4IDdzCCA3MwDAYDVR0TAQH/BAIwADAOBgNVHQ8BAf8EBAMCBeAwKgYDVR0lAQH/BCAwHgYIKwYBBQUHAwEGCCsGAQUFBwMCBggrBgEFBQcDBDAdBgNVHQ4EFgQUhDiMfofHBoy4YA9za8mBHL2srZkwgZYGCCsGAQUFBwEBBIGJMIGGMDkGCCsGAQUFBzABhi1odHRwOi8vd3d3LmRvY3VtZW50YS5jb20ucHkvZmlybWFkaWdpdGFsL29zY3AwSQYIKwYBBQUHMAKGPWh0dHBzOi8vd3d3LmRvY3VtZW50YS5jb20ucHkvZmlybWFkaWdpdGFsL2Rlc2Nhcmdhcy9jYWRvYy5jcnQwHwYDVR0jBBgwFoAUQCasJlxij8b1AlTkjcEaJtbupbIwTwYDVR0fBEgwRjBEoEKgQIY+aHR0cHM6Ly93d3cuZG9jdW1lbnRhLmNvbS5weS9maXJtYWRpZ2l0YWwvZGVzY2FyZ2FzL2NybGRvYy5jcmwwHAYDVR0RBBUwE4ERZWR1YXB1ZEBnbWFpbC5jb20wggHdBgNVHSAEggHUMIIB0DCCAcwGDisGAQQBgvk7AQEBBgEBMIIBuDA/BggrBgEFBQcCARYzaHR0cHM6Ly93d3cuZG9jdW1lbnRhLmNvbS5weS9maXJtYWRpZ2l0YWwvZGVzY2FyZ2FzMIHABggrBgEFBQcCAjCBsxqBsEVzdGUgZXMgdW4gY2VydGlmaWNhZG8gZGUgcGVyc29uYSBm7XNpY2EgY3V5YSBjbGF2ZSBwcml2YWRhIGVzdOEgY29udGVuaWRhIGVuIHVuIG3zZHVsbyBkZSBoYXJkd2FyZSBzZWd1cm8geSBzdSBmaW5hbGlkYWQgZXMgYXV0ZW50aWNhciBhIHN1IHRpdHVsYXIgbyBnZW5lcmFyIGZpcm1hcyBkaWdpdGFsZXMuMIGxBggrBgEFBQcCAjCBpBqBoVRoaXMgaXMgYW4gZW5kIHVzZXIgY2VydGlmaWNhdGUgd2hvc2UgcHJpdmF0ZSBrZXkgaXMgZW1iZWRkZWQgd2l0aGluIGEgc2VjdXJlIGhhcmR3YXJlIG1vZHVsZSB0aGF0IGFpbXMgdG8gYXV0aGVudGljYXRlIGl0cyBvd25lciBvciBnZW5lcmF0ZSBkaWdpdGFsIHNpZ25hdHVyZXMuMA0GCSqGSIb3DQEBCwUAA4ICAQD5H+DVL/K+k1bbaB2bEgGfqighS6w4ZMW0wXodtcEIqJdDR4cb+PxfiRbF1tRh0m8sVGwu0WR+Y7VawmMz33dDHhU2QGUq/9pI0Lw6dw9l1dPGKpe9S0fJgxrMLDBjFdE0TQIN+I4j7gl8nnnMlnWFv0e2ncmSq5nyA3pDOO5TTwKnpQ7D6oGa83yns2Fwd8SoHtgUptV4Sp0f1El7NZotq6K92usDfjccxtd9DsoGn2F71UHcl8HrH06wfFdXExUedDXzoB7nKxlWCrWCxajkd4oyM0qCSTfQMTWDvrC0ypo+ShJ1wrmZprmo7CtgI9CyTvFpJ1P1cBpVcgpp/dPQHAXExqGBGRqMC7IZRPeN6+uPpsiydqFTzBrgSz3DiN6iPKV8mgclbE+33nxy7taEg7dscgmgpu4NfOCqfdl3KqQe8GFUd6ZAQxcg4ldXvQhc08m4utTz8/31IilKlIS4uD4nT4j54z+Evz0sMN7n5tsW1CrL3DvIVXbyS1hDHEidBWuoai67FtDxvlcbAbMT/Ljm6WdndgaUFGMYyrxSQT2qKsICUa6YJi9398nTMaHyLJkfWWJPVROCqCvuscBpLeB9aFLJIkynL1Q8p5QrvwuRW/SAZenSe1rf8ZI+XT6/yW9mufmtPDn9/ODmXZb0mbYscvcn4tdGZpiEY8xL1Q==</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Transform>
          <Transform Algorithm="http://www.w3.org/TR/2001/REC-xml-c14n-20010315"/>
        </Transforms>
        <DigestMethod Algorithm="http://www.w3.org/2001/04/xmlenc#sha256"/>
        <DigestValue>SvtLgLHWwOe2+41fuNrh9MPG5Bh3+j+tOUplp0lR7Bs=</DigestValue>
      </Reference>
      <Reference URI="/xl/calcChain.xml?ContentType=application/vnd.openxmlformats-officedocument.spreadsheetml.calcChain+xml">
        <DigestMethod Algorithm="http://www.w3.org/2001/04/xmlenc#sha256"/>
        <DigestValue>SqpYC5/14lNwKk7+KBP07EZ4sZac0eTofWUGWiBU1bo=</DigestValue>
      </Reference>
      <Reference URI="/xl/comments1.xml?ContentType=application/vnd.openxmlformats-officedocument.spreadsheetml.comments+xml">
        <DigestMethod Algorithm="http://www.w3.org/2001/04/xmlenc#sha256"/>
        <DigestValue>dj46mCEo3NAeuRogmgy49aJTqfbX0/eIqs3gnVV2/JY=</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YHVu9mfH7V1ojJZZGe0raSx5xHTqsPuldcEKZklKsN8=</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LTdoXsbqg2CimSiOSPgxq3wBxs/dfjOovnwDkc8k/dE=</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LTdoXsbqg2CimSiOSPgxq3wBxs/dfjOovnwDkc8k/dE=</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LTdoXsbqg2CimSiOSPgxq3wBxs/dfjOovnwDkc8k/dE=</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fNs94qbZ7SnZ1EAViIPOZf0qbzPZdDm1Oq9dFuuYn0s=</DigestValue>
      </Reference>
      <Reference URI="/xl/drawings/drawing1.xml?ContentType=application/vnd.openxmlformats-officedocument.drawing+xml">
        <DigestMethod Algorithm="http://www.w3.org/2001/04/xmlenc#sha256"/>
        <DigestValue>HKyZ+6PyU4zGVHYjrcyRuIvAXoArNo2kHgtHRpAwV8s=</DigestValue>
      </Reference>
      <Reference URI="/xl/drawings/vmlDrawing1.vml?ContentType=application/vnd.openxmlformats-officedocument.vmlDrawing">
        <DigestMethod Algorithm="http://www.w3.org/2001/04/xmlenc#sha256"/>
        <DigestValue>ByU0RZm/6icBljsn7ZbFGjsBet5qa2JnHkps4R3xgNM=</DigestValue>
      </Reference>
      <Reference URI="/xl/drawings/vmlDrawing2.vml?ContentType=application/vnd.openxmlformats-officedocument.vmlDrawing">
        <DigestMethod Algorithm="http://www.w3.org/2001/04/xmlenc#sha256"/>
        <DigestValue>HsJcxbVe+qNWxY5ZMwVTCTUPtLZMgAS5YepPmMO3/SI=</DigestValue>
      </Reference>
      <Reference URI="/xl/drawings/vmlDrawing3.vml?ContentType=application/vnd.openxmlformats-officedocument.vmlDrawing">
        <DigestMethod Algorithm="http://www.w3.org/2001/04/xmlenc#sha256"/>
        <DigestValue>vrQwKwn3ikDv5LsBfX7GiarfUMqTH/otu6928+bWoQs=</DigestValue>
      </Reference>
      <Reference URI="/xl/drawings/vmlDrawing4.vml?ContentType=application/vnd.openxmlformats-officedocument.vmlDrawing">
        <DigestMethod Algorithm="http://www.w3.org/2001/04/xmlenc#sha256"/>
        <DigestValue>QDTYbq/eg3wR4MtrDEepI+nKnYr/Hfugxd1W1BgUgS8=</DigestValue>
      </Reference>
      <Reference URI="/xl/drawings/vmlDrawing5.vml?ContentType=application/vnd.openxmlformats-officedocument.vmlDrawing">
        <DigestMethod Algorithm="http://www.w3.org/2001/04/xmlenc#sha256"/>
        <DigestValue>4kGGSF0qJt6VJoFrulYlLObjjmf0cfYhyQWDSxEwv9s=</DigestValue>
      </Reference>
      <Reference URI="/xl/media/image1.emf?ContentType=image/x-emf">
        <DigestMethod Algorithm="http://www.w3.org/2001/04/xmlenc#sha256"/>
        <DigestValue>H/w1GFhLXnY6BNx2PhlIQZFDdVTtUk7bFhR8tTggslE=</DigestValue>
      </Reference>
      <Reference URI="/xl/media/image2.emf?ContentType=image/x-emf">
        <DigestMethod Algorithm="http://www.w3.org/2001/04/xmlenc#sha256"/>
        <DigestValue>aaajaZRwcG8YOW4RiuNR4Y3+NIqz/YpwOzpC0Ui/UdA=</DigestValue>
      </Reference>
      <Reference URI="/xl/media/image3.emf?ContentType=image/x-emf">
        <DigestMethod Algorithm="http://www.w3.org/2001/04/xmlenc#sha256"/>
        <DigestValue>a1swBCWxxcOQpjnArNkABKyvPd/36OpNmkDu20mvids=</DigestValue>
      </Reference>
      <Reference URI="/xl/media/image4.emf?ContentType=image/x-emf">
        <DigestMethod Algorithm="http://www.w3.org/2001/04/xmlenc#sha256"/>
        <DigestValue>ekTmrI9qzXL3QxlVKVT98wSAyIBnG3BWdg+GJjyoAuQ=</DigestValue>
      </Reference>
      <Reference URI="/xl/media/image5.emf?ContentType=image/x-emf">
        <DigestMethod Algorithm="http://www.w3.org/2001/04/xmlenc#sha256"/>
        <DigestValue>9r1qjwkCEJOrWb0ZmN9CIP2w3mxOtiMbqSlF0m8tdMA=</DigestValue>
      </Reference>
      <Reference URI="/xl/printerSettings/printerSettings1.bin?ContentType=application/vnd.openxmlformats-officedocument.spreadsheetml.printerSettings">
        <DigestMethod Algorithm="http://www.w3.org/2001/04/xmlenc#sha256"/>
        <DigestValue>YmlNx0fbwwNBEGF0RvxQdFOj8ICfW2aC5ya0H7vEQfw=</DigestValue>
      </Reference>
      <Reference URI="/xl/printerSettings/printerSettings2.bin?ContentType=application/vnd.openxmlformats-officedocument.spreadsheetml.printerSettings">
        <DigestMethod Algorithm="http://www.w3.org/2001/04/xmlenc#sha256"/>
        <DigestValue>xsCjjPzCWd5UTOKxf9cRsV8M4zHH+quoJqAf9b+vaZI=</DigestValue>
      </Reference>
      <Reference URI="/xl/printerSettings/printerSettings3.bin?ContentType=application/vnd.openxmlformats-officedocument.spreadsheetml.printerSettings">
        <DigestMethod Algorithm="http://www.w3.org/2001/04/xmlenc#sha256"/>
        <DigestValue>FLifMMW5UlLOUkpcqJGjhMbaevjgUnUQwEEg5oUA/N4=</DigestValue>
      </Reference>
      <Reference URI="/xl/printerSettings/printerSettings4.bin?ContentType=application/vnd.openxmlformats-officedocument.spreadsheetml.printerSettings">
        <DigestMethod Algorithm="http://www.w3.org/2001/04/xmlenc#sha256"/>
        <DigestValue>8dq9D3+wycTd/6Z99wFMEMlVKFUQWTr4wt6E7nw1/Y0=</DigestValue>
      </Reference>
      <Reference URI="/xl/printerSettings/printerSettings5.bin?ContentType=application/vnd.openxmlformats-officedocument.spreadsheetml.printerSettings">
        <DigestMethod Algorithm="http://www.w3.org/2001/04/xmlenc#sha256"/>
        <DigestValue>Ik7rzi69RdvqvRaDrPoMKTh4ZHgUlx4hbxyJVwW2Q18=</DigestValue>
      </Reference>
      <Reference URI="/xl/sharedStrings.xml?ContentType=application/vnd.openxmlformats-officedocument.spreadsheetml.sharedStrings+xml">
        <DigestMethod Algorithm="http://www.w3.org/2001/04/xmlenc#sha256"/>
        <DigestValue>dEVlYMjn/T2L8fuW07yVaRza4cORTuUahk3Qio63RzI=</DigestValue>
      </Reference>
      <Reference URI="/xl/styles.xml?ContentType=application/vnd.openxmlformats-officedocument.spreadsheetml.styles+xml">
        <DigestMethod Algorithm="http://www.w3.org/2001/04/xmlenc#sha256"/>
        <DigestValue>HaqmaUN6rLKT1syysYu8fZl6UtrVNUGBxypCnMXP/MA=</DigestValue>
      </Reference>
      <Reference URI="/xl/theme/theme1.xml?ContentType=application/vnd.openxmlformats-officedocument.theme+xml">
        <DigestMethod Algorithm="http://www.w3.org/2001/04/xmlenc#sha256"/>
        <DigestValue>Q1Y4CPpXAEfTWbGgm5zElx8B0pHQK4RzdZXVzDJUMDc=</DigestValue>
      </Reference>
      <Reference URI="/xl/workbook.xml?ContentType=application/vnd.openxmlformats-officedocument.spreadsheetml.sheet.main+xml">
        <DigestMethod Algorithm="http://www.w3.org/2001/04/xmlenc#sha256"/>
        <DigestValue>ZOKBtElS2IYUm80TAv0u0C5U9iKpEZE++znhAVZY7hk=</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akUnFniyHKwcqVlub1OZRsfQvqGOzSpgPk/OZAPfvQY=</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G4fB2Vrf8KyAdhLiBGuydKBfDiUZuOfhnVshmpN+Exk=</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b1MQUVCmhQXYdYToMKZKh+xcYDt+Yv6QIM5V/T7KSB4=</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qHG/OymaPou4I0qSW0Y8/4NaGO2A2j7PweiYO7r7gxs=</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LF7UTF088hHJKAxD/om/otm5mfHVRsrAzh16ymO//YU=</DigestValue>
      </Reference>
      <Reference URI="/xl/worksheets/sheet1.xml?ContentType=application/vnd.openxmlformats-officedocument.spreadsheetml.worksheet+xml">
        <DigestMethod Algorithm="http://www.w3.org/2001/04/xmlenc#sha256"/>
        <DigestValue>ZwsTE9u9TclPNMeG6om2ETA3adETqnNW5uz+4VqSTPc=</DigestValue>
      </Reference>
      <Reference URI="/xl/worksheets/sheet2.xml?ContentType=application/vnd.openxmlformats-officedocument.spreadsheetml.worksheet+xml">
        <DigestMethod Algorithm="http://www.w3.org/2001/04/xmlenc#sha256"/>
        <DigestValue>PKGfMpEAgkSx/CCxn6OgPRZg6dVRRBj292D+lFJDIsk=</DigestValue>
      </Reference>
      <Reference URI="/xl/worksheets/sheet3.xml?ContentType=application/vnd.openxmlformats-officedocument.spreadsheetml.worksheet+xml">
        <DigestMethod Algorithm="http://www.w3.org/2001/04/xmlenc#sha256"/>
        <DigestValue>UBG2nz2fX+dslwTv0PpnRH+PoKbZTbIgL1VWdHwZQm0=</DigestValue>
      </Reference>
      <Reference URI="/xl/worksheets/sheet4.xml?ContentType=application/vnd.openxmlformats-officedocument.spreadsheetml.worksheet+xml">
        <DigestMethod Algorithm="http://www.w3.org/2001/04/xmlenc#sha256"/>
        <DigestValue>2yH1pto8IM0F4na0YzOqR6AEl/jvvR6jZ55a9Aq31SY=</DigestValue>
      </Reference>
      <Reference URI="/xl/worksheets/sheet5.xml?ContentType=application/vnd.openxmlformats-officedocument.spreadsheetml.worksheet+xml">
        <DigestMethod Algorithm="http://www.w3.org/2001/04/xmlenc#sha256"/>
        <DigestValue>lrqStwTRxhvfBYao+ZEDszpUI6l5WrG6/coKRmzPFE0=</DigestValue>
      </Reference>
    </Manifest>
    <SignatureProperties>
      <SignatureProperty Id="idSignatureTime" Target="#idPackageSignature">
        <mdssi:SignatureTime xmlns:mdssi="http://schemas.openxmlformats.org/package/2006/digital-signature">
          <mdssi:Format>YYYY-MM-DDThh:mm:ssTZD</mdssi:Format>
          <mdssi:Value>2020-03-13T18:46:56Z</mdssi:Value>
        </mdssi:SignatureTime>
      </SignatureProperty>
    </SignatureProperties>
  </Object>
  <Object Id="idOfficeObject">
    <SignatureProperties>
      <SignatureProperty Id="idOfficeV1Details" Target="#idPackageSignature">
        <SignatureInfoV1 xmlns="http://schemas.microsoft.com/office/2006/digsig">
          <SetupID>{D61EA595-0BF0-45F2-9704-3A9D404C9A29}</SetupID>
          <SignatureText>Eduardo Apud</SignatureText>
          <SignatureImage/>
          <SignatureComments/>
          <WindowsVersion>10.0</WindowsVersion>
          <OfficeVersion>16.0.10356/14</OfficeVersion>
          <ApplicationVersion>16.0.10356</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2020-03-13T18:46:56Z</xd:SigningTime>
          <xd:SigningCertificate>
            <xd:Cert>
              <xd:CertDigest>
                <DigestMethod Algorithm="http://www.w3.org/2001/04/xmlenc#sha256"/>
                <DigestValue>y2h5CliJMVRljTh1ta/qDteQFtsnmKm3jxTexYUtap8=</DigestValue>
              </xd:CertDigest>
              <xd:IssuerSerial>
                <X509IssuerName>C=PY, O=DOCUMENTA S.A., CN=CA-DOCUMENTA S.A., SERIALNUMBER=RUC 80050172-1</X509IssuerName>
                <X509SerialNumber>8356660620887341019</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qTCCBZGgAwIBAgIQWC+ij8rcjflWoRe765RflzANBgkqhkiG9w0BAQsFADBvMQswCQYDVQQGEwJQWTErMCkGA1UECgwiTWluaXN0ZXJpbyBkZSBJbmR1c3RyaWEgeSBDb21lcmNpbzEzMDEGA1UEAwwqQXV0b3JpZGFkIENlcnRpZmljYWRvcmEgUmHDrXogZGVsIFBhcmFndWF5MB4XDTE2MDEyMTE3MzkwN1oXDTI2MDEyMTE3MzkwN1owWzEXMBUGA1UEBRMOUlVDIDgwMDUwMTcyLTExGjAYBgNVBAMTEUNBLURPQ1VNRU5UQSBTLkEuMRcwFQYDVQQKEw5ET0NVTUVOVEEgUy5BLjELMAkGA1UEBhMCUFkwggIiMA0GCSqGSIb3DQEBAQUAA4ICDwAwggIKAoICAQD945XFHgasDzMiYEmYi3plyca69N8oZ2P/hk+D/VTF+X5H6btEEiBu1KNEf35B5e2pyeOAOBsduFcJAgh3tjNAQGcY057ad1eCdBf6pbXv8Mhio0jlcGSvlmF+OVTTYvTUwF2HbgHDqOiQDJpnDzMhVXmNKfKH7W62QYKp0fKB8F8li1ChNt30za2bqzeTntqq3kCXHlhbjHlLMHqV76MgsEeHuSJMtxOBbQatlxyJRmcEfUyF/hu8A8q3caWLFOzfsJbTfpAxkxo3/ewkRVF/SAj70/3VBrw+IY/9TTTeS2oYrWkurC3tT5KTmwr1mMKIBprkVRVqzWuh+4HyPmgF/u4kqI6A8xiA1mdsk+hCP5zICkEv+qwjP9mK4pq1gTvjvuQ6sbu2+qBaUi5nTr/L81Y5vSvLOR0Hod7GmCx9p7JWMzEVAGmh28F0ZqPt5Ry37w4DLdtrBJPzdyso36OZseNaXM3puukBisbv2vyt2ydUvuLwEbl2oYDKcvfifCLauqlgwCv5BKFuxBDL/KKaxnJZBYKbEtgY9ztwYEY8xyAbyQqH/JAB88VW04vw7GVkdUPu7mw1udKafyJXRrqlsrAbCTWdtwYuXJPj3mi/x3z6+Fg1+kx9izYU/5+DtGLhk3YN0eIObqtjUjBhqT+u1rJ3iZtalwRtDBhEb5ehrQIDAQABo4ICUzCCAk8wEgYDVR0TAQH/BAgwBgEB/wIBADAOBgNVHQ8BAf8EBAMCAQYwHQYDVR0OBBYEFEAmrCZcYo/G9QJU5I3BGibW7qWyMB8GA1UdIwQYMBaAFMLEEfIqaEQMACjsTNYp25L7Xr3WMIGJBggrBgEFBQcBAQR9MHswPgYIKwYBBQUHMAKGMmh0dHA6Ly93d3cuYWNyYWl6Lmdvdi5weS9jcnQvYWNfcmFpel9weV9zaGEyNTYuY3J0MDkGCCsGAQUFBzABhi1odHRwOi8vd3d3LmRvY3VtZW50YS5jb20ucHkvZmlybWFkaWdpdGFsL29jc3AwggEdBgNVHSAEggEUMIIBEDCCAQwGA1UdIDCCAQMwNgYIKwYBBQUHAgEWKmh0dHA6Ly93d3cuYWNyYWl6Lmdvdi5weS9jcHMvcG9saXRpY2FzLnBkZjBmBggrBgEFBQcCAjBaGlhDZXJ0aWZpY2Fkb3MgZW1pdGlkb3MgZGVudHJvIGRlbCBtYXJjbyBkZSBsYSBQS0kgUGFyYWd1YXkgYmFqbyBsYSBqZXJhcnF1aWEgZGUgc3UgQUNSYWl6MGEGCCsGAQUFBwICMFUaU0lzc3VlZCBDZXJ0aWZpY2F0ZXMgaW4gdGhlIHNjb3BlIG9mIHRoZSBQS0kgUGFyYWd1YXkgdW5kZXIgdGhlIGhpZXJhY2h5IG9mIFJPT1QgQ0EuMDwGA1UdHwQ1MDMwMaAvoC2GK2h0dHA6Ly93d3cuYWNyYWl6Lmdvdi5weS9hcmwvYWNfcmFpel9weS5jcmwwDQYJKoZIhvcNAQELBQADggIBAGK+wo/po7oT9Qq40OltXGGgBIA3i4NGFQ5UBsWU3tI+O3jNkBi/9k/BkYHVT9UxWNHUxoZw+QJsAKl5f8wQksVH18Scq5Z+RUSBQ7v1hvvH1m2P7FXcB0nf+nwDVoDyGv57EmhKofwQibUzKajDts6JrsXyugQhVbLynSCw4qPMJLpImpL21LxxVMcryQMYymYUAr3DrMLOUuXxKLXCSOf8oP/PSmBvKldr2xeGJ5kowMxq0Af8mn7+pnm3yi0Ons5plFugKv3eSAmBY3zBS5NGPt9FFY/9FeNbCNXLEIRhaCx3T/6lSfIJZU5fCfLUY3y0hkSwuoK1gf/hHFyqyN/PrJ8E9PbyEzpMYwc51K+PhRRMcrJaD9txveHz8XjDrjjoISL+ZV54LMzUi5sF++nG79TLxDaC4vBtg6I8mOooFqzbsYgM3R4SaElTQIv6dSEZX1wKJXh25RbldqePe4Alnwe3vU97ZrTEpKPQkRM4lPJVElOicbYR1Wx5xrvyFucagF6IVeP4IZLJt1L4rbiSzPq027Q8jECgeJeRQWVKS8nQ8KyMfA0tgAuL3Vtub5pSbMI3xqtQwdJtOgwFj2iVp1BQv3XegF6OySbw/sk46AGWOTwb6vwUPq5TfnuNzO92keBxGg+aWylEC25zYFPYpAq384g5lmVaV53zmp1f</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Object Id="idValidSigLnImg">AQAAAGwAAAAAAAAAAAAAABcBAAB/AAAAAAAAAAAAAAC+GAAARAsAACBFTUYAAAEArBsAAKoAAAAGAAAAAAAAAAAAAAAAAAAAVgUAAAADAAA1AQAArQAAAAAAAAAAAAAAAAAAAAi3BADIowIACgAAABAAAAAAAAAAAAAAAEsAAAAQAAAAAAAAAAUAAAAeAAAAGAAAAAAAAAAAAAAAGAEAAIAAAAAnAAAAGAAAAAEAAAAAAAAAAAAAAAAAAAAlAAAADAAAAAEAAABMAAAAZAAAAAAAAAAAAAAAFwEAAH8AAAAAAAAAAAAAABg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AXAQAAfwAAAAAAAAAAAAAAGAEAAIAAAAAhAPAAAAAAAAAAAAAAAIA/AAAAAAAAAAAAAIA/AAAAAAAAAAAAAAAAAAAAAAAAAAAAAAAAAAAAAAAAAAAlAAAADAAAAAAAAIAoAAAADAAAAAEAAAAnAAAAGAAAAAEAAAAAAAAA8PDwAAAAAAAlAAAADAAAAAEAAABMAAAAZAAAAAAAAAAAAAAAFwEAAH8AAAAAAAAAAAAAABgBAACAAAAAIQDwAAAAAAAAAAAAAACAPwAAAAAAAAAAAACAPwAAAAAAAAAAAAAAAAAAAAAAAAAAAAAAAAAAAAAAAAAAJQAAAAwAAAAAAACAKAAAAAwAAAABAAAAJwAAABgAAAABAAAAAAAAAPDw8AAAAAAAJQAAAAwAAAABAAAATAAAAGQAAAAAAAAAAAAAABcBAAB/AAAAAAAAAAAAAAAYAQAAgAAAACEA8AAAAAAAAAAAAAAAgD8AAAAAAAAAAAAAgD8AAAAAAAAAAAAAAAAAAAAAAAAAAAAAAAAAAAAAAAAAACUAAAAMAAAAAAAAgCgAAAAMAAAAAQAAACcAAAAYAAAAAQAAAAAAAADw8PAAAAAAACUAAAAMAAAAAQAAAEwAAABkAAAAAAAAAAAAAAAXAQAAfwAAAAAAAAAAAAAAGAEAAIAAAAAhAPAAAAAAAAAAAAAAAIA/AAAAAAAAAAAAAIA/AAAAAAAAAAAAAAAAAAAAAAAAAAAAAAAAAAAAAAAAAAAlAAAADAAAAAAAAIAoAAAADAAAAAEAAAAnAAAAGAAAAAEAAAAAAAAA////AAAAAAAlAAAADAAAAAEAAABMAAAAZAAAAAAAAAAAAAAAFwEAAH8AAAAAAAAAAAAAABgBAACAAAAAIQDwAAAAAAAAAAAAAACAPwAAAAAAAAAAAACAPwAAAAAAAAAAAAAAAAAAAAAAAAAAAAAAAAAAAAAAAAAAJQAAAAwAAAAAAACAKAAAAAwAAAABAAAAJwAAABgAAAABAAAAAAAAAP///wAAAAAAJQAAAAwAAAABAAAATAAAAGQAAAAAAAAAAAAAABcBAAB/AAAAAAAAAAAAAAAY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L0AAAAEAAAA9gAAABAAAAC9AAAABAAAADoAAAANAAAAIQDwAAAAAAAAAAAAAACAPwAAAAAAAAAAAACAPwAAAAAAAAAAAAAAAAAAAAAAAAAAAAAAAAAAAAAAAAAAJQAAAAwAAAAAAACAKAAAAAwAAAABAAAAUgAAAHABAAABAAAA9f///wAAAAAAAAAAAAAAAJABAAAAAAABAAAAAHMAZQBnAG8AZQAgAHUAaQAAAAAAAAAAAAAAAAAAAAAAAAAAAAAAAAAAAAAAAAAAAAAAAAAAAAAAAAAAAAAAAAAAAAAAABnS0/9/AAAAAAAAAAAAACgSAAAAAAAAQAAAwP9/AADQRmbT/38AAD6c1Yf/fwAABAAAAAAAAADQRmbT/38AACm7j8xUAAAAAAAAAAAAAADgPZwhvgEAAAAAAAC+AQAASAAAAAAAAACwYzWI/38AACBTPoj/fwAAwL8MiAAAAAABAAAAAAAAAI5/NYj/fwAAAABm0/9/AAAAAAAAAAAAAAAAAAAAAAAAAAAAAAAAAAB5HP26I/EAAHALAAAAAAAAUOMJGb4BAAB4vY/MVAAAAAAAAAAAAAAAAAAAAAAAAAAAAAAAAAAAAAAAAAAAAAAA2byPzFQAAADfddWHZHYACAAAAAAlAAAADAAAAAEAAAAYAAAADAAAAAAAAAASAAAADAAAAAEAAAAeAAAAGAAAAL0AAAAEAAAA9wAAABEAAAAlAAAADAAAAAEAAABUAAAAiAAAAL4AAAAEAAAA9QAAABAAAAABAAAAYfe0QVU1tEG+AAAABAAAAAoAAABMAAAAAAAAAAAAAAAAAAAA//////////9gAAAAMQAzAC8AMAAzAC8AMgAwADIAMAAGAAAABgAAAAQAAAAGAAAABgAAAAQAAAAGAAAABgAAAAYAAAAGAAAASwAAAEAAAAAwAAAABQAAACAAAAABAAAAAQAAABAAAAAAAAAAAAAAABgBAACAAAAAAAAAAAAAAAAYAQAAgAAAAFIAAABwAQAAAgAAABAAAAAHAAAAAAAAAAAAAAC8AgAAAAAAAAECAiJTAHkAcwB0AGUAbQAAAAAAAAAAAAAAAAAAAAAAAAAAAAAAAAAAAAAAAAAAAAAAAAAAAAAAAAAAAAAAAAAAAAAAAAAAAAD///8BAAAAYFZm0/9/AAAJAAAAAAAAAAkAAAC+AQAApZvVh/9/AAAAAAAAAAAAAP////8AAAAAmLSOzFQAAACQu7cgvgEAABEAAAD/fwAAAAAAAAAAAAAAAAAAAAAAAAAAAAAAAAAAYAfL0P9/AAARAAAAAAAAAHDjwCAAAAAAyLDW0P9/AAAAAAAAAAAAAP7/////////e0yLx/9/AAAAAAAAAAAAAAAAAAAAAAAAyRT8uiPxAABGf7fQAAAAABXCkt+lMQAA4LzcIL4BAABQ4wkZvgEAAPC1jsxUAAAAAAAAAAAAAAAHAAAAAAAAAAAAAAAAAAAALLWOzGR2AAgAAAAAJQAAAAwAAAACAAAAJwAAABgAAAADAAAAAAAAAAAAAAAAAAAAJQAAAAwAAAADAAAATAAAAGQAAAAAAAAAAAAAAP//////////AAAAABYAAAAAAAAANQAAACEA8AAAAAAAAAAAAAAAgD8AAAAAAAAAAAAAgD8AAAAAAAAAAAAAAAAAAAAAAAAAAAAAAAAAAAAAAAAAACUAAAAMAAAAAAAAgCgAAAAMAAAAAwAAACcAAAAYAAAAAwAAAAAAAAAAAAAAAAAAACUAAAAMAAAAAwAAAEwAAABkAAAAAAAAAAAAAAD//////////wAAAAAWAAAAAAEAAAAAAAAhAPAAAAAAAAAAAAAAAIA/AAAAAAAAAAAAAIA/AAAAAAAAAAAAAAAAAAAAAAAAAAAAAAAAAAAAAAAAAAAlAAAADAAAAAAAAIAoAAAADAAAAAMAAAAnAAAAGAAAAAMAAAAAAAAAAAAAAAAAAAAlAAAADAAAAAMAAABMAAAAZAAAAAAAAAAAAAAA//////////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8AAAAAACUAAAAMAAAAAwAAAEwAAABkAAAAAAAAABYAAAD/AAAASgAAAAAAAAAWAAAAAAEAADUAAAAhAPAAAAAAAAAAAAAAAIA/AAAAAAAAAAAAAIA/AAAAAAAAAAAAAAAAAAAAAAAAAAAAAAAAAAAAAAAAAAAlAAAADAAAAAAAAIAoAAAADAAAAAMAAAAnAAAAGAAAAAMAAAAAAAAA////AAAAAAAlAAAADAAAAAMAAABMAAAAZAAAAAkAAAAnAAAAHwAAAEoAAAAJAAAAJwAAABcAAAAkAAAAIQDwAAAAAAAAAAAAAACAPwAAAAAAAAAAAACAPwAAAAAAAAAAAAAAAAAAAAAAAAAAAAAAAAAAAAAAAAAAJQAAAAwAAAAAAACAKAAAAAwAAAADAAAAUgAAAHABAAADAAAA4P///wAAAAAAAAAAAAAAAJABAAAAAAABAAAAAGEAcgBpAGEAbAAAAAAAAAAAAAAAAAAAAAAAAAAAAAAAAAAAAAAAAAAAAAAAAAAAAAAAAAAAAAAAAAAAAAAAAAAAAP//AAAAAAEAAAAA4UopvgEAAAAAAAAAAAAAAQAAAAAAAABw0hQZvgEAAGC4Jxm+AQAARF+ypBjd1QECAAAAAAAAAABKeYb/fwAAyEp5hv9/AAADAAAAAAAAACjafob/fwAA6N5+hv9/AABgB8vQ/38AAFAEUSm+AQAAAgAAAAAAAADIsNbQ/38AAAAAAAAAAAAApuUuph7CAAACAAAAAAAAAAAAAAAAAAAAAAAAAAAAAACZBvy6I/EAAAAAAAAAAAAA6N5+hv9/AADg////AAAAAFDjCRm+AQAAWKSOzFQAAAAAAAAAAAAAAAYAAAAAAAAAAAAAAAAAAAB8o47MZHYACAAAAAAlAAAADAAAAAMAAAAYAAAADAAAAAAAAAASAAAADAAAAAEAAAAWAAAADAAAAAgAAABUAAAAVAAAAAoAAAAnAAAAHgAAAEoAAAABAAAAYfe0QVU1tEEKAAAASwAAAAEAAABMAAAABAAAAAkAAAAnAAAAIAAAAEsAAABQAAAAWAAAABUAAAAWAAAADAAAAAAAAAAlAAAADAAAAAIAAAAnAAAAGAAAAAQAAAAAAAAA////AAAAAAAlAAAADAAAAAQAAABMAAAAZAAAACkAAAAZAAAA9gAAAEoAAAApAAAAGQAAAM4AAAAyAAAAIQDwAAAAAAAAAAAAAACAPwAAAAAAAAAAAACAPwAAAAAAAAAAAAAAAAAAAAAAAAAAAAAAAAAAAAAAAAAAJQAAAAwAAAAAAACAKAAAAAwAAAAEAAAAJwAAABgAAAAEAAAAAAAAAP///wAAAAAAJQAAAAwAAAAEAAAATAAAAGQAAAApAAAAGQAAAPYAAABHAAAAKQAAABkAAADOAAAALwAAACEA8AAAAAAAAAAAAAAAgD8AAAAAAAAAAAAAgD8AAAAAAAAAAAAAAAAAAAAAAAAAAAAAAAAAAAAAAAAAACUAAAAMAAAAAAAAgCgAAAAMAAAABAAAACcAAAAYAAAABAAAAAAAAAD///8AAAAAACUAAAAMAAAABAAAAEwAAABkAAAAKQAAADMAAACNAAAARwAAACkAAAAzAAAAZQAAABUAAAAhAPAAAAAAAAAAAAAAAIA/AAAAAAAAAAAAAIA/AAAAAAAAAAAAAAAAAAAAAAAAAAAAAAAAAAAAAAAAAAAlAAAADAAAAAAAAIAoAAAADAAAAAQAAABSAAAAcAEAAAQAAADw////AAAAAAAAAAAAAAAAkAEAAAAAAAEAAAAAcwBlAGcAbwBlACAAdQBpAAAAAAAAAAAAAAAAAAAAAAAAAAAAAAAAAAAAAAAAAAAAAAAAAAAAAAAAAAAAAAAAAAAAAAAAAAAAAAAAAAAAAAAAAAAACAAAAAAAAAAAAAAAAAAAACASUSkAAIA/HDwAhgAAgD8AAIA/AACAP/7/////////UKyOzFQAAAAgElEpAAAAAP////8AAAAAAAAAAAAAAAAIAAAAAAAAAGAHy9D/fwAAsPVQKQAAgD8cPACGAAAAAMiw1tD/fwAAAAAAAAAAAAAG5S6mHsIAAAAIAAAAAAAAAAAAAAAAAAAAAAAAAAAAAPkH/Loj8QAAAAAAAAAAAACA8r8pAACAP/D///8AAAAAUOMJGb4BAAD4pI7MVAAAAAAAAAAAAAAACQAAAAAAAAAAAAAAAAAAABykjsxkdgAIAAAAACUAAAAMAAAABAAAABgAAAAMAAAAAAAAABIAAAAMAAAAAQAAAB4AAAAYAAAAKQAAADMAAACOAAAASAAAACUAAAAMAAAABAAAAFQAAACUAAAAKgAAADMAAACMAAAARwAAAAEAAABh97RBVTW0QSoAAAAzAAAADAAAAEwAAAAAAAAAAAAAAAAAAAD//////////2QAAABFAGQAdQBhAHIAZABvACAAQQBwAHUAZAAIAAAACQAAAAkAAAAIAAAABgAAAAkAAAAJAAAABAAAAAoAAAAJAAAACQAAAAkAAABLAAAAQAAAADAAAAAFAAAAIAAAAAEAAAABAAAAEAAAAAAAAAAAAAAAGAEAAIAAAAAAAAAAAAAAABgBAACAAAAAJQAAAAwAAAACAAAAJwAAABgAAAAFAAAAAAAAAP///wAAAAAAJQAAAAwAAAAFAAAATAAAAGQAAAAAAAAAUAAAABcBAAB8AAAAAAAAAFAAAAAYAQAALQAAACEA8AAAAAAAAAAAAAAAgD8AAAAAAAAAAAAAgD8AAAAAAAAAAAAAAAAAAAAAAAAAAAAAAAAAAAAAAAAAACUAAAAMAAAAAAAAgCgAAAAMAAAABQAAACcAAAAYAAAABQAAAAAAAAD///8AAAAAACUAAAAMAAAABQAAAEwAAABkAAAACQAAAFAAAAD/AAAAXAAAAAkAAABQAAAA9wAAAA0AAAAhAPAAAAAAAAAAAAAAAIA/AAAAAAAAAAAAAIA/AAAAAAAAAAAAAAAAAAAAAAAAAAAAAAAAAAAAAAAAAAAlAAAADAAAAAAAAIAoAAAADAAAAAUAAAAlAAAADAAAAAEAAAAYAAAADAAAAAAAAAASAAAADAAAAAEAAAAeAAAAGAAAAAkAAABQAAAAAAEAAF0AAAAlAAAADAAAAAEAAABUAAAAlAAAAAoAAABQAAAAVAAAAFwAAAABAAAAYfe0QVU1tEEKAAAAUAAAAAwAAABMAAAAAAAAAAAAAAAAAAAA//////////9kAAAARQBkAHUAYQByAGQAbwAgAEEAcAB1AGQABgAAAAcAAAAHAAAABgAAAAQAAAAHAAAABwAAAAMAAAAHAAAABwAAAAcAAAAHAAAASwAAAEAAAAAwAAAABQAAACAAAAABAAAAAQAAABAAAAAAAAAAAAAAABgBAACAAAAAAAAAAAAAAAAYAQAAgAAAACUAAAAMAAAAAgAAACcAAAAYAAAABQAAAAAAAAD///8AAAAAACUAAAAMAAAABQAAAEwAAABkAAAACQAAAGAAAAD/AAAAbAAAAAkAAABgAAAA9wAAAA0AAAAhAPAAAAAAAAAAAAAAAIA/AAAAAAAAAAAAAIA/AAAAAAAAAAAAAAAAAAAAAAAAAAAAAAAAAAAAAAAAAAAlAAAADAAAAAAAAIAoAAAADAAAAAUAAAAlAAAADAAAAAEAAAAYAAAADAAAAAAAAAASAAAADAAAAAEAAAAeAAAAGAAAAAkAAABgAAAAAAEAAG0AAAAlAAAADAAAAAEAAABUAAAAqAAAAAoAAABgAAAAUgAAAGwAAAABAAAAYfe0QVU1tEEKAAAAYAAAAA8AAABMAAAAAAAAAAAAAAAAAAAA//////////9sAAAAUwBpAG4AZABpAGMAbwAgAFQAaQB0AHUAbABhAHIAAAAGAAAAAwAAAAcAAAAHAAAAAwAAAAUAAAAHAAAAAwAAAAUAAAADAAAABAAAAAcAAAADAAAABgAAAAQAAABLAAAAQAAAADAAAAAFAAAAIAAAAAEAAAABAAAAEAAAAAAAAAAAAAAAGAEAAIAAAAAAAAAAAAAAABgBAACAAAAAJQAAAAwAAAACAAAAJwAAABgAAAAFAAAAAAAAAP///wAAAAAAJQAAAAwAAAAFAAAATAAAAGQAAAAJAAAAcAAAAA4BAAB8AAAACQAAAHAAAAAGAQAADQAAACEA8AAAAAAAAAAAAAAAgD8AAAAAAAAAAAAAgD8AAAAAAAAAAAAAAAAAAAAAAAAAAAAAAAAAAAAAAAAAACUAAAAMAAAAAAAAgCgAAAAMAAAABQAAACUAAAAMAAAAAQAAABgAAAAMAAAAAAAAABIAAAAMAAAAAQAAABYAAAAMAAAAAAAAAFQAAABIAQAACgAAAHAAAAANAQAAfAAAAAEAAABh97RBVTW0QQoAAABwAAAAKgAAAEwAAAAEAAAACQAAAHAAAAAPAQAAfQAAAKAAAABGAGkAcgBtAGEAZABvACAAcABvAHIAOgAgAEUARABVAEEAUgBEAE8AIABBAEwARgBSAEUARABPACAAQQBQAFUARAAgAE0AQQBSAFQASQBOAEUAWgAGAAAAAwAAAAQAAAAJAAAABgAAAAcAAAAHAAAAAwAAAAcAAAAHAAAABAAAAAMAAAADAAAABgAAAAgAAAAIAAAABwAAAAcAAAAIAAAACQAAAAMAAAAHAAAABQAAAAYAAAAHAAAABgAAAAgAAAAJAAAAAwAAAAcAAAAGAAAACAAAAAgAAAADAAAACgAAAAcAAAAHAAAABQAAAAMAAAAIAAAABgAAAAYAAAAWAAAADAAAAAAAAAAlAAAADAAAAAIAAAAOAAAAFAAAAAAAAAAQAAAAFAAAAA==</Object>
  <Object Id="idInvalidSigLnImg">AQAAAGwAAAAAAAAAAAAAABcBAAB/AAAAAAAAAAAAAAC+GAAARAsAACBFTUYAAAEASB8AALAAAAAGAAAAAAAAAAAAAAAAAAAAVgUAAAADAAA1AQAArQAAAAAAAAAAAAAAAAAAAAi3BADIowIACgAAABAAAAAAAAAAAAAAAEsAAAAQAAAAAAAAAAUAAAAeAAAAGAAAAAAAAAAAAAAAGAEAAIAAAAAnAAAAGAAAAAEAAAAAAAAAAAAAAAAAAAAlAAAADAAAAAEAAABMAAAAZAAAAAAAAAAAAAAAFwEAAH8AAAAAAAAAAAAAABg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AXAQAAfwAAAAAAAAAAAAAAGAEAAIAAAAAhAPAAAAAAAAAAAAAAAIA/AAAAAAAAAAAAAIA/AAAAAAAAAAAAAAAAAAAAAAAAAAAAAAAAAAAAAAAAAAAlAAAADAAAAAAAAIAoAAAADAAAAAEAAAAnAAAAGAAAAAEAAAAAAAAA8PDwAAAAAAAlAAAADAAAAAEAAABMAAAAZAAAAAAAAAAAAAAAFwEAAH8AAAAAAAAAAAAAABgBAACAAAAAIQDwAAAAAAAAAAAAAACAPwAAAAAAAAAAAACAPwAAAAAAAAAAAAAAAAAAAAAAAAAAAAAAAAAAAAAAAAAAJQAAAAwAAAAAAACAKAAAAAwAAAABAAAAJwAAABgAAAABAAAAAAAAAPDw8AAAAAAAJQAAAAwAAAABAAAATAAAAGQAAAAAAAAAAAAAABcBAAB/AAAAAAAAAAAAAAAYAQAAgAAAACEA8AAAAAAAAAAAAAAAgD8AAAAAAAAAAAAAgD8AAAAAAAAAAAAAAAAAAAAAAAAAAAAAAAAAAAAAAAAAACUAAAAMAAAAAAAAgCgAAAAMAAAAAQAAACcAAAAYAAAAAQAAAAAAAADw8PAAAAAAACUAAAAMAAAAAQAAAEwAAABkAAAAAAAAAAAAAAAXAQAAfwAAAAAAAAAAAAAAGAEAAIAAAAAhAPAAAAAAAAAAAAAAAIA/AAAAAAAAAAAAAIA/AAAAAAAAAAAAAAAAAAAAAAAAAAAAAAAAAAAAAAAAAAAlAAAADAAAAAAAAIAoAAAADAAAAAEAAAAnAAAAGAAAAAEAAAAAAAAA////AAAAAAAlAAAADAAAAAEAAABMAAAAZAAAAAAAAAAAAAAAFwEAAH8AAAAAAAAAAAAAABgBAACAAAAAIQDwAAAAAAAAAAAAAACAPwAAAAAAAAAAAACAPwAAAAAAAAAAAAAAAAAAAAAAAAAAAAAAAAAAAAAAAAAAJQAAAAwAAAAAAACAKAAAAAwAAAABAAAAJwAAABgAAAABAAAAAAAAAP///wAAAAAAJQAAAAwAAAABAAAATAAAAGQAAAAAAAAAAAAAABcBAAB/AAAAAAAAAAAAAAAY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UAAAANwCAAAKAAAAAwAAABcAAAAQAAAACgAAAAMAAAAAAAAAAAAAAA4AAAAOAAAATAAAACgAAAB0AAAAaAIAAAAAAAAAAAAADgAAACgAAAAOAAAADgAAAAEAGAAAAAAAAAAAAAAAAAAAAAAAAAAAAAAAAAAKEi0AAAAAAAAAAAAFCRglQKEgOIweNIMAAAAAAAAAAAAAAAAJESoVJFpTmgAAAAcKDQcKDQcJDQ4WMShFrjFU1TJV1gECBAIDBAECBQoRKyZBowsTMQAAAAAAfqbJd6PIeqDCQFZ4JTd0Lk/HMVPSGy5uFiE4GypVJ0KnHjN9AAABAAAAAACcz+7S6ffb7fnC0t1haH0hMm8aLXIuT8ggOIwoRKslP58cK08AAAEAAAAAAMHg9P///////////+bm5k9SXjw/SzBRzTFU0y1NwSAyVzFGXwEBAgAACA8mnM/u69/SvI9jt4tgjIR9FBosDBEjMVTUMlXWMVPRKUSeDxk4AAAAAAAAAADT6ff///////+Tk5MjK0krSbkvUcsuT8YVJFoTIFIrSbgtTcEQHEcAAAAAAJzP7vT6/bTa8kRleixHhy1Nwi5PxiQtTnBwcJKSki81SRwtZAgOIwAAAAAAweD02+35gsLqZ5q6Jz1jNEJyOUZ4qamp+/v7////wdPeVnCJAQECAAAAAACv1/Ho8/ubzu6CwuqMudS3u769vb3////////////L5fZymsABAgMAAAAAAK/X8fz9/uLx+snk9uTy+vz9/v///////////////8vl9nKawAECA6gpAAAAotHvtdryxOL1xOL1tdry0+r32+350+r3tdryxOL1pdPvc5rAAQIDAAAAAABpj7ZnjrZqj7Zqj7ZnjrZtkbdukrdtkbdnjrZqj7ZojrZ3rdUCAwQAAAAAAAAAAAAAAAAAAAAAAAAAAAAAAAAAAAAAAAAAAAAAAAAAAAAAAAAAAAAAJwAAABgAAAABAAAAAAAAAP///wAAAAAAJQAAAAwAAAABAAAATAAAAGQAAAAiAAAABAAAAHEAAAAQAAAAIgAAAAQAAABQAAAADQAAACEA8AAAAAAAAAAAAAAAgD8AAAAAAAAAAAAAgD8AAAAAAAAAAAAAAAAAAAAAAAAAAAAAAAAAAAAAAAAAACUAAAAMAAAAAAAAgCgAAAAMAAAAAQAAAFIAAABwAQAAAQAAAPX///8AAAAAAAAAAAAAAACQAQAAAAAAAQAAAABzAGUAZwBvAGUAIAB1AGkAAAAAAAAAAAAAAAAAAAAAAAAAAAAAAAAAAAAAAAAAAAAAAAAAAAAAAAAAAAAAAAAAAAAAAAAZ0tP/fwAAAAAAAAAAAAAoEgAAAAAAAEAAAMD/fwAA0EZm0/9/AAA+nNWH/38AAAQAAAAAAAAA0EZm0/9/AAApu4/MVAAAAAAAAAAAAAAA4D2cIb4BAAAAAAAAvgEAAEgAAAAAAAAAsGM1iP9/AAAgUz6I/38AAMC/DIgAAAAAAQAAAAAAAACOfzWI/38AAAAAZtP/fwAAAAAAAAAAAAAAAAAAAAAAAAAAAAAAAAAAeRz9uiPxAABwCwAAAAAAAFDjCRm+AQAAeL2PzFQAAAAAAAAAAAAAAAAAAAAAAAAAAAAAAAAAAAAAAAAAAAAAANm8j8xUAAAA33XVh2R2AAgAAAAAJQAAAAwAAAABAAAAGAAAAAwAAAD/AAAAEgAAAAwAAAABAAAAHgAAABgAAAAiAAAABAAAAHIAAAARAAAAJQAAAAwAAAABAAAAVAAAAKgAAAAjAAAABAAAAHAAAAAQAAAAAQAAAGH3tEFVNbRBIwAAAAQAAAAPAAAATAAAAAAAAAAAAAAAAAAAAP//////////bAAAAEYAaQByAG0AYQAgAG4AbwAgAHYA4QBsAGkAZABhAAAABgAAAAMAAAAEAAAACQAAAAYAAAADAAAABwAAAAcAAAADAAAABQAAAAYAAAADAAAAAwAAAAcAAAAGAAAASwAAAEAAAAAwAAAABQAAACAAAAABAAAAAQAAABAAAAAAAAAAAAAAABgBAACAAAAAAAAAAAAAAAAYAQAAgAAAAFIAAABwAQAAAgAAABAAAAAHAAAAAAAAAAAAAAC8AgAAAAAAAAECAiJTAHkAcwB0AGUAbQAAAAAAAAAAAAAAAAAAAAAAAAAAAAAAAAAAAAAAAAAAAAAAAAAAAAAAAAAAAAAAAAAAAAAAAAAAAAD///8BAAAAYFZm0/9/AAAJAAAAAAAAAAkAAAC+AQAApZvVh/9/AAAAAAAAAAAAAP////8AAAAAmLSOzFQAAACQu7cgvgEAABEAAAD/fwAAAAAAAAAAAAAAAAAAAAAAAAAAAAAAAAAAYAfL0P9/AAARAAAAAAAAAHDjwCAAAAAAyLDW0P9/AAAAAAAAAAAAAP7/////////e0yLx/9/AAAAAAAAAAAAAAAAAAAAAAAAyRT8uiPxAABGf7fQAAAAABXCkt+lMQAA4LzcIL4BAABQ4wkZvgEAAPC1jsxUAAAAAAAAAAAAAAAHAAAAAAAAAAAAAAAAAAAALLWOzGR2AAgAAAAAJQAAAAwAAAACAAAAJwAAABgAAAADAAAAAAAAAAAAAAAAAAAAJQAAAAwAAAADAAAATAAAAGQAAAAAAAAAAAAAAP//////////AAAAABYAAAAAAAAANQAAACEA8AAAAAAAAAAAAAAAgD8AAAAAAAAAAAAAgD8AAAAAAAAAAAAAAAAAAAAAAAAAAAAAAAAAAAAAAAAAACUAAAAMAAAAAAAAgCgAAAAMAAAAAwAAACcAAAAYAAAAAwAAAAAAAAAAAAAAAAAAACUAAAAMAAAAAwAAAEwAAABkAAAAAAAAAAAAAAD//////////wAAAAAWAAAAAAEAAAAAAAAhAPAAAAAAAAAAAAAAAIA/AAAAAAAAAAAAAIA/AAAAAAAAAAAAAAAAAAAAAAAAAAAAAAAAAAAAAAAAAAAlAAAADAAAAAAAAIAoAAAADAAAAAMAAAAnAAAAGAAAAAMAAAAAAAAAAAAAAAAAAAAlAAAADAAAAAMAAABMAAAAZAAAAAAAAAAAAAAA//////////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8AAAAAACUAAAAMAAAAAwAAAEwAAABkAAAAAAAAABYAAAD/AAAASgAAAAAAAAAWAAAAAAEAADUAAAAhAPAAAAAAAAAAAAAAAIA/AAAAAAAAAAAAAIA/AAAAAAAAAAAAAAAAAAAAAAAAAAAAAAAAAAAAAAAAAAAlAAAADAAAAAAAAIAoAAAADAAAAAMAAAAnAAAAGAAAAAMAAAAAAAAA////AAAAAAAlAAAADAAAAAMAAABMAAAAZAAAAAkAAAAnAAAAHwAAAEoAAAAJAAAAJwAAABcAAAAkAAAAIQDwAAAAAAAAAAAAAACAPwAAAAAAAAAAAACAPwAAAAAAAAAAAAAAAAAAAAAAAAAAAAAAAAAAAAAAAAAAJQAAAAwAAAAAAACAKAAAAAwAAAADAAAAUgAAAHABAAADAAAA4P///wAAAAAAAAAAAAAAAJABAAAAAAABAAAAAGEAcgBpAGEAbAAAAAAAAAAAAAAAAAAAAAAAAAAAAAAAAAAAAAAAAAAAAAAAAAAAAAAAAAAAAAAAAAAAAAAAAAAAAP//AAAAAAEAAAAA4UopvgEAAAAAAAAAAAAAAQAAAAAAAABw0hQZvgEAAGC4Jxm+AQAARF+ypBjd1QECAAAAAAAAAABKeYb/fwAAyEp5hv9/AAADAAAAAAAAACjafob/fwAA6N5+hv9/AABgB8vQ/38AAFAEUSm+AQAAAgAAAAAAAADIsNbQ/38AAAAAAAAAAAAApuUuph7CAAACAAAAAAAAAAAAAAAAAAAAAAAAAAAAAACZBvy6I/EAAAAAAAAAAAAA6N5+hv9/AADg////AAAAAFDjCRm+AQAAWKSOzFQAAAAAAAAAAAAAAAYAAAAAAAAAAAAAAAAAAAB8o47MZHYACAAAAAAlAAAADAAAAAMAAAAYAAAADAAAAAAAAAASAAAADAAAAAEAAAAWAAAADAAAAAgAAABUAAAAVAAAAAoAAAAnAAAAHgAAAEoAAAABAAAAYfe0QVU1tEEKAAAASwAAAAEAAABMAAAABAAAAAkAAAAnAAAAIAAAAEsAAABQAAAAWAAAABUAAAAWAAAADAAAAAAAAAAlAAAADAAAAAIAAAAnAAAAGAAAAAQAAAAAAAAA////AAAAAAAlAAAADAAAAAQAAABMAAAAZAAAACkAAAAZAAAA9gAAAEoAAAApAAAAGQAAAM4AAAAyAAAAIQDwAAAAAAAAAAAAAACAPwAAAAAAAAAAAACAPwAAAAAAAAAAAAAAAAAAAAAAAAAAAAAAAAAAAAAAAAAAJQAAAAwAAAAAAACAKAAAAAwAAAAEAAAAJwAAABgAAAAEAAAAAAAAAP///wAAAAAAJQAAAAwAAAAEAAAATAAAAGQAAAApAAAAGQAAAPYAAABHAAAAKQAAABkAAADOAAAALwAAACEA8AAAAAAAAAAAAAAAgD8AAAAAAAAAAAAAgD8AAAAAAAAAAAAAAAAAAAAAAAAAAAAAAAAAAAAAAAAAACUAAAAMAAAAAAAAgCgAAAAMAAAABAAAACcAAAAYAAAABAAAAAAAAAD///8AAAAAACUAAAAMAAAABAAAAEwAAABkAAAAKQAAADMAAACNAAAARwAAACkAAAAzAAAAZQAAABUAAAAhAPAAAAAAAAAAAAAAAIA/AAAAAAAAAAAAAIA/AAAAAAAAAAAAAAAAAAAAAAAAAAAAAAAAAAAAAAAAAAAlAAAADAAAAAAAAIAoAAAADAAAAAQAAABSAAAAcAEAAAQAAADw////AAAAAAAAAAAAAAAAkAEAAAAAAAEAAAAAcwBlAGcAbwBlACAAdQBpAAAAAAAAAAAAAAAAAAAAAAAAAAAAAAAAAAAAAAAAAAAAAAAAAAAAAAAAAAAAAAAAAAAAAAAAAAAAAAAAAAAAAAAAAAAACAAAAAAAAAAAAAAAAAAAACASUSkAAIA/HDwAhgAAgD8AAIA/AACAP/7/////////UKyOzFQAAAAgElEpAAAAAP////8AAAAAAAAAAAAAAAAIAAAAAAAAAGAHy9D/fwAAsPVQKQAAgD8cPACGAAAAAMiw1tD/fwAAAAAAAAAAAAAG5S6mHsIAAAAIAAAAAAAAAAAAAAAAAAAAAAAAAAAAAPkH/Loj8QAAAAAAAAAAAACA8r8pAACAP/D///8AAAAAUOMJGb4BAAD4pI7MVAAAAAAAAAAAAAAACQAAAAAAAAAAAAAAAAAAABykjsxkdgAIAAAAACUAAAAMAAAABAAAABgAAAAMAAAAAAAAABIAAAAMAAAAAQAAAB4AAAAYAAAAKQAAADMAAACOAAAASAAAACUAAAAMAAAABAAAAFQAAACUAAAAKgAAADMAAACMAAAARwAAAAEAAABh97RBVTW0QSoAAAAzAAAADAAAAEwAAAAAAAAAAAAAAAAAAAD//////////2QAAABFAGQAdQBhAHIAZABvACAAQQBwAHUAZAAIAAAACQAAAAkAAAAIAAAABgAAAAkAAAAJAAAABAAAAAoAAAAJAAAACQAAAAkAAABLAAAAQAAAADAAAAAFAAAAIAAAAAEAAAABAAAAEAAAAAAAAAAAAAAAGAEAAIAAAAAAAAAAAAAAABgBAACAAAAAJQAAAAwAAAACAAAAJwAAABgAAAAFAAAAAAAAAP///wAAAAAAJQAAAAwAAAAFAAAATAAAAGQAAAAAAAAAUAAAABcBAAB8AAAAAAAAAFAAAAAYAQAALQAAACEA8AAAAAAAAAAAAAAAgD8AAAAAAAAAAAAAgD8AAAAAAAAAAAAAAAAAAAAAAAAAAAAAAAAAAAAAAAAAACUAAAAMAAAAAAAAgCgAAAAMAAAABQAAACcAAAAYAAAABQAAAAAAAAD///8AAAAAACUAAAAMAAAABQAAAEwAAABkAAAACQAAAFAAAAD/AAAAXAAAAAkAAABQAAAA9wAAAA0AAAAhAPAAAAAAAAAAAAAAAIA/AAAAAAAAAAAAAIA/AAAAAAAAAAAAAAAAAAAAAAAAAAAAAAAAAAAAAAAAAAAlAAAADAAAAAAAAIAoAAAADAAAAAUAAAAlAAAADAAAAAEAAAAYAAAADAAAAAAAAAASAAAADAAAAAEAAAAeAAAAGAAAAAkAAABQAAAAAAEAAF0AAAAlAAAADAAAAAEAAABUAAAAlAAAAAoAAABQAAAAVAAAAFwAAAABAAAAYfe0QVU1tEEKAAAAUAAAAAwAAABMAAAAAAAAAAAAAAAAAAAA//////////9kAAAARQBkAHUAYQByAGQAbwAgAEEAcAB1AGQABgAAAAcAAAAHAAAABgAAAAQAAAAHAAAABwAAAAMAAAAHAAAABwAAAAcAAAAHAAAASwAAAEAAAAAwAAAABQAAACAAAAABAAAAAQAAABAAAAAAAAAAAAAAABgBAACAAAAAAAAAAAAAAAAYAQAAgAAAACUAAAAMAAAAAgAAACcAAAAYAAAABQAAAAAAAAD///8AAAAAACUAAAAMAAAABQAAAEwAAABkAAAACQAAAGAAAAD/AAAAbAAAAAkAAABgAAAA9wAAAA0AAAAhAPAAAAAAAAAAAAAAAIA/AAAAAAAAAAAAAIA/AAAAAAAAAAAAAAAAAAAAAAAAAAAAAAAAAAAAAAAAAAAlAAAADAAAAAAAAIAoAAAADAAAAAUAAAAlAAAADAAAAAEAAAAYAAAADAAAAAAAAAASAAAADAAAAAEAAAAeAAAAGAAAAAkAAABgAAAAAAEAAG0AAAAlAAAADAAAAAEAAABUAAAAqAAAAAoAAABgAAAAUgAAAGwAAAABAAAAYfe0QVU1tEEKAAAAYAAAAA8AAABMAAAAAAAAAAAAAAAAAAAA//////////9sAAAAUwBpAG4AZABpAGMAbwAgAFQAaQB0AHUAbABhAHIAAAAGAAAAAwAAAAcAAAAHAAAAAwAAAAUAAAAHAAAAAwAAAAUAAAADAAAABAAAAAcAAAADAAAABgAAAAQAAABLAAAAQAAAADAAAAAFAAAAIAAAAAEAAAABAAAAEAAAAAAAAAAAAAAAGAEAAIAAAAAAAAAAAAAAABgBAACAAAAAJQAAAAwAAAACAAAAJwAAABgAAAAFAAAAAAAAAP///wAAAAAAJQAAAAwAAAAFAAAATAAAAGQAAAAJAAAAcAAAAA4BAAB8AAAACQAAAHAAAAAGAQAADQAAACEA8AAAAAAAAAAAAAAAgD8AAAAAAAAAAAAAgD8AAAAAAAAAAAAAAAAAAAAAAAAAAAAAAAAAAAAAAAAAACUAAAAMAAAAAAAAgCgAAAAMAAAABQAAACUAAAAMAAAAAQAAABgAAAAMAAAAAAAAABIAAAAMAAAAAQAAABYAAAAMAAAAAAAAAFQAAABIAQAACgAAAHAAAAANAQAAfAAAAAEAAABh97RBVTW0QQoAAABwAAAAKgAAAEwAAAAEAAAACQAAAHAAAAAPAQAAfQAAAKAAAABGAGkAcgBtAGEAZABvACAAcABvAHIAOgAgAEUARABVAEEAUgBEAE8AIABBAEwARgBSAEUARABPACAAQQBQAFUARAAgAE0AQQBSAFQASQBOAEUAWgAGAAAAAwAAAAQAAAAJAAAABgAAAAcAAAAHAAAAAwAAAAcAAAAHAAAABAAAAAMAAAADAAAABgAAAAgAAAAIAAAABwAAAAcAAAAIAAAACQAAAAMAAAAHAAAABQAAAAYAAAAHAAAABgAAAAgAAAAJAAAAAwAAAAcAAAAGAAAACAAAAAgAAAADAAAACgAAAAcAAAAHAAAABQAAAAMAAAAIAAAABgAAAAYAAAAWAAAADAAAAAAAAAAlAAAADAAAAAIAAAAOAAAAFAAAAAAAAAAQAAAAFAAAAA==</Object>
</Signature>
</file>

<file path=_xmlsignatures/sig13.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DIlsabdavDlSwiFZL74u2jEq3jEZUzxIqYuIdZpHuuU=</DigestValue>
    </Reference>
    <Reference Type="http://www.w3.org/2000/09/xmldsig#Object" URI="#idOfficeObject">
      <DigestMethod Algorithm="http://www.w3.org/2001/04/xmlenc#sha256"/>
      <DigestValue>Gwzw8TWkEzwsJjPtxRjCH/v7KTgZ213TatQI0Ed1MVA=</DigestValue>
    </Reference>
    <Reference Type="http://uri.etsi.org/01903#SignedProperties" URI="#idSignedProperties">
      <Transforms>
        <Transform Algorithm="http://www.w3.org/TR/2001/REC-xml-c14n-20010315"/>
      </Transforms>
      <DigestMethod Algorithm="http://www.w3.org/2001/04/xmlenc#sha256"/>
      <DigestValue>8VBzkOtx70bCy/hQtD3UvSK08elHP3xTFhNaTZwbQ/g=</DigestValue>
    </Reference>
    <Reference Type="http://www.w3.org/2000/09/xmldsig#Object" URI="#idValidSigLnImg">
      <DigestMethod Algorithm="http://www.w3.org/2001/04/xmlenc#sha256"/>
      <DigestValue>koQyEmO+h6//cCJW+DF0zu2ZdAj+QrkNat3atpK5OIA=</DigestValue>
    </Reference>
    <Reference Type="http://www.w3.org/2000/09/xmldsig#Object" URI="#idInvalidSigLnImg">
      <DigestMethod Algorithm="http://www.w3.org/2001/04/xmlenc#sha256"/>
      <DigestValue>hmxqaHqMO3mtW8LZe/7uR4++VnzZUvEealuv9an/L8c=</DigestValue>
    </Reference>
  </SignedInfo>
  <SignatureValue>DG+f/LoF81O1Y5uuCPNbsdN+VfMmkHikUWM9jfPIEkAWQu8QRg8fYTFxdGZjNNpHhCpJKFFXMPlk
niFCNfnybn2gTj26CPI6uGhKX/f1woQHT+/c09ruFRp5ajKq3U1m5g7IWIPwXf69+pTjdkxyEbXo
aPw1MSPTE/rH/wsHQZTWwojB20goi/Yp9RmEXzjpFAwPux8PYmW60mLa+80Vo+j8/pZGCvxbDWn1
ddvzKaOjBDi+wXMZI0w+8/ttiMQUS8AxGWILpfLt94IQiznEgUWS4sjgollLu36HX8Vbxm/QlsmY
7qAKF60/mhzEpjOevrKC6JdRwaWuO8CA/Aqgdw==</SignatureValue>
  <KeyInfo>
    <X509Data>
      <X509Certificate>MIIH/jCCBeagAwIBAgIIc/jSjyh8N9swDQYJKoZIhvcNAQELBQAwWzEXMBUGA1UEBRMOUlVDIDgwMDUwMTcyLTExGjAYBgNVBAMTEUNBLURPQ1VNRU5UQSBTLkEuMRcwFQYDVQQKEw5ET0NVTUVOVEEgUy5BLjELMAkGA1UEBhMCUFkwHhcNMTkwODE0MTkzMzU1WhcNMjEwODEzMTk0MzU1WjCBpzELMAkGA1UEBhMCUFkxFjAUBgNVBAQMDUFQVUQgTUFSVElORVoxEjAQBgNVBAUTCUNJMTc2NjIyOTEYMBYGA1UEKgwPRURVQVJETyBBTEZSRURPMRcwFQYDVQQKDA5QRVJTT05BIEZJU0lDQTERMA8GA1UECwwIRklSTUEgRjIxJjAkBgNVBAMMHUVEVUFSRE8gQUxGUkVETyBBUFVEIE1BUlRJTkVaMIIBIjANBgkqhkiG9w0BAQEFAAOCAQ8AMIIBCgKCAQEAxyidqqeL/JEfR7sdZs5ElmOAZAm1FYMWqAK/mmZbLccLllZNQuRMuFtmyNs+5Sq1db4ZYr8TzbKgutelccR3IzSG5fQW2M6qegD0uXRek1TmRxfcZHiBYFR0sVmwnl4MPrgHAEnlUab9c8VxXv1wpPc2ykFe8kI9tXC+b7C2CSqPTDMs+tm6pix6Lt83jx78qTkA6jx0a80q4nGf18XQ8bZprn27pf6Ve0bGlsRZZ23L//BmHEgPqajvu3A/QuDvwOz9ElfPIjmoJbAo/WTChSKVoMMrIPtcwc6OWBOlM2iUh9Qm3zv1x7v5aMIsOZoAWVbFXhbRG3/bXvsUOZJoVwIDAQABo4IDdzCCA3MwDAYDVR0TAQH/BAIwADAOBgNVHQ8BAf8EBAMCBeAwKgYDVR0lAQH/BCAwHgYIKwYBBQUHAwEGCCsGAQUFBwMCBggrBgEFBQcDBDAdBgNVHQ4EFgQUhDiMfofHBoy4YA9za8mBHL2srZkwgZYGCCsGAQUFBwEBBIGJMIGGMDkGCCsGAQUFBzABhi1odHRwOi8vd3d3LmRvY3VtZW50YS5jb20ucHkvZmlybWFkaWdpdGFsL29zY3AwSQYIKwYBBQUHMAKGPWh0dHBzOi8vd3d3LmRvY3VtZW50YS5jb20ucHkvZmlybWFkaWdpdGFsL2Rlc2Nhcmdhcy9jYWRvYy5jcnQwHwYDVR0jBBgwFoAUQCasJlxij8b1AlTkjcEaJtbupbIwTwYDVR0fBEgwRjBEoEKgQIY+aHR0cHM6Ly93d3cuZG9jdW1lbnRhLmNvbS5weS9maXJtYWRpZ2l0YWwvZGVzY2FyZ2FzL2NybGRvYy5jcmwwHAYDVR0RBBUwE4ERZWR1YXB1ZEBnbWFpbC5jb20wggHdBgNVHSAEggHUMIIB0DCCAcwGDisGAQQBgvk7AQEBBgEBMIIBuDA/BggrBgEFBQcCARYzaHR0cHM6Ly93d3cuZG9jdW1lbnRhLmNvbS5weS9maXJtYWRpZ2l0YWwvZGVzY2FyZ2FzMIHABggrBgEFBQcCAjCBsxqBsEVzdGUgZXMgdW4gY2VydGlmaWNhZG8gZGUgcGVyc29uYSBm7XNpY2EgY3V5YSBjbGF2ZSBwcml2YWRhIGVzdOEgY29udGVuaWRhIGVuIHVuIG3zZHVsbyBkZSBoYXJkd2FyZSBzZWd1cm8geSBzdSBmaW5hbGlkYWQgZXMgYXV0ZW50aWNhciBhIHN1IHRpdHVsYXIgbyBnZW5lcmFyIGZpcm1hcyBkaWdpdGFsZXMuMIGxBggrBgEFBQcCAjCBpBqBoVRoaXMgaXMgYW4gZW5kIHVzZXIgY2VydGlmaWNhdGUgd2hvc2UgcHJpdmF0ZSBrZXkgaXMgZW1iZWRkZWQgd2l0aGluIGEgc2VjdXJlIGhhcmR3YXJlIG1vZHVsZSB0aGF0IGFpbXMgdG8gYXV0aGVudGljYXRlIGl0cyBvd25lciBvciBnZW5lcmF0ZSBkaWdpdGFsIHNpZ25hdHVyZXMuMA0GCSqGSIb3DQEBCwUAA4ICAQD5H+DVL/K+k1bbaB2bEgGfqighS6w4ZMW0wXodtcEIqJdDR4cb+PxfiRbF1tRh0m8sVGwu0WR+Y7VawmMz33dDHhU2QGUq/9pI0Lw6dw9l1dPGKpe9S0fJgxrMLDBjFdE0TQIN+I4j7gl8nnnMlnWFv0e2ncmSq5nyA3pDOO5TTwKnpQ7D6oGa83yns2Fwd8SoHtgUptV4Sp0f1El7NZotq6K92usDfjccxtd9DsoGn2F71UHcl8HrH06wfFdXExUedDXzoB7nKxlWCrWCxajkd4oyM0qCSTfQMTWDvrC0ypo+ShJ1wrmZprmo7CtgI9CyTvFpJ1P1cBpVcgpp/dPQHAXExqGBGRqMC7IZRPeN6+uPpsiydqFTzBrgSz3DiN6iPKV8mgclbE+33nxy7taEg7dscgmgpu4NfOCqfdl3KqQe8GFUd6ZAQxcg4ldXvQhc08m4utTz8/31IilKlIS4uD4nT4j54z+Evz0sMN7n5tsW1CrL3DvIVXbyS1hDHEidBWuoai67FtDxvlcbAbMT/Ljm6WdndgaUFGMYyrxSQT2qKsICUa6YJi9398nTMaHyLJkfWWJPVROCqCvuscBpLeB9aFLJIkynL1Q8p5QrvwuRW/SAZenSe1rf8ZI+XT6/yW9mufmtPDn9/ODmXZb0mbYscvcn4tdGZpiEY8xL1Q==</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Transform>
          <Transform Algorithm="http://www.w3.org/TR/2001/REC-xml-c14n-20010315"/>
        </Transforms>
        <DigestMethod Algorithm="http://www.w3.org/2001/04/xmlenc#sha256"/>
        <DigestValue>SvtLgLHWwOe2+41fuNrh9MPG5Bh3+j+tOUplp0lR7Bs=</DigestValue>
      </Reference>
      <Reference URI="/xl/calcChain.xml?ContentType=application/vnd.openxmlformats-officedocument.spreadsheetml.calcChain+xml">
        <DigestMethod Algorithm="http://www.w3.org/2001/04/xmlenc#sha256"/>
        <DigestValue>SqpYC5/14lNwKk7+KBP07EZ4sZac0eTofWUGWiBU1bo=</DigestValue>
      </Reference>
      <Reference URI="/xl/comments1.xml?ContentType=application/vnd.openxmlformats-officedocument.spreadsheetml.comments+xml">
        <DigestMethod Algorithm="http://www.w3.org/2001/04/xmlenc#sha256"/>
        <DigestValue>dj46mCEo3NAeuRogmgy49aJTqfbX0/eIqs3gnVV2/JY=</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YHVu9mfH7V1ojJZZGe0raSx5xHTqsPuldcEKZklKsN8=</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LTdoXsbqg2CimSiOSPgxq3wBxs/dfjOovnwDkc8k/dE=</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LTdoXsbqg2CimSiOSPgxq3wBxs/dfjOovnwDkc8k/dE=</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LTdoXsbqg2CimSiOSPgxq3wBxs/dfjOovnwDkc8k/dE=</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fNs94qbZ7SnZ1EAViIPOZf0qbzPZdDm1Oq9dFuuYn0s=</DigestValue>
      </Reference>
      <Reference URI="/xl/drawings/drawing1.xml?ContentType=application/vnd.openxmlformats-officedocument.drawing+xml">
        <DigestMethod Algorithm="http://www.w3.org/2001/04/xmlenc#sha256"/>
        <DigestValue>HKyZ+6PyU4zGVHYjrcyRuIvAXoArNo2kHgtHRpAwV8s=</DigestValue>
      </Reference>
      <Reference URI="/xl/drawings/vmlDrawing1.vml?ContentType=application/vnd.openxmlformats-officedocument.vmlDrawing">
        <DigestMethod Algorithm="http://www.w3.org/2001/04/xmlenc#sha256"/>
        <DigestValue>ByU0RZm/6icBljsn7ZbFGjsBet5qa2JnHkps4R3xgNM=</DigestValue>
      </Reference>
      <Reference URI="/xl/drawings/vmlDrawing2.vml?ContentType=application/vnd.openxmlformats-officedocument.vmlDrawing">
        <DigestMethod Algorithm="http://www.w3.org/2001/04/xmlenc#sha256"/>
        <DigestValue>HsJcxbVe+qNWxY5ZMwVTCTUPtLZMgAS5YepPmMO3/SI=</DigestValue>
      </Reference>
      <Reference URI="/xl/drawings/vmlDrawing3.vml?ContentType=application/vnd.openxmlformats-officedocument.vmlDrawing">
        <DigestMethod Algorithm="http://www.w3.org/2001/04/xmlenc#sha256"/>
        <DigestValue>vrQwKwn3ikDv5LsBfX7GiarfUMqTH/otu6928+bWoQs=</DigestValue>
      </Reference>
      <Reference URI="/xl/drawings/vmlDrawing4.vml?ContentType=application/vnd.openxmlformats-officedocument.vmlDrawing">
        <DigestMethod Algorithm="http://www.w3.org/2001/04/xmlenc#sha256"/>
        <DigestValue>QDTYbq/eg3wR4MtrDEepI+nKnYr/Hfugxd1W1BgUgS8=</DigestValue>
      </Reference>
      <Reference URI="/xl/drawings/vmlDrawing5.vml?ContentType=application/vnd.openxmlformats-officedocument.vmlDrawing">
        <DigestMethod Algorithm="http://www.w3.org/2001/04/xmlenc#sha256"/>
        <DigestValue>4kGGSF0qJt6VJoFrulYlLObjjmf0cfYhyQWDSxEwv9s=</DigestValue>
      </Reference>
      <Reference URI="/xl/media/image1.emf?ContentType=image/x-emf">
        <DigestMethod Algorithm="http://www.w3.org/2001/04/xmlenc#sha256"/>
        <DigestValue>H/w1GFhLXnY6BNx2PhlIQZFDdVTtUk7bFhR8tTggslE=</DigestValue>
      </Reference>
      <Reference URI="/xl/media/image2.emf?ContentType=image/x-emf">
        <DigestMethod Algorithm="http://www.w3.org/2001/04/xmlenc#sha256"/>
        <DigestValue>aaajaZRwcG8YOW4RiuNR4Y3+NIqz/YpwOzpC0Ui/UdA=</DigestValue>
      </Reference>
      <Reference URI="/xl/media/image3.emf?ContentType=image/x-emf">
        <DigestMethod Algorithm="http://www.w3.org/2001/04/xmlenc#sha256"/>
        <DigestValue>a1swBCWxxcOQpjnArNkABKyvPd/36OpNmkDu20mvids=</DigestValue>
      </Reference>
      <Reference URI="/xl/media/image4.emf?ContentType=image/x-emf">
        <DigestMethod Algorithm="http://www.w3.org/2001/04/xmlenc#sha256"/>
        <DigestValue>ekTmrI9qzXL3QxlVKVT98wSAyIBnG3BWdg+GJjyoAuQ=</DigestValue>
      </Reference>
      <Reference URI="/xl/media/image5.emf?ContentType=image/x-emf">
        <DigestMethod Algorithm="http://www.w3.org/2001/04/xmlenc#sha256"/>
        <DigestValue>9r1qjwkCEJOrWb0ZmN9CIP2w3mxOtiMbqSlF0m8tdMA=</DigestValue>
      </Reference>
      <Reference URI="/xl/printerSettings/printerSettings1.bin?ContentType=application/vnd.openxmlformats-officedocument.spreadsheetml.printerSettings">
        <DigestMethod Algorithm="http://www.w3.org/2001/04/xmlenc#sha256"/>
        <DigestValue>YmlNx0fbwwNBEGF0RvxQdFOj8ICfW2aC5ya0H7vEQfw=</DigestValue>
      </Reference>
      <Reference URI="/xl/printerSettings/printerSettings2.bin?ContentType=application/vnd.openxmlformats-officedocument.spreadsheetml.printerSettings">
        <DigestMethod Algorithm="http://www.w3.org/2001/04/xmlenc#sha256"/>
        <DigestValue>xsCjjPzCWd5UTOKxf9cRsV8M4zHH+quoJqAf9b+vaZI=</DigestValue>
      </Reference>
      <Reference URI="/xl/printerSettings/printerSettings3.bin?ContentType=application/vnd.openxmlformats-officedocument.spreadsheetml.printerSettings">
        <DigestMethod Algorithm="http://www.w3.org/2001/04/xmlenc#sha256"/>
        <DigestValue>FLifMMW5UlLOUkpcqJGjhMbaevjgUnUQwEEg5oUA/N4=</DigestValue>
      </Reference>
      <Reference URI="/xl/printerSettings/printerSettings4.bin?ContentType=application/vnd.openxmlformats-officedocument.spreadsheetml.printerSettings">
        <DigestMethod Algorithm="http://www.w3.org/2001/04/xmlenc#sha256"/>
        <DigestValue>8dq9D3+wycTd/6Z99wFMEMlVKFUQWTr4wt6E7nw1/Y0=</DigestValue>
      </Reference>
      <Reference URI="/xl/printerSettings/printerSettings5.bin?ContentType=application/vnd.openxmlformats-officedocument.spreadsheetml.printerSettings">
        <DigestMethod Algorithm="http://www.w3.org/2001/04/xmlenc#sha256"/>
        <DigestValue>Ik7rzi69RdvqvRaDrPoMKTh4ZHgUlx4hbxyJVwW2Q18=</DigestValue>
      </Reference>
      <Reference URI="/xl/sharedStrings.xml?ContentType=application/vnd.openxmlformats-officedocument.spreadsheetml.sharedStrings+xml">
        <DigestMethod Algorithm="http://www.w3.org/2001/04/xmlenc#sha256"/>
        <DigestValue>dEVlYMjn/T2L8fuW07yVaRza4cORTuUahk3Qio63RzI=</DigestValue>
      </Reference>
      <Reference URI="/xl/styles.xml?ContentType=application/vnd.openxmlformats-officedocument.spreadsheetml.styles+xml">
        <DigestMethod Algorithm="http://www.w3.org/2001/04/xmlenc#sha256"/>
        <DigestValue>HaqmaUN6rLKT1syysYu8fZl6UtrVNUGBxypCnMXP/MA=</DigestValue>
      </Reference>
      <Reference URI="/xl/theme/theme1.xml?ContentType=application/vnd.openxmlformats-officedocument.theme+xml">
        <DigestMethod Algorithm="http://www.w3.org/2001/04/xmlenc#sha256"/>
        <DigestValue>Q1Y4CPpXAEfTWbGgm5zElx8B0pHQK4RzdZXVzDJUMDc=</DigestValue>
      </Reference>
      <Reference URI="/xl/workbook.xml?ContentType=application/vnd.openxmlformats-officedocument.spreadsheetml.sheet.main+xml">
        <DigestMethod Algorithm="http://www.w3.org/2001/04/xmlenc#sha256"/>
        <DigestValue>ZOKBtElS2IYUm80TAv0u0C5U9iKpEZE++znhAVZY7hk=</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akUnFniyHKwcqVlub1OZRsfQvqGOzSpgPk/OZAPfvQY=</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G4fB2Vrf8KyAdhLiBGuydKBfDiUZuOfhnVshmpN+Exk=</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b1MQUVCmhQXYdYToMKZKh+xcYDt+Yv6QIM5V/T7KSB4=</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qHG/OymaPou4I0qSW0Y8/4NaGO2A2j7PweiYO7r7gxs=</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LF7UTF088hHJKAxD/om/otm5mfHVRsrAzh16ymO//YU=</DigestValue>
      </Reference>
      <Reference URI="/xl/worksheets/sheet1.xml?ContentType=application/vnd.openxmlformats-officedocument.spreadsheetml.worksheet+xml">
        <DigestMethod Algorithm="http://www.w3.org/2001/04/xmlenc#sha256"/>
        <DigestValue>ZwsTE9u9TclPNMeG6om2ETA3adETqnNW5uz+4VqSTPc=</DigestValue>
      </Reference>
      <Reference URI="/xl/worksheets/sheet2.xml?ContentType=application/vnd.openxmlformats-officedocument.spreadsheetml.worksheet+xml">
        <DigestMethod Algorithm="http://www.w3.org/2001/04/xmlenc#sha256"/>
        <DigestValue>PKGfMpEAgkSx/CCxn6OgPRZg6dVRRBj292D+lFJDIsk=</DigestValue>
      </Reference>
      <Reference URI="/xl/worksheets/sheet3.xml?ContentType=application/vnd.openxmlformats-officedocument.spreadsheetml.worksheet+xml">
        <DigestMethod Algorithm="http://www.w3.org/2001/04/xmlenc#sha256"/>
        <DigestValue>UBG2nz2fX+dslwTv0PpnRH+PoKbZTbIgL1VWdHwZQm0=</DigestValue>
      </Reference>
      <Reference URI="/xl/worksheets/sheet4.xml?ContentType=application/vnd.openxmlformats-officedocument.spreadsheetml.worksheet+xml">
        <DigestMethod Algorithm="http://www.w3.org/2001/04/xmlenc#sha256"/>
        <DigestValue>2yH1pto8IM0F4na0YzOqR6AEl/jvvR6jZ55a9Aq31SY=</DigestValue>
      </Reference>
      <Reference URI="/xl/worksheets/sheet5.xml?ContentType=application/vnd.openxmlformats-officedocument.spreadsheetml.worksheet+xml">
        <DigestMethod Algorithm="http://www.w3.org/2001/04/xmlenc#sha256"/>
        <DigestValue>lrqStwTRxhvfBYao+ZEDszpUI6l5WrG6/coKRmzPFE0=</DigestValue>
      </Reference>
    </Manifest>
    <SignatureProperties>
      <SignatureProperty Id="idSignatureTime" Target="#idPackageSignature">
        <mdssi:SignatureTime xmlns:mdssi="http://schemas.openxmlformats.org/package/2006/digital-signature">
          <mdssi:Format>YYYY-MM-DDThh:mm:ssTZD</mdssi:Format>
          <mdssi:Value>2020-03-13T18:47:45Z</mdssi:Value>
        </mdssi:SignatureTime>
      </SignatureProperty>
    </SignatureProperties>
  </Object>
  <Object Id="idOfficeObject">
    <SignatureProperties>
      <SignatureProperty Id="idOfficeV1Details" Target="#idPackageSignature">
        <SignatureInfoV1 xmlns="http://schemas.microsoft.com/office/2006/digsig">
          <SetupID>{3A9BACB5-16B5-4EFA-A3DC-582852CADACD}</SetupID>
          <SignatureText>Eduardo Apud</SignatureText>
          <SignatureImage/>
          <SignatureComments/>
          <WindowsVersion>10.0</WindowsVersion>
          <OfficeVersion>16.0.10356/14</OfficeVersion>
          <ApplicationVersion>16.0.10356</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2020-03-13T18:47:45Z</xd:SigningTime>
          <xd:SigningCertificate>
            <xd:Cert>
              <xd:CertDigest>
                <DigestMethod Algorithm="http://www.w3.org/2001/04/xmlenc#sha256"/>
                <DigestValue>y2h5CliJMVRljTh1ta/qDteQFtsnmKm3jxTexYUtap8=</DigestValue>
              </xd:CertDigest>
              <xd:IssuerSerial>
                <X509IssuerName>C=PY, O=DOCUMENTA S.A., CN=CA-DOCUMENTA S.A., SERIALNUMBER=RUC 80050172-1</X509IssuerName>
                <X509SerialNumber>8356660620887341019</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qTCCBZGgAwIBAgIQWC+ij8rcjflWoRe765RflzANBgkqhkiG9w0BAQsFADBvMQswCQYDVQQGEwJQWTErMCkGA1UECgwiTWluaXN0ZXJpbyBkZSBJbmR1c3RyaWEgeSBDb21lcmNpbzEzMDEGA1UEAwwqQXV0b3JpZGFkIENlcnRpZmljYWRvcmEgUmHDrXogZGVsIFBhcmFndWF5MB4XDTE2MDEyMTE3MzkwN1oXDTI2MDEyMTE3MzkwN1owWzEXMBUGA1UEBRMOUlVDIDgwMDUwMTcyLTExGjAYBgNVBAMTEUNBLURPQ1VNRU5UQSBTLkEuMRcwFQYDVQQKEw5ET0NVTUVOVEEgUy5BLjELMAkGA1UEBhMCUFkwggIiMA0GCSqGSIb3DQEBAQUAA4ICDwAwggIKAoICAQD945XFHgasDzMiYEmYi3plyca69N8oZ2P/hk+D/VTF+X5H6btEEiBu1KNEf35B5e2pyeOAOBsduFcJAgh3tjNAQGcY057ad1eCdBf6pbXv8Mhio0jlcGSvlmF+OVTTYvTUwF2HbgHDqOiQDJpnDzMhVXmNKfKH7W62QYKp0fKB8F8li1ChNt30za2bqzeTntqq3kCXHlhbjHlLMHqV76MgsEeHuSJMtxOBbQatlxyJRmcEfUyF/hu8A8q3caWLFOzfsJbTfpAxkxo3/ewkRVF/SAj70/3VBrw+IY/9TTTeS2oYrWkurC3tT5KTmwr1mMKIBprkVRVqzWuh+4HyPmgF/u4kqI6A8xiA1mdsk+hCP5zICkEv+qwjP9mK4pq1gTvjvuQ6sbu2+qBaUi5nTr/L81Y5vSvLOR0Hod7GmCx9p7JWMzEVAGmh28F0ZqPt5Ry37w4DLdtrBJPzdyso36OZseNaXM3puukBisbv2vyt2ydUvuLwEbl2oYDKcvfifCLauqlgwCv5BKFuxBDL/KKaxnJZBYKbEtgY9ztwYEY8xyAbyQqH/JAB88VW04vw7GVkdUPu7mw1udKafyJXRrqlsrAbCTWdtwYuXJPj3mi/x3z6+Fg1+kx9izYU/5+DtGLhk3YN0eIObqtjUjBhqT+u1rJ3iZtalwRtDBhEb5ehrQIDAQABo4ICUzCCAk8wEgYDVR0TAQH/BAgwBgEB/wIBADAOBgNVHQ8BAf8EBAMCAQYwHQYDVR0OBBYEFEAmrCZcYo/G9QJU5I3BGibW7qWyMB8GA1UdIwQYMBaAFMLEEfIqaEQMACjsTNYp25L7Xr3WMIGJBggrBgEFBQcBAQR9MHswPgYIKwYBBQUHMAKGMmh0dHA6Ly93d3cuYWNyYWl6Lmdvdi5weS9jcnQvYWNfcmFpel9weV9zaGEyNTYuY3J0MDkGCCsGAQUFBzABhi1odHRwOi8vd3d3LmRvY3VtZW50YS5jb20ucHkvZmlybWFkaWdpdGFsL29jc3AwggEdBgNVHSAEggEUMIIBEDCCAQwGA1UdIDCCAQMwNgYIKwYBBQUHAgEWKmh0dHA6Ly93d3cuYWNyYWl6Lmdvdi5weS9jcHMvcG9saXRpY2FzLnBkZjBmBggrBgEFBQcCAjBaGlhDZXJ0aWZpY2Fkb3MgZW1pdGlkb3MgZGVudHJvIGRlbCBtYXJjbyBkZSBsYSBQS0kgUGFyYWd1YXkgYmFqbyBsYSBqZXJhcnF1aWEgZGUgc3UgQUNSYWl6MGEGCCsGAQUFBwICMFUaU0lzc3VlZCBDZXJ0aWZpY2F0ZXMgaW4gdGhlIHNjb3BlIG9mIHRoZSBQS0kgUGFyYWd1YXkgdW5kZXIgdGhlIGhpZXJhY2h5IG9mIFJPT1QgQ0EuMDwGA1UdHwQ1MDMwMaAvoC2GK2h0dHA6Ly93d3cuYWNyYWl6Lmdvdi5weS9hcmwvYWNfcmFpel9weS5jcmwwDQYJKoZIhvcNAQELBQADggIBAGK+wo/po7oT9Qq40OltXGGgBIA3i4NGFQ5UBsWU3tI+O3jNkBi/9k/BkYHVT9UxWNHUxoZw+QJsAKl5f8wQksVH18Scq5Z+RUSBQ7v1hvvH1m2P7FXcB0nf+nwDVoDyGv57EmhKofwQibUzKajDts6JrsXyugQhVbLynSCw4qPMJLpImpL21LxxVMcryQMYymYUAr3DrMLOUuXxKLXCSOf8oP/PSmBvKldr2xeGJ5kowMxq0Af8mn7+pnm3yi0Ons5plFugKv3eSAmBY3zBS5NGPt9FFY/9FeNbCNXLEIRhaCx3T/6lSfIJZU5fCfLUY3y0hkSwuoK1gf/hHFyqyN/PrJ8E9PbyEzpMYwc51K+PhRRMcrJaD9txveHz8XjDrjjoISL+ZV54LMzUi5sF++nG79TLxDaC4vBtg6I8mOooFqzbsYgM3R4SaElTQIv6dSEZX1wKJXh25RbldqePe4Alnwe3vU97ZrTEpKPQkRM4lPJVElOicbYR1Wx5xrvyFucagF6IVeP4IZLJt1L4rbiSzPq027Q8jECgeJeRQWVKS8nQ8KyMfA0tgAuL3Vtub5pSbMI3xqtQwdJtOgwFj2iVp1BQv3XegF6OySbw/sk46AGWOTwb6vwUPq5TfnuNzO92keBxGg+aWylEC25zYFPYpAq384g5lmVaV53zmp1f</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Object Id="idValidSigLnImg">AQAAAGwAAAAAAAAAAAAAABcBAAB/AAAAAAAAAAAAAAC+GAAARAsAACBFTUYAAAEArBsAAKoAAAAGAAAAAAAAAAAAAAAAAAAAVgUAAAADAAA1AQAArQAAAAAAAAAAAAAAAAAAAAi3BADIowIACgAAABAAAAAAAAAAAAAAAEsAAAAQAAAAAAAAAAUAAAAeAAAAGAAAAAAAAAAAAAAAGAEAAIAAAAAnAAAAGAAAAAEAAAAAAAAAAAAAAAAAAAAlAAAADAAAAAEAAABMAAAAZAAAAAAAAAAAAAAAFwEAAH8AAAAAAAAAAAAAABg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AXAQAAfwAAAAAAAAAAAAAAGAEAAIAAAAAhAPAAAAAAAAAAAAAAAIA/AAAAAAAAAAAAAIA/AAAAAAAAAAAAAAAAAAAAAAAAAAAAAAAAAAAAAAAAAAAlAAAADAAAAAAAAIAoAAAADAAAAAEAAAAnAAAAGAAAAAEAAAAAAAAA8PDwAAAAAAAlAAAADAAAAAEAAABMAAAAZAAAAAAAAAAAAAAAFwEAAH8AAAAAAAAAAAAAABgBAACAAAAAIQDwAAAAAAAAAAAAAACAPwAAAAAAAAAAAACAPwAAAAAAAAAAAAAAAAAAAAAAAAAAAAAAAAAAAAAAAAAAJQAAAAwAAAAAAACAKAAAAAwAAAABAAAAJwAAABgAAAABAAAAAAAAAPDw8AAAAAAAJQAAAAwAAAABAAAATAAAAGQAAAAAAAAAAAAAABcBAAB/AAAAAAAAAAAAAAAYAQAAgAAAACEA8AAAAAAAAAAAAAAAgD8AAAAAAAAAAAAAgD8AAAAAAAAAAAAAAAAAAAAAAAAAAAAAAAAAAAAAAAAAACUAAAAMAAAAAAAAgCgAAAAMAAAAAQAAACcAAAAYAAAAAQAAAAAAAADw8PAAAAAAACUAAAAMAAAAAQAAAEwAAABkAAAAAAAAAAAAAAAXAQAAfwAAAAAAAAAAAAAAGAEAAIAAAAAhAPAAAAAAAAAAAAAAAIA/AAAAAAAAAAAAAIA/AAAAAAAAAAAAAAAAAAAAAAAAAAAAAAAAAAAAAAAAAAAlAAAADAAAAAAAAIAoAAAADAAAAAEAAAAnAAAAGAAAAAEAAAAAAAAA////AAAAAAAlAAAADAAAAAEAAABMAAAAZAAAAAAAAAAAAAAAFwEAAH8AAAAAAAAAAAAAABgBAACAAAAAIQDwAAAAAAAAAAAAAACAPwAAAAAAAAAAAACAPwAAAAAAAAAAAAAAAAAAAAAAAAAAAAAAAAAAAAAAAAAAJQAAAAwAAAAAAACAKAAAAAwAAAABAAAAJwAAABgAAAABAAAAAAAAAP///wAAAAAAJQAAAAwAAAABAAAATAAAAGQAAAAAAAAAAAAAABcBAAB/AAAAAAAAAAAAAAAY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L0AAAAEAAAA9gAAABAAAAC9AAAABAAAADoAAAANAAAAIQDwAAAAAAAAAAAAAACAPwAAAAAAAAAAAACAPwAAAAAAAAAAAAAAAAAAAAAAAAAAAAAAAAAAAAAAAAAAJQAAAAwAAAAAAACAKAAAAAwAAAABAAAAUgAAAHABAAABAAAA9f///wAAAAAAAAAAAAAAAJABAAAAAAABAAAAAHMAZQBnAG8AZQAgAHUAaQAAAAAAAAAAAAAAAAAAAAAAAAAAAAAAAAAAAAAAAAAAAAAAAAAAAAAAAAAAAAAAAAAAAAAAABnS0/9/AAAAAAAAAAAAACgSAAAAAAAAQAAAwP9/AADQRmbT/38AAD6c1Yf/fwAABAAAAAAAAADQRmbT/38AACm7j8xUAAAAAAAAAAAAAADgPZwhvgEAAAAAAAC+AQAASAAAAAAAAACwYzWI/38AACBTPoj/fwAAwL8MiAAAAAABAAAAAAAAAI5/NYj/fwAAAABm0/9/AAAAAAAAAAAAAAAAAAAAAAAAAAAAAAAAAAB5HP26I/EAAHALAAAAAAAAUOMJGb4BAAB4vY/MVAAAAAAAAAAAAAAAAAAAAAAAAAAAAAAAAAAAAAAAAAAAAAAA2byPzFQAAADfddWHZHYACAAAAAAlAAAADAAAAAEAAAAYAAAADAAAAAAAAAASAAAADAAAAAEAAAAeAAAAGAAAAL0AAAAEAAAA9wAAABEAAAAlAAAADAAAAAEAAABUAAAAiAAAAL4AAAAEAAAA9QAAABAAAAABAAAAYfe0QVU1tEG+AAAABAAAAAoAAABMAAAAAAAAAAAAAAAAAAAA//////////9gAAAAMQAzAC8AMAAzAC8AMgAwADIAMAAGAAAABgAAAAQAAAAGAAAABgAAAAQAAAAGAAAABgAAAAYAAAAGAAAASwAAAEAAAAAwAAAABQAAACAAAAABAAAAAQAAABAAAAAAAAAAAAAAABgBAACAAAAAAAAAAAAAAAAYAQAAgAAAAFIAAABwAQAAAgAAABAAAAAHAAAAAAAAAAAAAAC8AgAAAAAAAAECAiJTAHkAcwB0AGUAbQAAAAAAAAAAAAAAAAAAAAAAAAAAAAAAAAAAAAAAAAAAAAAAAAAAAAAAAAAAAAAAAAAAAAAAAAAAAAD///8BAAAAYFZm0/9/AAAJAAAAAAAAAAkAAAC+AQAApZvVh/9/AAAAAAAAAAAAAP////8AAAAAmLSOzFQAAACQu7cgvgEAABEAAAD/fwAAAAAAAAAAAAAAAAAAAAAAAAAAAAAAAAAAYAfL0P9/AAARAAAAAAAAAHDjwCAAAAAAyLDW0P9/AAAAAAAAAAAAAP7/////////e0yLx/9/AAAAAAAAAAAAAAAAAAAAAAAAyRT8uiPxAABGf7fQAAAAABXCkt+lMQAA4LzcIL4BAABQ4wkZvgEAAPC1jsxUAAAAAAAAAAAAAAAHAAAAAAAAAAAAAAAAAAAALLWOzGR2AAgAAAAAJQAAAAwAAAACAAAAJwAAABgAAAADAAAAAAAAAAAAAAAAAAAAJQAAAAwAAAADAAAATAAAAGQAAAAAAAAAAAAAAP//////////AAAAABYAAAAAAAAANQAAACEA8AAAAAAAAAAAAAAAgD8AAAAAAAAAAAAAgD8AAAAAAAAAAAAAAAAAAAAAAAAAAAAAAAAAAAAAAAAAACUAAAAMAAAAAAAAgCgAAAAMAAAAAwAAACcAAAAYAAAAAwAAAAAAAAAAAAAAAAAAACUAAAAMAAAAAwAAAEwAAABkAAAAAAAAAAAAAAD//////////wAAAAAWAAAAAAEAAAAAAAAhAPAAAAAAAAAAAAAAAIA/AAAAAAAAAAAAAIA/AAAAAAAAAAAAAAAAAAAAAAAAAAAAAAAAAAAAAAAAAAAlAAAADAAAAAAAAIAoAAAADAAAAAMAAAAnAAAAGAAAAAMAAAAAAAAAAAAAAAAAAAAlAAAADAAAAAMAAABMAAAAZAAAAAAAAAAAAAAA//////////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8AAAAAACUAAAAMAAAAAwAAAEwAAABkAAAAAAAAABYAAAD/AAAASgAAAAAAAAAWAAAAAAEAADUAAAAhAPAAAAAAAAAAAAAAAIA/AAAAAAAAAAAAAIA/AAAAAAAAAAAAAAAAAAAAAAAAAAAAAAAAAAAAAAAAAAAlAAAADAAAAAAAAIAoAAAADAAAAAMAAAAnAAAAGAAAAAMAAAAAAAAA////AAAAAAAlAAAADAAAAAMAAABMAAAAZAAAAAkAAAAnAAAAHwAAAEoAAAAJAAAAJwAAABcAAAAkAAAAIQDwAAAAAAAAAAAAAACAPwAAAAAAAAAAAACAPwAAAAAAAAAAAAAAAAAAAAAAAAAAAAAAAAAAAAAAAAAAJQAAAAwAAAAAAACAKAAAAAwAAAADAAAAUgAAAHABAAADAAAA4P///wAAAAAAAAAAAAAAAJABAAAAAAABAAAAAGEAcgBpAGEAbAAAAAAAAAAAAAAAAAAAAAAAAAAAAAAAAAAAAAAAAAAAAAAAAAAAAAAAAAAAAAAAAAAAAAAAAAAAAP//AAAAAAEAAAAA4UopvgEAAAAAAAAAAAAAAQAAAAAAAABw0hQZvgEAAGC4Jxm+AQAARF+ypBjd1QECAAAAAAAAAABKeYb/fwAAyEp5hv9/AAADAAAAAAAAACjafob/fwAA6N5+hv9/AABgB8vQ/38AAFAEUSm+AQAAAgAAAAAAAADIsNbQ/38AAAAAAAAAAAAApuUuph7CAAACAAAAAAAAAAAAAAAAAAAAAAAAAAAAAACZBvy6I/EAAAAAAAAAAAAA6N5+hv9/AADg////AAAAAFDjCRm+AQAAWKSOzFQAAAAAAAAAAAAAAAYAAAAAAAAAAAAAAAAAAAB8o47MZHYACAAAAAAlAAAADAAAAAMAAAAYAAAADAAAAAAAAAASAAAADAAAAAEAAAAWAAAADAAAAAgAAABUAAAAVAAAAAoAAAAnAAAAHgAAAEoAAAABAAAAYfe0QVU1tEEKAAAASwAAAAEAAABMAAAABAAAAAkAAAAnAAAAIAAAAEsAAABQAAAAWAAAABUAAAAWAAAADAAAAAAAAAAlAAAADAAAAAIAAAAnAAAAGAAAAAQAAAAAAAAA////AAAAAAAlAAAADAAAAAQAAABMAAAAZAAAACkAAAAZAAAA9gAAAEoAAAApAAAAGQAAAM4AAAAyAAAAIQDwAAAAAAAAAAAAAACAPwAAAAAAAAAAAACAPwAAAAAAAAAAAAAAAAAAAAAAAAAAAAAAAAAAAAAAAAAAJQAAAAwAAAAAAACAKAAAAAwAAAAEAAAAJwAAABgAAAAEAAAAAAAAAP///wAAAAAAJQAAAAwAAAAEAAAATAAAAGQAAAApAAAAGQAAAPYAAABHAAAAKQAAABkAAADOAAAALwAAACEA8AAAAAAAAAAAAAAAgD8AAAAAAAAAAAAAgD8AAAAAAAAAAAAAAAAAAAAAAAAAAAAAAAAAAAAAAAAAACUAAAAMAAAAAAAAgCgAAAAMAAAABAAAACcAAAAYAAAABAAAAAAAAAD///8AAAAAACUAAAAMAAAABAAAAEwAAABkAAAAKQAAADMAAACNAAAARwAAACkAAAAzAAAAZQAAABUAAAAhAPAAAAAAAAAAAAAAAIA/AAAAAAAAAAAAAIA/AAAAAAAAAAAAAAAAAAAAAAAAAAAAAAAAAAAAAAAAAAAlAAAADAAAAAAAAIAoAAAADAAAAAQAAABSAAAAcAEAAAQAAADw////AAAAAAAAAAAAAAAAkAEAAAAAAAEAAAAAcwBlAGcAbwBlACAAdQBpAAAAAAAAAAAAAAAAAAAAAAAAAAAAAAAAAAAAAAAAAAAAAAAAAAAAAAAAAAAAAAAAAAAAAAAAAAAAAAAAAAAAAAAAAAAACAAAAAAAAAAAAAAAAAAAACASUSkAAIA/HDwAhgAAgD8AAIA/AACAP/7/////////UKyOzFQAAAAgElEpAAAAAP////8AAAAAAAAAAAAAAAAIAAAAAAAAAGAHy9D/fwAAsPVQKQAAgD8cPACGAAAAAMiw1tD/fwAAAAAAAAAAAAAG5S6mHsIAAAAIAAAAAAAAAAAAAAAAAAAAAAAAAAAAAPkH/Loj8QAAAAAAAAAAAACA8r8pAACAP/D///8AAAAAUOMJGb4BAAD4pI7MVAAAAAAAAAAAAAAACQAAAAAAAAAAAAAAAAAAABykjsxkdgAIAAAAACUAAAAMAAAABAAAABgAAAAMAAAAAAAAABIAAAAMAAAAAQAAAB4AAAAYAAAAKQAAADMAAACOAAAASAAAACUAAAAMAAAABAAAAFQAAACUAAAAKgAAADMAAACMAAAARwAAAAEAAABh97RBVTW0QSoAAAAzAAAADAAAAEwAAAAAAAAAAAAAAAAAAAD//////////2QAAABFAGQAdQBhAHIAZABvACAAQQBwAHUAZAAIAAAACQAAAAkAAAAIAAAABgAAAAkAAAAJAAAABAAAAAoAAAAJAAAACQAAAAkAAABLAAAAQAAAADAAAAAFAAAAIAAAAAEAAAABAAAAEAAAAAAAAAAAAAAAGAEAAIAAAAAAAAAAAAAAABgBAACAAAAAJQAAAAwAAAACAAAAJwAAABgAAAAFAAAAAAAAAP///wAAAAAAJQAAAAwAAAAFAAAATAAAAGQAAAAAAAAAUAAAABcBAAB8AAAAAAAAAFAAAAAYAQAALQAAACEA8AAAAAAAAAAAAAAAgD8AAAAAAAAAAAAAgD8AAAAAAAAAAAAAAAAAAAAAAAAAAAAAAAAAAAAAAAAAACUAAAAMAAAAAAAAgCgAAAAMAAAABQAAACcAAAAYAAAABQAAAAAAAAD///8AAAAAACUAAAAMAAAABQAAAEwAAABkAAAACQAAAFAAAAD/AAAAXAAAAAkAAABQAAAA9wAAAA0AAAAhAPAAAAAAAAAAAAAAAIA/AAAAAAAAAAAAAIA/AAAAAAAAAAAAAAAAAAAAAAAAAAAAAAAAAAAAAAAAAAAlAAAADAAAAAAAAIAoAAAADAAAAAUAAAAlAAAADAAAAAEAAAAYAAAADAAAAAAAAAASAAAADAAAAAEAAAAeAAAAGAAAAAkAAABQAAAAAAEAAF0AAAAlAAAADAAAAAEAAABUAAAAlAAAAAoAAABQAAAAVAAAAFwAAAABAAAAYfe0QVU1tEEKAAAAUAAAAAwAAABMAAAAAAAAAAAAAAAAAAAA//////////9kAAAARQBkAHUAYQByAGQAbwAgAEEAcAB1AGQABgAAAAcAAAAHAAAABgAAAAQAAAAHAAAABwAAAAMAAAAHAAAABwAAAAcAAAAHAAAASwAAAEAAAAAwAAAABQAAACAAAAABAAAAAQAAABAAAAAAAAAAAAAAABgBAACAAAAAAAAAAAAAAAAYAQAAgAAAACUAAAAMAAAAAgAAACcAAAAYAAAABQAAAAAAAAD///8AAAAAACUAAAAMAAAABQAAAEwAAABkAAAACQAAAGAAAAD/AAAAbAAAAAkAAABgAAAA9wAAAA0AAAAhAPAAAAAAAAAAAAAAAIA/AAAAAAAAAAAAAIA/AAAAAAAAAAAAAAAAAAAAAAAAAAAAAAAAAAAAAAAAAAAlAAAADAAAAAAAAIAoAAAADAAAAAUAAAAlAAAADAAAAAEAAAAYAAAADAAAAAAAAAASAAAADAAAAAEAAAAeAAAAGAAAAAkAAABgAAAAAAEAAG0AAAAlAAAADAAAAAEAAABUAAAAqAAAAAoAAABgAAAAUgAAAGwAAAABAAAAYfe0QVU1tEEKAAAAYAAAAA8AAABMAAAAAAAAAAAAAAAAAAAA//////////9sAAAAUwBpAG4AZABpAGMAbwAgAFQAaQB0AHUAbABhAHIA/wAGAAAAAwAAAAcAAAAHAAAAAwAAAAUAAAAHAAAAAwAAAAUAAAADAAAABAAAAAcAAAADAAAABgAAAAQAAABLAAAAQAAAADAAAAAFAAAAIAAAAAEAAAABAAAAEAAAAAAAAAAAAAAAGAEAAIAAAAAAAAAAAAAAABgBAACAAAAAJQAAAAwAAAACAAAAJwAAABgAAAAFAAAAAAAAAP///wAAAAAAJQAAAAwAAAAFAAAATAAAAGQAAAAJAAAAcAAAAA4BAAB8AAAACQAAAHAAAAAGAQAADQAAACEA8AAAAAAAAAAAAAAAgD8AAAAAAAAAAAAAgD8AAAAAAAAAAAAAAAAAAAAAAAAAAAAAAAAAAAAAAAAAACUAAAAMAAAAAAAAgCgAAAAMAAAABQAAACUAAAAMAAAAAQAAABgAAAAMAAAAAAAAABIAAAAMAAAAAQAAABYAAAAMAAAAAAAAAFQAAABIAQAACgAAAHAAAAANAQAAfAAAAAEAAABh97RBVTW0QQoAAABwAAAAKgAAAEwAAAAEAAAACQAAAHAAAAAPAQAAfQAAAKAAAABGAGkAcgBtAGEAZABvACAAcABvAHIAOgAgAEUARABVAEEAUgBEAE8AIABBAEwARgBSAEUARABPACAAQQBQAFUARAAgAE0AQQBSAFQASQBOAEUAWgAGAAAAAwAAAAQAAAAJAAAABgAAAAcAAAAHAAAAAwAAAAcAAAAHAAAABAAAAAMAAAADAAAABgAAAAgAAAAIAAAABwAAAAcAAAAIAAAACQAAAAMAAAAHAAAABQAAAAYAAAAHAAAABgAAAAgAAAAJAAAAAwAAAAcAAAAGAAAACAAAAAgAAAADAAAACgAAAAcAAAAHAAAABQAAAAMAAAAIAAAABgAAAAYAAAAWAAAADAAAAAAAAAAlAAAADAAAAAIAAAAOAAAAFAAAAAAAAAAQAAAAFAAAAA==</Object>
  <Object Id="idInvalidSigLnImg">AQAAAGwAAAAAAAAAAAAAABcBAAB/AAAAAAAAAAAAAAC+GAAARAsAACBFTUYAAAEASB8AALAAAAAGAAAAAAAAAAAAAAAAAAAAVgUAAAADAAA1AQAArQAAAAAAAAAAAAAAAAAAAAi3BADIowIACgAAABAAAAAAAAAAAAAAAEsAAAAQAAAAAAAAAAUAAAAeAAAAGAAAAAAAAAAAAAAAGAEAAIAAAAAnAAAAGAAAAAEAAAAAAAAAAAAAAAAAAAAlAAAADAAAAAEAAABMAAAAZAAAAAAAAAAAAAAAFwEAAH8AAAAAAAAAAAAAABg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AXAQAAfwAAAAAAAAAAAAAAGAEAAIAAAAAhAPAAAAAAAAAAAAAAAIA/AAAAAAAAAAAAAIA/AAAAAAAAAAAAAAAAAAAAAAAAAAAAAAAAAAAAAAAAAAAlAAAADAAAAAAAAIAoAAAADAAAAAEAAAAnAAAAGAAAAAEAAAAAAAAA8PDwAAAAAAAlAAAADAAAAAEAAABMAAAAZAAAAAAAAAAAAAAAFwEAAH8AAAAAAAAAAAAAABgBAACAAAAAIQDwAAAAAAAAAAAAAACAPwAAAAAAAAAAAACAPwAAAAAAAAAAAAAAAAAAAAAAAAAAAAAAAAAAAAAAAAAAJQAAAAwAAAAAAACAKAAAAAwAAAABAAAAJwAAABgAAAABAAAAAAAAAPDw8AAAAAAAJQAAAAwAAAABAAAATAAAAGQAAAAAAAAAAAAAABcBAAB/AAAAAAAAAAAAAAAYAQAAgAAAACEA8AAAAAAAAAAAAAAAgD8AAAAAAAAAAAAAgD8AAAAAAAAAAAAAAAAAAAAAAAAAAAAAAAAAAAAAAAAAACUAAAAMAAAAAAAAgCgAAAAMAAAAAQAAACcAAAAYAAAAAQAAAAAAAADw8PAAAAAAACUAAAAMAAAAAQAAAEwAAABkAAAAAAAAAAAAAAAXAQAAfwAAAAAAAAAAAAAAGAEAAIAAAAAhAPAAAAAAAAAAAAAAAIA/AAAAAAAAAAAAAIA/AAAAAAAAAAAAAAAAAAAAAAAAAAAAAAAAAAAAAAAAAAAlAAAADAAAAAAAAIAoAAAADAAAAAEAAAAnAAAAGAAAAAEAAAAAAAAA////AAAAAAAlAAAADAAAAAEAAABMAAAAZAAAAAAAAAAAAAAAFwEAAH8AAAAAAAAAAAAAABgBAACAAAAAIQDwAAAAAAAAAAAAAACAPwAAAAAAAAAAAACAPwAAAAAAAAAAAAAAAAAAAAAAAAAAAAAAAAAAAAAAAAAAJQAAAAwAAAAAAACAKAAAAAwAAAABAAAAJwAAABgAAAABAAAAAAAAAP///wAAAAAAJQAAAAwAAAABAAAATAAAAGQAAAAAAAAAAAAAABcBAAB/AAAAAAAAAAAAAAAY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UAAAANwCAAAKAAAAAwAAABcAAAAQAAAACgAAAAMAAAAAAAAAAAAAAA4AAAAOAAAATAAAACgAAAB0AAAAaAIAAAAAAAAAAAAADgAAACgAAAAOAAAADgAAAAEAGAAAAAAAAAAAAAAAAAAAAAAAAAAAAAAAAAAKEi0AAAAAAAAAAAAFCRglQKEgOIweNIMAAAAAAAAAAAAAAAAJESoVJFqmMQAAAAcKDQcKDQcJDQ4WMShFrjFU1TJV1gECBAIDBAECBQoRKyZBowsTMQAAAAAAfqbJd6PIeqDCQFZ4JTd0Lk/HMVPSGy5uFiE4GypVJ0KnHjN9AAABDiYAAACcz+7S6ffb7fnC0t1haH0hMm8aLXIuT8ggOIwoRKslP58cK08AAAEAAAAAAMHg9P///////////+bm5k9SXjw/SzBRzTFU0y1NwSAyVzFGXwEBAqYxCA8mnM/u69/SvI9jt4tgjIR9FBosDBEjMVTUMlXWMVPRKUSeDxk4AAAAAAAAAADT6ff///////+Tk5MjK0krSbkvUcsuT8YVJFoTIFIrSbgtTcEQHEdmKQAAAJzP7vT6/bTa8kRleixHhy1Nwi5PxiQtTnBwcJKSki81SRwtZAgOIwAAAAAAweD02+35gsLqZ5q6Jz1jNEJyOUZ4qamp+/v7////wdPeVnCJAQECpjEAAACv1/Ho8/ubzu6CwuqMudS3u769vb3////////////L5fZymsABAgMAAAAAAK/X8fz9/uLx+snk9uTy+vz9/v///////////////8vl9nKawAECA3kpAAAAotHvtdryxOL1xOL1tdry0+r32+350+r3tdryxOL1pdPvc5rAAQIDAAAAAABpj7ZnjrZqj7Zqj7ZnjrZtkbdukrdtkbdnjrZqj7ZojrZ3rdUCAwSmMQAAAAAAAAAAAAAAAAAAAAAAAAAAAAAAAAAAAAAAAAAAAAAAAAAAAAAAAAAAJwAAABgAAAABAAAAAAAAAP///wAAAAAAJQAAAAwAAAABAAAATAAAAGQAAAAiAAAABAAAAHEAAAAQAAAAIgAAAAQAAABQAAAADQAAACEA8AAAAAAAAAAAAAAAgD8AAAAAAAAAAAAAgD8AAAAAAAAAAAAAAAAAAAAAAAAAAAAAAAAAAAAAAAAAACUAAAAMAAAAAAAAgCgAAAAMAAAAAQAAAFIAAABwAQAAAQAAAPX///8AAAAAAAAAAAAAAACQAQAAAAAAAQAAAABzAGUAZwBvAGUAIAB1AGkAAAAAAAAAAAAAAAAAAAAAAAAAAAAAAAAAAAAAAAAAAAAAAAAAAAAAAAAAAAAAAAAAAAAAAAAZ0tP/fwAAAAAAAAAAAAAoEgAAAAAAAEAAAMD/fwAA0EZm0/9/AAA+nNWH/38AAAQAAAAAAAAA0EZm0/9/AAApu4/MVAAAAAAAAAAAAAAA4D2cIb4BAAAAAAAAvgEAAEgAAAAAAAAAsGM1iP9/AAAgUz6I/38AAMC/DIgAAAAAAQAAAAAAAACOfzWI/38AAAAAZtP/fwAAAAAAAAAAAAAAAAAAAAAAAAAAAAAAAAAAeRz9uiPxAABwCwAAAAAAAFDjCRm+AQAAeL2PzFQAAAAAAAAAAAAAAAAAAAAAAAAAAAAAAAAAAAAAAAAAAAAAANm8j8xUAAAA33XVh2R2AAgAAAAAJQAAAAwAAAABAAAAGAAAAAwAAAD/AAAAEgAAAAwAAAABAAAAHgAAABgAAAAiAAAABAAAAHIAAAARAAAAJQAAAAwAAAABAAAAVAAAAKgAAAAjAAAABAAAAHAAAAAQAAAAAQAAAGH3tEFVNbRBIwAAAAQAAAAPAAAATAAAAAAAAAAAAAAAAAAAAP//////////bAAAAEYAaQByAG0AYQAgAG4AbwAgAHYA4QBsAGkAZABhAAAABgAAAAMAAAAEAAAACQAAAAYAAAADAAAABwAAAAcAAAADAAAABQAAAAYAAAADAAAAAwAAAAcAAAAGAAAASwAAAEAAAAAwAAAABQAAACAAAAABAAAAAQAAABAAAAAAAAAAAAAAABgBAACAAAAAAAAAAAAAAAAYAQAAgAAAAFIAAABwAQAAAgAAABAAAAAHAAAAAAAAAAAAAAC8AgAAAAAAAAECAiJTAHkAcwB0AGUAbQAAAAAAAAAAAAAAAAAAAAAAAAAAAAAAAAAAAAAAAAAAAAAAAAAAAAAAAAAAAAAAAAAAAAAAAAAAAAD///8BAAAAYFZm0/9/AAAJAAAAAAAAAAkAAAC+AQAApZvVh/9/AAAAAAAAAAAAAP////8AAAAAmLSOzFQAAACQu7cgvgEAABEAAAD/fwAAAAAAAAAAAAAAAAAAAAAAAAAAAAAAAAAAYAfL0P9/AAARAAAAAAAAAHDjwCAAAAAAyLDW0P9/AAAAAAAAAAAAAP7/////////e0yLx/9/AAAAAAAAAAAAAAAAAAAAAAAAyRT8uiPxAABGf7fQAAAAABXCkt+lMQAA4LzcIL4BAABQ4wkZvgEAAPC1jsxUAAAAAAAAAAAAAAAHAAAAAAAAAAAAAAAAAAAALLWOzGR2AAgAAAAAJQAAAAwAAAACAAAAJwAAABgAAAADAAAAAAAAAAAAAAAAAAAAJQAAAAwAAAADAAAATAAAAGQAAAAAAAAAAAAAAP//////////AAAAABYAAAAAAAAANQAAACEA8AAAAAAAAAAAAAAAgD8AAAAAAAAAAAAAgD8AAAAAAAAAAAAAAAAAAAAAAAAAAAAAAAAAAAAAAAAAACUAAAAMAAAAAAAAgCgAAAAMAAAAAwAAACcAAAAYAAAAAwAAAAAAAAAAAAAAAAAAACUAAAAMAAAAAwAAAEwAAABkAAAAAAAAAAAAAAD//////////wAAAAAWAAAAAAEAAAAAAAAhAPAAAAAAAAAAAAAAAIA/AAAAAAAAAAAAAIA/AAAAAAAAAAAAAAAAAAAAAAAAAAAAAAAAAAAAAAAAAAAlAAAADAAAAAAAAIAoAAAADAAAAAMAAAAnAAAAGAAAAAMAAAAAAAAAAAAAAAAAAAAlAAAADAAAAAMAAABMAAAAZAAAAAAAAAAAAAAA//////////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8AAAAAACUAAAAMAAAAAwAAAEwAAABkAAAAAAAAABYAAAD/AAAASgAAAAAAAAAWAAAAAAEAADUAAAAhAPAAAAAAAAAAAAAAAIA/AAAAAAAAAAAAAIA/AAAAAAAAAAAAAAAAAAAAAAAAAAAAAAAAAAAAAAAAAAAlAAAADAAAAAAAAIAoAAAADAAAAAMAAAAnAAAAGAAAAAMAAAAAAAAA////AAAAAAAlAAAADAAAAAMAAABMAAAAZAAAAAkAAAAnAAAAHwAAAEoAAAAJAAAAJwAAABcAAAAkAAAAIQDwAAAAAAAAAAAAAACAPwAAAAAAAAAAAACAPwAAAAAAAAAAAAAAAAAAAAAAAAAAAAAAAAAAAAAAAAAAJQAAAAwAAAAAAACAKAAAAAwAAAADAAAAUgAAAHABAAADAAAA4P///wAAAAAAAAAAAAAAAJABAAAAAAABAAAAAGEAcgBpAGEAbAAAAAAAAAAAAAAAAAAAAAAAAAAAAAAAAAAAAAAAAAAAAAAAAAAAAAAAAAAAAAAAAAAAAAAAAAAAAP//AAAAAAEAAAAA4UopvgEAAAAAAAAAAAAAAQAAAAAAAABw0hQZvgEAAGC4Jxm+AQAARF+ypBjd1QECAAAAAAAAAABKeYb/fwAAyEp5hv9/AAADAAAAAAAAACjafob/fwAA6N5+hv9/AABgB8vQ/38AAFAEUSm+AQAAAgAAAAAAAADIsNbQ/38AAAAAAAAAAAAApuUuph7CAAACAAAAAAAAAAAAAAAAAAAAAAAAAAAAAACZBvy6I/EAAAAAAAAAAAAA6N5+hv9/AADg////AAAAAFDjCRm+AQAAWKSOzFQAAAAAAAAAAAAAAAYAAAAAAAAAAAAAAAAAAAB8o47MZHYACAAAAAAlAAAADAAAAAMAAAAYAAAADAAAAAAAAAASAAAADAAAAAEAAAAWAAAADAAAAAgAAABUAAAAVAAAAAoAAAAnAAAAHgAAAEoAAAABAAAAYfe0QVU1tEEKAAAASwAAAAEAAABMAAAABAAAAAkAAAAnAAAAIAAAAEsAAABQAAAAWAAAABUAAAAWAAAADAAAAAAAAAAlAAAADAAAAAIAAAAnAAAAGAAAAAQAAAAAAAAA////AAAAAAAlAAAADAAAAAQAAABMAAAAZAAAACkAAAAZAAAA9gAAAEoAAAApAAAAGQAAAM4AAAAyAAAAIQDwAAAAAAAAAAAAAACAPwAAAAAAAAAAAACAPwAAAAAAAAAAAAAAAAAAAAAAAAAAAAAAAAAAAAAAAAAAJQAAAAwAAAAAAACAKAAAAAwAAAAEAAAAJwAAABgAAAAEAAAAAAAAAP///wAAAAAAJQAAAAwAAAAEAAAATAAAAGQAAAApAAAAGQAAAPYAAABHAAAAKQAAABkAAADOAAAALwAAACEA8AAAAAAAAAAAAAAAgD8AAAAAAAAAAAAAgD8AAAAAAAAAAAAAAAAAAAAAAAAAAAAAAAAAAAAAAAAAACUAAAAMAAAAAAAAgCgAAAAMAAAABAAAACcAAAAYAAAABAAAAAAAAAD///8AAAAAACUAAAAMAAAABAAAAEwAAABkAAAAKQAAADMAAACNAAAARwAAACkAAAAzAAAAZQAAABUAAAAhAPAAAAAAAAAAAAAAAIA/AAAAAAAAAAAAAIA/AAAAAAAAAAAAAAAAAAAAAAAAAAAAAAAAAAAAAAAAAAAlAAAADAAAAAAAAIAoAAAADAAAAAQAAABSAAAAcAEAAAQAAADw////AAAAAAAAAAAAAAAAkAEAAAAAAAEAAAAAcwBlAGcAbwBlACAAdQBpAAAAAAAAAAAAAAAAAAAAAAAAAAAAAAAAAAAAAAAAAAAAAAAAAAAAAAAAAAAAAAAAAAAAAAAAAAAAAAAAAAAAAAAAAAAACAAAAAAAAAAAAAAAAAAAACASUSkAAIA/HDwAhgAAgD8AAIA/AACAP/7/////////UKyOzFQAAAAgElEpAAAAAP////8AAAAAAAAAAAAAAAAIAAAAAAAAAGAHy9D/fwAAsPVQKQAAgD8cPACGAAAAAMiw1tD/fwAAAAAAAAAAAAAG5S6mHsIAAAAIAAAAAAAAAAAAAAAAAAAAAAAAAAAAAPkH/Loj8QAAAAAAAAAAAACA8r8pAACAP/D///8AAAAAUOMJGb4BAAD4pI7MVAAAAAAAAAAAAAAACQAAAAAAAAAAAAAAAAAAABykjsxkdgAIAAAAACUAAAAMAAAABAAAABgAAAAMAAAAAAAAABIAAAAMAAAAAQAAAB4AAAAYAAAAKQAAADMAAACOAAAASAAAACUAAAAMAAAABAAAAFQAAACUAAAAKgAAADMAAACMAAAARwAAAAEAAABh97RBVTW0QSoAAAAzAAAADAAAAEwAAAAAAAAAAAAAAAAAAAD//////////2QAAABFAGQAdQBhAHIAZABvACAAQQBwAHUAZAAIAAAACQAAAAkAAAAIAAAABgAAAAkAAAAJAAAABAAAAAoAAAAJAAAACQAAAAkAAABLAAAAQAAAADAAAAAFAAAAIAAAAAEAAAABAAAAEAAAAAAAAAAAAAAAGAEAAIAAAAAAAAAAAAAAABgBAACAAAAAJQAAAAwAAAACAAAAJwAAABgAAAAFAAAAAAAAAP///wAAAAAAJQAAAAwAAAAFAAAATAAAAGQAAAAAAAAAUAAAABcBAAB8AAAAAAAAAFAAAAAYAQAALQAAACEA8AAAAAAAAAAAAAAAgD8AAAAAAAAAAAAAgD8AAAAAAAAAAAAAAAAAAAAAAAAAAAAAAAAAAAAAAAAAACUAAAAMAAAAAAAAgCgAAAAMAAAABQAAACcAAAAYAAAABQAAAAAAAAD///8AAAAAACUAAAAMAAAABQAAAEwAAABkAAAACQAAAFAAAAD/AAAAXAAAAAkAAABQAAAA9wAAAA0AAAAhAPAAAAAAAAAAAAAAAIA/AAAAAAAAAAAAAIA/AAAAAAAAAAAAAAAAAAAAAAAAAAAAAAAAAAAAAAAAAAAlAAAADAAAAAAAAIAoAAAADAAAAAUAAAAlAAAADAAAAAEAAAAYAAAADAAAAAAAAAASAAAADAAAAAEAAAAeAAAAGAAAAAkAAABQAAAAAAEAAF0AAAAlAAAADAAAAAEAAABUAAAAlAAAAAoAAABQAAAAVAAAAFwAAAABAAAAYfe0QVU1tEEKAAAAUAAAAAwAAABMAAAAAAAAAAAAAAAAAAAA//////////9kAAAARQBkAHUAYQByAGQAbwAgAEEAcAB1AGQABgAAAAcAAAAHAAAABgAAAAQAAAAHAAAABwAAAAMAAAAHAAAABwAAAAcAAAAHAAAASwAAAEAAAAAwAAAABQAAACAAAAABAAAAAQAAABAAAAAAAAAAAAAAABgBAACAAAAAAAAAAAAAAAAYAQAAgAAAACUAAAAMAAAAAgAAACcAAAAYAAAABQAAAAAAAAD///8AAAAAACUAAAAMAAAABQAAAEwAAABkAAAACQAAAGAAAAD/AAAAbAAAAAkAAABgAAAA9wAAAA0AAAAhAPAAAAAAAAAAAAAAAIA/AAAAAAAAAAAAAIA/AAAAAAAAAAAAAAAAAAAAAAAAAAAAAAAAAAAAAAAAAAAlAAAADAAAAAAAAIAoAAAADAAAAAUAAAAlAAAADAAAAAEAAAAYAAAADAAAAAAAAAASAAAADAAAAAEAAAAeAAAAGAAAAAkAAABgAAAAAAEAAG0AAAAlAAAADAAAAAEAAABUAAAAqAAAAAoAAABgAAAAUgAAAGwAAAABAAAAYfe0QVU1tEEKAAAAYAAAAA8AAABMAAAAAAAAAAAAAAAAAAAA//////////9sAAAAUwBpAG4AZABpAGMAbwAgAFQAaQB0AHUAbABhAHIAaQAGAAAAAwAAAAcAAAAHAAAAAwAAAAUAAAAHAAAAAwAAAAUAAAADAAAABAAAAAcAAAADAAAABgAAAAQAAABLAAAAQAAAADAAAAAFAAAAIAAAAAEAAAABAAAAEAAAAAAAAAAAAAAAGAEAAIAAAAAAAAAAAAAAABgBAACAAAAAJQAAAAwAAAACAAAAJwAAABgAAAAFAAAAAAAAAP///wAAAAAAJQAAAAwAAAAFAAAATAAAAGQAAAAJAAAAcAAAAA4BAAB8AAAACQAAAHAAAAAGAQAADQAAACEA8AAAAAAAAAAAAAAAgD8AAAAAAAAAAAAAgD8AAAAAAAAAAAAAAAAAAAAAAAAAAAAAAAAAAAAAAAAAACUAAAAMAAAAAAAAgCgAAAAMAAAABQAAACUAAAAMAAAAAQAAABgAAAAMAAAAAAAAABIAAAAMAAAAAQAAABYAAAAMAAAAAAAAAFQAAABIAQAACgAAAHAAAAANAQAAfAAAAAEAAABh97RBVTW0QQoAAABwAAAAKgAAAEwAAAAEAAAACQAAAHAAAAAPAQAAfQAAAKAAAABGAGkAcgBtAGEAZABvACAAcABvAHIAOgAgAEUARABVAEEAUgBEAE8AIABBAEwARgBSAEUARABPACAAQQBQAFUARAAgAE0AQQBSAFQASQBOAEUAWgAGAAAAAwAAAAQAAAAJAAAABgAAAAcAAAAHAAAAAwAAAAcAAAAHAAAABAAAAAMAAAADAAAABgAAAAgAAAAIAAAABwAAAAcAAAAIAAAACQAAAAMAAAAHAAAABQAAAAYAAAAHAAAABgAAAAgAAAAJAAAAAwAAAAcAAAAGAAAACAAAAAgAAAADAAAACgAAAAcAAAAHAAAABQAAAAMAAAAIAAAABgAAAAYAAAAWAAAADAAAAAAAAAAlAAAADAAAAAIAAAAOAAAAFAAAAAAAAAAQAAAAFAAAAA==</Object>
</Signature>
</file>

<file path=_xmlsignatures/sig14.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JeUfkJCRofKYVq4lu6/GkLaqpGwtIxMiWjUlO1WW/2c=</DigestValue>
    </Reference>
    <Reference Type="http://www.w3.org/2000/09/xmldsig#Object" URI="#idOfficeObject">
      <DigestMethod Algorithm="http://www.w3.org/2001/04/xmlenc#sha256"/>
      <DigestValue>QYw0n2HzmsZtqZaNXYYrXiRNpgFq478d9Ry3LeTqAnE=</DigestValue>
    </Reference>
    <Reference Type="http://uri.etsi.org/01903#SignedProperties" URI="#idSignedProperties">
      <Transforms>
        <Transform Algorithm="http://www.w3.org/TR/2001/REC-xml-c14n-20010315"/>
      </Transforms>
      <DigestMethod Algorithm="http://www.w3.org/2001/04/xmlenc#sha256"/>
      <DigestValue>9rahHNhHht+76Om2MESDVM6qRQdsASia8hx1GyXDu5M=</DigestValue>
    </Reference>
    <Reference Type="http://www.w3.org/2000/09/xmldsig#Object" URI="#idValidSigLnImg">
      <DigestMethod Algorithm="http://www.w3.org/2001/04/xmlenc#sha256"/>
      <DigestValue>koQyEmO+h6//cCJW+DF0zu2ZdAj+QrkNat3atpK5OIA=</DigestValue>
    </Reference>
    <Reference Type="http://www.w3.org/2000/09/xmldsig#Object" URI="#idInvalidSigLnImg">
      <DigestMethod Algorithm="http://www.w3.org/2001/04/xmlenc#sha256"/>
      <DigestValue>hmxqaHqMO3mtW8LZe/7uR4++VnzZUvEealuv9an/L8c=</DigestValue>
    </Reference>
  </SignedInfo>
  <SignatureValue>k42EKENPucwQ/4fajPXknjw8soqDqvmSxYOpp2NCjki659I0fLuFtn2yLyV3bs3hGAG8P7wNWP1B
aGZk6jnKYBlXcQYf/XqlL220EnJWiI2MEne+3d2V5u1ieIIzIlt0zOm06+FHWrE7p6a7Hl1Yldo0
sDSV/hduZwQuCA4dD3qfsTek2hxcFJEGBA16jCxm0apNa/UnWCsuaeOyE+5fsJvmtQw1nmTRw//i
MvktlSUklz4xKCAGDTEp5/3x8TfQrpY8dfxGB58w2WxHFajy1Tt4+Mcn75XwqDrYRq3XJgIANaV/
W4yEG9WJC20YvPO4eUh7gSQuB6af5A8I0/wh2g==</SignatureValue>
  <KeyInfo>
    <X509Data>
      <X509Certificate>MIIH/jCCBeagAwIBAgIIc/jSjyh8N9swDQYJKoZIhvcNAQELBQAwWzEXMBUGA1UEBRMOUlVDIDgwMDUwMTcyLTExGjAYBgNVBAMTEUNBLURPQ1VNRU5UQSBTLkEuMRcwFQYDVQQKEw5ET0NVTUVOVEEgUy5BLjELMAkGA1UEBhMCUFkwHhcNMTkwODE0MTkzMzU1WhcNMjEwODEzMTk0MzU1WjCBpzELMAkGA1UEBhMCUFkxFjAUBgNVBAQMDUFQVUQgTUFSVElORVoxEjAQBgNVBAUTCUNJMTc2NjIyOTEYMBYGA1UEKgwPRURVQVJETyBBTEZSRURPMRcwFQYDVQQKDA5QRVJTT05BIEZJU0lDQTERMA8GA1UECwwIRklSTUEgRjIxJjAkBgNVBAMMHUVEVUFSRE8gQUxGUkVETyBBUFVEIE1BUlRJTkVaMIIBIjANBgkqhkiG9w0BAQEFAAOCAQ8AMIIBCgKCAQEAxyidqqeL/JEfR7sdZs5ElmOAZAm1FYMWqAK/mmZbLccLllZNQuRMuFtmyNs+5Sq1db4ZYr8TzbKgutelccR3IzSG5fQW2M6qegD0uXRek1TmRxfcZHiBYFR0sVmwnl4MPrgHAEnlUab9c8VxXv1wpPc2ykFe8kI9tXC+b7C2CSqPTDMs+tm6pix6Lt83jx78qTkA6jx0a80q4nGf18XQ8bZprn27pf6Ve0bGlsRZZ23L//BmHEgPqajvu3A/QuDvwOz9ElfPIjmoJbAo/WTChSKVoMMrIPtcwc6OWBOlM2iUh9Qm3zv1x7v5aMIsOZoAWVbFXhbRG3/bXvsUOZJoVwIDAQABo4IDdzCCA3MwDAYDVR0TAQH/BAIwADAOBgNVHQ8BAf8EBAMCBeAwKgYDVR0lAQH/BCAwHgYIKwYBBQUHAwEGCCsGAQUFBwMCBggrBgEFBQcDBDAdBgNVHQ4EFgQUhDiMfofHBoy4YA9za8mBHL2srZkwgZYGCCsGAQUFBwEBBIGJMIGGMDkGCCsGAQUFBzABhi1odHRwOi8vd3d3LmRvY3VtZW50YS5jb20ucHkvZmlybWFkaWdpdGFsL29zY3AwSQYIKwYBBQUHMAKGPWh0dHBzOi8vd3d3LmRvY3VtZW50YS5jb20ucHkvZmlybWFkaWdpdGFsL2Rlc2Nhcmdhcy9jYWRvYy5jcnQwHwYDVR0jBBgwFoAUQCasJlxij8b1AlTkjcEaJtbupbIwTwYDVR0fBEgwRjBEoEKgQIY+aHR0cHM6Ly93d3cuZG9jdW1lbnRhLmNvbS5weS9maXJtYWRpZ2l0YWwvZGVzY2FyZ2FzL2NybGRvYy5jcmwwHAYDVR0RBBUwE4ERZWR1YXB1ZEBnbWFpbC5jb20wggHdBgNVHSAEggHUMIIB0DCCAcwGDisGAQQBgvk7AQEBBgEBMIIBuDA/BggrBgEFBQcCARYzaHR0cHM6Ly93d3cuZG9jdW1lbnRhLmNvbS5weS9maXJtYWRpZ2l0YWwvZGVzY2FyZ2FzMIHABggrBgEFBQcCAjCBsxqBsEVzdGUgZXMgdW4gY2VydGlmaWNhZG8gZGUgcGVyc29uYSBm7XNpY2EgY3V5YSBjbGF2ZSBwcml2YWRhIGVzdOEgY29udGVuaWRhIGVuIHVuIG3zZHVsbyBkZSBoYXJkd2FyZSBzZWd1cm8geSBzdSBmaW5hbGlkYWQgZXMgYXV0ZW50aWNhciBhIHN1IHRpdHVsYXIgbyBnZW5lcmFyIGZpcm1hcyBkaWdpdGFsZXMuMIGxBggrBgEFBQcCAjCBpBqBoVRoaXMgaXMgYW4gZW5kIHVzZXIgY2VydGlmaWNhdGUgd2hvc2UgcHJpdmF0ZSBrZXkgaXMgZW1iZWRkZWQgd2l0aGluIGEgc2VjdXJlIGhhcmR3YXJlIG1vZHVsZSB0aGF0IGFpbXMgdG8gYXV0aGVudGljYXRlIGl0cyBvd25lciBvciBnZW5lcmF0ZSBkaWdpdGFsIHNpZ25hdHVyZXMuMA0GCSqGSIb3DQEBCwUAA4ICAQD5H+DVL/K+k1bbaB2bEgGfqighS6w4ZMW0wXodtcEIqJdDR4cb+PxfiRbF1tRh0m8sVGwu0WR+Y7VawmMz33dDHhU2QGUq/9pI0Lw6dw9l1dPGKpe9S0fJgxrMLDBjFdE0TQIN+I4j7gl8nnnMlnWFv0e2ncmSq5nyA3pDOO5TTwKnpQ7D6oGa83yns2Fwd8SoHtgUptV4Sp0f1El7NZotq6K92usDfjccxtd9DsoGn2F71UHcl8HrH06wfFdXExUedDXzoB7nKxlWCrWCxajkd4oyM0qCSTfQMTWDvrC0ypo+ShJ1wrmZprmo7CtgI9CyTvFpJ1P1cBpVcgpp/dPQHAXExqGBGRqMC7IZRPeN6+uPpsiydqFTzBrgSz3DiN6iPKV8mgclbE+33nxy7taEg7dscgmgpu4NfOCqfdl3KqQe8GFUd6ZAQxcg4ldXvQhc08m4utTz8/31IilKlIS4uD4nT4j54z+Evz0sMN7n5tsW1CrL3DvIVXbyS1hDHEidBWuoai67FtDxvlcbAbMT/Ljm6WdndgaUFGMYyrxSQT2qKsICUa6YJi9398nTMaHyLJkfWWJPVROCqCvuscBpLeB9aFLJIkynL1Q8p5QrvwuRW/SAZenSe1rf8ZI+XT6/yW9mufmtPDn9/ODmXZb0mbYscvcn4tdGZpiEY8xL1Q==</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Transform>
          <Transform Algorithm="http://www.w3.org/TR/2001/REC-xml-c14n-20010315"/>
        </Transforms>
        <DigestMethod Algorithm="http://www.w3.org/2001/04/xmlenc#sha256"/>
        <DigestValue>SvtLgLHWwOe2+41fuNrh9MPG5Bh3+j+tOUplp0lR7Bs=</DigestValue>
      </Reference>
      <Reference URI="/xl/calcChain.xml?ContentType=application/vnd.openxmlformats-officedocument.spreadsheetml.calcChain+xml">
        <DigestMethod Algorithm="http://www.w3.org/2001/04/xmlenc#sha256"/>
        <DigestValue>SqpYC5/14lNwKk7+KBP07EZ4sZac0eTofWUGWiBU1bo=</DigestValue>
      </Reference>
      <Reference URI="/xl/comments1.xml?ContentType=application/vnd.openxmlformats-officedocument.spreadsheetml.comments+xml">
        <DigestMethod Algorithm="http://www.w3.org/2001/04/xmlenc#sha256"/>
        <DigestValue>dj46mCEo3NAeuRogmgy49aJTqfbX0/eIqs3gnVV2/JY=</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YHVu9mfH7V1ojJZZGe0raSx5xHTqsPuldcEKZklKsN8=</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LTdoXsbqg2CimSiOSPgxq3wBxs/dfjOovnwDkc8k/dE=</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LTdoXsbqg2CimSiOSPgxq3wBxs/dfjOovnwDkc8k/dE=</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LTdoXsbqg2CimSiOSPgxq3wBxs/dfjOovnwDkc8k/dE=</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fNs94qbZ7SnZ1EAViIPOZf0qbzPZdDm1Oq9dFuuYn0s=</DigestValue>
      </Reference>
      <Reference URI="/xl/drawings/drawing1.xml?ContentType=application/vnd.openxmlformats-officedocument.drawing+xml">
        <DigestMethod Algorithm="http://www.w3.org/2001/04/xmlenc#sha256"/>
        <DigestValue>HKyZ+6PyU4zGVHYjrcyRuIvAXoArNo2kHgtHRpAwV8s=</DigestValue>
      </Reference>
      <Reference URI="/xl/drawings/vmlDrawing1.vml?ContentType=application/vnd.openxmlformats-officedocument.vmlDrawing">
        <DigestMethod Algorithm="http://www.w3.org/2001/04/xmlenc#sha256"/>
        <DigestValue>ByU0RZm/6icBljsn7ZbFGjsBet5qa2JnHkps4R3xgNM=</DigestValue>
      </Reference>
      <Reference URI="/xl/drawings/vmlDrawing2.vml?ContentType=application/vnd.openxmlformats-officedocument.vmlDrawing">
        <DigestMethod Algorithm="http://www.w3.org/2001/04/xmlenc#sha256"/>
        <DigestValue>HsJcxbVe+qNWxY5ZMwVTCTUPtLZMgAS5YepPmMO3/SI=</DigestValue>
      </Reference>
      <Reference URI="/xl/drawings/vmlDrawing3.vml?ContentType=application/vnd.openxmlformats-officedocument.vmlDrawing">
        <DigestMethod Algorithm="http://www.w3.org/2001/04/xmlenc#sha256"/>
        <DigestValue>vrQwKwn3ikDv5LsBfX7GiarfUMqTH/otu6928+bWoQs=</DigestValue>
      </Reference>
      <Reference URI="/xl/drawings/vmlDrawing4.vml?ContentType=application/vnd.openxmlformats-officedocument.vmlDrawing">
        <DigestMethod Algorithm="http://www.w3.org/2001/04/xmlenc#sha256"/>
        <DigestValue>QDTYbq/eg3wR4MtrDEepI+nKnYr/Hfugxd1W1BgUgS8=</DigestValue>
      </Reference>
      <Reference URI="/xl/drawings/vmlDrawing5.vml?ContentType=application/vnd.openxmlformats-officedocument.vmlDrawing">
        <DigestMethod Algorithm="http://www.w3.org/2001/04/xmlenc#sha256"/>
        <DigestValue>4kGGSF0qJt6VJoFrulYlLObjjmf0cfYhyQWDSxEwv9s=</DigestValue>
      </Reference>
      <Reference URI="/xl/media/image1.emf?ContentType=image/x-emf">
        <DigestMethod Algorithm="http://www.w3.org/2001/04/xmlenc#sha256"/>
        <DigestValue>H/w1GFhLXnY6BNx2PhlIQZFDdVTtUk7bFhR8tTggslE=</DigestValue>
      </Reference>
      <Reference URI="/xl/media/image2.emf?ContentType=image/x-emf">
        <DigestMethod Algorithm="http://www.w3.org/2001/04/xmlenc#sha256"/>
        <DigestValue>aaajaZRwcG8YOW4RiuNR4Y3+NIqz/YpwOzpC0Ui/UdA=</DigestValue>
      </Reference>
      <Reference URI="/xl/media/image3.emf?ContentType=image/x-emf">
        <DigestMethod Algorithm="http://www.w3.org/2001/04/xmlenc#sha256"/>
        <DigestValue>a1swBCWxxcOQpjnArNkABKyvPd/36OpNmkDu20mvids=</DigestValue>
      </Reference>
      <Reference URI="/xl/media/image4.emf?ContentType=image/x-emf">
        <DigestMethod Algorithm="http://www.w3.org/2001/04/xmlenc#sha256"/>
        <DigestValue>ekTmrI9qzXL3QxlVKVT98wSAyIBnG3BWdg+GJjyoAuQ=</DigestValue>
      </Reference>
      <Reference URI="/xl/media/image5.emf?ContentType=image/x-emf">
        <DigestMethod Algorithm="http://www.w3.org/2001/04/xmlenc#sha256"/>
        <DigestValue>9r1qjwkCEJOrWb0ZmN9CIP2w3mxOtiMbqSlF0m8tdMA=</DigestValue>
      </Reference>
      <Reference URI="/xl/printerSettings/printerSettings1.bin?ContentType=application/vnd.openxmlformats-officedocument.spreadsheetml.printerSettings">
        <DigestMethod Algorithm="http://www.w3.org/2001/04/xmlenc#sha256"/>
        <DigestValue>YmlNx0fbwwNBEGF0RvxQdFOj8ICfW2aC5ya0H7vEQfw=</DigestValue>
      </Reference>
      <Reference URI="/xl/printerSettings/printerSettings2.bin?ContentType=application/vnd.openxmlformats-officedocument.spreadsheetml.printerSettings">
        <DigestMethod Algorithm="http://www.w3.org/2001/04/xmlenc#sha256"/>
        <DigestValue>xsCjjPzCWd5UTOKxf9cRsV8M4zHH+quoJqAf9b+vaZI=</DigestValue>
      </Reference>
      <Reference URI="/xl/printerSettings/printerSettings3.bin?ContentType=application/vnd.openxmlformats-officedocument.spreadsheetml.printerSettings">
        <DigestMethod Algorithm="http://www.w3.org/2001/04/xmlenc#sha256"/>
        <DigestValue>FLifMMW5UlLOUkpcqJGjhMbaevjgUnUQwEEg5oUA/N4=</DigestValue>
      </Reference>
      <Reference URI="/xl/printerSettings/printerSettings4.bin?ContentType=application/vnd.openxmlformats-officedocument.spreadsheetml.printerSettings">
        <DigestMethod Algorithm="http://www.w3.org/2001/04/xmlenc#sha256"/>
        <DigestValue>8dq9D3+wycTd/6Z99wFMEMlVKFUQWTr4wt6E7nw1/Y0=</DigestValue>
      </Reference>
      <Reference URI="/xl/printerSettings/printerSettings5.bin?ContentType=application/vnd.openxmlformats-officedocument.spreadsheetml.printerSettings">
        <DigestMethod Algorithm="http://www.w3.org/2001/04/xmlenc#sha256"/>
        <DigestValue>Ik7rzi69RdvqvRaDrPoMKTh4ZHgUlx4hbxyJVwW2Q18=</DigestValue>
      </Reference>
      <Reference URI="/xl/sharedStrings.xml?ContentType=application/vnd.openxmlformats-officedocument.spreadsheetml.sharedStrings+xml">
        <DigestMethod Algorithm="http://www.w3.org/2001/04/xmlenc#sha256"/>
        <DigestValue>dEVlYMjn/T2L8fuW07yVaRza4cORTuUahk3Qio63RzI=</DigestValue>
      </Reference>
      <Reference URI="/xl/styles.xml?ContentType=application/vnd.openxmlformats-officedocument.spreadsheetml.styles+xml">
        <DigestMethod Algorithm="http://www.w3.org/2001/04/xmlenc#sha256"/>
        <DigestValue>HaqmaUN6rLKT1syysYu8fZl6UtrVNUGBxypCnMXP/MA=</DigestValue>
      </Reference>
      <Reference URI="/xl/theme/theme1.xml?ContentType=application/vnd.openxmlformats-officedocument.theme+xml">
        <DigestMethod Algorithm="http://www.w3.org/2001/04/xmlenc#sha256"/>
        <DigestValue>Q1Y4CPpXAEfTWbGgm5zElx8B0pHQK4RzdZXVzDJUMDc=</DigestValue>
      </Reference>
      <Reference URI="/xl/workbook.xml?ContentType=application/vnd.openxmlformats-officedocument.spreadsheetml.sheet.main+xml">
        <DigestMethod Algorithm="http://www.w3.org/2001/04/xmlenc#sha256"/>
        <DigestValue>ZOKBtElS2IYUm80TAv0u0C5U9iKpEZE++znhAVZY7hk=</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akUnFniyHKwcqVlub1OZRsfQvqGOzSpgPk/OZAPfvQY=</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G4fB2Vrf8KyAdhLiBGuydKBfDiUZuOfhnVshmpN+Exk=</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b1MQUVCmhQXYdYToMKZKh+xcYDt+Yv6QIM5V/T7KSB4=</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qHG/OymaPou4I0qSW0Y8/4NaGO2A2j7PweiYO7r7gxs=</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LF7UTF088hHJKAxD/om/otm5mfHVRsrAzh16ymO//YU=</DigestValue>
      </Reference>
      <Reference URI="/xl/worksheets/sheet1.xml?ContentType=application/vnd.openxmlformats-officedocument.spreadsheetml.worksheet+xml">
        <DigestMethod Algorithm="http://www.w3.org/2001/04/xmlenc#sha256"/>
        <DigestValue>ZwsTE9u9TclPNMeG6om2ETA3adETqnNW5uz+4VqSTPc=</DigestValue>
      </Reference>
      <Reference URI="/xl/worksheets/sheet2.xml?ContentType=application/vnd.openxmlformats-officedocument.spreadsheetml.worksheet+xml">
        <DigestMethod Algorithm="http://www.w3.org/2001/04/xmlenc#sha256"/>
        <DigestValue>PKGfMpEAgkSx/CCxn6OgPRZg6dVRRBj292D+lFJDIsk=</DigestValue>
      </Reference>
      <Reference URI="/xl/worksheets/sheet3.xml?ContentType=application/vnd.openxmlformats-officedocument.spreadsheetml.worksheet+xml">
        <DigestMethod Algorithm="http://www.w3.org/2001/04/xmlenc#sha256"/>
        <DigestValue>UBG2nz2fX+dslwTv0PpnRH+PoKbZTbIgL1VWdHwZQm0=</DigestValue>
      </Reference>
      <Reference URI="/xl/worksheets/sheet4.xml?ContentType=application/vnd.openxmlformats-officedocument.spreadsheetml.worksheet+xml">
        <DigestMethod Algorithm="http://www.w3.org/2001/04/xmlenc#sha256"/>
        <DigestValue>2yH1pto8IM0F4na0YzOqR6AEl/jvvR6jZ55a9Aq31SY=</DigestValue>
      </Reference>
      <Reference URI="/xl/worksheets/sheet5.xml?ContentType=application/vnd.openxmlformats-officedocument.spreadsheetml.worksheet+xml">
        <DigestMethod Algorithm="http://www.w3.org/2001/04/xmlenc#sha256"/>
        <DigestValue>lrqStwTRxhvfBYao+ZEDszpUI6l5WrG6/coKRmzPFE0=</DigestValue>
      </Reference>
    </Manifest>
    <SignatureProperties>
      <SignatureProperty Id="idSignatureTime" Target="#idPackageSignature">
        <mdssi:SignatureTime xmlns:mdssi="http://schemas.openxmlformats.org/package/2006/digital-signature">
          <mdssi:Format>YYYY-MM-DDThh:mm:ssTZD</mdssi:Format>
          <mdssi:Value>2020-03-13T18:47:55Z</mdssi:Value>
        </mdssi:SignatureTime>
      </SignatureProperty>
    </SignatureProperties>
  </Object>
  <Object Id="idOfficeObject">
    <SignatureProperties>
      <SignatureProperty Id="idOfficeV1Details" Target="#idPackageSignature">
        <SignatureInfoV1 xmlns="http://schemas.microsoft.com/office/2006/digsig">
          <SetupID>{5962CDFC-225A-4877-A58E-D49C5C9D28F1}</SetupID>
          <SignatureText>Eduardo Apud</SignatureText>
          <SignatureImage/>
          <SignatureComments/>
          <WindowsVersion>10.0</WindowsVersion>
          <OfficeVersion>16.0.10356/14</OfficeVersion>
          <ApplicationVersion>16.0.10356</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2020-03-13T18:47:55Z</xd:SigningTime>
          <xd:SigningCertificate>
            <xd:Cert>
              <xd:CertDigest>
                <DigestMethod Algorithm="http://www.w3.org/2001/04/xmlenc#sha256"/>
                <DigestValue>y2h5CliJMVRljTh1ta/qDteQFtsnmKm3jxTexYUtap8=</DigestValue>
              </xd:CertDigest>
              <xd:IssuerSerial>
                <X509IssuerName>C=PY, O=DOCUMENTA S.A., CN=CA-DOCUMENTA S.A., SERIALNUMBER=RUC 80050172-1</X509IssuerName>
                <X509SerialNumber>8356660620887341019</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qTCCBZGgAwIBAgIQWC+ij8rcjflWoRe765RflzANBgkqhkiG9w0BAQsFADBvMQswCQYDVQQGEwJQWTErMCkGA1UECgwiTWluaXN0ZXJpbyBkZSBJbmR1c3RyaWEgeSBDb21lcmNpbzEzMDEGA1UEAwwqQXV0b3JpZGFkIENlcnRpZmljYWRvcmEgUmHDrXogZGVsIFBhcmFndWF5MB4XDTE2MDEyMTE3MzkwN1oXDTI2MDEyMTE3MzkwN1owWzEXMBUGA1UEBRMOUlVDIDgwMDUwMTcyLTExGjAYBgNVBAMTEUNBLURPQ1VNRU5UQSBTLkEuMRcwFQYDVQQKEw5ET0NVTUVOVEEgUy5BLjELMAkGA1UEBhMCUFkwggIiMA0GCSqGSIb3DQEBAQUAA4ICDwAwggIKAoICAQD945XFHgasDzMiYEmYi3plyca69N8oZ2P/hk+D/VTF+X5H6btEEiBu1KNEf35B5e2pyeOAOBsduFcJAgh3tjNAQGcY057ad1eCdBf6pbXv8Mhio0jlcGSvlmF+OVTTYvTUwF2HbgHDqOiQDJpnDzMhVXmNKfKH7W62QYKp0fKB8F8li1ChNt30za2bqzeTntqq3kCXHlhbjHlLMHqV76MgsEeHuSJMtxOBbQatlxyJRmcEfUyF/hu8A8q3caWLFOzfsJbTfpAxkxo3/ewkRVF/SAj70/3VBrw+IY/9TTTeS2oYrWkurC3tT5KTmwr1mMKIBprkVRVqzWuh+4HyPmgF/u4kqI6A8xiA1mdsk+hCP5zICkEv+qwjP9mK4pq1gTvjvuQ6sbu2+qBaUi5nTr/L81Y5vSvLOR0Hod7GmCx9p7JWMzEVAGmh28F0ZqPt5Ry37w4DLdtrBJPzdyso36OZseNaXM3puukBisbv2vyt2ydUvuLwEbl2oYDKcvfifCLauqlgwCv5BKFuxBDL/KKaxnJZBYKbEtgY9ztwYEY8xyAbyQqH/JAB88VW04vw7GVkdUPu7mw1udKafyJXRrqlsrAbCTWdtwYuXJPj3mi/x3z6+Fg1+kx9izYU/5+DtGLhk3YN0eIObqtjUjBhqT+u1rJ3iZtalwRtDBhEb5ehrQIDAQABo4ICUzCCAk8wEgYDVR0TAQH/BAgwBgEB/wIBADAOBgNVHQ8BAf8EBAMCAQYwHQYDVR0OBBYEFEAmrCZcYo/G9QJU5I3BGibW7qWyMB8GA1UdIwQYMBaAFMLEEfIqaEQMACjsTNYp25L7Xr3WMIGJBggrBgEFBQcBAQR9MHswPgYIKwYBBQUHMAKGMmh0dHA6Ly93d3cuYWNyYWl6Lmdvdi5weS9jcnQvYWNfcmFpel9weV9zaGEyNTYuY3J0MDkGCCsGAQUFBzABhi1odHRwOi8vd3d3LmRvY3VtZW50YS5jb20ucHkvZmlybWFkaWdpdGFsL29jc3AwggEdBgNVHSAEggEUMIIBEDCCAQwGA1UdIDCCAQMwNgYIKwYBBQUHAgEWKmh0dHA6Ly93d3cuYWNyYWl6Lmdvdi5weS9jcHMvcG9saXRpY2FzLnBkZjBmBggrBgEFBQcCAjBaGlhDZXJ0aWZpY2Fkb3MgZW1pdGlkb3MgZGVudHJvIGRlbCBtYXJjbyBkZSBsYSBQS0kgUGFyYWd1YXkgYmFqbyBsYSBqZXJhcnF1aWEgZGUgc3UgQUNSYWl6MGEGCCsGAQUFBwICMFUaU0lzc3VlZCBDZXJ0aWZpY2F0ZXMgaW4gdGhlIHNjb3BlIG9mIHRoZSBQS0kgUGFyYWd1YXkgdW5kZXIgdGhlIGhpZXJhY2h5IG9mIFJPT1QgQ0EuMDwGA1UdHwQ1MDMwMaAvoC2GK2h0dHA6Ly93d3cuYWNyYWl6Lmdvdi5weS9hcmwvYWNfcmFpel9weS5jcmwwDQYJKoZIhvcNAQELBQADggIBAGK+wo/po7oT9Qq40OltXGGgBIA3i4NGFQ5UBsWU3tI+O3jNkBi/9k/BkYHVT9UxWNHUxoZw+QJsAKl5f8wQksVH18Scq5Z+RUSBQ7v1hvvH1m2P7FXcB0nf+nwDVoDyGv57EmhKofwQibUzKajDts6JrsXyugQhVbLynSCw4qPMJLpImpL21LxxVMcryQMYymYUAr3DrMLOUuXxKLXCSOf8oP/PSmBvKldr2xeGJ5kowMxq0Af8mn7+pnm3yi0Ons5plFugKv3eSAmBY3zBS5NGPt9FFY/9FeNbCNXLEIRhaCx3T/6lSfIJZU5fCfLUY3y0hkSwuoK1gf/hHFyqyN/PrJ8E9PbyEzpMYwc51K+PhRRMcrJaD9txveHz8XjDrjjoISL+ZV54LMzUi5sF++nG79TLxDaC4vBtg6I8mOooFqzbsYgM3R4SaElTQIv6dSEZX1wKJXh25RbldqePe4Alnwe3vU97ZrTEpKPQkRM4lPJVElOicbYR1Wx5xrvyFucagF6IVeP4IZLJt1L4rbiSzPq027Q8jECgeJeRQWVKS8nQ8KyMfA0tgAuL3Vtub5pSbMI3xqtQwdJtOgwFj2iVp1BQv3XegF6OySbw/sk46AGWOTwb6vwUPq5TfnuNzO92keBxGg+aWylEC25zYFPYpAq384g5lmVaV53zmp1f</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Object Id="idValidSigLnImg">AQAAAGwAAAAAAAAAAAAAABcBAAB/AAAAAAAAAAAAAAC+GAAARAsAACBFTUYAAAEArBsAAKoAAAAGAAAAAAAAAAAAAAAAAAAAVgUAAAADAAA1AQAArQAAAAAAAAAAAAAAAAAAAAi3BADIowIACgAAABAAAAAAAAAAAAAAAEsAAAAQAAAAAAAAAAUAAAAeAAAAGAAAAAAAAAAAAAAAGAEAAIAAAAAnAAAAGAAAAAEAAAAAAAAAAAAAAAAAAAAlAAAADAAAAAEAAABMAAAAZAAAAAAAAAAAAAAAFwEAAH8AAAAAAAAAAAAAABg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AXAQAAfwAAAAAAAAAAAAAAGAEAAIAAAAAhAPAAAAAAAAAAAAAAAIA/AAAAAAAAAAAAAIA/AAAAAAAAAAAAAAAAAAAAAAAAAAAAAAAAAAAAAAAAAAAlAAAADAAAAAAAAIAoAAAADAAAAAEAAAAnAAAAGAAAAAEAAAAAAAAA8PDwAAAAAAAlAAAADAAAAAEAAABMAAAAZAAAAAAAAAAAAAAAFwEAAH8AAAAAAAAAAAAAABgBAACAAAAAIQDwAAAAAAAAAAAAAACAPwAAAAAAAAAAAACAPwAAAAAAAAAAAAAAAAAAAAAAAAAAAAAAAAAAAAAAAAAAJQAAAAwAAAAAAACAKAAAAAwAAAABAAAAJwAAABgAAAABAAAAAAAAAPDw8AAAAAAAJQAAAAwAAAABAAAATAAAAGQAAAAAAAAAAAAAABcBAAB/AAAAAAAAAAAAAAAYAQAAgAAAACEA8AAAAAAAAAAAAAAAgD8AAAAAAAAAAAAAgD8AAAAAAAAAAAAAAAAAAAAAAAAAAAAAAAAAAAAAAAAAACUAAAAMAAAAAAAAgCgAAAAMAAAAAQAAACcAAAAYAAAAAQAAAAAAAADw8PAAAAAAACUAAAAMAAAAAQAAAEwAAABkAAAAAAAAAAAAAAAXAQAAfwAAAAAAAAAAAAAAGAEAAIAAAAAhAPAAAAAAAAAAAAAAAIA/AAAAAAAAAAAAAIA/AAAAAAAAAAAAAAAAAAAAAAAAAAAAAAAAAAAAAAAAAAAlAAAADAAAAAAAAIAoAAAADAAAAAEAAAAnAAAAGAAAAAEAAAAAAAAA////AAAAAAAlAAAADAAAAAEAAABMAAAAZAAAAAAAAAAAAAAAFwEAAH8AAAAAAAAAAAAAABgBAACAAAAAIQDwAAAAAAAAAAAAAACAPwAAAAAAAAAAAACAPwAAAAAAAAAAAAAAAAAAAAAAAAAAAAAAAAAAAAAAAAAAJQAAAAwAAAAAAACAKAAAAAwAAAABAAAAJwAAABgAAAABAAAAAAAAAP///wAAAAAAJQAAAAwAAAABAAAATAAAAGQAAAAAAAAAAAAAABcBAAB/AAAAAAAAAAAAAAAY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L0AAAAEAAAA9gAAABAAAAC9AAAABAAAADoAAAANAAAAIQDwAAAAAAAAAAAAAACAPwAAAAAAAAAAAACAPwAAAAAAAAAAAAAAAAAAAAAAAAAAAAAAAAAAAAAAAAAAJQAAAAwAAAAAAACAKAAAAAwAAAABAAAAUgAAAHABAAABAAAA9f///wAAAAAAAAAAAAAAAJABAAAAAAABAAAAAHMAZQBnAG8AZQAgAHUAaQAAAAAAAAAAAAAAAAAAAAAAAAAAAAAAAAAAAAAAAAAAAAAAAAAAAAAAAAAAAAAAAAAAAAAAABnS0/9/AAAAAAAAAAAAACgSAAAAAAAAQAAAwP9/AADQRmbT/38AAD6c1Yf/fwAABAAAAAAAAADQRmbT/38AACm7j8xUAAAAAAAAAAAAAADgPZwhvgEAAAAAAAC+AQAASAAAAAAAAACwYzWI/38AACBTPoj/fwAAwL8MiAAAAAABAAAAAAAAAI5/NYj/fwAAAABm0/9/AAAAAAAAAAAAAAAAAAAAAAAAAAAAAAAAAAB5HP26I/EAAHALAAAAAAAAUOMJGb4BAAB4vY/MVAAAAAAAAAAAAAAAAAAAAAAAAAAAAAAAAAAAAAAAAAAAAAAA2byPzFQAAADfddWHZHYACAAAAAAlAAAADAAAAAEAAAAYAAAADAAAAAAAAAASAAAADAAAAAEAAAAeAAAAGAAAAL0AAAAEAAAA9wAAABEAAAAlAAAADAAAAAEAAABUAAAAiAAAAL4AAAAEAAAA9QAAABAAAAABAAAAYfe0QVU1tEG+AAAABAAAAAoAAABMAAAAAAAAAAAAAAAAAAAA//////////9gAAAAMQAzAC8AMAAzAC8AMgAwADIAMAAGAAAABgAAAAQAAAAGAAAABgAAAAQAAAAGAAAABgAAAAYAAAAGAAAASwAAAEAAAAAwAAAABQAAACAAAAABAAAAAQAAABAAAAAAAAAAAAAAABgBAACAAAAAAAAAAAAAAAAYAQAAgAAAAFIAAABwAQAAAgAAABAAAAAHAAAAAAAAAAAAAAC8AgAAAAAAAAECAiJTAHkAcwB0AGUAbQAAAAAAAAAAAAAAAAAAAAAAAAAAAAAAAAAAAAAAAAAAAAAAAAAAAAAAAAAAAAAAAAAAAAAAAAAAAAD///8BAAAAYFZm0/9/AAAJAAAAAAAAAAkAAAC+AQAApZvVh/9/AAAAAAAAAAAAAP////8AAAAAmLSOzFQAAACQu7cgvgEAABEAAAD/fwAAAAAAAAAAAAAAAAAAAAAAAAAAAAAAAAAAYAfL0P9/AAARAAAAAAAAAHDjwCAAAAAAyLDW0P9/AAAAAAAAAAAAAP7/////////e0yLx/9/AAAAAAAAAAAAAAAAAAAAAAAAyRT8uiPxAABGf7fQAAAAABXCkt+lMQAA4LzcIL4BAABQ4wkZvgEAAPC1jsxUAAAAAAAAAAAAAAAHAAAAAAAAAAAAAAAAAAAALLWOzGR2AAgAAAAAJQAAAAwAAAACAAAAJwAAABgAAAADAAAAAAAAAAAAAAAAAAAAJQAAAAwAAAADAAAATAAAAGQAAAAAAAAAAAAAAP//////////AAAAABYAAAAAAAAANQAAACEA8AAAAAAAAAAAAAAAgD8AAAAAAAAAAAAAgD8AAAAAAAAAAAAAAAAAAAAAAAAAAAAAAAAAAAAAAAAAACUAAAAMAAAAAAAAgCgAAAAMAAAAAwAAACcAAAAYAAAAAwAAAAAAAAAAAAAAAAAAACUAAAAMAAAAAwAAAEwAAABkAAAAAAAAAAAAAAD//////////wAAAAAWAAAAAAEAAAAAAAAhAPAAAAAAAAAAAAAAAIA/AAAAAAAAAAAAAIA/AAAAAAAAAAAAAAAAAAAAAAAAAAAAAAAAAAAAAAAAAAAlAAAADAAAAAAAAIAoAAAADAAAAAMAAAAnAAAAGAAAAAMAAAAAAAAAAAAAAAAAAAAlAAAADAAAAAMAAABMAAAAZAAAAAAAAAAAAAAA//////////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8AAAAAACUAAAAMAAAAAwAAAEwAAABkAAAAAAAAABYAAAD/AAAASgAAAAAAAAAWAAAAAAEAADUAAAAhAPAAAAAAAAAAAAAAAIA/AAAAAAAAAAAAAIA/AAAAAAAAAAAAAAAAAAAAAAAAAAAAAAAAAAAAAAAAAAAlAAAADAAAAAAAAIAoAAAADAAAAAMAAAAnAAAAGAAAAAMAAAAAAAAA////AAAAAAAlAAAADAAAAAMAAABMAAAAZAAAAAkAAAAnAAAAHwAAAEoAAAAJAAAAJwAAABcAAAAkAAAAIQDwAAAAAAAAAAAAAACAPwAAAAAAAAAAAACAPwAAAAAAAAAAAAAAAAAAAAAAAAAAAAAAAAAAAAAAAAAAJQAAAAwAAAAAAACAKAAAAAwAAAADAAAAUgAAAHABAAADAAAA4P///wAAAAAAAAAAAAAAAJABAAAAAAABAAAAAGEAcgBpAGEAbAAAAAAAAAAAAAAAAAAAAAAAAAAAAAAAAAAAAAAAAAAAAAAAAAAAAAAAAAAAAAAAAAAAAAAAAAAAAP//AAAAAAEAAAAA4UopvgEAAAAAAAAAAAAAAQAAAAAAAABw0hQZvgEAAGC4Jxm+AQAARF+ypBjd1QECAAAAAAAAAABKeYb/fwAAyEp5hv9/AAADAAAAAAAAACjafob/fwAA6N5+hv9/AABgB8vQ/38AAFAEUSm+AQAAAgAAAAAAAADIsNbQ/38AAAAAAAAAAAAApuUuph7CAAACAAAAAAAAAAAAAAAAAAAAAAAAAAAAAACZBvy6I/EAAAAAAAAAAAAA6N5+hv9/AADg////AAAAAFDjCRm+AQAAWKSOzFQAAAAAAAAAAAAAAAYAAAAAAAAAAAAAAAAAAAB8o47MZHYACAAAAAAlAAAADAAAAAMAAAAYAAAADAAAAAAAAAASAAAADAAAAAEAAAAWAAAADAAAAAgAAABUAAAAVAAAAAoAAAAnAAAAHgAAAEoAAAABAAAAYfe0QVU1tEEKAAAASwAAAAEAAABMAAAABAAAAAkAAAAnAAAAIAAAAEsAAABQAAAAWAAAABUAAAAWAAAADAAAAAAAAAAlAAAADAAAAAIAAAAnAAAAGAAAAAQAAAAAAAAA////AAAAAAAlAAAADAAAAAQAAABMAAAAZAAAACkAAAAZAAAA9gAAAEoAAAApAAAAGQAAAM4AAAAyAAAAIQDwAAAAAAAAAAAAAACAPwAAAAAAAAAAAACAPwAAAAAAAAAAAAAAAAAAAAAAAAAAAAAAAAAAAAAAAAAAJQAAAAwAAAAAAACAKAAAAAwAAAAEAAAAJwAAABgAAAAEAAAAAAAAAP///wAAAAAAJQAAAAwAAAAEAAAATAAAAGQAAAApAAAAGQAAAPYAAABHAAAAKQAAABkAAADOAAAALwAAACEA8AAAAAAAAAAAAAAAgD8AAAAAAAAAAAAAgD8AAAAAAAAAAAAAAAAAAAAAAAAAAAAAAAAAAAAAAAAAACUAAAAMAAAAAAAAgCgAAAAMAAAABAAAACcAAAAYAAAABAAAAAAAAAD///8AAAAAACUAAAAMAAAABAAAAEwAAABkAAAAKQAAADMAAACNAAAARwAAACkAAAAzAAAAZQAAABUAAAAhAPAAAAAAAAAAAAAAAIA/AAAAAAAAAAAAAIA/AAAAAAAAAAAAAAAAAAAAAAAAAAAAAAAAAAAAAAAAAAAlAAAADAAAAAAAAIAoAAAADAAAAAQAAABSAAAAcAEAAAQAAADw////AAAAAAAAAAAAAAAAkAEAAAAAAAEAAAAAcwBlAGcAbwBlACAAdQBpAAAAAAAAAAAAAAAAAAAAAAAAAAAAAAAAAAAAAAAAAAAAAAAAAAAAAAAAAAAAAAAAAAAAAAAAAAAAAAAAAAAAAAAAAAAACAAAAAAAAAAAAAAAAAAAACASUSkAAIA/HDwAhgAAgD8AAIA/AACAP/7/////////UKyOzFQAAAAgElEpAAAAAP////8AAAAAAAAAAAAAAAAIAAAAAAAAAGAHy9D/fwAAsPVQKQAAgD8cPACGAAAAAMiw1tD/fwAAAAAAAAAAAAAG5S6mHsIAAAAIAAAAAAAAAAAAAAAAAAAAAAAAAAAAAPkH/Loj8QAAAAAAAAAAAACA8r8pAACAP/D///8AAAAAUOMJGb4BAAD4pI7MVAAAAAAAAAAAAAAACQAAAAAAAAAAAAAAAAAAABykjsxkdgAIAAAAACUAAAAMAAAABAAAABgAAAAMAAAAAAAAABIAAAAMAAAAAQAAAB4AAAAYAAAAKQAAADMAAACOAAAASAAAACUAAAAMAAAABAAAAFQAAACUAAAAKgAAADMAAACMAAAARwAAAAEAAABh97RBVTW0QSoAAAAzAAAADAAAAEwAAAAAAAAAAAAAAAAAAAD//////////2QAAABFAGQAdQBhAHIAZABvACAAQQBwAHUAZAAIAAAACQAAAAkAAAAIAAAABgAAAAkAAAAJAAAABAAAAAoAAAAJAAAACQAAAAkAAABLAAAAQAAAADAAAAAFAAAAIAAAAAEAAAABAAAAEAAAAAAAAAAAAAAAGAEAAIAAAAAAAAAAAAAAABgBAACAAAAAJQAAAAwAAAACAAAAJwAAABgAAAAFAAAAAAAAAP///wAAAAAAJQAAAAwAAAAFAAAATAAAAGQAAAAAAAAAUAAAABcBAAB8AAAAAAAAAFAAAAAYAQAALQAAACEA8AAAAAAAAAAAAAAAgD8AAAAAAAAAAAAAgD8AAAAAAAAAAAAAAAAAAAAAAAAAAAAAAAAAAAAAAAAAACUAAAAMAAAAAAAAgCgAAAAMAAAABQAAACcAAAAYAAAABQAAAAAAAAD///8AAAAAACUAAAAMAAAABQAAAEwAAABkAAAACQAAAFAAAAD/AAAAXAAAAAkAAABQAAAA9wAAAA0AAAAhAPAAAAAAAAAAAAAAAIA/AAAAAAAAAAAAAIA/AAAAAAAAAAAAAAAAAAAAAAAAAAAAAAAAAAAAAAAAAAAlAAAADAAAAAAAAIAoAAAADAAAAAUAAAAlAAAADAAAAAEAAAAYAAAADAAAAAAAAAASAAAADAAAAAEAAAAeAAAAGAAAAAkAAABQAAAAAAEAAF0AAAAlAAAADAAAAAEAAABUAAAAlAAAAAoAAABQAAAAVAAAAFwAAAABAAAAYfe0QVU1tEEKAAAAUAAAAAwAAABMAAAAAAAAAAAAAAAAAAAA//////////9kAAAARQBkAHUAYQByAGQAbwAgAEEAcAB1AGQABgAAAAcAAAAHAAAABgAAAAQAAAAHAAAABwAAAAMAAAAHAAAABwAAAAcAAAAHAAAASwAAAEAAAAAwAAAABQAAACAAAAABAAAAAQAAABAAAAAAAAAAAAAAABgBAACAAAAAAAAAAAAAAAAYAQAAgAAAACUAAAAMAAAAAgAAACcAAAAYAAAABQAAAAAAAAD///8AAAAAACUAAAAMAAAABQAAAEwAAABkAAAACQAAAGAAAAD/AAAAbAAAAAkAAABgAAAA9wAAAA0AAAAhAPAAAAAAAAAAAAAAAIA/AAAAAAAAAAAAAIA/AAAAAAAAAAAAAAAAAAAAAAAAAAAAAAAAAAAAAAAAAAAlAAAADAAAAAAAAIAoAAAADAAAAAUAAAAlAAAADAAAAAEAAAAYAAAADAAAAAAAAAASAAAADAAAAAEAAAAeAAAAGAAAAAkAAABgAAAAAAEAAG0AAAAlAAAADAAAAAEAAABUAAAAqAAAAAoAAABgAAAAUgAAAGwAAAABAAAAYfe0QVU1tEEKAAAAYAAAAA8AAABMAAAAAAAAAAAAAAAAAAAA//////////9sAAAAUwBpAG4AZABpAGMAbwAgAFQAaQB0AHUAbABhAHIA/wAGAAAAAwAAAAcAAAAHAAAAAwAAAAUAAAAHAAAAAwAAAAUAAAADAAAABAAAAAcAAAADAAAABgAAAAQAAABLAAAAQAAAADAAAAAFAAAAIAAAAAEAAAABAAAAEAAAAAAAAAAAAAAAGAEAAIAAAAAAAAAAAAAAABgBAACAAAAAJQAAAAwAAAACAAAAJwAAABgAAAAFAAAAAAAAAP///wAAAAAAJQAAAAwAAAAFAAAATAAAAGQAAAAJAAAAcAAAAA4BAAB8AAAACQAAAHAAAAAGAQAADQAAACEA8AAAAAAAAAAAAAAAgD8AAAAAAAAAAAAAgD8AAAAAAAAAAAAAAAAAAAAAAAAAAAAAAAAAAAAAAAAAACUAAAAMAAAAAAAAgCgAAAAMAAAABQAAACUAAAAMAAAAAQAAABgAAAAMAAAAAAAAABIAAAAMAAAAAQAAABYAAAAMAAAAAAAAAFQAAABIAQAACgAAAHAAAAANAQAAfAAAAAEAAABh97RBVTW0QQoAAABwAAAAKgAAAEwAAAAEAAAACQAAAHAAAAAPAQAAfQAAAKAAAABGAGkAcgBtAGEAZABvACAAcABvAHIAOgAgAEUARABVAEEAUgBEAE8AIABBAEwARgBSAEUARABPACAAQQBQAFUARAAgAE0AQQBSAFQASQBOAEUAWgAGAAAAAwAAAAQAAAAJAAAABgAAAAcAAAAHAAAAAwAAAAcAAAAHAAAABAAAAAMAAAADAAAABgAAAAgAAAAIAAAABwAAAAcAAAAIAAAACQAAAAMAAAAHAAAABQAAAAYAAAAHAAAABgAAAAgAAAAJAAAAAwAAAAcAAAAGAAAACAAAAAgAAAADAAAACgAAAAcAAAAHAAAABQAAAAMAAAAIAAAABgAAAAYAAAAWAAAADAAAAAAAAAAlAAAADAAAAAIAAAAOAAAAFAAAAAAAAAAQAAAAFAAAAA==</Object>
  <Object Id="idInvalidSigLnImg">AQAAAGwAAAAAAAAAAAAAABcBAAB/AAAAAAAAAAAAAAC+GAAARAsAACBFTUYAAAEASB8AALAAAAAGAAAAAAAAAAAAAAAAAAAAVgUAAAADAAA1AQAArQAAAAAAAAAAAAAAAAAAAAi3BADIowIACgAAABAAAAAAAAAAAAAAAEsAAAAQAAAAAAAAAAUAAAAeAAAAGAAAAAAAAAAAAAAAGAEAAIAAAAAnAAAAGAAAAAEAAAAAAAAAAAAAAAAAAAAlAAAADAAAAAEAAABMAAAAZAAAAAAAAAAAAAAAFwEAAH8AAAAAAAAAAAAAABg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AXAQAAfwAAAAAAAAAAAAAAGAEAAIAAAAAhAPAAAAAAAAAAAAAAAIA/AAAAAAAAAAAAAIA/AAAAAAAAAAAAAAAAAAAAAAAAAAAAAAAAAAAAAAAAAAAlAAAADAAAAAAAAIAoAAAADAAAAAEAAAAnAAAAGAAAAAEAAAAAAAAA8PDwAAAAAAAlAAAADAAAAAEAAABMAAAAZAAAAAAAAAAAAAAAFwEAAH8AAAAAAAAAAAAAABgBAACAAAAAIQDwAAAAAAAAAAAAAACAPwAAAAAAAAAAAACAPwAAAAAAAAAAAAAAAAAAAAAAAAAAAAAAAAAAAAAAAAAAJQAAAAwAAAAAAACAKAAAAAwAAAABAAAAJwAAABgAAAABAAAAAAAAAPDw8AAAAAAAJQAAAAwAAAABAAAATAAAAGQAAAAAAAAAAAAAABcBAAB/AAAAAAAAAAAAAAAYAQAAgAAAACEA8AAAAAAAAAAAAAAAgD8AAAAAAAAAAAAAgD8AAAAAAAAAAAAAAAAAAAAAAAAAAAAAAAAAAAAAAAAAACUAAAAMAAAAAAAAgCgAAAAMAAAAAQAAACcAAAAYAAAAAQAAAAAAAADw8PAAAAAAACUAAAAMAAAAAQAAAEwAAABkAAAAAAAAAAAAAAAXAQAAfwAAAAAAAAAAAAAAGAEAAIAAAAAhAPAAAAAAAAAAAAAAAIA/AAAAAAAAAAAAAIA/AAAAAAAAAAAAAAAAAAAAAAAAAAAAAAAAAAAAAAAAAAAlAAAADAAAAAAAAIAoAAAADAAAAAEAAAAnAAAAGAAAAAEAAAAAAAAA////AAAAAAAlAAAADAAAAAEAAABMAAAAZAAAAAAAAAAAAAAAFwEAAH8AAAAAAAAAAAAAABgBAACAAAAAIQDwAAAAAAAAAAAAAACAPwAAAAAAAAAAAACAPwAAAAAAAAAAAAAAAAAAAAAAAAAAAAAAAAAAAAAAAAAAJQAAAAwAAAAAAACAKAAAAAwAAAABAAAAJwAAABgAAAABAAAAAAAAAP///wAAAAAAJQAAAAwAAAABAAAATAAAAGQAAAAAAAAAAAAAABcBAAB/AAAAAAAAAAAAAAAY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UAAAANwCAAAKAAAAAwAAABcAAAAQAAAACgAAAAMAAAAAAAAAAAAAAA4AAAAOAAAATAAAACgAAAB0AAAAaAIAAAAAAAAAAAAADgAAACgAAAAOAAAADgAAAAEAGAAAAAAAAAAAAAAAAAAAAAAAAAAAAAAAAAAKEi0AAAAAAAAAAAAFCRglQKEgOIweNIMAAAAAAAAAAAAAAAAJESoVJFqmMQAAAAcKDQcKDQcJDQ4WMShFrjFU1TJV1gECBAIDBAECBQoRKyZBowsTMQAAAAAAfqbJd6PIeqDCQFZ4JTd0Lk/HMVPSGy5uFiE4GypVJ0KnHjN9AAABDiYAAACcz+7S6ffb7fnC0t1haH0hMm8aLXIuT8ggOIwoRKslP58cK08AAAEAAAAAAMHg9P///////////+bm5k9SXjw/SzBRzTFU0y1NwSAyVzFGXwEBAqYxCA8mnM/u69/SvI9jt4tgjIR9FBosDBEjMVTUMlXWMVPRKUSeDxk4AAAAAAAAAADT6ff///////+Tk5MjK0krSbkvUcsuT8YVJFoTIFIrSbgtTcEQHEdmKQAAAJzP7vT6/bTa8kRleixHhy1Nwi5PxiQtTnBwcJKSki81SRwtZAgOIwAAAAAAweD02+35gsLqZ5q6Jz1jNEJyOUZ4qamp+/v7////wdPeVnCJAQECpjEAAACv1/Ho8/ubzu6CwuqMudS3u769vb3////////////L5fZymsABAgMAAAAAAK/X8fz9/uLx+snk9uTy+vz9/v///////////////8vl9nKawAECA3kpAAAAotHvtdryxOL1xOL1tdry0+r32+350+r3tdryxOL1pdPvc5rAAQIDAAAAAABpj7ZnjrZqj7Zqj7ZnjrZtkbdukrdtkbdnjrZqj7ZojrZ3rdUCAwSmMQAAAAAAAAAAAAAAAAAAAAAAAAAAAAAAAAAAAAAAAAAAAAAAAAAAAAAAAAAAJwAAABgAAAABAAAAAAAAAP///wAAAAAAJQAAAAwAAAABAAAATAAAAGQAAAAiAAAABAAAAHEAAAAQAAAAIgAAAAQAAABQAAAADQAAACEA8AAAAAAAAAAAAAAAgD8AAAAAAAAAAAAAgD8AAAAAAAAAAAAAAAAAAAAAAAAAAAAAAAAAAAAAAAAAACUAAAAMAAAAAAAAgCgAAAAMAAAAAQAAAFIAAABwAQAAAQAAAPX///8AAAAAAAAAAAAAAACQAQAAAAAAAQAAAABzAGUAZwBvAGUAIAB1AGkAAAAAAAAAAAAAAAAAAAAAAAAAAAAAAAAAAAAAAAAAAAAAAAAAAAAAAAAAAAAAAAAAAAAAAAAZ0tP/fwAAAAAAAAAAAAAoEgAAAAAAAEAAAMD/fwAA0EZm0/9/AAA+nNWH/38AAAQAAAAAAAAA0EZm0/9/AAApu4/MVAAAAAAAAAAAAAAA4D2cIb4BAAAAAAAAvgEAAEgAAAAAAAAAsGM1iP9/AAAgUz6I/38AAMC/DIgAAAAAAQAAAAAAAACOfzWI/38AAAAAZtP/fwAAAAAAAAAAAAAAAAAAAAAAAAAAAAAAAAAAeRz9uiPxAABwCwAAAAAAAFDjCRm+AQAAeL2PzFQAAAAAAAAAAAAAAAAAAAAAAAAAAAAAAAAAAAAAAAAAAAAAANm8j8xUAAAA33XVh2R2AAgAAAAAJQAAAAwAAAABAAAAGAAAAAwAAAD/AAAAEgAAAAwAAAABAAAAHgAAABgAAAAiAAAABAAAAHIAAAARAAAAJQAAAAwAAAABAAAAVAAAAKgAAAAjAAAABAAAAHAAAAAQAAAAAQAAAGH3tEFVNbRBIwAAAAQAAAAPAAAATAAAAAAAAAAAAAAAAAAAAP//////////bAAAAEYAaQByAG0AYQAgAG4AbwAgAHYA4QBsAGkAZABhAAAABgAAAAMAAAAEAAAACQAAAAYAAAADAAAABwAAAAcAAAADAAAABQAAAAYAAAADAAAAAwAAAAcAAAAGAAAASwAAAEAAAAAwAAAABQAAACAAAAABAAAAAQAAABAAAAAAAAAAAAAAABgBAACAAAAAAAAAAAAAAAAYAQAAgAAAAFIAAABwAQAAAgAAABAAAAAHAAAAAAAAAAAAAAC8AgAAAAAAAAECAiJTAHkAcwB0AGUAbQAAAAAAAAAAAAAAAAAAAAAAAAAAAAAAAAAAAAAAAAAAAAAAAAAAAAAAAAAAAAAAAAAAAAAAAAAAAAD///8BAAAAYFZm0/9/AAAJAAAAAAAAAAkAAAC+AQAApZvVh/9/AAAAAAAAAAAAAP////8AAAAAmLSOzFQAAACQu7cgvgEAABEAAAD/fwAAAAAAAAAAAAAAAAAAAAAAAAAAAAAAAAAAYAfL0P9/AAARAAAAAAAAAHDjwCAAAAAAyLDW0P9/AAAAAAAAAAAAAP7/////////e0yLx/9/AAAAAAAAAAAAAAAAAAAAAAAAyRT8uiPxAABGf7fQAAAAABXCkt+lMQAA4LzcIL4BAABQ4wkZvgEAAPC1jsxUAAAAAAAAAAAAAAAHAAAAAAAAAAAAAAAAAAAALLWOzGR2AAgAAAAAJQAAAAwAAAACAAAAJwAAABgAAAADAAAAAAAAAAAAAAAAAAAAJQAAAAwAAAADAAAATAAAAGQAAAAAAAAAAAAAAP//////////AAAAABYAAAAAAAAANQAAACEA8AAAAAAAAAAAAAAAgD8AAAAAAAAAAAAAgD8AAAAAAAAAAAAAAAAAAAAAAAAAAAAAAAAAAAAAAAAAACUAAAAMAAAAAAAAgCgAAAAMAAAAAwAAACcAAAAYAAAAAwAAAAAAAAAAAAAAAAAAACUAAAAMAAAAAwAAAEwAAABkAAAAAAAAAAAAAAD//////////wAAAAAWAAAAAAEAAAAAAAAhAPAAAAAAAAAAAAAAAIA/AAAAAAAAAAAAAIA/AAAAAAAAAAAAAAAAAAAAAAAAAAAAAAAAAAAAAAAAAAAlAAAADAAAAAAAAIAoAAAADAAAAAMAAAAnAAAAGAAAAAMAAAAAAAAAAAAAAAAAAAAlAAAADAAAAAMAAABMAAAAZAAAAAAAAAAAAAAA//////////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8AAAAAACUAAAAMAAAAAwAAAEwAAABkAAAAAAAAABYAAAD/AAAASgAAAAAAAAAWAAAAAAEAADUAAAAhAPAAAAAAAAAAAAAAAIA/AAAAAAAAAAAAAIA/AAAAAAAAAAAAAAAAAAAAAAAAAAAAAAAAAAAAAAAAAAAlAAAADAAAAAAAAIAoAAAADAAAAAMAAAAnAAAAGAAAAAMAAAAAAAAA////AAAAAAAlAAAADAAAAAMAAABMAAAAZAAAAAkAAAAnAAAAHwAAAEoAAAAJAAAAJwAAABcAAAAkAAAAIQDwAAAAAAAAAAAAAACAPwAAAAAAAAAAAACAPwAAAAAAAAAAAAAAAAAAAAAAAAAAAAAAAAAAAAAAAAAAJQAAAAwAAAAAAACAKAAAAAwAAAADAAAAUgAAAHABAAADAAAA4P///wAAAAAAAAAAAAAAAJABAAAAAAABAAAAAGEAcgBpAGEAbAAAAAAAAAAAAAAAAAAAAAAAAAAAAAAAAAAAAAAAAAAAAAAAAAAAAAAAAAAAAAAAAAAAAAAAAAAAAP//AAAAAAEAAAAA4UopvgEAAAAAAAAAAAAAAQAAAAAAAABw0hQZvgEAAGC4Jxm+AQAARF+ypBjd1QECAAAAAAAAAABKeYb/fwAAyEp5hv9/AAADAAAAAAAAACjafob/fwAA6N5+hv9/AABgB8vQ/38AAFAEUSm+AQAAAgAAAAAAAADIsNbQ/38AAAAAAAAAAAAApuUuph7CAAACAAAAAAAAAAAAAAAAAAAAAAAAAAAAAACZBvy6I/EAAAAAAAAAAAAA6N5+hv9/AADg////AAAAAFDjCRm+AQAAWKSOzFQAAAAAAAAAAAAAAAYAAAAAAAAAAAAAAAAAAAB8o47MZHYACAAAAAAlAAAADAAAAAMAAAAYAAAADAAAAAAAAAASAAAADAAAAAEAAAAWAAAADAAAAAgAAABUAAAAVAAAAAoAAAAnAAAAHgAAAEoAAAABAAAAYfe0QVU1tEEKAAAASwAAAAEAAABMAAAABAAAAAkAAAAnAAAAIAAAAEsAAABQAAAAWAAAABUAAAAWAAAADAAAAAAAAAAlAAAADAAAAAIAAAAnAAAAGAAAAAQAAAAAAAAA////AAAAAAAlAAAADAAAAAQAAABMAAAAZAAAACkAAAAZAAAA9gAAAEoAAAApAAAAGQAAAM4AAAAyAAAAIQDwAAAAAAAAAAAAAACAPwAAAAAAAAAAAACAPwAAAAAAAAAAAAAAAAAAAAAAAAAAAAAAAAAAAAAAAAAAJQAAAAwAAAAAAACAKAAAAAwAAAAEAAAAJwAAABgAAAAEAAAAAAAAAP///wAAAAAAJQAAAAwAAAAEAAAATAAAAGQAAAApAAAAGQAAAPYAAABHAAAAKQAAABkAAADOAAAALwAAACEA8AAAAAAAAAAAAAAAgD8AAAAAAAAAAAAAgD8AAAAAAAAAAAAAAAAAAAAAAAAAAAAAAAAAAAAAAAAAACUAAAAMAAAAAAAAgCgAAAAMAAAABAAAACcAAAAYAAAABAAAAAAAAAD///8AAAAAACUAAAAMAAAABAAAAEwAAABkAAAAKQAAADMAAACNAAAARwAAACkAAAAzAAAAZQAAABUAAAAhAPAAAAAAAAAAAAAAAIA/AAAAAAAAAAAAAIA/AAAAAAAAAAAAAAAAAAAAAAAAAAAAAAAAAAAAAAAAAAAlAAAADAAAAAAAAIAoAAAADAAAAAQAAABSAAAAcAEAAAQAAADw////AAAAAAAAAAAAAAAAkAEAAAAAAAEAAAAAcwBlAGcAbwBlACAAdQBpAAAAAAAAAAAAAAAAAAAAAAAAAAAAAAAAAAAAAAAAAAAAAAAAAAAAAAAAAAAAAAAAAAAAAAAAAAAAAAAAAAAAAAAAAAAACAAAAAAAAAAAAAAAAAAAACASUSkAAIA/HDwAhgAAgD8AAIA/AACAP/7/////////UKyOzFQAAAAgElEpAAAAAP////8AAAAAAAAAAAAAAAAIAAAAAAAAAGAHy9D/fwAAsPVQKQAAgD8cPACGAAAAAMiw1tD/fwAAAAAAAAAAAAAG5S6mHsIAAAAIAAAAAAAAAAAAAAAAAAAAAAAAAAAAAPkH/Loj8QAAAAAAAAAAAACA8r8pAACAP/D///8AAAAAUOMJGb4BAAD4pI7MVAAAAAAAAAAAAAAACQAAAAAAAAAAAAAAAAAAABykjsxkdgAIAAAAACUAAAAMAAAABAAAABgAAAAMAAAAAAAAABIAAAAMAAAAAQAAAB4AAAAYAAAAKQAAADMAAACOAAAASAAAACUAAAAMAAAABAAAAFQAAACUAAAAKgAAADMAAACMAAAARwAAAAEAAABh97RBVTW0QSoAAAAzAAAADAAAAEwAAAAAAAAAAAAAAAAAAAD//////////2QAAABFAGQAdQBhAHIAZABvACAAQQBwAHUAZAAIAAAACQAAAAkAAAAIAAAABgAAAAkAAAAJAAAABAAAAAoAAAAJAAAACQAAAAkAAABLAAAAQAAAADAAAAAFAAAAIAAAAAEAAAABAAAAEAAAAAAAAAAAAAAAGAEAAIAAAAAAAAAAAAAAABgBAACAAAAAJQAAAAwAAAACAAAAJwAAABgAAAAFAAAAAAAAAP///wAAAAAAJQAAAAwAAAAFAAAATAAAAGQAAAAAAAAAUAAAABcBAAB8AAAAAAAAAFAAAAAYAQAALQAAACEA8AAAAAAAAAAAAAAAgD8AAAAAAAAAAAAAgD8AAAAAAAAAAAAAAAAAAAAAAAAAAAAAAAAAAAAAAAAAACUAAAAMAAAAAAAAgCgAAAAMAAAABQAAACcAAAAYAAAABQAAAAAAAAD///8AAAAAACUAAAAMAAAABQAAAEwAAABkAAAACQAAAFAAAAD/AAAAXAAAAAkAAABQAAAA9wAAAA0AAAAhAPAAAAAAAAAAAAAAAIA/AAAAAAAAAAAAAIA/AAAAAAAAAAAAAAAAAAAAAAAAAAAAAAAAAAAAAAAAAAAlAAAADAAAAAAAAIAoAAAADAAAAAUAAAAlAAAADAAAAAEAAAAYAAAADAAAAAAAAAASAAAADAAAAAEAAAAeAAAAGAAAAAkAAABQAAAAAAEAAF0AAAAlAAAADAAAAAEAAABUAAAAlAAAAAoAAABQAAAAVAAAAFwAAAABAAAAYfe0QVU1tEEKAAAAUAAAAAwAAABMAAAAAAAAAAAAAAAAAAAA//////////9kAAAARQBkAHUAYQByAGQAbwAgAEEAcAB1AGQABgAAAAcAAAAHAAAABgAAAAQAAAAHAAAABwAAAAMAAAAHAAAABwAAAAcAAAAHAAAASwAAAEAAAAAwAAAABQAAACAAAAABAAAAAQAAABAAAAAAAAAAAAAAABgBAACAAAAAAAAAAAAAAAAYAQAAgAAAACUAAAAMAAAAAgAAACcAAAAYAAAABQAAAAAAAAD///8AAAAAACUAAAAMAAAABQAAAEwAAABkAAAACQAAAGAAAAD/AAAAbAAAAAkAAABgAAAA9wAAAA0AAAAhAPAAAAAAAAAAAAAAAIA/AAAAAAAAAAAAAIA/AAAAAAAAAAAAAAAAAAAAAAAAAAAAAAAAAAAAAAAAAAAlAAAADAAAAAAAAIAoAAAADAAAAAUAAAAlAAAADAAAAAEAAAAYAAAADAAAAAAAAAASAAAADAAAAAEAAAAeAAAAGAAAAAkAAABgAAAAAAEAAG0AAAAlAAAADAAAAAEAAABUAAAAqAAAAAoAAABgAAAAUgAAAGwAAAABAAAAYfe0QVU1tEEKAAAAYAAAAA8AAABMAAAAAAAAAAAAAAAAAAAA//////////9sAAAAUwBpAG4AZABpAGMAbwAgAFQAaQB0AHUAbABhAHIAaQAGAAAAAwAAAAcAAAAHAAAAAwAAAAUAAAAHAAAAAwAAAAUAAAADAAAABAAAAAcAAAADAAAABgAAAAQAAABLAAAAQAAAADAAAAAFAAAAIAAAAAEAAAABAAAAEAAAAAAAAAAAAAAAGAEAAIAAAAAAAAAAAAAAABgBAACAAAAAJQAAAAwAAAACAAAAJwAAABgAAAAFAAAAAAAAAP///wAAAAAAJQAAAAwAAAAFAAAATAAAAGQAAAAJAAAAcAAAAA4BAAB8AAAACQAAAHAAAAAGAQAADQAAACEA8AAAAAAAAAAAAAAAgD8AAAAAAAAAAAAAgD8AAAAAAAAAAAAAAAAAAAAAAAAAAAAAAAAAAAAAAAAAACUAAAAMAAAAAAAAgCgAAAAMAAAABQAAACUAAAAMAAAAAQAAABgAAAAMAAAAAAAAABIAAAAMAAAAAQAAABYAAAAMAAAAAAAAAFQAAABIAQAACgAAAHAAAAANAQAAfAAAAAEAAABh97RBVTW0QQoAAABwAAAAKgAAAEwAAAAEAAAACQAAAHAAAAAPAQAAfQAAAKAAAABGAGkAcgBtAGEAZABvACAAcABvAHIAOgAgAEUARABVAEEAUgBEAE8AIABBAEwARgBSAEUARABPACAAQQBQAFUARAAgAE0AQQBSAFQASQBOAEUAWgAGAAAAAwAAAAQAAAAJAAAABgAAAAcAAAAHAAAAAwAAAAcAAAAHAAAABAAAAAMAAAADAAAABgAAAAgAAAAIAAAABwAAAAcAAAAIAAAACQAAAAMAAAAHAAAABQAAAAYAAAAHAAAABgAAAAgAAAAJAAAAAwAAAAcAAAAGAAAACAAAAAgAAAADAAAACgAAAAcAAAAHAAAABQAAAAMAAAAIAAAABgAAAAYAAAAWAAAADAAAAAAAAAAlAAAADAAAAAIAAAAOAAAAFAAAAAAAAAAQAAAAFAAAAA==</Object>
</Signature>
</file>

<file path=_xmlsignatures/sig15.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AkHZH/sJrwnm0zY24ViKa2DWhYqiEmDJMCr5laJNmQc=</DigestValue>
    </Reference>
    <Reference Type="http://www.w3.org/2000/09/xmldsig#Object" URI="#idOfficeObject">
      <DigestMethod Algorithm="http://www.w3.org/2001/04/xmlenc#sha256"/>
      <DigestValue>+GRPTGEvwmmpUgtV04LY/dGLDbOcTo+wxTuukG/Qpec=</DigestValue>
    </Reference>
    <Reference Type="http://uri.etsi.org/01903#SignedProperties" URI="#idSignedProperties">
      <Transforms>
        <Transform Algorithm="http://www.w3.org/TR/2001/REC-xml-c14n-20010315"/>
      </Transforms>
      <DigestMethod Algorithm="http://www.w3.org/2001/04/xmlenc#sha256"/>
      <DigestValue>tVRHruEpHTWSR6XHrD5lTsbdBvRGe6lNnaof4QVrAuU=</DigestValue>
    </Reference>
    <Reference Type="http://www.w3.org/2000/09/xmldsig#Object" URI="#idValidSigLnImg">
      <DigestMethod Algorithm="http://www.w3.org/2001/04/xmlenc#sha256"/>
      <DigestValue>y7UFkKtTifakWXII/kgzU1xkdtcWrGOlx7kV388Rw3Y=</DigestValue>
    </Reference>
    <Reference Type="http://www.w3.org/2000/09/xmldsig#Object" URI="#idInvalidSigLnImg">
      <DigestMethod Algorithm="http://www.w3.org/2001/04/xmlenc#sha256"/>
      <DigestValue>s3iXM1gUgrIi3q5VrF2zKkZy3OASmgNKi7BzfZMvhVQ=</DigestValue>
    </Reference>
  </SignedInfo>
  <SignatureValue>pr2UKWQ/nNwFdE7B8L0g5y2b/FB6DTgQwgsEuoa+3mnpyBmNNi5Visvdu4wYBtdJMNt9h8Ergbbo
Izfqpp16h1oSCf49ePrx0Bnnvb/iSmwuWuHRhS0/ok/XRlUhRsCK9EFGIrL6Q9oZizSSxd184wdV
X9jmn8Qvtp6Z8ePPMuHvQxDjqkwKK2bxKS3BWc0pDiL1ikPAVFjOhoLw+AE/KU/vOTCgIAVWTH27
h+/tpsOToYeo/lUpTpxtoA2t9nqLzlXyYUlEQnhichCU4rJWFatNAIrf+xCNPo4k2nzbsYP6pkFJ
3cmJzEPiClxYZzHmvzxAAocT0wKEe6NS8hh5bA==</SignatureValue>
  <KeyInfo>
    <X509Data>
      <X509Certificate>MIIH/jCCBeagAwIBAgIIc/jSjyh8N9swDQYJKoZIhvcNAQELBQAwWzEXMBUGA1UEBRMOUlVDIDgwMDUwMTcyLTExGjAYBgNVBAMTEUNBLURPQ1VNRU5UQSBTLkEuMRcwFQYDVQQKEw5ET0NVTUVOVEEgUy5BLjELMAkGA1UEBhMCUFkwHhcNMTkwODE0MTkzMzU1WhcNMjEwODEzMTk0MzU1WjCBpzELMAkGA1UEBhMCUFkxFjAUBgNVBAQMDUFQVUQgTUFSVElORVoxEjAQBgNVBAUTCUNJMTc2NjIyOTEYMBYGA1UEKgwPRURVQVJETyBBTEZSRURPMRcwFQYDVQQKDA5QRVJTT05BIEZJU0lDQTERMA8GA1UECwwIRklSTUEgRjIxJjAkBgNVBAMMHUVEVUFSRE8gQUxGUkVETyBBUFVEIE1BUlRJTkVaMIIBIjANBgkqhkiG9w0BAQEFAAOCAQ8AMIIBCgKCAQEAxyidqqeL/JEfR7sdZs5ElmOAZAm1FYMWqAK/mmZbLccLllZNQuRMuFtmyNs+5Sq1db4ZYr8TzbKgutelccR3IzSG5fQW2M6qegD0uXRek1TmRxfcZHiBYFR0sVmwnl4MPrgHAEnlUab9c8VxXv1wpPc2ykFe8kI9tXC+b7C2CSqPTDMs+tm6pix6Lt83jx78qTkA6jx0a80q4nGf18XQ8bZprn27pf6Ve0bGlsRZZ23L//BmHEgPqajvu3A/QuDvwOz9ElfPIjmoJbAo/WTChSKVoMMrIPtcwc6OWBOlM2iUh9Qm3zv1x7v5aMIsOZoAWVbFXhbRG3/bXvsUOZJoVwIDAQABo4IDdzCCA3MwDAYDVR0TAQH/BAIwADAOBgNVHQ8BAf8EBAMCBeAwKgYDVR0lAQH/BCAwHgYIKwYBBQUHAwEGCCsGAQUFBwMCBggrBgEFBQcDBDAdBgNVHQ4EFgQUhDiMfofHBoy4YA9za8mBHL2srZkwgZYGCCsGAQUFBwEBBIGJMIGGMDkGCCsGAQUFBzABhi1odHRwOi8vd3d3LmRvY3VtZW50YS5jb20ucHkvZmlybWFkaWdpdGFsL29zY3AwSQYIKwYBBQUHMAKGPWh0dHBzOi8vd3d3LmRvY3VtZW50YS5jb20ucHkvZmlybWFkaWdpdGFsL2Rlc2Nhcmdhcy9jYWRvYy5jcnQwHwYDVR0jBBgwFoAUQCasJlxij8b1AlTkjcEaJtbupbIwTwYDVR0fBEgwRjBEoEKgQIY+aHR0cHM6Ly93d3cuZG9jdW1lbnRhLmNvbS5weS9maXJtYWRpZ2l0YWwvZGVzY2FyZ2FzL2NybGRvYy5jcmwwHAYDVR0RBBUwE4ERZWR1YXB1ZEBnbWFpbC5jb20wggHdBgNVHSAEggHUMIIB0DCCAcwGDisGAQQBgvk7AQEBBgEBMIIBuDA/BggrBgEFBQcCARYzaHR0cHM6Ly93d3cuZG9jdW1lbnRhLmNvbS5weS9maXJtYWRpZ2l0YWwvZGVzY2FyZ2FzMIHABggrBgEFBQcCAjCBsxqBsEVzdGUgZXMgdW4gY2VydGlmaWNhZG8gZGUgcGVyc29uYSBm7XNpY2EgY3V5YSBjbGF2ZSBwcml2YWRhIGVzdOEgY29udGVuaWRhIGVuIHVuIG3zZHVsbyBkZSBoYXJkd2FyZSBzZWd1cm8geSBzdSBmaW5hbGlkYWQgZXMgYXV0ZW50aWNhciBhIHN1IHRpdHVsYXIgbyBnZW5lcmFyIGZpcm1hcyBkaWdpdGFsZXMuMIGxBggrBgEFBQcCAjCBpBqBoVRoaXMgaXMgYW4gZW5kIHVzZXIgY2VydGlmaWNhdGUgd2hvc2UgcHJpdmF0ZSBrZXkgaXMgZW1iZWRkZWQgd2l0aGluIGEgc2VjdXJlIGhhcmR3YXJlIG1vZHVsZSB0aGF0IGFpbXMgdG8gYXV0aGVudGljYXRlIGl0cyBvd25lciBvciBnZW5lcmF0ZSBkaWdpdGFsIHNpZ25hdHVyZXMuMA0GCSqGSIb3DQEBCwUAA4ICAQD5H+DVL/K+k1bbaB2bEgGfqighS6w4ZMW0wXodtcEIqJdDR4cb+PxfiRbF1tRh0m8sVGwu0WR+Y7VawmMz33dDHhU2QGUq/9pI0Lw6dw9l1dPGKpe9S0fJgxrMLDBjFdE0TQIN+I4j7gl8nnnMlnWFv0e2ncmSq5nyA3pDOO5TTwKnpQ7D6oGa83yns2Fwd8SoHtgUptV4Sp0f1El7NZotq6K92usDfjccxtd9DsoGn2F71UHcl8HrH06wfFdXExUedDXzoB7nKxlWCrWCxajkd4oyM0qCSTfQMTWDvrC0ypo+ShJ1wrmZprmo7CtgI9CyTvFpJ1P1cBpVcgpp/dPQHAXExqGBGRqMC7IZRPeN6+uPpsiydqFTzBrgSz3DiN6iPKV8mgclbE+33nxy7taEg7dscgmgpu4NfOCqfdl3KqQe8GFUd6ZAQxcg4ldXvQhc08m4utTz8/31IilKlIS4uD4nT4j54z+Evz0sMN7n5tsW1CrL3DvIVXbyS1hDHEidBWuoai67FtDxvlcbAbMT/Ljm6WdndgaUFGMYyrxSQT2qKsICUa6YJi9398nTMaHyLJkfWWJPVROCqCvuscBpLeB9aFLJIkynL1Q8p5QrvwuRW/SAZenSe1rf8ZI+XT6/yW9mufmtPDn9/ODmXZb0mbYscvcn4tdGZpiEY8xL1Q==</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Transform>
          <Transform Algorithm="http://www.w3.org/TR/2001/REC-xml-c14n-20010315"/>
        </Transforms>
        <DigestMethod Algorithm="http://www.w3.org/2001/04/xmlenc#sha256"/>
        <DigestValue>SvtLgLHWwOe2+41fuNrh9MPG5Bh3+j+tOUplp0lR7Bs=</DigestValue>
      </Reference>
      <Reference URI="/xl/calcChain.xml?ContentType=application/vnd.openxmlformats-officedocument.spreadsheetml.calcChain+xml">
        <DigestMethod Algorithm="http://www.w3.org/2001/04/xmlenc#sha256"/>
        <DigestValue>SqpYC5/14lNwKk7+KBP07EZ4sZac0eTofWUGWiBU1bo=</DigestValue>
      </Reference>
      <Reference URI="/xl/comments1.xml?ContentType=application/vnd.openxmlformats-officedocument.spreadsheetml.comments+xml">
        <DigestMethod Algorithm="http://www.w3.org/2001/04/xmlenc#sha256"/>
        <DigestValue>dj46mCEo3NAeuRogmgy49aJTqfbX0/eIqs3gnVV2/JY=</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YHVu9mfH7V1ojJZZGe0raSx5xHTqsPuldcEKZklKsN8=</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LTdoXsbqg2CimSiOSPgxq3wBxs/dfjOovnwDkc8k/dE=</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LTdoXsbqg2CimSiOSPgxq3wBxs/dfjOovnwDkc8k/dE=</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LTdoXsbqg2CimSiOSPgxq3wBxs/dfjOovnwDkc8k/dE=</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fNs94qbZ7SnZ1EAViIPOZf0qbzPZdDm1Oq9dFuuYn0s=</DigestValue>
      </Reference>
      <Reference URI="/xl/drawings/drawing1.xml?ContentType=application/vnd.openxmlformats-officedocument.drawing+xml">
        <DigestMethod Algorithm="http://www.w3.org/2001/04/xmlenc#sha256"/>
        <DigestValue>HKyZ+6PyU4zGVHYjrcyRuIvAXoArNo2kHgtHRpAwV8s=</DigestValue>
      </Reference>
      <Reference URI="/xl/drawings/vmlDrawing1.vml?ContentType=application/vnd.openxmlformats-officedocument.vmlDrawing">
        <DigestMethod Algorithm="http://www.w3.org/2001/04/xmlenc#sha256"/>
        <DigestValue>ByU0RZm/6icBljsn7ZbFGjsBet5qa2JnHkps4R3xgNM=</DigestValue>
      </Reference>
      <Reference URI="/xl/drawings/vmlDrawing2.vml?ContentType=application/vnd.openxmlformats-officedocument.vmlDrawing">
        <DigestMethod Algorithm="http://www.w3.org/2001/04/xmlenc#sha256"/>
        <DigestValue>HsJcxbVe+qNWxY5ZMwVTCTUPtLZMgAS5YepPmMO3/SI=</DigestValue>
      </Reference>
      <Reference URI="/xl/drawings/vmlDrawing3.vml?ContentType=application/vnd.openxmlformats-officedocument.vmlDrawing">
        <DigestMethod Algorithm="http://www.w3.org/2001/04/xmlenc#sha256"/>
        <DigestValue>vrQwKwn3ikDv5LsBfX7GiarfUMqTH/otu6928+bWoQs=</DigestValue>
      </Reference>
      <Reference URI="/xl/drawings/vmlDrawing4.vml?ContentType=application/vnd.openxmlformats-officedocument.vmlDrawing">
        <DigestMethod Algorithm="http://www.w3.org/2001/04/xmlenc#sha256"/>
        <DigestValue>QDTYbq/eg3wR4MtrDEepI+nKnYr/Hfugxd1W1BgUgS8=</DigestValue>
      </Reference>
      <Reference URI="/xl/drawings/vmlDrawing5.vml?ContentType=application/vnd.openxmlformats-officedocument.vmlDrawing">
        <DigestMethod Algorithm="http://www.w3.org/2001/04/xmlenc#sha256"/>
        <DigestValue>4kGGSF0qJt6VJoFrulYlLObjjmf0cfYhyQWDSxEwv9s=</DigestValue>
      </Reference>
      <Reference URI="/xl/media/image1.emf?ContentType=image/x-emf">
        <DigestMethod Algorithm="http://www.w3.org/2001/04/xmlenc#sha256"/>
        <DigestValue>H/w1GFhLXnY6BNx2PhlIQZFDdVTtUk7bFhR8tTggslE=</DigestValue>
      </Reference>
      <Reference URI="/xl/media/image2.emf?ContentType=image/x-emf">
        <DigestMethod Algorithm="http://www.w3.org/2001/04/xmlenc#sha256"/>
        <DigestValue>aaajaZRwcG8YOW4RiuNR4Y3+NIqz/YpwOzpC0Ui/UdA=</DigestValue>
      </Reference>
      <Reference URI="/xl/media/image3.emf?ContentType=image/x-emf">
        <DigestMethod Algorithm="http://www.w3.org/2001/04/xmlenc#sha256"/>
        <DigestValue>a1swBCWxxcOQpjnArNkABKyvPd/36OpNmkDu20mvids=</DigestValue>
      </Reference>
      <Reference URI="/xl/media/image4.emf?ContentType=image/x-emf">
        <DigestMethod Algorithm="http://www.w3.org/2001/04/xmlenc#sha256"/>
        <DigestValue>ekTmrI9qzXL3QxlVKVT98wSAyIBnG3BWdg+GJjyoAuQ=</DigestValue>
      </Reference>
      <Reference URI="/xl/media/image5.emf?ContentType=image/x-emf">
        <DigestMethod Algorithm="http://www.w3.org/2001/04/xmlenc#sha256"/>
        <DigestValue>9r1qjwkCEJOrWb0ZmN9CIP2w3mxOtiMbqSlF0m8tdMA=</DigestValue>
      </Reference>
      <Reference URI="/xl/printerSettings/printerSettings1.bin?ContentType=application/vnd.openxmlformats-officedocument.spreadsheetml.printerSettings">
        <DigestMethod Algorithm="http://www.w3.org/2001/04/xmlenc#sha256"/>
        <DigestValue>YmlNx0fbwwNBEGF0RvxQdFOj8ICfW2aC5ya0H7vEQfw=</DigestValue>
      </Reference>
      <Reference URI="/xl/printerSettings/printerSettings2.bin?ContentType=application/vnd.openxmlformats-officedocument.spreadsheetml.printerSettings">
        <DigestMethod Algorithm="http://www.w3.org/2001/04/xmlenc#sha256"/>
        <DigestValue>xsCjjPzCWd5UTOKxf9cRsV8M4zHH+quoJqAf9b+vaZI=</DigestValue>
      </Reference>
      <Reference URI="/xl/printerSettings/printerSettings3.bin?ContentType=application/vnd.openxmlformats-officedocument.spreadsheetml.printerSettings">
        <DigestMethod Algorithm="http://www.w3.org/2001/04/xmlenc#sha256"/>
        <DigestValue>FLifMMW5UlLOUkpcqJGjhMbaevjgUnUQwEEg5oUA/N4=</DigestValue>
      </Reference>
      <Reference URI="/xl/printerSettings/printerSettings4.bin?ContentType=application/vnd.openxmlformats-officedocument.spreadsheetml.printerSettings">
        <DigestMethod Algorithm="http://www.w3.org/2001/04/xmlenc#sha256"/>
        <DigestValue>8dq9D3+wycTd/6Z99wFMEMlVKFUQWTr4wt6E7nw1/Y0=</DigestValue>
      </Reference>
      <Reference URI="/xl/printerSettings/printerSettings5.bin?ContentType=application/vnd.openxmlformats-officedocument.spreadsheetml.printerSettings">
        <DigestMethod Algorithm="http://www.w3.org/2001/04/xmlenc#sha256"/>
        <DigestValue>Ik7rzi69RdvqvRaDrPoMKTh4ZHgUlx4hbxyJVwW2Q18=</DigestValue>
      </Reference>
      <Reference URI="/xl/sharedStrings.xml?ContentType=application/vnd.openxmlformats-officedocument.spreadsheetml.sharedStrings+xml">
        <DigestMethod Algorithm="http://www.w3.org/2001/04/xmlenc#sha256"/>
        <DigestValue>dEVlYMjn/T2L8fuW07yVaRza4cORTuUahk3Qio63RzI=</DigestValue>
      </Reference>
      <Reference URI="/xl/styles.xml?ContentType=application/vnd.openxmlformats-officedocument.spreadsheetml.styles+xml">
        <DigestMethod Algorithm="http://www.w3.org/2001/04/xmlenc#sha256"/>
        <DigestValue>HaqmaUN6rLKT1syysYu8fZl6UtrVNUGBxypCnMXP/MA=</DigestValue>
      </Reference>
      <Reference URI="/xl/theme/theme1.xml?ContentType=application/vnd.openxmlformats-officedocument.theme+xml">
        <DigestMethod Algorithm="http://www.w3.org/2001/04/xmlenc#sha256"/>
        <DigestValue>Q1Y4CPpXAEfTWbGgm5zElx8B0pHQK4RzdZXVzDJUMDc=</DigestValue>
      </Reference>
      <Reference URI="/xl/workbook.xml?ContentType=application/vnd.openxmlformats-officedocument.spreadsheetml.sheet.main+xml">
        <DigestMethod Algorithm="http://www.w3.org/2001/04/xmlenc#sha256"/>
        <DigestValue>ZOKBtElS2IYUm80TAv0u0C5U9iKpEZE++znhAVZY7hk=</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akUnFniyHKwcqVlub1OZRsfQvqGOzSpgPk/OZAPfvQY=</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G4fB2Vrf8KyAdhLiBGuydKBfDiUZuOfhnVshmpN+Exk=</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b1MQUVCmhQXYdYToMKZKh+xcYDt+Yv6QIM5V/T7KSB4=</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qHG/OymaPou4I0qSW0Y8/4NaGO2A2j7PweiYO7r7gxs=</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LF7UTF088hHJKAxD/om/otm5mfHVRsrAzh16ymO//YU=</DigestValue>
      </Reference>
      <Reference URI="/xl/worksheets/sheet1.xml?ContentType=application/vnd.openxmlformats-officedocument.spreadsheetml.worksheet+xml">
        <DigestMethod Algorithm="http://www.w3.org/2001/04/xmlenc#sha256"/>
        <DigestValue>ZwsTE9u9TclPNMeG6om2ETA3adETqnNW5uz+4VqSTPc=</DigestValue>
      </Reference>
      <Reference URI="/xl/worksheets/sheet2.xml?ContentType=application/vnd.openxmlformats-officedocument.spreadsheetml.worksheet+xml">
        <DigestMethod Algorithm="http://www.w3.org/2001/04/xmlenc#sha256"/>
        <DigestValue>PKGfMpEAgkSx/CCxn6OgPRZg6dVRRBj292D+lFJDIsk=</DigestValue>
      </Reference>
      <Reference URI="/xl/worksheets/sheet3.xml?ContentType=application/vnd.openxmlformats-officedocument.spreadsheetml.worksheet+xml">
        <DigestMethod Algorithm="http://www.w3.org/2001/04/xmlenc#sha256"/>
        <DigestValue>UBG2nz2fX+dslwTv0PpnRH+PoKbZTbIgL1VWdHwZQm0=</DigestValue>
      </Reference>
      <Reference URI="/xl/worksheets/sheet4.xml?ContentType=application/vnd.openxmlformats-officedocument.spreadsheetml.worksheet+xml">
        <DigestMethod Algorithm="http://www.w3.org/2001/04/xmlenc#sha256"/>
        <DigestValue>2yH1pto8IM0F4na0YzOqR6AEl/jvvR6jZ55a9Aq31SY=</DigestValue>
      </Reference>
      <Reference URI="/xl/worksheets/sheet5.xml?ContentType=application/vnd.openxmlformats-officedocument.spreadsheetml.worksheet+xml">
        <DigestMethod Algorithm="http://www.w3.org/2001/04/xmlenc#sha256"/>
        <DigestValue>lrqStwTRxhvfBYao+ZEDszpUI6l5WrG6/coKRmzPFE0=</DigestValue>
      </Reference>
    </Manifest>
    <SignatureProperties>
      <SignatureProperty Id="idSignatureTime" Target="#idPackageSignature">
        <mdssi:SignatureTime xmlns:mdssi="http://schemas.openxmlformats.org/package/2006/digital-signature">
          <mdssi:Format>YYYY-MM-DDThh:mm:ssTZD</mdssi:Format>
          <mdssi:Value>2020-03-13T18:48:35Z</mdssi:Value>
        </mdssi:SignatureTime>
      </SignatureProperty>
    </SignatureProperties>
  </Object>
  <Object Id="idOfficeObject">
    <SignatureProperties>
      <SignatureProperty Id="idOfficeV1Details" Target="#idPackageSignature">
        <SignatureInfoV1 xmlns="http://schemas.microsoft.com/office/2006/digsig">
          <SetupID>{293CC028-E920-43E7-AA1C-30E20B08E326}</SetupID>
          <SignatureText>Eduardo Apud</SignatureText>
          <SignatureImage/>
          <SignatureComments/>
          <WindowsVersion>10.0</WindowsVersion>
          <OfficeVersion>16.0.10356/14</OfficeVersion>
          <ApplicationVersion>16.0.10356</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2020-03-13T18:48:35Z</xd:SigningTime>
          <xd:SigningCertificate>
            <xd:Cert>
              <xd:CertDigest>
                <DigestMethod Algorithm="http://www.w3.org/2001/04/xmlenc#sha256"/>
                <DigestValue>y2h5CliJMVRljTh1ta/qDteQFtsnmKm3jxTexYUtap8=</DigestValue>
              </xd:CertDigest>
              <xd:IssuerSerial>
                <X509IssuerName>C=PY, O=DOCUMENTA S.A., CN=CA-DOCUMENTA S.A., SERIALNUMBER=RUC 80050172-1</X509IssuerName>
                <X509SerialNumber>8356660620887341019</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qTCCBZGgAwIBAgIQWC+ij8rcjflWoRe765RflzANBgkqhkiG9w0BAQsFADBvMQswCQYDVQQGEwJQWTErMCkGA1UECgwiTWluaXN0ZXJpbyBkZSBJbmR1c3RyaWEgeSBDb21lcmNpbzEzMDEGA1UEAwwqQXV0b3JpZGFkIENlcnRpZmljYWRvcmEgUmHDrXogZGVsIFBhcmFndWF5MB4XDTE2MDEyMTE3MzkwN1oXDTI2MDEyMTE3MzkwN1owWzEXMBUGA1UEBRMOUlVDIDgwMDUwMTcyLTExGjAYBgNVBAMTEUNBLURPQ1VNRU5UQSBTLkEuMRcwFQYDVQQKEw5ET0NVTUVOVEEgUy5BLjELMAkGA1UEBhMCUFkwggIiMA0GCSqGSIb3DQEBAQUAA4ICDwAwggIKAoICAQD945XFHgasDzMiYEmYi3plyca69N8oZ2P/hk+D/VTF+X5H6btEEiBu1KNEf35B5e2pyeOAOBsduFcJAgh3tjNAQGcY057ad1eCdBf6pbXv8Mhio0jlcGSvlmF+OVTTYvTUwF2HbgHDqOiQDJpnDzMhVXmNKfKH7W62QYKp0fKB8F8li1ChNt30za2bqzeTntqq3kCXHlhbjHlLMHqV76MgsEeHuSJMtxOBbQatlxyJRmcEfUyF/hu8A8q3caWLFOzfsJbTfpAxkxo3/ewkRVF/SAj70/3VBrw+IY/9TTTeS2oYrWkurC3tT5KTmwr1mMKIBprkVRVqzWuh+4HyPmgF/u4kqI6A8xiA1mdsk+hCP5zICkEv+qwjP9mK4pq1gTvjvuQ6sbu2+qBaUi5nTr/L81Y5vSvLOR0Hod7GmCx9p7JWMzEVAGmh28F0ZqPt5Ry37w4DLdtrBJPzdyso36OZseNaXM3puukBisbv2vyt2ydUvuLwEbl2oYDKcvfifCLauqlgwCv5BKFuxBDL/KKaxnJZBYKbEtgY9ztwYEY8xyAbyQqH/JAB88VW04vw7GVkdUPu7mw1udKafyJXRrqlsrAbCTWdtwYuXJPj3mi/x3z6+Fg1+kx9izYU/5+DtGLhk3YN0eIObqtjUjBhqT+u1rJ3iZtalwRtDBhEb5ehrQIDAQABo4ICUzCCAk8wEgYDVR0TAQH/BAgwBgEB/wIBADAOBgNVHQ8BAf8EBAMCAQYwHQYDVR0OBBYEFEAmrCZcYo/G9QJU5I3BGibW7qWyMB8GA1UdIwQYMBaAFMLEEfIqaEQMACjsTNYp25L7Xr3WMIGJBggrBgEFBQcBAQR9MHswPgYIKwYBBQUHMAKGMmh0dHA6Ly93d3cuYWNyYWl6Lmdvdi5weS9jcnQvYWNfcmFpel9weV9zaGEyNTYuY3J0MDkGCCsGAQUFBzABhi1odHRwOi8vd3d3LmRvY3VtZW50YS5jb20ucHkvZmlybWFkaWdpdGFsL29jc3AwggEdBgNVHSAEggEUMIIBEDCCAQwGA1UdIDCCAQMwNgYIKwYBBQUHAgEWKmh0dHA6Ly93d3cuYWNyYWl6Lmdvdi5weS9jcHMvcG9saXRpY2FzLnBkZjBmBggrBgEFBQcCAjBaGlhDZXJ0aWZpY2Fkb3MgZW1pdGlkb3MgZGVudHJvIGRlbCBtYXJjbyBkZSBsYSBQS0kgUGFyYWd1YXkgYmFqbyBsYSBqZXJhcnF1aWEgZGUgc3UgQUNSYWl6MGEGCCsGAQUFBwICMFUaU0lzc3VlZCBDZXJ0aWZpY2F0ZXMgaW4gdGhlIHNjb3BlIG9mIHRoZSBQS0kgUGFyYWd1YXkgdW5kZXIgdGhlIGhpZXJhY2h5IG9mIFJPT1QgQ0EuMDwGA1UdHwQ1MDMwMaAvoC2GK2h0dHA6Ly93d3cuYWNyYWl6Lmdvdi5weS9hcmwvYWNfcmFpel9weS5jcmwwDQYJKoZIhvcNAQELBQADggIBAGK+wo/po7oT9Qq40OltXGGgBIA3i4NGFQ5UBsWU3tI+O3jNkBi/9k/BkYHVT9UxWNHUxoZw+QJsAKl5f8wQksVH18Scq5Z+RUSBQ7v1hvvH1m2P7FXcB0nf+nwDVoDyGv57EmhKofwQibUzKajDts6JrsXyugQhVbLynSCw4qPMJLpImpL21LxxVMcryQMYymYUAr3DrMLOUuXxKLXCSOf8oP/PSmBvKldr2xeGJ5kowMxq0Af8mn7+pnm3yi0Ons5plFugKv3eSAmBY3zBS5NGPt9FFY/9FeNbCNXLEIRhaCx3T/6lSfIJZU5fCfLUY3y0hkSwuoK1gf/hHFyqyN/PrJ8E9PbyEzpMYwc51K+PhRRMcrJaD9txveHz8XjDrjjoISL+ZV54LMzUi5sF++nG79TLxDaC4vBtg6I8mOooFqzbsYgM3R4SaElTQIv6dSEZX1wKJXh25RbldqePe4Alnwe3vU97ZrTEpKPQkRM4lPJVElOicbYR1Wx5xrvyFucagF6IVeP4IZLJt1L4rbiSzPq027Q8jECgeJeRQWVKS8nQ8KyMfA0tgAuL3Vtub5pSbMI3xqtQwdJtOgwFj2iVp1BQv3XegF6OySbw/sk46AGWOTwb6vwUPq5TfnuNzO92keBxGg+aWylEC25zYFPYpAq384g5lmVaV53zmp1f</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Object Id="idValidSigLnImg">AQAAAGwAAAAAAAAAAAAAABcBAAB/AAAAAAAAAAAAAAC+GAAARAsAACBFTUYAAAEArBsAAKoAAAAGAAAAAAAAAAAAAAAAAAAAVgUAAAADAAA1AQAArQAAAAAAAAAAAAAAAAAAAAi3BADIowIACgAAABAAAAAAAAAAAAAAAEsAAAAQAAAAAAAAAAUAAAAeAAAAGAAAAAAAAAAAAAAAGAEAAIAAAAAnAAAAGAAAAAEAAAAAAAAAAAAAAAAAAAAlAAAADAAAAAEAAABMAAAAZAAAAAAAAAAAAAAAFwEAAH8AAAAAAAAAAAAAABg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AXAQAAfwAAAAAAAAAAAAAAGAEAAIAAAAAhAPAAAAAAAAAAAAAAAIA/AAAAAAAAAAAAAIA/AAAAAAAAAAAAAAAAAAAAAAAAAAAAAAAAAAAAAAAAAAAlAAAADAAAAAAAAIAoAAAADAAAAAEAAAAnAAAAGAAAAAEAAAAAAAAA8PDwAAAAAAAlAAAADAAAAAEAAABMAAAAZAAAAAAAAAAAAAAAFwEAAH8AAAAAAAAAAAAAABgBAACAAAAAIQDwAAAAAAAAAAAAAACAPwAAAAAAAAAAAACAPwAAAAAAAAAAAAAAAAAAAAAAAAAAAAAAAAAAAAAAAAAAJQAAAAwAAAAAAACAKAAAAAwAAAABAAAAJwAAABgAAAABAAAAAAAAAPDw8AAAAAAAJQAAAAwAAAABAAAATAAAAGQAAAAAAAAAAAAAABcBAAB/AAAAAAAAAAAAAAAYAQAAgAAAACEA8AAAAAAAAAAAAAAAgD8AAAAAAAAAAAAAgD8AAAAAAAAAAAAAAAAAAAAAAAAAAAAAAAAAAAAAAAAAACUAAAAMAAAAAAAAgCgAAAAMAAAAAQAAACcAAAAYAAAAAQAAAAAAAADw8PAAAAAAACUAAAAMAAAAAQAAAEwAAABkAAAAAAAAAAAAAAAXAQAAfwAAAAAAAAAAAAAAGAEAAIAAAAAhAPAAAAAAAAAAAAAAAIA/AAAAAAAAAAAAAIA/AAAAAAAAAAAAAAAAAAAAAAAAAAAAAAAAAAAAAAAAAAAlAAAADAAAAAAAAIAoAAAADAAAAAEAAAAnAAAAGAAAAAEAAAAAAAAA////AAAAAAAlAAAADAAAAAEAAABMAAAAZAAAAAAAAAAAAAAAFwEAAH8AAAAAAAAAAAAAABgBAACAAAAAIQDwAAAAAAAAAAAAAACAPwAAAAAAAAAAAACAPwAAAAAAAAAAAAAAAAAAAAAAAAAAAAAAAAAAAAAAAAAAJQAAAAwAAAAAAACAKAAAAAwAAAABAAAAJwAAABgAAAABAAAAAAAAAP///wAAAAAAJQAAAAwAAAABAAAATAAAAGQAAAAAAAAAAAAAABcBAAB/AAAAAAAAAAAAAAAY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L0AAAAEAAAA9gAAABAAAAC9AAAABAAAADoAAAANAAAAIQDwAAAAAAAAAAAAAACAPwAAAAAAAAAAAACAPwAAAAAAAAAAAAAAAAAAAAAAAAAAAAAAAAAAAAAAAAAAJQAAAAwAAAAAAACAKAAAAAwAAAABAAAAUgAAAHABAAABAAAA9f///wAAAAAAAAAAAAAAAJABAAAAAAABAAAAAHMAZQBnAG8AZQAgAHUAaQAAAAAAAAAAAAAAAAAAAAAAAAAAAAAAAAAAAAAAAAAAAAAAAAAAAAAAAAAAAAAAAAAAAAAAABnS0/9/AAAAAAAAAAAAACgSAAAAAAAAQAAAwP9/AADQRmbT/38AAD6c1Yf/fwAABAAAAAAAAADQRmbT/38AACm7j8xUAAAAAAAAAAAAAADgPZwhvgEAAAAAAAC+AQAASAAAAAAAAACwYzWI/38AACBTPoj/fwAAwL8MiAAAAAABAAAAAAAAAI5/NYj/fwAAAABm0/9/AAAAAAAAAAAAAAAAAAAAAAAAAAAAAAAAAAB5HP26I/EAAHALAAAAAAAAUOMJGb4BAAB4vY/MVAAAAAAAAAAAAAAAAAAAAAAAAAAAAAAAAAAAAAAAAAAAAAAA2byPzFQAAADfddWHZHYACAAAAAAlAAAADAAAAAEAAAAYAAAADAAAAAAAAAASAAAADAAAAAEAAAAeAAAAGAAAAL0AAAAEAAAA9wAAABEAAAAlAAAADAAAAAEAAABUAAAAiAAAAL4AAAAEAAAA9QAAABAAAAABAAAAYfe0QVU1tEG+AAAABAAAAAoAAABMAAAAAAAAAAAAAAAAAAAA//////////9gAAAAMQAzAC8AMAAzAC8AMgAwADIAMAAGAAAABgAAAAQAAAAGAAAABgAAAAQAAAAGAAAABgAAAAYAAAAGAAAASwAAAEAAAAAwAAAABQAAACAAAAABAAAAAQAAABAAAAAAAAAAAAAAABgBAACAAAAAAAAAAAAAAAAYAQAAgAAAAFIAAABwAQAAAgAAABAAAAAHAAAAAAAAAAAAAAC8AgAAAAAAAAECAiJTAHkAcwB0AGUAbQAAAAAAAAAAAAAAAAAAAAAAAAAAAAAAAAAAAAAAAAAAAAAAAAAAAAAAAAAAAAAAAAAAAAAAAAAAAAD///8BAAAAYFZm0/9/AAAJAAAAAAAAAAkAAAC+AQAApZvVh/9/AAAAAAAAAAAAAP////8AAAAAmLSOzFQAAACQu7cgvgEAABEAAAD/fwAAAAAAAAAAAAAAAAAAAAAAAAAAAAAAAAAAYAfL0P9/AAARAAAAAAAAAHDjwCAAAAAAyLDW0P9/AAAAAAAAAAAAAP7/////////e0yLx/9/AAAAAAAAAAAAAAAAAAAAAAAAyRT8uiPxAABGf7fQAAAAABXCkt+lMQAA4LzcIL4BAABQ4wkZvgEAAPC1jsxUAAAAAAAAAAAAAAAHAAAAAAAAAAAAAAAAAAAALLWOzGR2AAgAAAAAJQAAAAwAAAACAAAAJwAAABgAAAADAAAAAAAAAAAAAAAAAAAAJQAAAAwAAAADAAAATAAAAGQAAAAAAAAAAAAAAP//////////AAAAABYAAAAAAAAANQAAACEA8AAAAAAAAAAAAAAAgD8AAAAAAAAAAAAAgD8AAAAAAAAAAAAAAAAAAAAAAAAAAAAAAAAAAAAAAAAAACUAAAAMAAAAAAAAgCgAAAAMAAAAAwAAACcAAAAYAAAAAwAAAAAAAAAAAAAAAAAAACUAAAAMAAAAAwAAAEwAAABkAAAAAAAAAAAAAAD//////////wAAAAAWAAAAAAEAAAAAAAAhAPAAAAAAAAAAAAAAAIA/AAAAAAAAAAAAAIA/AAAAAAAAAAAAAAAAAAAAAAAAAAAAAAAAAAAAAAAAAAAlAAAADAAAAAAAAIAoAAAADAAAAAMAAAAnAAAAGAAAAAMAAAAAAAAAAAAAAAAAAAAlAAAADAAAAAMAAABMAAAAZAAAAAAAAAAAAAAA//////////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8AAAAAACUAAAAMAAAAAwAAAEwAAABkAAAAAAAAABYAAAD/AAAASgAAAAAAAAAWAAAAAAEAADUAAAAhAPAAAAAAAAAAAAAAAIA/AAAAAAAAAAAAAIA/AAAAAAAAAAAAAAAAAAAAAAAAAAAAAAAAAAAAAAAAAAAlAAAADAAAAAAAAIAoAAAADAAAAAMAAAAnAAAAGAAAAAMAAAAAAAAA////AAAAAAAlAAAADAAAAAMAAABMAAAAZAAAAAkAAAAnAAAAHwAAAEoAAAAJAAAAJwAAABcAAAAkAAAAIQDwAAAAAAAAAAAAAACAPwAAAAAAAAAAAACAPwAAAAAAAAAAAAAAAAAAAAAAAAAAAAAAAAAAAAAAAAAAJQAAAAwAAAAAAACAKAAAAAwAAAADAAAAUgAAAHABAAADAAAA4P///wAAAAAAAAAAAAAAAJABAAAAAAABAAAAAGEAcgBpAGEAbAAAAAAAAAAAAAAAAAAAAAAAAAAAAAAAAAAAAAAAAAAAAAAAAAAAAAAAAAAAAAAAAAAAAAAAAAAAAP//AAAAAAEAAAAA4UopvgEAAAAAAAAAAAAAAQAAAAAAAABw0hQZvgEAAGC4Jxm+AQAARF+ypBjd1QECAAAAAAAAAABKeYb/fwAAyEp5hv9/AAADAAAAAAAAACjafob/fwAA6N5+hv9/AABgB8vQ/38AAFAEUSm+AQAAAgAAAAAAAADIsNbQ/38AAAAAAAAAAAAApuUuph7CAAACAAAAAAAAAAAAAAAAAAAAAAAAAAAAAACZBvy6I/EAAAAAAAAAAAAA6N5+hv9/AADg////AAAAAFDjCRm+AQAAWKSOzFQAAAAAAAAAAAAAAAYAAAAAAAAAAAAAAAAAAAB8o47MZHYACAAAAAAlAAAADAAAAAMAAAAYAAAADAAAAAAAAAASAAAADAAAAAEAAAAWAAAADAAAAAgAAABUAAAAVAAAAAoAAAAnAAAAHgAAAEoAAAABAAAAYfe0QVU1tEEKAAAASwAAAAEAAABMAAAABAAAAAkAAAAnAAAAIAAAAEsAAABQAAAAWABm0xUAAAAWAAAADAAAAAAAAAAlAAAADAAAAAIAAAAnAAAAGAAAAAQAAAAAAAAA////AAAAAAAlAAAADAAAAAQAAABMAAAAZAAAACkAAAAZAAAA9gAAAEoAAAApAAAAGQAAAM4AAAAyAAAAIQDwAAAAAAAAAAAAAACAPwAAAAAAAAAAAACAPwAAAAAAAAAAAAAAAAAAAAAAAAAAAAAAAAAAAAAAAAAAJQAAAAwAAAAAAACAKAAAAAwAAAAEAAAAJwAAABgAAAAEAAAAAAAAAP///wAAAAAAJQAAAAwAAAAEAAAATAAAAGQAAAApAAAAGQAAAPYAAABHAAAAKQAAABkAAADOAAAALwAAACEA8AAAAAAAAAAAAAAAgD8AAAAAAAAAAAAAgD8AAAAAAAAAAAAAAAAAAAAAAAAAAAAAAAAAAAAAAAAAACUAAAAMAAAAAAAAgCgAAAAMAAAABAAAACcAAAAYAAAABAAAAAAAAAD///8AAAAAACUAAAAMAAAABAAAAEwAAABkAAAAKQAAADMAAACNAAAARwAAACkAAAAzAAAAZQAAABUAAAAhAPAAAAAAAAAAAAAAAIA/AAAAAAAAAAAAAIA/AAAAAAAAAAAAAAAAAAAAAAAAAAAAAAAAAAAAAAAAAAAlAAAADAAAAAAAAIAoAAAADAAAAAQAAABSAAAAcAEAAAQAAADw////AAAAAAAAAAAAAAAAkAEAAAAAAAEAAAAAcwBlAGcAbwBlACAAdQBpAAAAAAAAAAAAAAAAAAAAAAAAAAAAAAAAAAAAAAAAAAAAAAAAAAAAAAAAAAAAAAAAAAAAAAAAAAAAAAAAAAAAAAAAAAAACAAAAAAAAAAAAAAAAAAAACASUSkAAIA/HDwAhgAAgD8AAIA/AACAP/7/////////UKyOzFQAAAAgElEpAAAAAP////8AAAAAAAAAAAAAAAAIAAAAAAAAAGAHy9D/fwAAsPVQKQAAgD8cPACGAAAAAMiw1tD/fwAAAAAAAAAAAAAG5S6mHsIAAAAIAAAAAAAAAAAAAAAAAAAAAAAAAAAAAPkH/Loj8QAAAAAAAAAAAACA8r8pAACAP/D///8AAAAAUOMJGb4BAAD4pI7MVAAAAAAAAAAAAAAACQAAAAAAAAAAAAAAAAAAABykjsxkdgAIAAAAACUAAAAMAAAABAAAABgAAAAMAAAAAAAAABIAAAAMAAAAAQAAAB4AAAAYAAAAKQAAADMAAACOAAAASAAAACUAAAAMAAAABAAAAFQAAACUAAAAKgAAADMAAACMAAAARwAAAAEAAABh97RBVTW0QSoAAAAzAAAADAAAAEwAAAAAAAAAAAAAAAAAAAD//////////2QAAABFAGQAdQBhAHIAZABvACAAQQBwAHUAZAAIAAAACQAAAAkAAAAIAAAABgAAAAkAAAAJAAAABAAAAAoAAAAJAAAACQAAAAkAAABLAAAAQAAAADAAAAAFAAAAIAAAAAEAAAABAAAAEAAAAAAAAAAAAAAAGAEAAIAAAAAAAAAAAAAAABgBAACAAAAAJQAAAAwAAAACAAAAJwAAABgAAAAFAAAAAAAAAP///wAAAAAAJQAAAAwAAAAFAAAATAAAAGQAAAAAAAAAUAAAABcBAAB8AAAAAAAAAFAAAAAYAQAALQAAACEA8AAAAAAAAAAAAAAAgD8AAAAAAAAAAAAAgD8AAAAAAAAAAAAAAAAAAAAAAAAAAAAAAAAAAAAAAAAAACUAAAAMAAAAAAAAgCgAAAAMAAAABQAAACcAAAAYAAAABQAAAAAAAAD///8AAAAAACUAAAAMAAAABQAAAEwAAABkAAAACQAAAFAAAAD/AAAAXAAAAAkAAABQAAAA9wAAAA0AAAAhAPAAAAAAAAAAAAAAAIA/AAAAAAAAAAAAAIA/AAAAAAAAAAAAAAAAAAAAAAAAAAAAAAAAAAAAAAAAAAAlAAAADAAAAAAAAIAoAAAADAAAAAUAAAAlAAAADAAAAAEAAAAYAAAADAAAAAAAAAASAAAADAAAAAEAAAAeAAAAGAAAAAkAAABQAAAAAAEAAF0AAAAlAAAADAAAAAEAAABUAAAAlAAAAAoAAABQAAAAVAAAAFwAAAABAAAAYfe0QVU1tEEKAAAAUAAAAAwAAABMAAAAAAAAAAAAAAAAAAAA//////////9kAAAARQBkAHUAYQByAGQAbwAgAEEAcAB1AGQABgAAAAcAAAAHAAAABgAAAAQAAAAHAAAABwAAAAMAAAAHAAAABwAAAAcAAAAHAAAASwAAAEAAAAAwAAAABQAAACAAAAABAAAAAQAAABAAAAAAAAAAAAAAABgBAACAAAAAAAAAAAAAAAAYAQAAgAAAACUAAAAMAAAAAgAAACcAAAAYAAAABQAAAAAAAAD///8AAAAAACUAAAAMAAAABQAAAEwAAABkAAAACQAAAGAAAAD/AAAAbAAAAAkAAABgAAAA9wAAAA0AAAAhAPAAAAAAAAAAAAAAAIA/AAAAAAAAAAAAAIA/AAAAAAAAAAAAAAAAAAAAAAAAAAAAAAAAAAAAAAAAAAAlAAAADAAAAAAAAIAoAAAADAAAAAUAAAAlAAAADAAAAAEAAAAYAAAADAAAAAAAAAASAAAADAAAAAEAAAAeAAAAGAAAAAkAAABgAAAAAAEAAG0AAAAlAAAADAAAAAEAAABUAAAAqAAAAAoAAABgAAAAUgAAAGwAAAABAAAAYfe0QVU1tEEKAAAAYAAAAA8AAABMAAAAAAAAAAAAAAAAAAAA//////////9sAAAAUwBpAG4AZABpAGMAbwAgAFQAaQB0AHUAbABhAHIAAAAGAAAAAwAAAAcAAAAHAAAAAwAAAAUAAAAHAAAAAwAAAAUAAAADAAAABAAAAAcAAAADAAAABgAAAAQAAABLAAAAQAAAADAAAAAFAAAAIAAAAAEAAAABAAAAEAAAAAAAAAAAAAAAGAEAAIAAAAAAAAAAAAAAABgBAACAAAAAJQAAAAwAAAACAAAAJwAAABgAAAAFAAAAAAAAAP///wAAAAAAJQAAAAwAAAAFAAAATAAAAGQAAAAJAAAAcAAAAA4BAAB8AAAACQAAAHAAAAAGAQAADQAAACEA8AAAAAAAAAAAAAAAgD8AAAAAAAAAAAAAgD8AAAAAAAAAAAAAAAAAAAAAAAAAAAAAAAAAAAAAAAAAACUAAAAMAAAAAAAAgCgAAAAMAAAABQAAACUAAAAMAAAAAQAAABgAAAAMAAAAAAAAABIAAAAMAAAAAQAAABYAAAAMAAAAAAAAAFQAAABIAQAACgAAAHAAAAANAQAAfAAAAAEAAABh97RBVTW0QQoAAABwAAAAKgAAAEwAAAAEAAAACQAAAHAAAAAPAQAAfQAAAKAAAABGAGkAcgBtAGEAZABvACAAcABvAHIAOgAgAEUARABVAEEAUgBEAE8AIABBAEwARgBSAEUARABPACAAQQBQAFUARAAgAE0AQQBSAFQASQBOAEUAWgAGAAAAAwAAAAQAAAAJAAAABgAAAAcAAAAHAAAAAwAAAAcAAAAHAAAABAAAAAMAAAADAAAABgAAAAgAAAAIAAAABwAAAAcAAAAIAAAACQAAAAMAAAAHAAAABQAAAAYAAAAHAAAABgAAAAgAAAAJAAAAAwAAAAcAAAAGAAAACAAAAAgAAAADAAAACgAAAAcAAAAHAAAABQAAAAMAAAAIAAAABgAAAAYAAAAWAAAADAAAAAAAAAAlAAAADAAAAAIAAAAOAAAAFAAAAAAAAAAQAAAAFAAAAA==</Object>
  <Object Id="idInvalidSigLnImg">AQAAAGwAAAAAAAAAAAAAABcBAAB/AAAAAAAAAAAAAAC+GAAARAsAACBFTUYAAAEASB8AALAAAAAGAAAAAAAAAAAAAAAAAAAAVgUAAAADAAA1AQAArQAAAAAAAAAAAAAAAAAAAAi3BADIowIACgAAABAAAAAAAAAAAAAAAEsAAAAQAAAAAAAAAAUAAAAeAAAAGAAAAAAAAAAAAAAAGAEAAIAAAAAnAAAAGAAAAAEAAAAAAAAAAAAAAAAAAAAlAAAADAAAAAEAAABMAAAAZAAAAAAAAAAAAAAAFwEAAH8AAAAAAAAAAAAAABg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AXAQAAfwAAAAAAAAAAAAAAGAEAAIAAAAAhAPAAAAAAAAAAAAAAAIA/AAAAAAAAAAAAAIA/AAAAAAAAAAAAAAAAAAAAAAAAAAAAAAAAAAAAAAAAAAAlAAAADAAAAAAAAIAoAAAADAAAAAEAAAAnAAAAGAAAAAEAAAAAAAAA8PDwAAAAAAAlAAAADAAAAAEAAABMAAAAZAAAAAAAAAAAAAAAFwEAAH8AAAAAAAAAAAAAABgBAACAAAAAIQDwAAAAAAAAAAAAAACAPwAAAAAAAAAAAACAPwAAAAAAAAAAAAAAAAAAAAAAAAAAAAAAAAAAAAAAAAAAJQAAAAwAAAAAAACAKAAAAAwAAAABAAAAJwAAABgAAAABAAAAAAAAAPDw8AAAAAAAJQAAAAwAAAABAAAATAAAAGQAAAAAAAAAAAAAABcBAAB/AAAAAAAAAAAAAAAYAQAAgAAAACEA8AAAAAAAAAAAAAAAgD8AAAAAAAAAAAAAgD8AAAAAAAAAAAAAAAAAAAAAAAAAAAAAAAAAAAAAAAAAACUAAAAMAAAAAAAAgCgAAAAMAAAAAQAAACcAAAAYAAAAAQAAAAAAAADw8PAAAAAAACUAAAAMAAAAAQAAAEwAAABkAAAAAAAAAAAAAAAXAQAAfwAAAAAAAAAAAAAAGAEAAIAAAAAhAPAAAAAAAAAAAAAAAIA/AAAAAAAAAAAAAIA/AAAAAAAAAAAAAAAAAAAAAAAAAAAAAAAAAAAAAAAAAAAlAAAADAAAAAAAAIAoAAAADAAAAAEAAAAnAAAAGAAAAAEAAAAAAAAA////AAAAAAAlAAAADAAAAAEAAABMAAAAZAAAAAAAAAAAAAAAFwEAAH8AAAAAAAAAAAAAABgBAACAAAAAIQDwAAAAAAAAAAAAAACAPwAAAAAAAAAAAACAPwAAAAAAAAAAAAAAAAAAAAAAAAAAAAAAAAAAAAAAAAAAJQAAAAwAAAAAAACAKAAAAAwAAAABAAAAJwAAABgAAAABAAAAAAAAAP///wAAAAAAJQAAAAwAAAABAAAATAAAAGQAAAAAAAAAAAAAABcBAAB/AAAAAAAAAAAAAAAY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UAAAANwCAAAKAAAAAwAAABcAAAAQAAAACgAAAAMAAAAAAAAAAAAAAA4AAAAOAAAATAAAACgAAAB0AAAAaAIAAAAAAAAAAAAADgAAACgAAAAOAAAADgAAAAEAGAAAAAAAAAAAAAAAAAAAAAAAAAAAAAAAAAAKEi0AAAAAAAAAAAAFCRglQKEgOIweNIMAAAAAAAAAAAAAAAAJESoVJFqmMQAAAAcKDQcKDQcJDQ4WMShFrjFU1TJV1gECBAIDBAECBQoRKyZBowsTMQAAAAAAfqbJd6PIeqDCQFZ4JTd0Lk/HMVPSGy5uFiE4GypVJ0KnHjN9AAABDiYAAACcz+7S6ffb7fnC0t1haH0hMm8aLXIuT8ggOIwoRKslP58cK08AAAEAAAAAAMHg9P///////////+bm5k9SXjw/SzBRzTFU0y1NwSAyVzFGXwEBAqYxCA8mnM/u69/SvI9jt4tgjIR9FBosDBEjMVTUMlXWMVPRKUSeDxk4AAAAAAAAAADT6ff///////+Tk5MjK0krSbkvUcsuT8YVJFoTIFIrSbgtTcEQHEdmKQAAAJzP7vT6/bTa8kRleixHhy1Nwi5PxiQtTnBwcJKSki81SRwtZAgOIwAAAAAAweD02+35gsLqZ5q6Jz1jNEJyOUZ4qamp+/v7////wdPeVnCJAQECpjEAAACv1/Ho8/ubzu6CwuqMudS3u769vb3////////////L5fZymsABAgMAAAAAAK/X8fz9/uLx+snk9uTy+vz9/v///////////////8vl9nKawAECA3kpAAAAotHvtdryxOL1xOL1tdry0+r32+350+r3tdryxOL1pdPvc5rAAQIDAAAAAABpj7ZnjrZqj7Zqj7ZnjrZtkbdukrdtkbdnjrZqj7ZojrZ3rdUCAwSmMQAAAAAAAAAAAAAAAAAAAAAAAAAAAAAAAAAAAAAAAAAAAAAAAAAAAAAAAAAAJwAAABgAAAABAAAAAAAAAP///wAAAAAAJQAAAAwAAAABAAAATAAAAGQAAAAiAAAABAAAAHEAAAAQAAAAIgAAAAQAAABQAAAADQAAACEA8AAAAAAAAAAAAAAAgD8AAAAAAAAAAAAAgD8AAAAAAAAAAAAAAAAAAAAAAAAAAAAAAAAAAAAAAAAAACUAAAAMAAAAAAAAgCgAAAAMAAAAAQAAAFIAAABwAQAAAQAAAPX///8AAAAAAAAAAAAAAACQAQAAAAAAAQAAAABzAGUAZwBvAGUAIAB1AGkAAAAAAAAAAAAAAAAAAAAAAAAAAAAAAAAAAAAAAAAAAAAAAAAAAAAAAAAAAAAAAAAAAAAAAAAZ0tP/fwAAAAAAAAAAAAAoEgAAAAAAAEAAAMD/fwAA0EZm0/9/AAA+nNWH/38AAAQAAAAAAAAA0EZm0/9/AAApu4/MVAAAAAAAAAAAAAAA4D2cIb4BAAAAAAAAvgEAAEgAAAAAAAAAsGM1iP9/AAAgUz6I/38AAMC/DIgAAAAAAQAAAAAAAACOfzWI/38AAAAAZtP/fwAAAAAAAAAAAAAAAAAAAAAAAAAAAAAAAAAAeRz9uiPxAABwCwAAAAAAAFDjCRm+AQAAeL2PzFQAAAAAAAAAAAAAAAAAAAAAAAAAAAAAAAAAAAAAAAAAAAAAANm8j8xUAAAA33XVh2R2AAgAAAAAJQAAAAwAAAABAAAAGAAAAAwAAAD/AAAAEgAAAAwAAAABAAAAHgAAABgAAAAiAAAABAAAAHIAAAARAAAAJQAAAAwAAAABAAAAVAAAAKgAAAAjAAAABAAAAHAAAAAQAAAAAQAAAGH3tEFVNbRBIwAAAAQAAAAPAAAATAAAAAAAAAAAAAAAAAAAAP//////////bAAAAEYAaQByAG0AYQAgAG4AbwAgAHYA4QBsAGkAZABhAAAABgAAAAMAAAAEAAAACQAAAAYAAAADAAAABwAAAAcAAAADAAAABQAAAAYAAAADAAAAAwAAAAcAAAAGAAAASwAAAEAAAAAwAAAABQAAACAAAAABAAAAAQAAABAAAAAAAAAAAAAAABgBAACAAAAAAAAAAAAAAAAYAQAAgAAAAFIAAABwAQAAAgAAABAAAAAHAAAAAAAAAAAAAAC8AgAAAAAAAAECAiJTAHkAcwB0AGUAbQAAAAAAAAAAAAAAAAAAAAAAAAAAAAAAAAAAAAAAAAAAAAAAAAAAAAAAAAAAAAAAAAAAAAAAAAAAAAD///8BAAAAYFZm0/9/AAAJAAAAAAAAAAkAAAC+AQAApZvVh/9/AAAAAAAAAAAAAP////8AAAAAmLSOzFQAAACQu7cgvgEAABEAAAD/fwAAAAAAAAAAAAAAAAAAAAAAAAAAAAAAAAAAYAfL0P9/AAARAAAAAAAAAHDjwCAAAAAAyLDW0P9/AAAAAAAAAAAAAP7/////////e0yLx/9/AAAAAAAAAAAAAAAAAAAAAAAAyRT8uiPxAABGf7fQAAAAABXCkt+lMQAA4LzcIL4BAABQ4wkZvgEAAPC1jsxUAAAAAAAAAAAAAAAHAAAAAAAAAAAAAAAAAAAALLWOzGR2AAgAAAAAJQAAAAwAAAACAAAAJwAAABgAAAADAAAAAAAAAAAAAAAAAAAAJQAAAAwAAAADAAAATAAAAGQAAAAAAAAAAAAAAP//////////AAAAABYAAAAAAAAANQAAACEA8AAAAAAAAAAAAAAAgD8AAAAAAAAAAAAAgD8AAAAAAAAAAAAAAAAAAAAAAAAAAAAAAAAAAAAAAAAAACUAAAAMAAAAAAAAgCgAAAAMAAAAAwAAACcAAAAYAAAAAwAAAAAAAAAAAAAAAAAAACUAAAAMAAAAAwAAAEwAAABkAAAAAAAAAAAAAAD//////////wAAAAAWAAAAAAEAAAAAAAAhAPAAAAAAAAAAAAAAAIA/AAAAAAAAAAAAAIA/AAAAAAAAAAAAAAAAAAAAAAAAAAAAAAAAAAAAAAAAAAAlAAAADAAAAAAAAIAoAAAADAAAAAMAAAAnAAAAGAAAAAMAAAAAAAAAAAAAAAAAAAAlAAAADAAAAAMAAABMAAAAZAAAAAAAAAAAAAAA//////////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8AAAAAACUAAAAMAAAAAwAAAEwAAABkAAAAAAAAABYAAAD/AAAASgAAAAAAAAAWAAAAAAEAADUAAAAhAPAAAAAAAAAAAAAAAIA/AAAAAAAAAAAAAIA/AAAAAAAAAAAAAAAAAAAAAAAAAAAAAAAAAAAAAAAAAAAlAAAADAAAAAAAAIAoAAAADAAAAAMAAAAnAAAAGAAAAAMAAAAAAAAA////AAAAAAAlAAAADAAAAAMAAABMAAAAZAAAAAkAAAAnAAAAHwAAAEoAAAAJAAAAJwAAABcAAAAkAAAAIQDwAAAAAAAAAAAAAACAPwAAAAAAAAAAAACAPwAAAAAAAAAAAAAAAAAAAAAAAAAAAAAAAAAAAAAAAAAAJQAAAAwAAAAAAACAKAAAAAwAAAADAAAAUgAAAHABAAADAAAA4P///wAAAAAAAAAAAAAAAJABAAAAAAABAAAAAGEAcgBpAGEAbAAAAAAAAAAAAAAAAAAAAAAAAAAAAAAAAAAAAAAAAAAAAAAAAAAAAAAAAAAAAAAAAAAAAAAAAAAAAP//AAAAAAEAAAAA4UopvgEAAAAAAAAAAAAAAQAAAAAAAABw0hQZvgEAAGC4Jxm+AQAARF+ypBjd1QECAAAAAAAAAABKeYb/fwAAyEp5hv9/AAADAAAAAAAAACjafob/fwAA6N5+hv9/AABgB8vQ/38AAFAEUSm+AQAAAgAAAAAAAADIsNbQ/38AAAAAAAAAAAAApuUuph7CAAACAAAAAAAAAAAAAAAAAAAAAAAAAAAAAACZBvy6I/EAAAAAAAAAAAAA6N5+hv9/AADg////AAAAAFDjCRm+AQAAWKSOzFQAAAAAAAAAAAAAAAYAAAAAAAAAAAAAAAAAAAB8o47MZHYACAAAAAAlAAAADAAAAAMAAAAYAAAADAAAAAAAAAASAAAADAAAAAEAAAAWAAAADAAAAAgAAABUAAAAVAAAAAoAAAAnAAAAHgAAAEoAAAABAAAAYfe0QVU1tEEKAAAASwAAAAEAAABMAAAABAAAAAkAAAAnAAAAIAAAAEsAAABQAAAAWAAAABUAAAAWAAAADAAAAAAAAAAlAAAADAAAAAIAAAAnAAAAGAAAAAQAAAAAAAAA////AAAAAAAlAAAADAAAAAQAAABMAAAAZAAAACkAAAAZAAAA9gAAAEoAAAApAAAAGQAAAM4AAAAyAAAAIQDwAAAAAAAAAAAAAACAPwAAAAAAAAAAAACAPwAAAAAAAAAAAAAAAAAAAAAAAAAAAAAAAAAAAAAAAAAAJQAAAAwAAAAAAACAKAAAAAwAAAAEAAAAJwAAABgAAAAEAAAAAAAAAP///wAAAAAAJQAAAAwAAAAEAAAATAAAAGQAAAApAAAAGQAAAPYAAABHAAAAKQAAABkAAADOAAAALwAAACEA8AAAAAAAAAAAAAAAgD8AAAAAAAAAAAAAgD8AAAAAAAAAAAAAAAAAAAAAAAAAAAAAAAAAAAAAAAAAACUAAAAMAAAAAAAAgCgAAAAMAAAABAAAACcAAAAYAAAABAAAAAAAAAD///8AAAAAACUAAAAMAAAABAAAAEwAAABkAAAAKQAAADMAAACNAAAARwAAACkAAAAzAAAAZQAAABUAAAAhAPAAAAAAAAAAAAAAAIA/AAAAAAAAAAAAAIA/AAAAAAAAAAAAAAAAAAAAAAAAAAAAAAAAAAAAAAAAAAAlAAAADAAAAAAAAIAoAAAADAAAAAQAAABSAAAAcAEAAAQAAADw////AAAAAAAAAAAAAAAAkAEAAAAAAAEAAAAAcwBlAGcAbwBlACAAdQBpAAAAAAAAAAAAAAAAAAAAAAAAAAAAAAAAAAAAAAAAAAAAAAAAAAAAAAAAAAAAAAAAAAAAAAAAAAAAAAAAAAAAAAAAAAAACAAAAAAAAAAAAAAAAAAAACASUSkAAIA/HDwAhgAAgD8AAIA/AACAP/7/////////UKyOzFQAAAAgElEpAAAAAP////8AAAAAAAAAAAAAAAAIAAAAAAAAAGAHy9D/fwAAsPVQKQAAgD8cPACGAAAAAMiw1tD/fwAAAAAAAAAAAAAG5S6mHsIAAAAIAAAAAAAAAAAAAAAAAAAAAAAAAAAAAPkH/Loj8QAAAAAAAAAAAACA8r8pAACAP/D///8AAAAAUOMJGb4BAAD4pI7MVAAAAAAAAAAAAAAACQAAAAAAAAAAAAAAAAAAABykjsxkdgAIAAAAACUAAAAMAAAABAAAABgAAAAMAAAAAAAAABIAAAAMAAAAAQAAAB4AAAAYAAAAKQAAADMAAACOAAAASAAAACUAAAAMAAAABAAAAFQAAACUAAAAKgAAADMAAACMAAAARwAAAAEAAABh97RBVTW0QSoAAAAzAAAADAAAAEwAAAAAAAAAAAAAAAAAAAD//////////2QAAABFAGQAdQBhAHIAZABvACAAQQBwAHUAZAAIAAAACQAAAAkAAAAIAAAABgAAAAkAAAAJAAAABAAAAAoAAAAJAAAACQAAAAkAAABLAAAAQAAAADAAAAAFAAAAIAAAAAEAAAABAAAAEAAAAAAAAAAAAAAAGAEAAIAAAAAAAAAAAAAAABgBAACAAAAAJQAAAAwAAAACAAAAJwAAABgAAAAFAAAAAAAAAP///wAAAAAAJQAAAAwAAAAFAAAATAAAAGQAAAAAAAAAUAAAABcBAAB8AAAAAAAAAFAAAAAYAQAALQAAACEA8AAAAAAAAAAAAAAAgD8AAAAAAAAAAAAAgD8AAAAAAAAAAAAAAAAAAAAAAAAAAAAAAAAAAAAAAAAAACUAAAAMAAAAAAAAgCgAAAAMAAAABQAAACcAAAAYAAAABQAAAAAAAAD///8AAAAAACUAAAAMAAAABQAAAEwAAABkAAAACQAAAFAAAAD/AAAAXAAAAAkAAABQAAAA9wAAAA0AAAAhAPAAAAAAAAAAAAAAAIA/AAAAAAAAAAAAAIA/AAAAAAAAAAAAAAAAAAAAAAAAAAAAAAAAAAAAAAAAAAAlAAAADAAAAAAAAIAoAAAADAAAAAUAAAAlAAAADAAAAAEAAAAYAAAADAAAAAAAAAASAAAADAAAAAEAAAAeAAAAGAAAAAkAAABQAAAAAAEAAF0AAAAlAAAADAAAAAEAAABUAAAAlAAAAAoAAABQAAAAVAAAAFwAAAABAAAAYfe0QVU1tEEKAAAAUAAAAAwAAABMAAAAAAAAAAAAAAAAAAAA//////////9kAAAARQBkAHUAYQByAGQAbwAgAEEAcAB1AGQABgAAAAcAAAAHAAAABgAAAAQAAAAHAAAABwAAAAMAAAAHAAAABwAAAAcAAAAHAAAASwAAAEAAAAAwAAAABQAAACAAAAABAAAAAQAAABAAAAAAAAAAAAAAABgBAACAAAAAAAAAAAAAAAAYAQAAgAAAACUAAAAMAAAAAgAAACcAAAAYAAAABQAAAAAAAAD///8AAAAAACUAAAAMAAAABQAAAEwAAABkAAAACQAAAGAAAAD/AAAAbAAAAAkAAABgAAAA9wAAAA0AAAAhAPAAAAAAAAAAAAAAAIA/AAAAAAAAAAAAAIA/AAAAAAAAAAAAAAAAAAAAAAAAAAAAAAAAAAAAAAAAAAAlAAAADAAAAAAAAIAoAAAADAAAAAUAAAAlAAAADAAAAAEAAAAYAAAADAAAAAAAAAASAAAADAAAAAEAAAAeAAAAGAAAAAkAAABgAAAAAAEAAG0AAAAlAAAADAAAAAEAAABUAAAAqAAAAAoAAABgAAAAUgAAAGwAAAABAAAAYfe0QVU1tEEKAAAAYAAAAA8AAABMAAAAAAAAAAAAAAAAAAAA//////////9sAAAAUwBpAG4AZABpAGMAbwAgAFQAaQB0AHUAbABhAHIAAAAGAAAAAwAAAAcAAAAHAAAAAwAAAAUAAAAHAAAAAwAAAAUAAAADAAAABAAAAAcAAAADAAAABgAAAAQAAABLAAAAQAAAADAAAAAFAAAAIAAAAAEAAAABAAAAEAAAAAAAAAAAAAAAGAEAAIAAAAAAAAAAAAAAABgBAACAAAAAJQAAAAwAAAACAAAAJwAAABgAAAAFAAAAAAAAAP///wAAAAAAJQAAAAwAAAAFAAAATAAAAGQAAAAJAAAAcAAAAA4BAAB8AAAACQAAAHAAAAAGAQAADQAAACEA8AAAAAAAAAAAAAAAgD8AAAAAAAAAAAAAgD8AAAAAAAAAAAAAAAAAAAAAAAAAAAAAAAAAAAAAAAAAACUAAAAMAAAAAAAAgCgAAAAMAAAABQAAACUAAAAMAAAAAQAAABgAAAAMAAAAAAAAABIAAAAMAAAAAQAAABYAAAAMAAAAAAAAAFQAAABIAQAACgAAAHAAAAANAQAAfAAAAAEAAABh97RBVTW0QQoAAABwAAAAKgAAAEwAAAAEAAAACQAAAHAAAAAPAQAAfQAAAKAAAABGAGkAcgBtAGEAZABvACAAcABvAHIAOgAgAEUARABVAEEAUgBEAE8AIABBAEwARgBSAEUARABPACAAQQBQAFUARAAgAE0AQQBSAFQASQBOAEUAWgAGAAAAAwAAAAQAAAAJAAAABgAAAAcAAAAHAAAAAwAAAAcAAAAHAAAABAAAAAMAAAADAAAABgAAAAgAAAAIAAAABwAAAAcAAAAIAAAACQAAAAMAAAAHAAAABQAAAAYAAAAHAAAABgAAAAgAAAAJAAAAAwAAAAcAAAAGAAAACAAAAAgAAAADAAAACgAAAAcAAAAHAAAABQAAAAMAAAAIAAAABgAAAAYAAAAWAAAADAAAAAAAAAAlAAAADAAAAAIAAAAOAAAAFAAAAAAAAAAQAAAAFAAAAA==</Object>
</Signature>
</file>

<file path=_xmlsignatures/sig16.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ppOMZ3K+e3rjmVyKbQNTqalTbcsNzddlurphD6mASB8=</DigestValue>
    </Reference>
    <Reference Type="http://www.w3.org/2000/09/xmldsig#Object" URI="#idOfficeObject">
      <DigestMethod Algorithm="http://www.w3.org/2001/04/xmlenc#sha256"/>
      <DigestValue>LJvmoDT/845igYN27n8n2AFYU8Uxu4UmvioaeCfZj4o=</DigestValue>
    </Reference>
    <Reference Type="http://uri.etsi.org/01903#SignedProperties" URI="#idSignedProperties">
      <Transforms>
        <Transform Algorithm="http://www.w3.org/TR/2001/REC-xml-c14n-20010315"/>
      </Transforms>
      <DigestMethod Algorithm="http://www.w3.org/2001/04/xmlenc#sha256"/>
      <DigestValue>0K/m9C9nWSK/N8C8yWFVz/ObgyEfKnvo8iEgy7D8JMk=</DigestValue>
    </Reference>
    <Reference Type="http://www.w3.org/2000/09/xmldsig#Object" URI="#idValidSigLnImg">
      <DigestMethod Algorithm="http://www.w3.org/2001/04/xmlenc#sha256"/>
      <DigestValue>koQyEmO+h6//cCJW+DF0zu2ZdAj+QrkNat3atpK5OIA=</DigestValue>
    </Reference>
    <Reference Type="http://www.w3.org/2000/09/xmldsig#Object" URI="#idInvalidSigLnImg">
      <DigestMethod Algorithm="http://www.w3.org/2001/04/xmlenc#sha256"/>
      <DigestValue>4c+mmbfDgblAUBkv2wn9YgOvQXpABhMxmJt6Nu2DrsQ=</DigestValue>
    </Reference>
  </SignedInfo>
  <SignatureValue>UbinPqEtZlMAvHU111ZTsCsyUVkKU80LHDtAShh6T3npAJkQNmhmVTAfCo7yv3cygRZvVO2VuPZx
OKBKR1mXq/0qTIlctoGNHbxLdccPeAujOWzNIHcqNS0KQnmObUlq2ow4nSwoWC2/u+VxQQssXgZR
/mjSWWdwsRTElcMe1VsLUMDQupP8+53WQKqMMd21MI/CbtZ0D8dFz4ssFswABO3YI5jS0gjvJEm1
tWs9PefzUsu8j6j0y+d/uejQruU8E/R9TVCOSPvkhnLfizg6KZgIFGX3XDZf1PSM8OqZpIFIeg0A
t9Bl3xzdEVzL578b4BC51G2xvgvq1kXixWjNTA==</SignatureValue>
  <KeyInfo>
    <X509Data>
      <X509Certificate>MIIH/jCCBeagAwIBAgIIc/jSjyh8N9swDQYJKoZIhvcNAQELBQAwWzEXMBUGA1UEBRMOUlVDIDgwMDUwMTcyLTExGjAYBgNVBAMTEUNBLURPQ1VNRU5UQSBTLkEuMRcwFQYDVQQKEw5ET0NVTUVOVEEgUy5BLjELMAkGA1UEBhMCUFkwHhcNMTkwODE0MTkzMzU1WhcNMjEwODEzMTk0MzU1WjCBpzELMAkGA1UEBhMCUFkxFjAUBgNVBAQMDUFQVUQgTUFSVElORVoxEjAQBgNVBAUTCUNJMTc2NjIyOTEYMBYGA1UEKgwPRURVQVJETyBBTEZSRURPMRcwFQYDVQQKDA5QRVJTT05BIEZJU0lDQTERMA8GA1UECwwIRklSTUEgRjIxJjAkBgNVBAMMHUVEVUFSRE8gQUxGUkVETyBBUFVEIE1BUlRJTkVaMIIBIjANBgkqhkiG9w0BAQEFAAOCAQ8AMIIBCgKCAQEAxyidqqeL/JEfR7sdZs5ElmOAZAm1FYMWqAK/mmZbLccLllZNQuRMuFtmyNs+5Sq1db4ZYr8TzbKgutelccR3IzSG5fQW2M6qegD0uXRek1TmRxfcZHiBYFR0sVmwnl4MPrgHAEnlUab9c8VxXv1wpPc2ykFe8kI9tXC+b7C2CSqPTDMs+tm6pix6Lt83jx78qTkA6jx0a80q4nGf18XQ8bZprn27pf6Ve0bGlsRZZ23L//BmHEgPqajvu3A/QuDvwOz9ElfPIjmoJbAo/WTChSKVoMMrIPtcwc6OWBOlM2iUh9Qm3zv1x7v5aMIsOZoAWVbFXhbRG3/bXvsUOZJoVwIDAQABo4IDdzCCA3MwDAYDVR0TAQH/BAIwADAOBgNVHQ8BAf8EBAMCBeAwKgYDVR0lAQH/BCAwHgYIKwYBBQUHAwEGCCsGAQUFBwMCBggrBgEFBQcDBDAdBgNVHQ4EFgQUhDiMfofHBoy4YA9za8mBHL2srZkwgZYGCCsGAQUFBwEBBIGJMIGGMDkGCCsGAQUFBzABhi1odHRwOi8vd3d3LmRvY3VtZW50YS5jb20ucHkvZmlybWFkaWdpdGFsL29zY3AwSQYIKwYBBQUHMAKGPWh0dHBzOi8vd3d3LmRvY3VtZW50YS5jb20ucHkvZmlybWFkaWdpdGFsL2Rlc2Nhcmdhcy9jYWRvYy5jcnQwHwYDVR0jBBgwFoAUQCasJlxij8b1AlTkjcEaJtbupbIwTwYDVR0fBEgwRjBEoEKgQIY+aHR0cHM6Ly93d3cuZG9jdW1lbnRhLmNvbS5weS9maXJtYWRpZ2l0YWwvZGVzY2FyZ2FzL2NybGRvYy5jcmwwHAYDVR0RBBUwE4ERZWR1YXB1ZEBnbWFpbC5jb20wggHdBgNVHSAEggHUMIIB0DCCAcwGDisGAQQBgvk7AQEBBgEBMIIBuDA/BggrBgEFBQcCARYzaHR0cHM6Ly93d3cuZG9jdW1lbnRhLmNvbS5weS9maXJtYWRpZ2l0YWwvZGVzY2FyZ2FzMIHABggrBgEFBQcCAjCBsxqBsEVzdGUgZXMgdW4gY2VydGlmaWNhZG8gZGUgcGVyc29uYSBm7XNpY2EgY3V5YSBjbGF2ZSBwcml2YWRhIGVzdOEgY29udGVuaWRhIGVuIHVuIG3zZHVsbyBkZSBoYXJkd2FyZSBzZWd1cm8geSBzdSBmaW5hbGlkYWQgZXMgYXV0ZW50aWNhciBhIHN1IHRpdHVsYXIgbyBnZW5lcmFyIGZpcm1hcyBkaWdpdGFsZXMuMIGxBggrBgEFBQcCAjCBpBqBoVRoaXMgaXMgYW4gZW5kIHVzZXIgY2VydGlmaWNhdGUgd2hvc2UgcHJpdmF0ZSBrZXkgaXMgZW1iZWRkZWQgd2l0aGluIGEgc2VjdXJlIGhhcmR3YXJlIG1vZHVsZSB0aGF0IGFpbXMgdG8gYXV0aGVudGljYXRlIGl0cyBvd25lciBvciBnZW5lcmF0ZSBkaWdpdGFsIHNpZ25hdHVyZXMuMA0GCSqGSIb3DQEBCwUAA4ICAQD5H+DVL/K+k1bbaB2bEgGfqighS6w4ZMW0wXodtcEIqJdDR4cb+PxfiRbF1tRh0m8sVGwu0WR+Y7VawmMz33dDHhU2QGUq/9pI0Lw6dw9l1dPGKpe9S0fJgxrMLDBjFdE0TQIN+I4j7gl8nnnMlnWFv0e2ncmSq5nyA3pDOO5TTwKnpQ7D6oGa83yns2Fwd8SoHtgUptV4Sp0f1El7NZotq6K92usDfjccxtd9DsoGn2F71UHcl8HrH06wfFdXExUedDXzoB7nKxlWCrWCxajkd4oyM0qCSTfQMTWDvrC0ypo+ShJ1wrmZprmo7CtgI9CyTvFpJ1P1cBpVcgpp/dPQHAXExqGBGRqMC7IZRPeN6+uPpsiydqFTzBrgSz3DiN6iPKV8mgclbE+33nxy7taEg7dscgmgpu4NfOCqfdl3KqQe8GFUd6ZAQxcg4ldXvQhc08m4utTz8/31IilKlIS4uD4nT4j54z+Evz0sMN7n5tsW1CrL3DvIVXbyS1hDHEidBWuoai67FtDxvlcbAbMT/Ljm6WdndgaUFGMYyrxSQT2qKsICUa6YJi9398nTMaHyLJkfWWJPVROCqCvuscBpLeB9aFLJIkynL1Q8p5QrvwuRW/SAZenSe1rf8ZI+XT6/yW9mufmtPDn9/ODmXZb0mbYscvcn4tdGZpiEY8xL1Q==</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Transform>
          <Transform Algorithm="http://www.w3.org/TR/2001/REC-xml-c14n-20010315"/>
        </Transforms>
        <DigestMethod Algorithm="http://www.w3.org/2001/04/xmlenc#sha256"/>
        <DigestValue>SvtLgLHWwOe2+41fuNrh9MPG5Bh3+j+tOUplp0lR7Bs=</DigestValue>
      </Reference>
      <Reference URI="/xl/calcChain.xml?ContentType=application/vnd.openxmlformats-officedocument.spreadsheetml.calcChain+xml">
        <DigestMethod Algorithm="http://www.w3.org/2001/04/xmlenc#sha256"/>
        <DigestValue>SqpYC5/14lNwKk7+KBP07EZ4sZac0eTofWUGWiBU1bo=</DigestValue>
      </Reference>
      <Reference URI="/xl/comments1.xml?ContentType=application/vnd.openxmlformats-officedocument.spreadsheetml.comments+xml">
        <DigestMethod Algorithm="http://www.w3.org/2001/04/xmlenc#sha256"/>
        <DigestValue>dj46mCEo3NAeuRogmgy49aJTqfbX0/eIqs3gnVV2/JY=</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YHVu9mfH7V1ojJZZGe0raSx5xHTqsPuldcEKZklKsN8=</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LTdoXsbqg2CimSiOSPgxq3wBxs/dfjOovnwDkc8k/dE=</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LTdoXsbqg2CimSiOSPgxq3wBxs/dfjOovnwDkc8k/dE=</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LTdoXsbqg2CimSiOSPgxq3wBxs/dfjOovnwDkc8k/dE=</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fNs94qbZ7SnZ1EAViIPOZf0qbzPZdDm1Oq9dFuuYn0s=</DigestValue>
      </Reference>
      <Reference URI="/xl/drawings/drawing1.xml?ContentType=application/vnd.openxmlformats-officedocument.drawing+xml">
        <DigestMethod Algorithm="http://www.w3.org/2001/04/xmlenc#sha256"/>
        <DigestValue>HKyZ+6PyU4zGVHYjrcyRuIvAXoArNo2kHgtHRpAwV8s=</DigestValue>
      </Reference>
      <Reference URI="/xl/drawings/vmlDrawing1.vml?ContentType=application/vnd.openxmlformats-officedocument.vmlDrawing">
        <DigestMethod Algorithm="http://www.w3.org/2001/04/xmlenc#sha256"/>
        <DigestValue>ByU0RZm/6icBljsn7ZbFGjsBet5qa2JnHkps4R3xgNM=</DigestValue>
      </Reference>
      <Reference URI="/xl/drawings/vmlDrawing2.vml?ContentType=application/vnd.openxmlformats-officedocument.vmlDrawing">
        <DigestMethod Algorithm="http://www.w3.org/2001/04/xmlenc#sha256"/>
        <DigestValue>HsJcxbVe+qNWxY5ZMwVTCTUPtLZMgAS5YepPmMO3/SI=</DigestValue>
      </Reference>
      <Reference URI="/xl/drawings/vmlDrawing3.vml?ContentType=application/vnd.openxmlformats-officedocument.vmlDrawing">
        <DigestMethod Algorithm="http://www.w3.org/2001/04/xmlenc#sha256"/>
        <DigestValue>vrQwKwn3ikDv5LsBfX7GiarfUMqTH/otu6928+bWoQs=</DigestValue>
      </Reference>
      <Reference URI="/xl/drawings/vmlDrawing4.vml?ContentType=application/vnd.openxmlformats-officedocument.vmlDrawing">
        <DigestMethod Algorithm="http://www.w3.org/2001/04/xmlenc#sha256"/>
        <DigestValue>QDTYbq/eg3wR4MtrDEepI+nKnYr/Hfugxd1W1BgUgS8=</DigestValue>
      </Reference>
      <Reference URI="/xl/drawings/vmlDrawing5.vml?ContentType=application/vnd.openxmlformats-officedocument.vmlDrawing">
        <DigestMethod Algorithm="http://www.w3.org/2001/04/xmlenc#sha256"/>
        <DigestValue>4kGGSF0qJt6VJoFrulYlLObjjmf0cfYhyQWDSxEwv9s=</DigestValue>
      </Reference>
      <Reference URI="/xl/media/image1.emf?ContentType=image/x-emf">
        <DigestMethod Algorithm="http://www.w3.org/2001/04/xmlenc#sha256"/>
        <DigestValue>H/w1GFhLXnY6BNx2PhlIQZFDdVTtUk7bFhR8tTggslE=</DigestValue>
      </Reference>
      <Reference URI="/xl/media/image2.emf?ContentType=image/x-emf">
        <DigestMethod Algorithm="http://www.w3.org/2001/04/xmlenc#sha256"/>
        <DigestValue>aaajaZRwcG8YOW4RiuNR4Y3+NIqz/YpwOzpC0Ui/UdA=</DigestValue>
      </Reference>
      <Reference URI="/xl/media/image3.emf?ContentType=image/x-emf">
        <DigestMethod Algorithm="http://www.w3.org/2001/04/xmlenc#sha256"/>
        <DigestValue>a1swBCWxxcOQpjnArNkABKyvPd/36OpNmkDu20mvids=</DigestValue>
      </Reference>
      <Reference URI="/xl/media/image4.emf?ContentType=image/x-emf">
        <DigestMethod Algorithm="http://www.w3.org/2001/04/xmlenc#sha256"/>
        <DigestValue>ekTmrI9qzXL3QxlVKVT98wSAyIBnG3BWdg+GJjyoAuQ=</DigestValue>
      </Reference>
      <Reference URI="/xl/media/image5.emf?ContentType=image/x-emf">
        <DigestMethod Algorithm="http://www.w3.org/2001/04/xmlenc#sha256"/>
        <DigestValue>9r1qjwkCEJOrWb0ZmN9CIP2w3mxOtiMbqSlF0m8tdMA=</DigestValue>
      </Reference>
      <Reference URI="/xl/printerSettings/printerSettings1.bin?ContentType=application/vnd.openxmlformats-officedocument.spreadsheetml.printerSettings">
        <DigestMethod Algorithm="http://www.w3.org/2001/04/xmlenc#sha256"/>
        <DigestValue>YmlNx0fbwwNBEGF0RvxQdFOj8ICfW2aC5ya0H7vEQfw=</DigestValue>
      </Reference>
      <Reference URI="/xl/printerSettings/printerSettings2.bin?ContentType=application/vnd.openxmlformats-officedocument.spreadsheetml.printerSettings">
        <DigestMethod Algorithm="http://www.w3.org/2001/04/xmlenc#sha256"/>
        <DigestValue>xsCjjPzCWd5UTOKxf9cRsV8M4zHH+quoJqAf9b+vaZI=</DigestValue>
      </Reference>
      <Reference URI="/xl/printerSettings/printerSettings3.bin?ContentType=application/vnd.openxmlformats-officedocument.spreadsheetml.printerSettings">
        <DigestMethod Algorithm="http://www.w3.org/2001/04/xmlenc#sha256"/>
        <DigestValue>FLifMMW5UlLOUkpcqJGjhMbaevjgUnUQwEEg5oUA/N4=</DigestValue>
      </Reference>
      <Reference URI="/xl/printerSettings/printerSettings4.bin?ContentType=application/vnd.openxmlformats-officedocument.spreadsheetml.printerSettings">
        <DigestMethod Algorithm="http://www.w3.org/2001/04/xmlenc#sha256"/>
        <DigestValue>8dq9D3+wycTd/6Z99wFMEMlVKFUQWTr4wt6E7nw1/Y0=</DigestValue>
      </Reference>
      <Reference URI="/xl/printerSettings/printerSettings5.bin?ContentType=application/vnd.openxmlformats-officedocument.spreadsheetml.printerSettings">
        <DigestMethod Algorithm="http://www.w3.org/2001/04/xmlenc#sha256"/>
        <DigestValue>Ik7rzi69RdvqvRaDrPoMKTh4ZHgUlx4hbxyJVwW2Q18=</DigestValue>
      </Reference>
      <Reference URI="/xl/sharedStrings.xml?ContentType=application/vnd.openxmlformats-officedocument.spreadsheetml.sharedStrings+xml">
        <DigestMethod Algorithm="http://www.w3.org/2001/04/xmlenc#sha256"/>
        <DigestValue>dEVlYMjn/T2L8fuW07yVaRza4cORTuUahk3Qio63RzI=</DigestValue>
      </Reference>
      <Reference URI="/xl/styles.xml?ContentType=application/vnd.openxmlformats-officedocument.spreadsheetml.styles+xml">
        <DigestMethod Algorithm="http://www.w3.org/2001/04/xmlenc#sha256"/>
        <DigestValue>HaqmaUN6rLKT1syysYu8fZl6UtrVNUGBxypCnMXP/MA=</DigestValue>
      </Reference>
      <Reference URI="/xl/theme/theme1.xml?ContentType=application/vnd.openxmlformats-officedocument.theme+xml">
        <DigestMethod Algorithm="http://www.w3.org/2001/04/xmlenc#sha256"/>
        <DigestValue>Q1Y4CPpXAEfTWbGgm5zElx8B0pHQK4RzdZXVzDJUMDc=</DigestValue>
      </Reference>
      <Reference URI="/xl/workbook.xml?ContentType=application/vnd.openxmlformats-officedocument.spreadsheetml.sheet.main+xml">
        <DigestMethod Algorithm="http://www.w3.org/2001/04/xmlenc#sha256"/>
        <DigestValue>ZOKBtElS2IYUm80TAv0u0C5U9iKpEZE++znhAVZY7hk=</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akUnFniyHKwcqVlub1OZRsfQvqGOzSpgPk/OZAPfvQY=</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G4fB2Vrf8KyAdhLiBGuydKBfDiUZuOfhnVshmpN+Exk=</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b1MQUVCmhQXYdYToMKZKh+xcYDt+Yv6QIM5V/T7KSB4=</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qHG/OymaPou4I0qSW0Y8/4NaGO2A2j7PweiYO7r7gxs=</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LF7UTF088hHJKAxD/om/otm5mfHVRsrAzh16ymO//YU=</DigestValue>
      </Reference>
      <Reference URI="/xl/worksheets/sheet1.xml?ContentType=application/vnd.openxmlformats-officedocument.spreadsheetml.worksheet+xml">
        <DigestMethod Algorithm="http://www.w3.org/2001/04/xmlenc#sha256"/>
        <DigestValue>ZwsTE9u9TclPNMeG6om2ETA3adETqnNW5uz+4VqSTPc=</DigestValue>
      </Reference>
      <Reference URI="/xl/worksheets/sheet2.xml?ContentType=application/vnd.openxmlformats-officedocument.spreadsheetml.worksheet+xml">
        <DigestMethod Algorithm="http://www.w3.org/2001/04/xmlenc#sha256"/>
        <DigestValue>PKGfMpEAgkSx/CCxn6OgPRZg6dVRRBj292D+lFJDIsk=</DigestValue>
      </Reference>
      <Reference URI="/xl/worksheets/sheet3.xml?ContentType=application/vnd.openxmlformats-officedocument.spreadsheetml.worksheet+xml">
        <DigestMethod Algorithm="http://www.w3.org/2001/04/xmlenc#sha256"/>
        <DigestValue>UBG2nz2fX+dslwTv0PpnRH+PoKbZTbIgL1VWdHwZQm0=</DigestValue>
      </Reference>
      <Reference URI="/xl/worksheets/sheet4.xml?ContentType=application/vnd.openxmlformats-officedocument.spreadsheetml.worksheet+xml">
        <DigestMethod Algorithm="http://www.w3.org/2001/04/xmlenc#sha256"/>
        <DigestValue>2yH1pto8IM0F4na0YzOqR6AEl/jvvR6jZ55a9Aq31SY=</DigestValue>
      </Reference>
      <Reference URI="/xl/worksheets/sheet5.xml?ContentType=application/vnd.openxmlformats-officedocument.spreadsheetml.worksheet+xml">
        <DigestMethod Algorithm="http://www.w3.org/2001/04/xmlenc#sha256"/>
        <DigestValue>lrqStwTRxhvfBYao+ZEDszpUI6l5WrG6/coKRmzPFE0=</DigestValue>
      </Reference>
    </Manifest>
    <SignatureProperties>
      <SignatureProperty Id="idSignatureTime" Target="#idPackageSignature">
        <mdssi:SignatureTime xmlns:mdssi="http://schemas.openxmlformats.org/package/2006/digital-signature">
          <mdssi:Format>YYYY-MM-DDThh:mm:ssTZD</mdssi:Format>
          <mdssi:Value>2020-03-13T18:48:47Z</mdssi:Value>
        </mdssi:SignatureTime>
      </SignatureProperty>
    </SignatureProperties>
  </Object>
  <Object Id="idOfficeObject">
    <SignatureProperties>
      <SignatureProperty Id="idOfficeV1Details" Target="#idPackageSignature">
        <SignatureInfoV1 xmlns="http://schemas.microsoft.com/office/2006/digsig">
          <SetupID>{6457F7F3-3BC8-4F48-A405-E8266B4BCE91}</SetupID>
          <SignatureText>Eduardo Apud</SignatureText>
          <SignatureImage/>
          <SignatureComments/>
          <WindowsVersion>10.0</WindowsVersion>
          <OfficeVersion>16.0.10356/14</OfficeVersion>
          <ApplicationVersion>16.0.10356</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2020-03-13T18:48:47Z</xd:SigningTime>
          <xd:SigningCertificate>
            <xd:Cert>
              <xd:CertDigest>
                <DigestMethod Algorithm="http://www.w3.org/2001/04/xmlenc#sha256"/>
                <DigestValue>y2h5CliJMVRljTh1ta/qDteQFtsnmKm3jxTexYUtap8=</DigestValue>
              </xd:CertDigest>
              <xd:IssuerSerial>
                <X509IssuerName>C=PY, O=DOCUMENTA S.A., CN=CA-DOCUMENTA S.A., SERIALNUMBER=RUC 80050172-1</X509IssuerName>
                <X509SerialNumber>8356660620887341019</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qTCCBZGgAwIBAgIQWC+ij8rcjflWoRe765RflzANBgkqhkiG9w0BAQsFADBvMQswCQYDVQQGEwJQWTErMCkGA1UECgwiTWluaXN0ZXJpbyBkZSBJbmR1c3RyaWEgeSBDb21lcmNpbzEzMDEGA1UEAwwqQXV0b3JpZGFkIENlcnRpZmljYWRvcmEgUmHDrXogZGVsIFBhcmFndWF5MB4XDTE2MDEyMTE3MzkwN1oXDTI2MDEyMTE3MzkwN1owWzEXMBUGA1UEBRMOUlVDIDgwMDUwMTcyLTExGjAYBgNVBAMTEUNBLURPQ1VNRU5UQSBTLkEuMRcwFQYDVQQKEw5ET0NVTUVOVEEgUy5BLjELMAkGA1UEBhMCUFkwggIiMA0GCSqGSIb3DQEBAQUAA4ICDwAwggIKAoICAQD945XFHgasDzMiYEmYi3plyca69N8oZ2P/hk+D/VTF+X5H6btEEiBu1KNEf35B5e2pyeOAOBsduFcJAgh3tjNAQGcY057ad1eCdBf6pbXv8Mhio0jlcGSvlmF+OVTTYvTUwF2HbgHDqOiQDJpnDzMhVXmNKfKH7W62QYKp0fKB8F8li1ChNt30za2bqzeTntqq3kCXHlhbjHlLMHqV76MgsEeHuSJMtxOBbQatlxyJRmcEfUyF/hu8A8q3caWLFOzfsJbTfpAxkxo3/ewkRVF/SAj70/3VBrw+IY/9TTTeS2oYrWkurC3tT5KTmwr1mMKIBprkVRVqzWuh+4HyPmgF/u4kqI6A8xiA1mdsk+hCP5zICkEv+qwjP9mK4pq1gTvjvuQ6sbu2+qBaUi5nTr/L81Y5vSvLOR0Hod7GmCx9p7JWMzEVAGmh28F0ZqPt5Ry37w4DLdtrBJPzdyso36OZseNaXM3puukBisbv2vyt2ydUvuLwEbl2oYDKcvfifCLauqlgwCv5BKFuxBDL/KKaxnJZBYKbEtgY9ztwYEY8xyAbyQqH/JAB88VW04vw7GVkdUPu7mw1udKafyJXRrqlsrAbCTWdtwYuXJPj3mi/x3z6+Fg1+kx9izYU/5+DtGLhk3YN0eIObqtjUjBhqT+u1rJ3iZtalwRtDBhEb5ehrQIDAQABo4ICUzCCAk8wEgYDVR0TAQH/BAgwBgEB/wIBADAOBgNVHQ8BAf8EBAMCAQYwHQYDVR0OBBYEFEAmrCZcYo/G9QJU5I3BGibW7qWyMB8GA1UdIwQYMBaAFMLEEfIqaEQMACjsTNYp25L7Xr3WMIGJBggrBgEFBQcBAQR9MHswPgYIKwYBBQUHMAKGMmh0dHA6Ly93d3cuYWNyYWl6Lmdvdi5weS9jcnQvYWNfcmFpel9weV9zaGEyNTYuY3J0MDkGCCsGAQUFBzABhi1odHRwOi8vd3d3LmRvY3VtZW50YS5jb20ucHkvZmlybWFkaWdpdGFsL29jc3AwggEdBgNVHSAEggEUMIIBEDCCAQwGA1UdIDCCAQMwNgYIKwYBBQUHAgEWKmh0dHA6Ly93d3cuYWNyYWl6Lmdvdi5weS9jcHMvcG9saXRpY2FzLnBkZjBmBggrBgEFBQcCAjBaGlhDZXJ0aWZpY2Fkb3MgZW1pdGlkb3MgZGVudHJvIGRlbCBtYXJjbyBkZSBsYSBQS0kgUGFyYWd1YXkgYmFqbyBsYSBqZXJhcnF1aWEgZGUgc3UgQUNSYWl6MGEGCCsGAQUFBwICMFUaU0lzc3VlZCBDZXJ0aWZpY2F0ZXMgaW4gdGhlIHNjb3BlIG9mIHRoZSBQS0kgUGFyYWd1YXkgdW5kZXIgdGhlIGhpZXJhY2h5IG9mIFJPT1QgQ0EuMDwGA1UdHwQ1MDMwMaAvoC2GK2h0dHA6Ly93d3cuYWNyYWl6Lmdvdi5weS9hcmwvYWNfcmFpel9weS5jcmwwDQYJKoZIhvcNAQELBQADggIBAGK+wo/po7oT9Qq40OltXGGgBIA3i4NGFQ5UBsWU3tI+O3jNkBi/9k/BkYHVT9UxWNHUxoZw+QJsAKl5f8wQksVH18Scq5Z+RUSBQ7v1hvvH1m2P7FXcB0nf+nwDVoDyGv57EmhKofwQibUzKajDts6JrsXyugQhVbLynSCw4qPMJLpImpL21LxxVMcryQMYymYUAr3DrMLOUuXxKLXCSOf8oP/PSmBvKldr2xeGJ5kowMxq0Af8mn7+pnm3yi0Ons5plFugKv3eSAmBY3zBS5NGPt9FFY/9FeNbCNXLEIRhaCx3T/6lSfIJZU5fCfLUY3y0hkSwuoK1gf/hHFyqyN/PrJ8E9PbyEzpMYwc51K+PhRRMcrJaD9txveHz8XjDrjjoISL+ZV54LMzUi5sF++nG79TLxDaC4vBtg6I8mOooFqzbsYgM3R4SaElTQIv6dSEZX1wKJXh25RbldqePe4Alnwe3vU97ZrTEpKPQkRM4lPJVElOicbYR1Wx5xrvyFucagF6IVeP4IZLJt1L4rbiSzPq027Q8jECgeJeRQWVKS8nQ8KyMfA0tgAuL3Vtub5pSbMI3xqtQwdJtOgwFj2iVp1BQv3XegF6OySbw/sk46AGWOTwb6vwUPq5TfnuNzO92keBxGg+aWylEC25zYFPYpAq384g5lmVaV53zmp1f</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Object Id="idValidSigLnImg">AQAAAGwAAAAAAAAAAAAAABcBAAB/AAAAAAAAAAAAAAC+GAAARAsAACBFTUYAAAEArBsAAKoAAAAGAAAAAAAAAAAAAAAAAAAAVgUAAAADAAA1AQAArQAAAAAAAAAAAAAAAAAAAAi3BADIowIACgAAABAAAAAAAAAAAAAAAEsAAAAQAAAAAAAAAAUAAAAeAAAAGAAAAAAAAAAAAAAAGAEAAIAAAAAnAAAAGAAAAAEAAAAAAAAAAAAAAAAAAAAlAAAADAAAAAEAAABMAAAAZAAAAAAAAAAAAAAAFwEAAH8AAAAAAAAAAAAAABg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AXAQAAfwAAAAAAAAAAAAAAGAEAAIAAAAAhAPAAAAAAAAAAAAAAAIA/AAAAAAAAAAAAAIA/AAAAAAAAAAAAAAAAAAAAAAAAAAAAAAAAAAAAAAAAAAAlAAAADAAAAAAAAIAoAAAADAAAAAEAAAAnAAAAGAAAAAEAAAAAAAAA8PDwAAAAAAAlAAAADAAAAAEAAABMAAAAZAAAAAAAAAAAAAAAFwEAAH8AAAAAAAAAAAAAABgBAACAAAAAIQDwAAAAAAAAAAAAAACAPwAAAAAAAAAAAACAPwAAAAAAAAAAAAAAAAAAAAAAAAAAAAAAAAAAAAAAAAAAJQAAAAwAAAAAAACAKAAAAAwAAAABAAAAJwAAABgAAAABAAAAAAAAAPDw8AAAAAAAJQAAAAwAAAABAAAATAAAAGQAAAAAAAAAAAAAABcBAAB/AAAAAAAAAAAAAAAYAQAAgAAAACEA8AAAAAAAAAAAAAAAgD8AAAAAAAAAAAAAgD8AAAAAAAAAAAAAAAAAAAAAAAAAAAAAAAAAAAAAAAAAACUAAAAMAAAAAAAAgCgAAAAMAAAAAQAAACcAAAAYAAAAAQAAAAAAAADw8PAAAAAAACUAAAAMAAAAAQAAAEwAAABkAAAAAAAAAAAAAAAXAQAAfwAAAAAAAAAAAAAAGAEAAIAAAAAhAPAAAAAAAAAAAAAAAIA/AAAAAAAAAAAAAIA/AAAAAAAAAAAAAAAAAAAAAAAAAAAAAAAAAAAAAAAAAAAlAAAADAAAAAAAAIAoAAAADAAAAAEAAAAnAAAAGAAAAAEAAAAAAAAA////AAAAAAAlAAAADAAAAAEAAABMAAAAZAAAAAAAAAAAAAAAFwEAAH8AAAAAAAAAAAAAABgBAACAAAAAIQDwAAAAAAAAAAAAAACAPwAAAAAAAAAAAACAPwAAAAAAAAAAAAAAAAAAAAAAAAAAAAAAAAAAAAAAAAAAJQAAAAwAAAAAAACAKAAAAAwAAAABAAAAJwAAABgAAAABAAAAAAAAAP///wAAAAAAJQAAAAwAAAABAAAATAAAAGQAAAAAAAAAAAAAABcBAAB/AAAAAAAAAAAAAAAY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L0AAAAEAAAA9gAAABAAAAC9AAAABAAAADoAAAANAAAAIQDwAAAAAAAAAAAAAACAPwAAAAAAAAAAAACAPwAAAAAAAAAAAAAAAAAAAAAAAAAAAAAAAAAAAAAAAAAAJQAAAAwAAAAAAACAKAAAAAwAAAABAAAAUgAAAHABAAABAAAA9f///wAAAAAAAAAAAAAAAJABAAAAAAABAAAAAHMAZQBnAG8AZQAgAHUAaQAAAAAAAAAAAAAAAAAAAAAAAAAAAAAAAAAAAAAAAAAAAAAAAAAAAAAAAAAAAAAAAAAAAAAAABnS0/9/AAAAAAAAAAAAACgSAAAAAAAAQAAAwP9/AADQRmbT/38AAD6c1Yf/fwAABAAAAAAAAADQRmbT/38AACm7j8xUAAAAAAAAAAAAAADgPZwhvgEAAAAAAAC+AQAASAAAAAAAAACwYzWI/38AACBTPoj/fwAAwL8MiAAAAAABAAAAAAAAAI5/NYj/fwAAAABm0/9/AAAAAAAAAAAAAAAAAAAAAAAAAAAAAAAAAAB5HP26I/EAAHALAAAAAAAAUOMJGb4BAAB4vY/MVAAAAAAAAAAAAAAAAAAAAAAAAAAAAAAAAAAAAAAAAAAAAAAA2byPzFQAAADfddWHZHYACAAAAAAlAAAADAAAAAEAAAAYAAAADAAAAAAAAAASAAAADAAAAAEAAAAeAAAAGAAAAL0AAAAEAAAA9wAAABEAAAAlAAAADAAAAAEAAABUAAAAiAAAAL4AAAAEAAAA9QAAABAAAAABAAAAYfe0QVU1tEG+AAAABAAAAAoAAABMAAAAAAAAAAAAAAAAAAAA//////////9gAAAAMQAzAC8AMAAzAC8AMgAwADIAMAAGAAAABgAAAAQAAAAGAAAABgAAAAQAAAAGAAAABgAAAAYAAAAGAAAASwAAAEAAAAAwAAAABQAAACAAAAABAAAAAQAAABAAAAAAAAAAAAAAABgBAACAAAAAAAAAAAAAAAAYAQAAgAAAAFIAAABwAQAAAgAAABAAAAAHAAAAAAAAAAAAAAC8AgAAAAAAAAECAiJTAHkAcwB0AGUAbQAAAAAAAAAAAAAAAAAAAAAAAAAAAAAAAAAAAAAAAAAAAAAAAAAAAAAAAAAAAAAAAAAAAAAAAAAAAAD///8BAAAAYFZm0/9/AAAJAAAAAAAAAAkAAAC+AQAApZvVh/9/AAAAAAAAAAAAAP////8AAAAAmLSOzFQAAACQu7cgvgEAABEAAAD/fwAAAAAAAAAAAAAAAAAAAAAAAAAAAAAAAAAAYAfL0P9/AAARAAAAAAAAAHDjwCAAAAAAyLDW0P9/AAAAAAAAAAAAAP7/////////e0yLx/9/AAAAAAAAAAAAAAAAAAAAAAAAyRT8uiPxAABGf7fQAAAAABXCkt+lMQAA4LzcIL4BAABQ4wkZvgEAAPC1jsxUAAAAAAAAAAAAAAAHAAAAAAAAAAAAAAAAAAAALLWOzGR2AAgAAAAAJQAAAAwAAAACAAAAJwAAABgAAAADAAAAAAAAAAAAAAAAAAAAJQAAAAwAAAADAAAATAAAAGQAAAAAAAAAAAAAAP//////////AAAAABYAAAAAAAAANQAAACEA8AAAAAAAAAAAAAAAgD8AAAAAAAAAAAAAgD8AAAAAAAAAAAAAAAAAAAAAAAAAAAAAAAAAAAAAAAAAACUAAAAMAAAAAAAAgCgAAAAMAAAAAwAAACcAAAAYAAAAAwAAAAAAAAAAAAAAAAAAACUAAAAMAAAAAwAAAEwAAABkAAAAAAAAAAAAAAD//////////wAAAAAWAAAAAAEAAAAAAAAhAPAAAAAAAAAAAAAAAIA/AAAAAAAAAAAAAIA/AAAAAAAAAAAAAAAAAAAAAAAAAAAAAAAAAAAAAAAAAAAlAAAADAAAAAAAAIAoAAAADAAAAAMAAAAnAAAAGAAAAAMAAAAAAAAAAAAAAAAAAAAlAAAADAAAAAMAAABMAAAAZAAAAAAAAAAAAAAA//////////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8AAAAAACUAAAAMAAAAAwAAAEwAAABkAAAAAAAAABYAAAD/AAAASgAAAAAAAAAWAAAAAAEAADUAAAAhAPAAAAAAAAAAAAAAAIA/AAAAAAAAAAAAAIA/AAAAAAAAAAAAAAAAAAAAAAAAAAAAAAAAAAAAAAAAAAAlAAAADAAAAAAAAIAoAAAADAAAAAMAAAAnAAAAGAAAAAMAAAAAAAAA////AAAAAAAlAAAADAAAAAMAAABMAAAAZAAAAAkAAAAnAAAAHwAAAEoAAAAJAAAAJwAAABcAAAAkAAAAIQDwAAAAAAAAAAAAAACAPwAAAAAAAAAAAACAPwAAAAAAAAAAAAAAAAAAAAAAAAAAAAAAAAAAAAAAAAAAJQAAAAwAAAAAAACAKAAAAAwAAAADAAAAUgAAAHABAAADAAAA4P///wAAAAAAAAAAAAAAAJABAAAAAAABAAAAAGEAcgBpAGEAbAAAAAAAAAAAAAAAAAAAAAAAAAAAAAAAAAAAAAAAAAAAAAAAAAAAAAAAAAAAAAAAAAAAAAAAAAAAAP//AAAAAAEAAAAA4UopvgEAAAAAAAAAAAAAAQAAAAAAAABw0hQZvgEAAGC4Jxm+AQAARF+ypBjd1QECAAAAAAAAAABKeYb/fwAAyEp5hv9/AAADAAAAAAAAACjafob/fwAA6N5+hv9/AABgB8vQ/38AAFAEUSm+AQAAAgAAAAAAAADIsNbQ/38AAAAAAAAAAAAApuUuph7CAAACAAAAAAAAAAAAAAAAAAAAAAAAAAAAAACZBvy6I/EAAAAAAAAAAAAA6N5+hv9/AADg////AAAAAFDjCRm+AQAAWKSOzFQAAAAAAAAAAAAAAAYAAAAAAAAAAAAAAAAAAAB8o47MZHYACAAAAAAlAAAADAAAAAMAAAAYAAAADAAAAAAAAAASAAAADAAAAAEAAAAWAAAADAAAAAgAAABUAAAAVAAAAAoAAAAnAAAAHgAAAEoAAAABAAAAYfe0QVU1tEEKAAAASwAAAAEAAABMAAAABAAAAAkAAAAnAAAAIAAAAEsAAABQAAAAWAAAABUAAAAWAAAADAAAAAAAAAAlAAAADAAAAAIAAAAnAAAAGAAAAAQAAAAAAAAA////AAAAAAAlAAAADAAAAAQAAABMAAAAZAAAACkAAAAZAAAA9gAAAEoAAAApAAAAGQAAAM4AAAAyAAAAIQDwAAAAAAAAAAAAAACAPwAAAAAAAAAAAACAPwAAAAAAAAAAAAAAAAAAAAAAAAAAAAAAAAAAAAAAAAAAJQAAAAwAAAAAAACAKAAAAAwAAAAEAAAAJwAAABgAAAAEAAAAAAAAAP///wAAAAAAJQAAAAwAAAAEAAAATAAAAGQAAAApAAAAGQAAAPYAAABHAAAAKQAAABkAAADOAAAALwAAACEA8AAAAAAAAAAAAAAAgD8AAAAAAAAAAAAAgD8AAAAAAAAAAAAAAAAAAAAAAAAAAAAAAAAAAAAAAAAAACUAAAAMAAAAAAAAgCgAAAAMAAAABAAAACcAAAAYAAAABAAAAAAAAAD///8AAAAAACUAAAAMAAAABAAAAEwAAABkAAAAKQAAADMAAACNAAAARwAAACkAAAAzAAAAZQAAABUAAAAhAPAAAAAAAAAAAAAAAIA/AAAAAAAAAAAAAIA/AAAAAAAAAAAAAAAAAAAAAAAAAAAAAAAAAAAAAAAAAAAlAAAADAAAAAAAAIAoAAAADAAAAAQAAABSAAAAcAEAAAQAAADw////AAAAAAAAAAAAAAAAkAEAAAAAAAEAAAAAcwBlAGcAbwBlACAAdQBpAAAAAAAAAAAAAAAAAAAAAAAAAAAAAAAAAAAAAAAAAAAAAAAAAAAAAAAAAAAAAAAAAAAAAAAAAAAAAAAAAAAAAAAAAAAACAAAAAAAAAAAAAAAAAAAACASUSkAAIA/HDwAhgAAgD8AAIA/AACAP/7/////////UKyOzFQAAAAgElEpAAAAAP////8AAAAAAAAAAAAAAAAIAAAAAAAAAGAHy9D/fwAAsPVQKQAAgD8cPACGAAAAAMiw1tD/fwAAAAAAAAAAAAAG5S6mHsIAAAAIAAAAAAAAAAAAAAAAAAAAAAAAAAAAAPkH/Loj8QAAAAAAAAAAAACA8r8pAACAP/D///8AAAAAUOMJGb4BAAD4pI7MVAAAAAAAAAAAAAAACQAAAAAAAAAAAAAAAAAAABykjsxkdgAIAAAAACUAAAAMAAAABAAAABgAAAAMAAAAAAAAABIAAAAMAAAAAQAAAB4AAAAYAAAAKQAAADMAAACOAAAASAAAACUAAAAMAAAABAAAAFQAAACUAAAAKgAAADMAAACMAAAARwAAAAEAAABh97RBVTW0QSoAAAAzAAAADAAAAEwAAAAAAAAAAAAAAAAAAAD//////////2QAAABFAGQAdQBhAHIAZABvACAAQQBwAHUAZAAIAAAACQAAAAkAAAAIAAAABgAAAAkAAAAJAAAABAAAAAoAAAAJAAAACQAAAAkAAABLAAAAQAAAADAAAAAFAAAAIAAAAAEAAAABAAAAEAAAAAAAAAAAAAAAGAEAAIAAAAAAAAAAAAAAABgBAACAAAAAJQAAAAwAAAACAAAAJwAAABgAAAAFAAAAAAAAAP///wAAAAAAJQAAAAwAAAAFAAAATAAAAGQAAAAAAAAAUAAAABcBAAB8AAAAAAAAAFAAAAAYAQAALQAAACEA8AAAAAAAAAAAAAAAgD8AAAAAAAAAAAAAgD8AAAAAAAAAAAAAAAAAAAAAAAAAAAAAAAAAAAAAAAAAACUAAAAMAAAAAAAAgCgAAAAMAAAABQAAACcAAAAYAAAABQAAAAAAAAD///8AAAAAACUAAAAMAAAABQAAAEwAAABkAAAACQAAAFAAAAD/AAAAXAAAAAkAAABQAAAA9wAAAA0AAAAhAPAAAAAAAAAAAAAAAIA/AAAAAAAAAAAAAIA/AAAAAAAAAAAAAAAAAAAAAAAAAAAAAAAAAAAAAAAAAAAlAAAADAAAAAAAAIAoAAAADAAAAAUAAAAlAAAADAAAAAEAAAAYAAAADAAAAAAAAAASAAAADAAAAAEAAAAeAAAAGAAAAAkAAABQAAAAAAEAAF0AAAAlAAAADAAAAAEAAABUAAAAlAAAAAoAAABQAAAAVAAAAFwAAAABAAAAYfe0QVU1tEEKAAAAUAAAAAwAAABMAAAAAAAAAAAAAAAAAAAA//////////9kAAAARQBkAHUAYQByAGQAbwAgAEEAcAB1AGQABgAAAAcAAAAHAAAABgAAAAQAAAAHAAAABwAAAAMAAAAHAAAABwAAAAcAAAAHAAAASwAAAEAAAAAwAAAABQAAACAAAAABAAAAAQAAABAAAAAAAAAAAAAAABgBAACAAAAAAAAAAAAAAAAYAQAAgAAAACUAAAAMAAAAAgAAACcAAAAYAAAABQAAAAAAAAD///8AAAAAACUAAAAMAAAABQAAAEwAAABkAAAACQAAAGAAAAD/AAAAbAAAAAkAAABgAAAA9wAAAA0AAAAhAPAAAAAAAAAAAAAAAIA/AAAAAAAAAAAAAIA/AAAAAAAAAAAAAAAAAAAAAAAAAAAAAAAAAAAAAAAAAAAlAAAADAAAAAAAAIAoAAAADAAAAAUAAAAlAAAADAAAAAEAAAAYAAAADAAAAAAAAAASAAAADAAAAAEAAAAeAAAAGAAAAAkAAABgAAAAAAEAAG0AAAAlAAAADAAAAAEAAABUAAAAqAAAAAoAAABgAAAAUgAAAGwAAAABAAAAYfe0QVU1tEEKAAAAYAAAAA8AAABMAAAAAAAAAAAAAAAAAAAA//////////9sAAAAUwBpAG4AZABpAGMAbwAgAFQAaQB0AHUAbABhAHIA/wAGAAAAAwAAAAcAAAAHAAAAAwAAAAUAAAAHAAAAAwAAAAUAAAADAAAABAAAAAcAAAADAAAABgAAAAQAAABLAAAAQAAAADAAAAAFAAAAIAAAAAEAAAABAAAAEAAAAAAAAAAAAAAAGAEAAIAAAAAAAAAAAAAAABgBAACAAAAAJQAAAAwAAAACAAAAJwAAABgAAAAFAAAAAAAAAP///wAAAAAAJQAAAAwAAAAFAAAATAAAAGQAAAAJAAAAcAAAAA4BAAB8AAAACQAAAHAAAAAGAQAADQAAACEA8AAAAAAAAAAAAAAAgD8AAAAAAAAAAAAAgD8AAAAAAAAAAAAAAAAAAAAAAAAAAAAAAAAAAAAAAAAAACUAAAAMAAAAAAAAgCgAAAAMAAAABQAAACUAAAAMAAAAAQAAABgAAAAMAAAAAAAAABIAAAAMAAAAAQAAABYAAAAMAAAAAAAAAFQAAABIAQAACgAAAHAAAAANAQAAfAAAAAEAAABh97RBVTW0QQoAAABwAAAAKgAAAEwAAAAEAAAACQAAAHAAAAAPAQAAfQAAAKAAAABGAGkAcgBtAGEAZABvACAAcABvAHIAOgAgAEUARABVAEEAUgBEAE8AIABBAEwARgBSAEUARABPACAAQQBQAFUARAAgAE0AQQBSAFQASQBOAEUAWgAGAAAAAwAAAAQAAAAJAAAABgAAAAcAAAAHAAAAAwAAAAcAAAAHAAAABAAAAAMAAAADAAAABgAAAAgAAAAIAAAABwAAAAcAAAAIAAAACQAAAAMAAAAHAAAABQAAAAYAAAAHAAAABgAAAAgAAAAJAAAAAwAAAAcAAAAGAAAACAAAAAgAAAADAAAACgAAAAcAAAAHAAAABQAAAAMAAAAIAAAABgAAAAYAAAAWAAAADAAAAAAAAAAlAAAADAAAAAIAAAAOAAAAFAAAAAAAAAAQAAAAFAAAAA==</Object>
  <Object Id="idInvalidSigLnImg">AQAAAGwAAAAAAAAAAAAAABcBAAB/AAAAAAAAAAAAAAC+GAAARAsAACBFTUYAAAEASB8AALAAAAAGAAAAAAAAAAAAAAAAAAAAVgUAAAADAAA1AQAArQAAAAAAAAAAAAAAAAAAAAi3BADIowIACgAAABAAAAAAAAAAAAAAAEsAAAAQAAAAAAAAAAUAAAAeAAAAGAAAAAAAAAAAAAAAGAEAAIAAAAAnAAAAGAAAAAEAAAAAAAAAAAAAAAAAAAAlAAAADAAAAAEAAABMAAAAZAAAAAAAAAAAAAAAFwEAAH8AAAAAAAAAAAAAABg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AXAQAAfwAAAAAAAAAAAAAAGAEAAIAAAAAhAPAAAAAAAAAAAAAAAIA/AAAAAAAAAAAAAIA/AAAAAAAAAAAAAAAAAAAAAAAAAAAAAAAAAAAAAAAAAAAlAAAADAAAAAAAAIAoAAAADAAAAAEAAAAnAAAAGAAAAAEAAAAAAAAA8PDwAAAAAAAlAAAADAAAAAEAAABMAAAAZAAAAAAAAAAAAAAAFwEAAH8AAAAAAAAAAAAAABgBAACAAAAAIQDwAAAAAAAAAAAAAACAPwAAAAAAAAAAAACAPwAAAAAAAAAAAAAAAAAAAAAAAAAAAAAAAAAAAAAAAAAAJQAAAAwAAAAAAACAKAAAAAwAAAABAAAAJwAAABgAAAABAAAAAAAAAPDw8AAAAAAAJQAAAAwAAAABAAAATAAAAGQAAAAAAAAAAAAAABcBAAB/AAAAAAAAAAAAAAAYAQAAgAAAACEA8AAAAAAAAAAAAAAAgD8AAAAAAAAAAAAAgD8AAAAAAAAAAAAAAAAAAAAAAAAAAAAAAAAAAAAAAAAAACUAAAAMAAAAAAAAgCgAAAAMAAAAAQAAACcAAAAYAAAAAQAAAAAAAADw8PAAAAAAACUAAAAMAAAAAQAAAEwAAABkAAAAAAAAAAAAAAAXAQAAfwAAAAAAAAAAAAAAGAEAAIAAAAAhAPAAAAAAAAAAAAAAAIA/AAAAAAAAAAAAAIA/AAAAAAAAAAAAAAAAAAAAAAAAAAAAAAAAAAAAAAAAAAAlAAAADAAAAAAAAIAoAAAADAAAAAEAAAAnAAAAGAAAAAEAAAAAAAAA////AAAAAAAlAAAADAAAAAEAAABMAAAAZAAAAAAAAAAAAAAAFwEAAH8AAAAAAAAAAAAAABgBAACAAAAAIQDwAAAAAAAAAAAAAACAPwAAAAAAAAAAAACAPwAAAAAAAAAAAAAAAAAAAAAAAAAAAAAAAAAAAAAAAAAAJQAAAAwAAAAAAACAKAAAAAwAAAABAAAAJwAAABgAAAABAAAAAAAAAP///wAAAAAAJQAAAAwAAAABAAAATAAAAGQAAAAAAAAAAAAAABcBAAB/AAAAAAAAAAAAAAAY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UAAAANwCAAAKAAAAAwAAABcAAAAQAAAACgAAAAMAAAAAAAAAAAAAAA4AAAAOAAAATAAAACgAAAB0AAAAaAIAAAAAAAAAAAAADgAAACgAAAAOAAAADgAAAAEAGAAAAAAAAAAAAAAAAAAAAAAAAAAAAAAAAAAKEi0AAAAAAAAAAAAFCRglQKEgOIweNIMAAAAAAAAAAAAAAAAJESoVJFpTmgAAAAcKDQcKDQcJDQ4WMShFrjFU1TJV1gECBAIDBAECBQoRKyZBowsTMQAAAAAAfqbJd6PIeqDCQFZ4JTd0Lk/HMVPSGy5uFiE4GypVJ0KnHjN9AAABAAAAAACcz+7S6ffb7fnC0t1haH0hMm8aLXIuT8ggOIwoRKslP58cK08AAAEAAAAAAMHg9P///////////+bm5k9SXjw/SzBRzTFU0y1NwSAyVzFGXwEBAgAACA8mnM/u69/SvI9jt4tgjIR9FBosDBEjMVTUMlXWMVPRKUSeDxk4AAAAAAAAAADT6ff///////+Tk5MjK0krSbkvUcsuT8YVJFoTIFIrSbgtTcEQHEcAAAAAAJzP7vT6/bTa8kRleixHhy1Nwi5PxiQtTnBwcJKSki81SRwtZAgOIwAAAAAAweD02+35gsLqZ5q6Jz1jNEJyOUZ4qamp+/v7////wdPeVnCJAQECAAAAAACv1/Ho8/ubzu6CwuqMudS3u769vb3////////////L5fZymsABAgMAAAAAAK/X8fz9/uLx+snk9uTy+vz9/v///////////////8vl9nKawAECA6gpAAAAotHvtdryxOL1xOL1tdry0+r32+350+r3tdryxOL1pdPvc5rAAQIDAAAAAABpj7ZnjrZqj7Zqj7ZnjrZtkbdukrdtkbdnjrZqj7ZojrZ3rdUCAwQAAAAAAAAAAAAAAAAAAAAAAAAAAAAAAAAAAAAAAAAAAAAAAAAAAAAAAAAAAAAAJwAAABgAAAABAAAAAAAAAP///wAAAAAAJQAAAAwAAAABAAAATAAAAGQAAAAiAAAABAAAAHEAAAAQAAAAIgAAAAQAAABQAAAADQAAACEA8AAAAAAAAAAAAAAAgD8AAAAAAAAAAAAAgD8AAAAAAAAAAAAAAAAAAAAAAAAAAAAAAAAAAAAAAAAAACUAAAAMAAAAAAAAgCgAAAAMAAAAAQAAAFIAAABwAQAAAQAAAPX///8AAAAAAAAAAAAAAACQAQAAAAAAAQAAAABzAGUAZwBvAGUAIAB1AGkAAAAAAAAAAAAAAAAAAAAAAAAAAAAAAAAAAAAAAAAAAAAAAAAAAAAAAAAAAAAAAAAAAAAAAAAZ0tP/fwAAAAAAAAAAAAAoEgAAAAAAAEAAAMD/fwAA0EZm0/9/AAA+nNWH/38AAAQAAAAAAAAA0EZm0/9/AAApu4/MVAAAAAAAAAAAAAAA4D2cIb4BAAAAAAAAvgEAAEgAAAAAAAAAsGM1iP9/AAAgUz6I/38AAMC/DIgAAAAAAQAAAAAAAACOfzWI/38AAAAAZtP/fwAAAAAAAAAAAAAAAAAAAAAAAAAAAAAAAAAAeRz9uiPxAABwCwAAAAAAAFDjCRm+AQAAeL2PzFQAAAAAAAAAAAAAAAAAAAAAAAAAAAAAAAAAAAAAAAAAAAAAANm8j8xUAAAA33XVh2R2AAgAAAAAJQAAAAwAAAABAAAAGAAAAAwAAAD/AAAAEgAAAAwAAAABAAAAHgAAABgAAAAiAAAABAAAAHIAAAARAAAAJQAAAAwAAAABAAAAVAAAAKgAAAAjAAAABAAAAHAAAAAQAAAAAQAAAGH3tEFVNbRBIwAAAAQAAAAPAAAATAAAAAAAAAAAAAAAAAAAAP//////////bAAAAEYAaQByAG0AYQAgAG4AbwAgAHYA4QBsAGkAZABhAAAABgAAAAMAAAAEAAAACQAAAAYAAAADAAAABwAAAAcAAAADAAAABQAAAAYAAAADAAAAAwAAAAcAAAAGAAAASwAAAEAAAAAwAAAABQAAACAAAAABAAAAAQAAABAAAAAAAAAAAAAAABgBAACAAAAAAAAAAAAAAAAYAQAAgAAAAFIAAABwAQAAAgAAABAAAAAHAAAAAAAAAAAAAAC8AgAAAAAAAAECAiJTAHkAcwB0AGUAbQAAAAAAAAAAAAAAAAAAAAAAAAAAAAAAAAAAAAAAAAAAAAAAAAAAAAAAAAAAAAAAAAAAAAAAAAAAAAD///8BAAAAYFZm0/9/AAAJAAAAAAAAAAkAAAC+AQAApZvVh/9/AAAAAAAAAAAAAP////8AAAAAmLSOzFQAAACQu7cgvgEAABEAAAD/fwAAAAAAAAAAAAAAAAAAAAAAAAAAAAAAAAAAYAfL0P9/AAARAAAAAAAAAHDjwCAAAAAAyLDW0P9/AAAAAAAAAAAAAP7/////////e0yLx/9/AAAAAAAAAAAAAAAAAAAAAAAAyRT8uiPxAABGf7fQAAAAABXCkt+lMQAA4LzcIL4BAABQ4wkZvgEAAPC1jsxUAAAAAAAAAAAAAAAHAAAAAAAAAAAAAAAAAAAALLWOzGR2AAgAAAAAJQAAAAwAAAACAAAAJwAAABgAAAADAAAAAAAAAAAAAAAAAAAAJQAAAAwAAAADAAAATAAAAGQAAAAAAAAAAAAAAP//////////AAAAABYAAAAAAAAANQAAACEA8AAAAAAAAAAAAAAAgD8AAAAAAAAAAAAAgD8AAAAAAAAAAAAAAAAAAAAAAAAAAAAAAAAAAAAAAAAAACUAAAAMAAAAAAAAgCgAAAAMAAAAAwAAACcAAAAYAAAAAwAAAAAAAAAAAAAAAAAAACUAAAAMAAAAAwAAAEwAAABkAAAAAAAAAAAAAAD//////////wAAAAAWAAAAAAEAAAAAAAAhAPAAAAAAAAAAAAAAAIA/AAAAAAAAAAAAAIA/AAAAAAAAAAAAAAAAAAAAAAAAAAAAAAAAAAAAAAAAAAAlAAAADAAAAAAAAIAoAAAADAAAAAMAAAAnAAAAGAAAAAMAAAAAAAAAAAAAAAAAAAAlAAAADAAAAAMAAABMAAAAZAAAAAAAAAAAAAAA//////////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8AAAAAACUAAAAMAAAAAwAAAEwAAABkAAAAAAAAABYAAAD/AAAASgAAAAAAAAAWAAAAAAEAADUAAAAhAPAAAAAAAAAAAAAAAIA/AAAAAAAAAAAAAIA/AAAAAAAAAAAAAAAAAAAAAAAAAAAAAAAAAAAAAAAAAAAlAAAADAAAAAAAAIAoAAAADAAAAAMAAAAnAAAAGAAAAAMAAAAAAAAA////AAAAAAAlAAAADAAAAAMAAABMAAAAZAAAAAkAAAAnAAAAHwAAAEoAAAAJAAAAJwAAABcAAAAkAAAAIQDwAAAAAAAAAAAAAACAPwAAAAAAAAAAAACAPwAAAAAAAAAAAAAAAAAAAAAAAAAAAAAAAAAAAAAAAAAAJQAAAAwAAAAAAACAKAAAAAwAAAADAAAAUgAAAHABAAADAAAA4P///wAAAAAAAAAAAAAAAJABAAAAAAABAAAAAGEAcgBpAGEAbAAAAAAAAAAAAAAAAAAAAAAAAAAAAAAAAAAAAAAAAAAAAAAAAAAAAAAAAAAAAAAAAAAAAAAAAAAAAP//AAAAAAEAAAAA4UopvgEAAAAAAAAAAAAAAQAAAAAAAABw0hQZvgEAAGC4Jxm+AQAARF+ypBjd1QECAAAAAAAAAABKeYb/fwAAyEp5hv9/AAADAAAAAAAAACjafob/fwAA6N5+hv9/AABgB8vQ/38AAFAEUSm+AQAAAgAAAAAAAADIsNbQ/38AAAAAAAAAAAAApuUuph7CAAACAAAAAAAAAAAAAAAAAAAAAAAAAAAAAACZBvy6I/EAAAAAAAAAAAAA6N5+hv9/AADg////AAAAAFDjCRm+AQAAWKSOzFQAAAAAAAAAAAAAAAYAAAAAAAAAAAAAAAAAAAB8o47MZHYACAAAAAAlAAAADAAAAAMAAAAYAAAADAAAAAAAAAASAAAADAAAAAEAAAAWAAAADAAAAAgAAABUAAAAVAAAAAoAAAAnAAAAHgAAAEoAAAABAAAAYfe0QVU1tEEKAAAASwAAAAEAAABMAAAABAAAAAkAAAAnAAAAIAAAAEsAAABQAAAAWAAAABUAAAAWAAAADAAAAAAAAAAlAAAADAAAAAIAAAAnAAAAGAAAAAQAAAAAAAAA////AAAAAAAlAAAADAAAAAQAAABMAAAAZAAAACkAAAAZAAAA9gAAAEoAAAApAAAAGQAAAM4AAAAyAAAAIQDwAAAAAAAAAAAAAACAPwAAAAAAAAAAAACAPwAAAAAAAAAAAAAAAAAAAAAAAAAAAAAAAAAAAAAAAAAAJQAAAAwAAAAAAACAKAAAAAwAAAAEAAAAJwAAABgAAAAEAAAAAAAAAP///wAAAAAAJQAAAAwAAAAEAAAATAAAAGQAAAApAAAAGQAAAPYAAABHAAAAKQAAABkAAADOAAAALwAAACEA8AAAAAAAAAAAAAAAgD8AAAAAAAAAAAAAgD8AAAAAAAAAAAAAAAAAAAAAAAAAAAAAAAAAAAAAAAAAACUAAAAMAAAAAAAAgCgAAAAMAAAABAAAACcAAAAYAAAABAAAAAAAAAD///8AAAAAACUAAAAMAAAABAAAAEwAAABkAAAAKQAAADMAAACNAAAARwAAACkAAAAzAAAAZQAAABUAAAAhAPAAAAAAAAAAAAAAAIA/AAAAAAAAAAAAAIA/AAAAAAAAAAAAAAAAAAAAAAAAAAAAAAAAAAAAAAAAAAAlAAAADAAAAAAAAIAoAAAADAAAAAQAAABSAAAAcAEAAAQAAADw////AAAAAAAAAAAAAAAAkAEAAAAAAAEAAAAAcwBlAGcAbwBlACAAdQBpAAAAAAAAAAAAAAAAAAAAAAAAAAAAAAAAAAAAAAAAAAAAAAAAAAAAAAAAAAAAAAAAAAAAAAAAAAAAAAAAAAAAAAAAAAAACAAAAAAAAAAAAAAAAAAAACASUSkAAIA/HDwAhgAAgD8AAIA/AACAP/7/////////UKyOzFQAAAAgElEpAAAAAP////8AAAAAAAAAAAAAAAAIAAAAAAAAAGAHy9D/fwAAsPVQKQAAgD8cPACGAAAAAMiw1tD/fwAAAAAAAAAAAAAG5S6mHsIAAAAIAAAAAAAAAAAAAAAAAAAAAAAAAAAAAPkH/Loj8QAAAAAAAAAAAACA8r8pAACAP/D///8AAAAAUOMJGb4BAAD4pI7MVAAAAAAAAAAAAAAACQAAAAAAAAAAAAAAAAAAABykjsxkdgAIAAAAACUAAAAMAAAABAAAABgAAAAMAAAAAAAAABIAAAAMAAAAAQAAAB4AAAAYAAAAKQAAADMAAACOAAAASAAAACUAAAAMAAAABAAAAFQAAACUAAAAKgAAADMAAACMAAAARwAAAAEAAABh97RBVTW0QSoAAAAzAAAADAAAAEwAAAAAAAAAAAAAAAAAAAD//////////2QAAABFAGQAdQBhAHIAZABvACAAQQBwAHUAZAAIAAAACQAAAAkAAAAIAAAABgAAAAkAAAAJAAAABAAAAAoAAAAJAAAACQAAAAkAAABLAAAAQAAAADAAAAAFAAAAIAAAAAEAAAABAAAAEAAAAAAAAAAAAAAAGAEAAIAAAAAAAAAAAAAAABgBAACAAAAAJQAAAAwAAAACAAAAJwAAABgAAAAFAAAAAAAAAP///wAAAAAAJQAAAAwAAAAFAAAATAAAAGQAAAAAAAAAUAAAABcBAAB8AAAAAAAAAFAAAAAYAQAALQAAACEA8AAAAAAAAAAAAAAAgD8AAAAAAAAAAAAAgD8AAAAAAAAAAAAAAAAAAAAAAAAAAAAAAAAAAAAAAAAAACUAAAAMAAAAAAAAgCgAAAAMAAAABQAAACcAAAAYAAAABQAAAAAAAAD///8AAAAAACUAAAAMAAAABQAAAEwAAABkAAAACQAAAFAAAAD/AAAAXAAAAAkAAABQAAAA9wAAAA0AAAAhAPAAAAAAAAAAAAAAAIA/AAAAAAAAAAAAAIA/AAAAAAAAAAAAAAAAAAAAAAAAAAAAAAAAAAAAAAAAAAAlAAAADAAAAAAAAIAoAAAADAAAAAUAAAAlAAAADAAAAAEAAAAYAAAADAAAAAAAAAASAAAADAAAAAEAAAAeAAAAGAAAAAkAAABQAAAAAAEAAF0AAAAlAAAADAAAAAEAAABUAAAAlAAAAAoAAABQAAAAVAAAAFwAAAABAAAAYfe0QVU1tEEKAAAAUAAAAAwAAABMAAAAAAAAAAAAAAAAAAAA//////////9kAAAARQBkAHUAYQByAGQAbwAgAEEAcAB1AGQABgAAAAcAAAAHAAAABgAAAAQAAAAHAAAABwAAAAMAAAAHAAAABwAAAAcAAAAHAAAASwAAAEAAAAAwAAAABQAAACAAAAABAAAAAQAAABAAAAAAAAAAAAAAABgBAACAAAAAAAAAAAAAAAAYAQAAgAAAACUAAAAMAAAAAgAAACcAAAAYAAAABQAAAAAAAAD///8AAAAAACUAAAAMAAAABQAAAEwAAABkAAAACQAAAGAAAAD/AAAAbAAAAAkAAABgAAAA9wAAAA0AAAAhAPAAAAAAAAAAAAAAAIA/AAAAAAAAAAAAAIA/AAAAAAAAAAAAAAAAAAAAAAAAAAAAAAAAAAAAAAAAAAAlAAAADAAAAAAAAIAoAAAADAAAAAUAAAAlAAAADAAAAAEAAAAYAAAADAAAAAAAAAASAAAADAAAAAEAAAAeAAAAGAAAAAkAAABgAAAAAAEAAG0AAAAlAAAADAAAAAEAAABUAAAAqAAAAAoAAABgAAAAUgAAAGwAAAABAAAAYfe0QVU1tEEKAAAAYAAAAA8AAABMAAAAAAAAAAAAAAAAAAAA//////////9sAAAAUwBpAG4AZABpAGMAbwAgAFQAaQB0AHUAbABhAHIAaQAGAAAAAwAAAAcAAAAHAAAAAwAAAAUAAAAHAAAAAwAAAAUAAAADAAAABAAAAAcAAAADAAAABgAAAAQAAABLAAAAQAAAADAAAAAFAAAAIAAAAAEAAAABAAAAEAAAAAAAAAAAAAAAGAEAAIAAAAAAAAAAAAAAABgBAACAAAAAJQAAAAwAAAACAAAAJwAAABgAAAAFAAAAAAAAAP///wAAAAAAJQAAAAwAAAAFAAAATAAAAGQAAAAJAAAAcAAAAA4BAAB8AAAACQAAAHAAAAAGAQAADQAAACEA8AAAAAAAAAAAAAAAgD8AAAAAAAAAAAAAgD8AAAAAAAAAAAAAAAAAAAAAAAAAAAAAAAAAAAAAAAAAACUAAAAMAAAAAAAAgCgAAAAMAAAABQAAACUAAAAMAAAAAQAAABgAAAAMAAAAAAAAABIAAAAMAAAAAQAAABYAAAAMAAAAAAAAAFQAAABIAQAACgAAAHAAAAANAQAAfAAAAAEAAABh97RBVTW0QQoAAABwAAAAKgAAAEwAAAAEAAAACQAAAHAAAAAPAQAAfQAAAKAAAABGAGkAcgBtAGEAZABvACAAcABvAHIAOgAgAEUARABVAEEAUgBEAE8AIABBAEwARgBSAEUARABPACAAQQBQAFUARAAgAE0AQQBSAFQASQBOAEUAWgAGAAAAAwAAAAQAAAAJAAAABgAAAAcAAAAHAAAAAwAAAAcAAAAHAAAABAAAAAMAAAADAAAABgAAAAgAAAAIAAAABwAAAAcAAAAIAAAACQAAAAMAAAAHAAAABQAAAAYAAAAHAAAABgAAAAgAAAAJAAAAAwAAAAcAAAAGAAAACAAAAAgAAAADAAAACgAAAAcAAAAHAAAABQAAAAMAAAAIAAAABgAAAAYAAAAWAAAADAAAAAAAAAAlAAAADAAAAAIAAAAOAAAAFAAAAAAAAAAQAAAAFAAAAA==</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+e8WJonFC2V/ilXxn2ia7ccEfCnYuroK3Z7rM3+p3J0=</DigestValue>
    </Reference>
    <Reference Type="http://www.w3.org/2000/09/xmldsig#Object" URI="#idOfficeObject">
      <DigestMethod Algorithm="http://www.w3.org/2001/04/xmlenc#sha256"/>
      <DigestValue>9sXPMy8PmGaSNvEiO2ancubDrfrUXmlxeEPNDrER/74=</DigestValue>
    </Reference>
    <Reference Type="http://uri.etsi.org/01903#SignedProperties" URI="#idSignedProperties">
      <Transforms>
        <Transform Algorithm="http://www.w3.org/TR/2001/REC-xml-c14n-20010315"/>
      </Transforms>
      <DigestMethod Algorithm="http://www.w3.org/2001/04/xmlenc#sha256"/>
      <DigestValue>WWmyqcelKTr2S48lqZYxiWTmeqbJfwXpRdrPkHp3fHM=</DigestValue>
    </Reference>
    <Reference Type="http://www.w3.org/2000/09/xmldsig#Object" URI="#idValidSigLnImg">
      <DigestMethod Algorithm="http://www.w3.org/2001/04/xmlenc#sha256"/>
      <DigestValue>IR8avzYAE4DRL/z2NQMhVcY19BizVRyPkmORL4QsZ3U=</DigestValue>
    </Reference>
    <Reference Type="http://www.w3.org/2000/09/xmldsig#Object" URI="#idInvalidSigLnImg">
      <DigestMethod Algorithm="http://www.w3.org/2001/04/xmlenc#sha256"/>
      <DigestValue>BiO8P3vOXGF69B5UHMUdSrE2zXXmGoz8txrxiWoa4gc=</DigestValue>
    </Reference>
  </SignedInfo>
  <SignatureValue>GN5uLxRyPXI2nz1IW8F9eqan8rHeTo8ISGlI71Jz7Eyus/Ao2Pqo0eK2Zpvo26u9UHmE46Bm2b3r
AxCaGfLLLutjvYphtLdm7H0RUUYS0UWcK5RFCIfwntKKenVhqd6zV9OycWt31NwPCjUtAUYkdqVm
u3KMAIEi2Qnd5pMcis0JaQHfMnqfpe/5YAeBAAVlht82C+o34fYo7q1lxFqJ+fYVHQ+QELjhLL5w
4FEUxHtpYR5SiO1J/5toG45OknK5gO19+o9alRVxOJn5d7RmEitcymIKcURmpiskWzbvzuY6A+U9
Ik4VxNdlfAFFePjA7WLlPZRzxYIFodJ/r1YFaQ==</SignatureValue>
  <KeyInfo>
    <X509Data>
      <X509Certificate>MIIICDCCBfCgAwIBAgIIQpSEuVXVyvAwDQYJKoZIhvcNAQELBQAwWzEXMBUGA1UEBRMOUlVDIDgwMDUwMTcyLTExGjAYBgNVBAMTEUNBLURPQ1VNRU5UQSBTLkEuMRcwFQYDVQQKEw5ET0NVTUVOVEEgUy5BLjELMAkGA1UEBhMCUFkwHhcNMTkwODEzMTQwODAzWhcNMjEwODEyMTQxODAzWjCBpTELMAkGA1UEBhMCUFkxFTATBgNVBAQMDFNFR09WSUEgVkVSQTESMBAGA1UEBRMJQ0kxMjg4ODg4MRgwFgYDVQQqDA9HVVNUQVZPIExPUkVOWk8xFzAVBgNVBAoMDlBFUlNPTkEgRklTSUNBMREwDwYDVQQLDAhGSVJNQSBGMjElMCMGA1UEAwwcR1VTVEFWTyBMT1JFTlpPIFNFR09WSUEgVkVSQTCCASIwDQYJKoZIhvcNAQEBBQADggEPADCCAQoCggEBALDjxsV0+QRILYutJT/VOl56jdgfe5iOteMkNH9WB+NLrmaHLYPNAvQFFN+GCDI6RNFVOVwVM7TPTH1kANzGUkt8TwSrmh6YD7+IZSkLabMhhSeAO366SMAb42Yl4eY8zOo1F2nX9ij4qtPre+YUmgTtnHXAh/vmzwaXZZ/6B3pa0o9tVMmq9DZQmlqTfa77uhXKqhkq0qkxL2f+wf6v3PgZRTLEswH/wEz+qbCZop4okbesh3oGO4YGLr7ApoWnx+NZ0l9nX/sl/2YcqKPkg//VmUxN74rXOnsaeLbbQZZx1dQJa110bdJqQrh1HCWqkmkG3UnBL8G1iU969lAeu10CAwEAAaOCA4MwggN/MAwGA1UdEwEB/wQCMAAwDgYDVR0PAQH/BAQDAgXgMCoGA1UdJQEB/wQgMB4GCCsGAQUFBwMBBggrBgEFBQcDAgYIKwYBBQUHAwQwHQYDVR0OBBYEFAD6vHcdvAzpiz7Vl929hGlgT/TQMIGWBggrBgEFBQcBAQSBiTCBhjA5BggrBgEFBQcwAYYtaHR0cDovL3d3dy5kb2N1bWVudGEuY29tLnB5L2Zpcm1hZGlnaXRhbC9vc2NwMEkGCCsGAQUFBzAChj1odHRwczovL3d3dy5kb2N1bWVudGEuY29tLnB5L2Zpcm1hZGlnaXRhbC9kZXNjYXJnYXMvY2Fkb2MuY3J0MB8GA1UdIwQYMBaAFEAmrCZcYo/G9QJU5I3BGibW7qWyME8GA1UdHwRIMEYwRKBCoECGPmh0dHBzOi8vd3d3LmRvY3VtZW50YS5jb20ucHkvZmlybWFkaWdpdGFsL2Rlc2Nhcmdhcy9jcmxkb2MuY3JsMCgGA1UdEQQhMB+BHWd1c3Rhdm8uc2Vnb3ZpYUBhdmFsb24uY29tLnB5MIIB3QYDVR0gBIIB1DCCAdAwggHMBg4rBgEEAYL5OwEBAQYBATCCAbgwPwYIKwYBBQUHAgEWM2h0dHBzOi8vd3d3LmRvY3VtZW50YS5jb20ucHkvZmlybWFkaWdpdGFsL2Rlc2NhcmdhczCBwAYIKwYBBQUHAgIwgbMagbBFc3RlIGVzIHVuIGNlcnRpZmljYWRvIGRlIHBlcnNvbmEgZu1zaWNhIGN1eWEgY2xhdmUgcHJpdmFkYSBlc3ThIGNvbnRlbmlkYSBlbiB1biBt82R1bG8gZGUgaGFyZHdhcmUgc2VndXJvIHkgc3UgZmluYWxpZGFkIGVzIGF1dGVudGljYXIgYSBzdSB0aXR1bGFyIG8gZ2VuZXJhciBmaXJtYXMgZGlnaXRhbGVzLjCBsQYIKwYBBQUHAgIwgaQagaFUaGlzIGlzIGFuIGVuZCB1c2VyIGNlcnRpZmljYXRlIHdob3NlIHByaXZhdGUga2V5IGlzIGVtYmVkZGVkIHdpdGhpbiBhIHNlY3VyZSBoYXJkd2FyZSBtb2R1bGUgdGhhdCBhaW1zIHRvIGF1dGhlbnRpY2F0ZSBpdHMgb3duZXIgb3IgZ2VuZXJhdGUgZGlnaXRhbCBzaWduYXR1cmVzLjANBgkqhkiG9w0BAQsFAAOCAgEAVgW7j01O3WmDeULO7lgR6qkQXr4koHeWcBNp9nUgXxBZCFIM7aCyYHOT4HIqIcmtShxRjgAqorqyH3H7lqhAJdVdcmHdiz/7/rP/9v0Adk3vFtGauBhBYexIeipl2VzwGUQ3syMkkNWqhy8Tk8g7SkFsOMp6f0TN8vWIVW+hxg5v8ODukHmfXFyDLrkGFxGc+2LT64jPBfEnUgrSrMwwTT2H7OLJzNDQbTAa2l5Tn6rLCsnw+DwvaosIDMsdVxZ1ngVP8kb/uU/71dEhx7qqzmZweO3OS5q2cW2bPznopoqUWaSpMNYhkh5WNAiXbfcdKYV47WRtA7rBUqPlFCpJ9khvA/R4iC8Qgo6Uywgbu72Vr0PQdBbrAfzVfTo+umY+B127ZcXXcM/Dn9vHrVvK819QOrDN4+nZeqQbVqUncw4ZMtbziDsNAHeK5hPE47PbncjD5nHEIZtsI8hoqXb8tiPstduYkyvt6HBKRtaDm5abUFRA3bFojXB7yvvEUXSZgAOfVw67UBCEnPKyrnUEuUb4v2aTXAzA6Mbbirl8+oS24qbRFls6dkrQuqACB56WlzOGihc9axzHb9oeTKwAlta2sIjS2q3n3zXEPA6HPqxJqbrFZtL73MX7mVjR6SpmWHIOceNbhJrQfBcrDGcdy0vyESJzRRE8eZcUIRmrFyU=</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Transform>
          <Transform Algorithm="http://www.w3.org/TR/2001/REC-xml-c14n-20010315"/>
        </Transforms>
        <DigestMethod Algorithm="http://www.w3.org/2001/04/xmlenc#sha256"/>
        <DigestValue>SvtLgLHWwOe2+41fuNrh9MPG5Bh3+j+tOUplp0lR7Bs=</DigestValue>
      </Reference>
      <Reference URI="/xl/calcChain.xml?ContentType=application/vnd.openxmlformats-officedocument.spreadsheetml.calcChain+xml">
        <DigestMethod Algorithm="http://www.w3.org/2001/04/xmlenc#sha256"/>
        <DigestValue>SqpYC5/14lNwKk7+KBP07EZ4sZac0eTofWUGWiBU1bo=</DigestValue>
      </Reference>
      <Reference URI="/xl/comments1.xml?ContentType=application/vnd.openxmlformats-officedocument.spreadsheetml.comments+xml">
        <DigestMethod Algorithm="http://www.w3.org/2001/04/xmlenc#sha256"/>
        <DigestValue>dj46mCEo3NAeuRogmgy49aJTqfbX0/eIqs3gnVV2/JY=</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YHVu9mfH7V1ojJZZGe0raSx5xHTqsPuldcEKZklKsN8=</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LTdoXsbqg2CimSiOSPgxq3wBxs/dfjOovnwDkc8k/dE=</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LTdoXsbqg2CimSiOSPgxq3wBxs/dfjOovnwDkc8k/dE=</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LTdoXsbqg2CimSiOSPgxq3wBxs/dfjOovnwDkc8k/dE=</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fNs94qbZ7SnZ1EAViIPOZf0qbzPZdDm1Oq9dFuuYn0s=</DigestValue>
      </Reference>
      <Reference URI="/xl/drawings/drawing1.xml?ContentType=application/vnd.openxmlformats-officedocument.drawing+xml">
        <DigestMethod Algorithm="http://www.w3.org/2001/04/xmlenc#sha256"/>
        <DigestValue>HKyZ+6PyU4zGVHYjrcyRuIvAXoArNo2kHgtHRpAwV8s=</DigestValue>
      </Reference>
      <Reference URI="/xl/drawings/vmlDrawing1.vml?ContentType=application/vnd.openxmlformats-officedocument.vmlDrawing">
        <DigestMethod Algorithm="http://www.w3.org/2001/04/xmlenc#sha256"/>
        <DigestValue>ByU0RZm/6icBljsn7ZbFGjsBet5qa2JnHkps4R3xgNM=</DigestValue>
      </Reference>
      <Reference URI="/xl/drawings/vmlDrawing2.vml?ContentType=application/vnd.openxmlformats-officedocument.vmlDrawing">
        <DigestMethod Algorithm="http://www.w3.org/2001/04/xmlenc#sha256"/>
        <DigestValue>HsJcxbVe+qNWxY5ZMwVTCTUPtLZMgAS5YepPmMO3/SI=</DigestValue>
      </Reference>
      <Reference URI="/xl/drawings/vmlDrawing3.vml?ContentType=application/vnd.openxmlformats-officedocument.vmlDrawing">
        <DigestMethod Algorithm="http://www.w3.org/2001/04/xmlenc#sha256"/>
        <DigestValue>vrQwKwn3ikDv5LsBfX7GiarfUMqTH/otu6928+bWoQs=</DigestValue>
      </Reference>
      <Reference URI="/xl/drawings/vmlDrawing4.vml?ContentType=application/vnd.openxmlformats-officedocument.vmlDrawing">
        <DigestMethod Algorithm="http://www.w3.org/2001/04/xmlenc#sha256"/>
        <DigestValue>QDTYbq/eg3wR4MtrDEepI+nKnYr/Hfugxd1W1BgUgS8=</DigestValue>
      </Reference>
      <Reference URI="/xl/drawings/vmlDrawing5.vml?ContentType=application/vnd.openxmlformats-officedocument.vmlDrawing">
        <DigestMethod Algorithm="http://www.w3.org/2001/04/xmlenc#sha256"/>
        <DigestValue>4kGGSF0qJt6VJoFrulYlLObjjmf0cfYhyQWDSxEwv9s=</DigestValue>
      </Reference>
      <Reference URI="/xl/media/image1.emf?ContentType=image/x-emf">
        <DigestMethod Algorithm="http://www.w3.org/2001/04/xmlenc#sha256"/>
        <DigestValue>H/w1GFhLXnY6BNx2PhlIQZFDdVTtUk7bFhR8tTggslE=</DigestValue>
      </Reference>
      <Reference URI="/xl/media/image2.emf?ContentType=image/x-emf">
        <DigestMethod Algorithm="http://www.w3.org/2001/04/xmlenc#sha256"/>
        <DigestValue>aaajaZRwcG8YOW4RiuNR4Y3+NIqz/YpwOzpC0Ui/UdA=</DigestValue>
      </Reference>
      <Reference URI="/xl/media/image3.emf?ContentType=image/x-emf">
        <DigestMethod Algorithm="http://www.w3.org/2001/04/xmlenc#sha256"/>
        <DigestValue>a1swBCWxxcOQpjnArNkABKyvPd/36OpNmkDu20mvids=</DigestValue>
      </Reference>
      <Reference URI="/xl/media/image4.emf?ContentType=image/x-emf">
        <DigestMethod Algorithm="http://www.w3.org/2001/04/xmlenc#sha256"/>
        <DigestValue>ekTmrI9qzXL3QxlVKVT98wSAyIBnG3BWdg+GJjyoAuQ=</DigestValue>
      </Reference>
      <Reference URI="/xl/media/image5.emf?ContentType=image/x-emf">
        <DigestMethod Algorithm="http://www.w3.org/2001/04/xmlenc#sha256"/>
        <DigestValue>9r1qjwkCEJOrWb0ZmN9CIP2w3mxOtiMbqSlF0m8tdMA=</DigestValue>
      </Reference>
      <Reference URI="/xl/printerSettings/printerSettings1.bin?ContentType=application/vnd.openxmlformats-officedocument.spreadsheetml.printerSettings">
        <DigestMethod Algorithm="http://www.w3.org/2001/04/xmlenc#sha256"/>
        <DigestValue>YmlNx0fbwwNBEGF0RvxQdFOj8ICfW2aC5ya0H7vEQfw=</DigestValue>
      </Reference>
      <Reference URI="/xl/printerSettings/printerSettings2.bin?ContentType=application/vnd.openxmlformats-officedocument.spreadsheetml.printerSettings">
        <DigestMethod Algorithm="http://www.w3.org/2001/04/xmlenc#sha256"/>
        <DigestValue>xsCjjPzCWd5UTOKxf9cRsV8M4zHH+quoJqAf9b+vaZI=</DigestValue>
      </Reference>
      <Reference URI="/xl/printerSettings/printerSettings3.bin?ContentType=application/vnd.openxmlformats-officedocument.spreadsheetml.printerSettings">
        <DigestMethod Algorithm="http://www.w3.org/2001/04/xmlenc#sha256"/>
        <DigestValue>FLifMMW5UlLOUkpcqJGjhMbaevjgUnUQwEEg5oUA/N4=</DigestValue>
      </Reference>
      <Reference URI="/xl/printerSettings/printerSettings4.bin?ContentType=application/vnd.openxmlformats-officedocument.spreadsheetml.printerSettings">
        <DigestMethod Algorithm="http://www.w3.org/2001/04/xmlenc#sha256"/>
        <DigestValue>8dq9D3+wycTd/6Z99wFMEMlVKFUQWTr4wt6E7nw1/Y0=</DigestValue>
      </Reference>
      <Reference URI="/xl/printerSettings/printerSettings5.bin?ContentType=application/vnd.openxmlformats-officedocument.spreadsheetml.printerSettings">
        <DigestMethod Algorithm="http://www.w3.org/2001/04/xmlenc#sha256"/>
        <DigestValue>Ik7rzi69RdvqvRaDrPoMKTh4ZHgUlx4hbxyJVwW2Q18=</DigestValue>
      </Reference>
      <Reference URI="/xl/sharedStrings.xml?ContentType=application/vnd.openxmlformats-officedocument.spreadsheetml.sharedStrings+xml">
        <DigestMethod Algorithm="http://www.w3.org/2001/04/xmlenc#sha256"/>
        <DigestValue>dEVlYMjn/T2L8fuW07yVaRza4cORTuUahk3Qio63RzI=</DigestValue>
      </Reference>
      <Reference URI="/xl/styles.xml?ContentType=application/vnd.openxmlformats-officedocument.spreadsheetml.styles+xml">
        <DigestMethod Algorithm="http://www.w3.org/2001/04/xmlenc#sha256"/>
        <DigestValue>HaqmaUN6rLKT1syysYu8fZl6UtrVNUGBxypCnMXP/MA=</DigestValue>
      </Reference>
      <Reference URI="/xl/theme/theme1.xml?ContentType=application/vnd.openxmlformats-officedocument.theme+xml">
        <DigestMethod Algorithm="http://www.w3.org/2001/04/xmlenc#sha256"/>
        <DigestValue>Q1Y4CPpXAEfTWbGgm5zElx8B0pHQK4RzdZXVzDJUMDc=</DigestValue>
      </Reference>
      <Reference URI="/xl/workbook.xml?ContentType=application/vnd.openxmlformats-officedocument.spreadsheetml.sheet.main+xml">
        <DigestMethod Algorithm="http://www.w3.org/2001/04/xmlenc#sha256"/>
        <DigestValue>ZOKBtElS2IYUm80TAv0u0C5U9iKpEZE++znhAVZY7hk=</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akUnFniyHKwcqVlub1OZRsfQvqGOzSpgPk/OZAPfvQY=</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G4fB2Vrf8KyAdhLiBGuydKBfDiUZuOfhnVshmpN+Exk=</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b1MQUVCmhQXYdYToMKZKh+xcYDt+Yv6QIM5V/T7KSB4=</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qHG/OymaPou4I0qSW0Y8/4NaGO2A2j7PweiYO7r7gxs=</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LF7UTF088hHJKAxD/om/otm5mfHVRsrAzh16ymO//YU=</DigestValue>
      </Reference>
      <Reference URI="/xl/worksheets/sheet1.xml?ContentType=application/vnd.openxmlformats-officedocument.spreadsheetml.worksheet+xml">
        <DigestMethod Algorithm="http://www.w3.org/2001/04/xmlenc#sha256"/>
        <DigestValue>ZwsTE9u9TclPNMeG6om2ETA3adETqnNW5uz+4VqSTPc=</DigestValue>
      </Reference>
      <Reference URI="/xl/worksheets/sheet2.xml?ContentType=application/vnd.openxmlformats-officedocument.spreadsheetml.worksheet+xml">
        <DigestMethod Algorithm="http://www.w3.org/2001/04/xmlenc#sha256"/>
        <DigestValue>PKGfMpEAgkSx/CCxn6OgPRZg6dVRRBj292D+lFJDIsk=</DigestValue>
      </Reference>
      <Reference URI="/xl/worksheets/sheet3.xml?ContentType=application/vnd.openxmlformats-officedocument.spreadsheetml.worksheet+xml">
        <DigestMethod Algorithm="http://www.w3.org/2001/04/xmlenc#sha256"/>
        <DigestValue>UBG2nz2fX+dslwTv0PpnRH+PoKbZTbIgL1VWdHwZQm0=</DigestValue>
      </Reference>
      <Reference URI="/xl/worksheets/sheet4.xml?ContentType=application/vnd.openxmlformats-officedocument.spreadsheetml.worksheet+xml">
        <DigestMethod Algorithm="http://www.w3.org/2001/04/xmlenc#sha256"/>
        <DigestValue>2yH1pto8IM0F4na0YzOqR6AEl/jvvR6jZ55a9Aq31SY=</DigestValue>
      </Reference>
      <Reference URI="/xl/worksheets/sheet5.xml?ContentType=application/vnd.openxmlformats-officedocument.spreadsheetml.worksheet+xml">
        <DigestMethod Algorithm="http://www.w3.org/2001/04/xmlenc#sha256"/>
        <DigestValue>lrqStwTRxhvfBYao+ZEDszpUI6l5WrG6/coKRmzPFE0=</DigestValue>
      </Reference>
    </Manifest>
    <SignatureProperties>
      <SignatureProperty Id="idSignatureTime" Target="#idPackageSignature">
        <mdssi:SignatureTime xmlns:mdssi="http://schemas.openxmlformats.org/package/2006/digital-signature">
          <mdssi:Format>YYYY-MM-DDThh:mm:ssTZD</mdssi:Format>
          <mdssi:Value>2020-03-13T16:45:29Z</mdssi:Value>
        </mdssi:SignatureTime>
      </SignatureProperty>
    </SignatureProperties>
  </Object>
  <Object Id="idOfficeObject">
    <SignatureProperties>
      <SignatureProperty Id="idOfficeV1Details" Target="#idPackageSignature">
        <SignatureInfoV1 xmlns="http://schemas.microsoft.com/office/2006/digsig">
          <SetupID>{DD37BE19-3FFC-4E87-BDD9-3408AF05AF1D}</SetupID>
          <SignatureText>Gustavo Segovia</SignatureText>
          <SignatureImage/>
          <SignatureComments/>
          <WindowsVersion>10.0</WindowsVersion>
          <OfficeVersion>16.0.10356/14</OfficeVersion>
          <ApplicationVersion>16.0.10356</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2020-03-13T16:45:29Z</xd:SigningTime>
          <xd:SigningCertificate>
            <xd:Cert>
              <xd:CertDigest>
                <DigestMethod Algorithm="http://www.w3.org/2001/04/xmlenc#sha256"/>
                <DigestValue>8ruPGFunQVE5OrF2ojjQg6DC38jBx7b19x9dqMgnGkw=</DigestValue>
              </xd:CertDigest>
              <xd:IssuerSerial>
                <X509IssuerName>C=PY, O=DOCUMENTA S.A., CN=CA-DOCUMENTA S.A., SERIALNUMBER=RUC 80050172-1</X509IssuerName>
                <X509SerialNumber>4797605434600311536</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qTCCBZGgAwIBAgIQWC+ij8rcjflWoRe765RflzANBgkqhkiG9w0BAQsFADBvMQswCQYDVQQGEwJQWTErMCkGA1UECgwiTWluaXN0ZXJpbyBkZSBJbmR1c3RyaWEgeSBDb21lcmNpbzEzMDEGA1UEAwwqQXV0b3JpZGFkIENlcnRpZmljYWRvcmEgUmHDrXogZGVsIFBhcmFndWF5MB4XDTE2MDEyMTE3MzkwN1oXDTI2MDEyMTE3MzkwN1owWzEXMBUGA1UEBRMOUlVDIDgwMDUwMTcyLTExGjAYBgNVBAMTEUNBLURPQ1VNRU5UQSBTLkEuMRcwFQYDVQQKEw5ET0NVTUVOVEEgUy5BLjELMAkGA1UEBhMCUFkwggIiMA0GCSqGSIb3DQEBAQUAA4ICDwAwggIKAoICAQD945XFHgasDzMiYEmYi3plyca69N8oZ2P/hk+D/VTF+X5H6btEEiBu1KNEf35B5e2pyeOAOBsduFcJAgh3tjNAQGcY057ad1eCdBf6pbXv8Mhio0jlcGSvlmF+OVTTYvTUwF2HbgHDqOiQDJpnDzMhVXmNKfKH7W62QYKp0fKB8F8li1ChNt30za2bqzeTntqq3kCXHlhbjHlLMHqV76MgsEeHuSJMtxOBbQatlxyJRmcEfUyF/hu8A8q3caWLFOzfsJbTfpAxkxo3/ewkRVF/SAj70/3VBrw+IY/9TTTeS2oYrWkurC3tT5KTmwr1mMKIBprkVRVqzWuh+4HyPmgF/u4kqI6A8xiA1mdsk+hCP5zICkEv+qwjP9mK4pq1gTvjvuQ6sbu2+qBaUi5nTr/L81Y5vSvLOR0Hod7GmCx9p7JWMzEVAGmh28F0ZqPt5Ry37w4DLdtrBJPzdyso36OZseNaXM3puukBisbv2vyt2ydUvuLwEbl2oYDKcvfifCLauqlgwCv5BKFuxBDL/KKaxnJZBYKbEtgY9ztwYEY8xyAbyQqH/JAB88VW04vw7GVkdUPu7mw1udKafyJXRrqlsrAbCTWdtwYuXJPj3mi/x3z6+Fg1+kx9izYU/5+DtGLhk3YN0eIObqtjUjBhqT+u1rJ3iZtalwRtDBhEb5ehrQIDAQABo4ICUzCCAk8wEgYDVR0TAQH/BAgwBgEB/wIBADAOBgNVHQ8BAf8EBAMCAQYwHQYDVR0OBBYEFEAmrCZcYo/G9QJU5I3BGibW7qWyMB8GA1UdIwQYMBaAFMLEEfIqaEQMACjsTNYp25L7Xr3WMIGJBggrBgEFBQcBAQR9MHswPgYIKwYBBQUHMAKGMmh0dHA6Ly93d3cuYWNyYWl6Lmdvdi5weS9jcnQvYWNfcmFpel9weV9zaGEyNTYuY3J0MDkGCCsGAQUFBzABhi1odHRwOi8vd3d3LmRvY3VtZW50YS5jb20ucHkvZmlybWFkaWdpdGFsL29jc3AwggEdBgNVHSAEggEUMIIBEDCCAQwGA1UdIDCCAQMwNgYIKwYBBQUHAgEWKmh0dHA6Ly93d3cuYWNyYWl6Lmdvdi5weS9jcHMvcG9saXRpY2FzLnBkZjBmBggrBgEFBQcCAjBaGlhDZXJ0aWZpY2Fkb3MgZW1pdGlkb3MgZGVudHJvIGRlbCBtYXJjbyBkZSBsYSBQS0kgUGFyYWd1YXkgYmFqbyBsYSBqZXJhcnF1aWEgZGUgc3UgQUNSYWl6MGEGCCsGAQUFBwICMFUaU0lzc3VlZCBDZXJ0aWZpY2F0ZXMgaW4gdGhlIHNjb3BlIG9mIHRoZSBQS0kgUGFyYWd1YXkgdW5kZXIgdGhlIGhpZXJhY2h5IG9mIFJPT1QgQ0EuMDwGA1UdHwQ1MDMwMaAvoC2GK2h0dHA6Ly93d3cuYWNyYWl6Lmdvdi5weS9hcmwvYWNfcmFpel9weS5jcmwwDQYJKoZIhvcNAQELBQADggIBAGK+wo/po7oT9Qq40OltXGGgBIA3i4NGFQ5UBsWU3tI+O3jNkBi/9k/BkYHVT9UxWNHUxoZw+QJsAKl5f8wQksVH18Scq5Z+RUSBQ7v1hvvH1m2P7FXcB0nf+nwDVoDyGv57EmhKofwQibUzKajDts6JrsXyugQhVbLynSCw4qPMJLpImpL21LxxVMcryQMYymYUAr3DrMLOUuXxKLXCSOf8oP/PSmBvKldr2xeGJ5kowMxq0Af8mn7+pnm3yi0Ons5plFugKv3eSAmBY3zBS5NGPt9FFY/9FeNbCNXLEIRhaCx3T/6lSfIJZU5fCfLUY3y0hkSwuoK1gf/hHFyqyN/PrJ8E9PbyEzpMYwc51K+PhRRMcrJaD9txveHz8XjDrjjoISL+ZV54LMzUi5sF++nG79TLxDaC4vBtg6I8mOooFqzbsYgM3R4SaElTQIv6dSEZX1wKJXh25RbldqePe4Alnwe3vU97ZrTEpKPQkRM4lPJVElOicbYR1Wx5xrvyFucagF6IVeP4IZLJt1L4rbiSzPq027Q8jECgeJeRQWVKS8nQ8KyMfA0tgAuL3Vtub5pSbMI3xqtQwdJtOgwFj2iVp1BQv3XegF6OySbw/sk46AGWOTwb6vwUPq5TfnuNzO92keBxGg+aWylEC25zYFPYpAq384g5lmVaV53zmp1f</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Object Id="idValidSigLnImg">AQAAAGwAAAAAAAAAAAAAAA4BAAB/AAAAAAAAAAAAAACpGgAAkQwAACBFTUYAAAEA0BsAAKoAAAAGAAAAAAAAAAAAAAAAAAAAVgUAAAADAABYAQAAwQAAAAAAAAAAAAAAAAAAAMA/BQDo8QIACgAAABAAAAAAAAAAAAAAAEsAAAAQAAAAAAAAAAUAAAAeAAAAGAAAAAAAAAAAAAAADwEAAIAAAAAnAAAAGAAAAAEAAAAAAAAAAAAAAAAAAAAlAAAADAAAAAEAAABMAAAAZAAAAAAAAAAAAAAADgEAAH8AAAAAAAAAAAAAAA8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AOAQAAfwAAAAAAAAAAAAAADwEAAIAAAAAhAPAAAAAAAAAAAAAAAIA/AAAAAAAAAAAAAIA/AAAAAAAAAAAAAAAAAAAAAAAAAAAAAAAAAAAAAAAAAAAlAAAADAAAAAAAAIAoAAAADAAAAAEAAAAnAAAAGAAAAAEAAAAAAAAA8PDwAAAAAAAlAAAADAAAAAEAAABMAAAAZAAAAAAAAAAAAAAADgEAAH8AAAAAAAAAAAAAAA8BAACAAAAAIQDwAAAAAAAAAAAAAACAPwAAAAAAAAAAAACAPwAAAAAAAAAAAAAAAAAAAAAAAAAAAAAAAAAAAAAAAAAAJQAAAAwAAAAAAACAKAAAAAwAAAABAAAAJwAAABgAAAABAAAAAAAAAPDw8AAAAAAAJQAAAAwAAAABAAAATAAAAGQAAAAAAAAAAAAAAA4BAAB/AAAAAAAAAAAAAAAPAQAAgAAAACEA8AAAAAAAAAAAAAAAgD8AAAAAAAAAAAAAgD8AAAAAAAAAAAAAAAAAAAAAAAAAAAAAAAAAAAAAAAAAACUAAAAMAAAAAAAAgCgAAAAMAAAAAQAAACcAAAAYAAAAAQAAAAAAAADw8PAAAAAAACUAAAAMAAAAAQAAAEwAAABkAAAAAAAAAAAAAAAOAQAAfwAAAAAAAAAAAAAADwEAAIAAAAAhAPAAAAAAAAAAAAAAAIA/AAAAAAAAAAAAAIA/AAAAAAAAAAAAAAAAAAAAAAAAAAAAAAAAAAAAAAAAAAAlAAAADAAAAAAAAIAoAAAADAAAAAEAAAAnAAAAGAAAAAEAAAAAAAAA////AAAAAAAlAAAADAAAAAEAAABMAAAAZAAAAAAAAAAAAAAADgEAAH8AAAAAAAAAAAAAAA8BAACAAAAAIQDwAAAAAAAAAAAAAACAPwAAAAAAAAAAAACAPwAAAAAAAAAAAAAAAAAAAAAAAAAAAAAAAAAAAAAAAAAAJQAAAAwAAAAAAACAKAAAAAwAAAABAAAAJwAAABgAAAABAAAAAAAAAP///wAAAAAAJQAAAAwAAAABAAAATAAAAGQAAAAAAAAAAAAAAA4BAAB/AAAAAAAAAAAAAAAP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MMAAAAEAAAA9gAAABAAAADDAAAABAAAADQAAAANAAAAIQDwAAAAAAAAAAAAAACAPwAAAAAAAAAAAACAPwAAAAAAAAAAAAAAAAAAAAAAAAAAAAAAAAAAAAAAAAAAJQAAAAwAAAAAAACAKAAAAAwAAAABAAAAUgAAAHABAAABAAAA9f///wAAAAAAAAAAAAAAAJABAAAAAAABAAAAAHMAZQBnAG8AZQAgAHUAaQAAAAAAAAAAAAAAAAAAAAAAAAAAAAAAAAAAAAAAAAAAAAAAAAAAAAAAAAAAAAAAAAAAAAAAABk9Avt/AAAAAAAAAAAAACgSAAAAAAAAQAAAwPp/AADARvAB+38AAD6cTJf6fwAABAAAAAAAAADARvAB+38AABm875otAAAAAAAAAAAAAADA+v59sQEAAAAAAACxAQAASAAAAAAAAACwY6yX+n8AACBTtZf6fwAAwL+DlwAAAAABAAAAAAAAAI5/rJf6fwAAAADwAft/AAAAAAAAAAAAAAAAAAAAAAAAAAAAAAAAAADarWvYRyAAAHALAAAAAAAAkHZ2drEBAABovu+aLQAAAAAAAAAAAAAAAAAAAAAAAAAAAAAAAAAAAAAAAAAAAAAAyb3vmi0AAADfdUyXZHYACAAAAAAlAAAADAAAAAEAAAAYAAAADAAAAAAAAAASAAAADAAAAAEAAAAeAAAAGAAAAMMAAAAEAAAA9wAAABEAAAAlAAAADAAAAAEAAABUAAAAhAAAAMQAAAAEAAAA9QAAABAAAAABAAAA0XbJQasKyUHEAAAABAAAAAkAAABMAAAAAAAAAAAAAAAAAAAA//////////9gAAAAMQAzAC8AMwAvADIAMAAyADAAAAAGAAAABgAAAAQAAAAGAAAABAAAAAYAAAAGAAAABgAAAAYAAABLAAAAQAAAADAAAAAFAAAAIAAAAAEAAAABAAAAEAAAAAAAAAAAAAAADwEAAIAAAAAAAAAAAAAAAA8BAACAAAAAUgAAAHABAAACAAAAEAAAAAcAAAAAAAAAAAAAALwCAAAAAAAAAQICIlMAeQBzAHQAZQBtAAAAAAAAAAAAAAAAAAAAAAAAAAAAAAAAAAAAAAAAAAAAAAAAAAAAAAAAAAAAAAAAAAAAAAAAAAAAAAQAAD4AAABQVvAB+38AAAkAAAAAAAAACQAAAF0EAAClm0yX+n8AAEYHAAB0AQAA0QUAAAAAAAD44O+aLQAAAAAAAABGBwAAdAEAANEFAAAAAAAAsQEAAJFPOQL7fwAAAAAAAAAAAAAgBwP/+n8AAAAAAAAAAAAAAAAAAAAAAADIsA7/+n8AAAAAAAAAAAAAwN/vmi0AAAD+/////////wAAAAAAAAAAAAAAAAAAAADayWvYRyAAALZ67/4AAAAA8iwGGKoOAAAwkzl9sQEAAJB2dnaxAQAAUOLvmi0AAAAAAAAAAAAAAAcAAAAAAAAAAAAAAAAAAACM4e+aZHYACAAAAAAlAAAADAAAAAIAAAAnAAAAGAAAAAMAAAAAAAAAAAAAAAAAAAAlAAAADAAAAAMAAABMAAAAZAAAAAAAAAAAAAAA//////////8AAAAAFgAAAAAAAAA1AAAAIQDwAAAAAAAAAAAAAACAPwAAAAAAAAAAAACAPwAAAAAAAAAAAAAAAAAAAAAAAAAAAAAAAAAAAAAAAAAAJQAAAAwAAAAAAACAKAAAAAwAAAADAAAAJwAAABgAAAADAAAAAAAAAAAAAAAAAAAAJQAAAAwAAAADAAAATAAAAGQAAAAAAAAAAAAAAP//////////AAAAABYAAAAAAQAAAAAAACEA8AAAAAAAAAAAAAAAgD8AAAAAAAAAAAAAgD8AAAAAAAAAAAAAAAAAAAAAAAAAAAAAAAAAAAAAAAAAACUAAAAMAAAAAAAAgCgAAAAMAAAAAwAAACcAAAAYAAAAAwAAAAAAAAAAAAAAAAAAACUAAAAMAAAAAwAAAEwAAABkAAAAAAAAAAAAAAD//////////wABAAAWAAAAAAAAADUAAAAhAPAAAAAAAAAAAAAAAIA/AAAAAAAAAAAAAIA/AAAAAAAAAAAAAAAAAAAAAAAAAAAAAAAAAAAAAAAAAAAlAAAADAAAAAAAAIAoAAAADAAAAAMAAAAnAAAAGAAAAAMAAAAAAAAAAAAAAAAAAAAlAAAADAAAAAMAAABMAAAAZAAAAAAAAABLAAAA/wAAAEwAAAAAAAAASwAAAAABAAACAAAAIQDwAAAAAAAAAAAAAACAPwAAAAAAAAAAAACAPwAAAAAAAAAAAAAAAAAAAAAAAAAAAAAAAAAAAAAAAAAAJQAAAAwAAAAAAACAKAAAAAwAAAADAAAAJwAAABgAAAADAAAAAAAAAP///wAAAAAAJQAAAAwAAAADAAAATAAAAGQAAAAAAAAAFgAAAP8AAABKAAAAAAAAABYAAAAAAQAANQAAACEA8AAAAAAAAAAAAAAAgD8AAAAAAAAAAAAAgD8AAAAAAAAAAAAAAAAAAAAAAAAAAAAAAAAAAAAAAAAAACUAAAAMAAAAAAAAgCgAAAAMAAAAAwAAACcAAAAYAAAAAwAAAAAAAAD///8AAAAAACUAAAAMAAAAAwAAAEwAAABkAAAACQAAACcAAAAfAAAASgAAAAkAAAAnAAAAFwAAACQAAAAhAPAAAAAAAAAAAAAAAIA/AAAAAAAAAAAAAIA/AAAAAAAAAAAAAAAAAAAAAAAAAAAAAAAAAAAAAAAAAAAlAAAADAAAAAAAAIAoAAAADAAAAAMAAABSAAAAcAEAAAMAAADg////AAAAAAAAAAAAAAAAkAEAAAAAAAEAAAAAYQByAGkAYQBsAAAAAAAAAAAAAAAAAAAAAAAAAAAAAAAAAAAAAAAAAAAAAAAAAAAAAAAAAAAAAAAAAAAAAAAAAAAA//8AAAAAAQAAAAD/oQaxAQAAAAAAAAAAAAABAAAAAAAAAKD0XHaxAQAA8AViBrEBAADAem3wUfjVAQIAAAAAAAAAAErYlvp/AADIStiW+n8AAAMAAAAAAAAAKNrdlvp/AADo3t2W+n8AACAHA//6fwAA4E5qBrEBAAACAAAAAAAAAMiwDv/6fwAAAAAAAAAAAABB6DgKjtwAAAIAAAAAAAAAAAAAAAAAAAAAAAAAAAAAAArQathHIAAAAAAAAAAAAADo3t2W+n8AAOD///8AAAAAkHZ2drEBAAA4yu6aLQAAAAAAAAAAAAAABgAAAAAAAAAAAAAAAAAAAFzJ7ppkdgAIAAAAACUAAAAMAAAAAwAAABgAAAAMAAAAAAAAABIAAAAMAAAAAQAAABYAAAAMAAAACAAAAFQAAABUAAAACgAAACcAAAAeAAAASgAAAAEAAADRdslBqwrJQQoAAABLAAAAAQAAAEwAAAAEAAAACQAAACcAAAAgAAAASwAAAFAAAABYAAAAFQAAABYAAAAMAAAAAAAAACUAAAAMAAAAAgAAACcAAAAYAAAABAAAAAAAAAD///8AAAAAACUAAAAMAAAABAAAAEwAAABkAAAAKQAAABkAAAD2AAAASgAAACkAAAAZAAAAzgAAADIAAAAhAPAAAAAAAAAAAAAAAIA/AAAAAAAAAAAAAIA/AAAAAAAAAAAAAAAAAAAAAAAAAAAAAAAAAAAAAAAAAAAlAAAADAAAAAAAAIAoAAAADAAAAAQAAAAnAAAAGAAAAAQAAAAAAAAA////AAAAAAAlAAAADAAAAAQAAABMAAAAZAAAACkAAAAZAAAA9gAAAEcAAAApAAAAGQAAAM4AAAAvAAAAIQDwAAAAAAAAAAAAAACAPwAAAAAAAAAAAACAPwAAAAAAAAAAAAAAAAAAAAAAAAAAAAAAAAAAAAAAAAAAJQAAAAwAAAAAAACAKAAAAAwAAAAEAAAAJwAAABgAAAAEAAAAAAAAAP///wAAAAAAJQAAAAwAAAAEAAAATAAAAGQAAAApAAAAMwAAAJ4AAABHAAAAKQAAADMAAAB2AAAAFQAAACEA8AAAAAAAAAAAAAAAgD8AAAAAAAAAAAAAgD8AAAAAAAAAAAAAAAAAAAAAAAAAAAAAAAAAAAAAAAAAACUAAAAMAAAAAAAAgCgAAAAMAAAABAAAAFIAAABwAQAABAAAAPD///8AAAAAAAAAAAAAAACQAQAAAAAAAQAAAABzAGUAZwBvAGUAIAB1AGkAAAAAAAAAAAAAAAAAAAAAAAAAAAAAAAAAAAAAAAAAAAAAAAAAAAAAAAAAAAAAAAAAAAAAAAAAAAAAAAAAAAAAAAAAAAAIAAAAAAAAAAAAAAAAAAAAkAprBgAAgD8cPACWAACAPwAAgD8AAIA//v////////8w0u6aLQAAAJAKawYAAAAA/////wAAAAAAAAAAAAAAAAgAAAAAAAAAIAcD//p/AAAQ92oGAACAPxw8AJYAAAAAyLAO//p/AAAAAAAAAAAAAKHoOAqO3AAAAAgAAAAAAAAAAAAAAAAAAAAAAAAAAAAAqtFq2EcgAAAAAAAAAAAAALBHAwIAAIA/8P///wAAAACQdnZ2sQEAANjK7potAAAAAAAAAAAAAAAJAAAAAAAAAAAAAAAAAAAA/MnummR2AAgAAAAAJQAAAAwAAAAEAAAAGAAAAAwAAAAAAAAAEgAAAAwAAAABAAAAHgAAABgAAAApAAAAMwAAAJ8AAABIAAAAJQAAAAwAAAAEAAAAVAAAAKgAAAAqAAAAMwAAAJ0AAABHAAAAAQAAANF2yUGrCslBKgAAADMAAAAPAAAATAAAAAAAAAAAAAAAAAAAAP//////////bAAAAEcAdQBzAHQAYQB2AG8AIABTAGUAZwBvAHYAaQBhAAAACwAAAAkAAAAHAAAABQAAAAgAAAAIAAAACQAAAAQAAAAJAAAACAAAAAkAAAAJAAAACAAAAAQAAAAIAAAASwAAAEAAAAAwAAAABQAAACAAAAABAAAAAQAAABAAAAAAAAAAAAAAAA8BAACAAAAAAAAAAAAAAAAPAQAAgAAAACUAAAAMAAAAAgAAACcAAAAYAAAABQAAAAAAAAD///8AAAAAACUAAAAMAAAABQAAAEwAAABkAAAAAAAAAFAAAAAOAQAAfAAAAAAAAABQAAAADwEAAC0AAAAhAPAAAAAAAAAAAAAAAIA/AAAAAAAAAAAAAIA/AAAAAAAAAAAAAAAAAAAAAAAAAAAAAAAAAAAAAAAAAAAlAAAADAAAAAAAAIAoAAAADAAAAAUAAAAnAAAAGAAAAAUAAAAAAAAA////AAAAAAAlAAAADAAAAAUAAABMAAAAZAAAAAkAAABQAAAA/wAAAFwAAAAJAAAAUAAAAPcAAAANAAAAIQDwAAAAAAAAAAAAAACAPwAAAAAAAAAAAACAPwAAAAAAAAAAAAAAAAAAAAAAAAAAAAAAAAAAAAAAAAAAJQAAAAwAAAAAAACAKAAAAAwAAAAFAAAAJQAAAAwAAAABAAAAGAAAAAwAAAAAAAAAEgAAAAwAAAABAAAAHgAAABgAAAAJAAAAUAAAAAABAABdAAAAJQAAAAwAAAABAAAAVAAAAKwAAAAKAAAAUAAAAGEAAABcAAAAAQAAANF2yUGrCslBCgAAAFAAAAAQAAAATAAAAAAAAAAAAAAAAAAAAP//////////bAAAAEcAdQBzAHQAYQB2AG8AIABTAGUAZwBvAHYAaQBhACAACAAAAAcAAAAFAAAABAAAAAYAAAAFAAAABwAAAAMAAAAGAAAABgAAAAcAAAAHAAAABQAAAAMAAAAGAAAAAwAAAEsAAABAAAAAMAAAAAUAAAAgAAAAAQAAAAEAAAAQAAAAAAAAAAAAAAAPAQAAgAAAAAAAAAAAAAAADwEAAIAAAAAlAAAADAAAAAIAAAAnAAAAGAAAAAUAAAAAAAAA////AAAAAAAlAAAADAAAAAUAAABMAAAAZAAAAAkAAABgAAAA/wAAAGwAAAAJAAAAYAAAAPcAAAANAAAAIQDwAAAAAAAAAAAAAACAPwAAAAAAAAAAAACAPwAAAAAAAAAAAAAAAAAAAAAAAAAAAAAAAAAAAAAAAAAAJQAAAAwAAAAAAACAKAAAAAwAAAAFAAAAJQAAAAwAAAABAAAAGAAAAAwAAAAAAAAAEgAAAAwAAAABAAAAHgAAABgAAAAJAAAAYAAAAAABAABtAAAAJQAAAAwAAAABAAAAVAAAAKgAAAAKAAAAYAAAAFgAAABsAAAAAQAAANF2yUGrCslBCgAAAGAAAAAPAAAATAAAAAAAAAAAAAAAAAAAAP//////////bAAAAFYAaQBjAGUALQBQAHIAZQBzAGkAZABlAG4AdABlAAAABwAAAAMAAAAFAAAABgAAAAQAAAAGAAAABAAAAAYAAAAFAAAAAwAAAAcAAAAGAAAABwAAAAQAAAAGAAAASwAAAEAAAAAwAAAABQAAACAAAAABAAAAAQAAABAAAAAAAAAAAAAAAA8BAACAAAAAAAAAAAAAAAAPAQAAgAAAACUAAAAMAAAAAgAAACcAAAAYAAAABQAAAAAAAAD///8AAAAAACUAAAAMAAAABQAAAEwAAABkAAAACQAAAHAAAAAFAQAAfAAAAAkAAABwAAAA/QAAAA0AAAAhAPAAAAAAAAAAAAAAAIA/AAAAAAAAAAAAAIA/AAAAAAAAAAAAAAAAAAAAAAAAAAAAAAAAAAAAAAAAAAAlAAAADAAAAAAAAIAoAAAADAAAAAUAAAAlAAAADAAAAAEAAAAYAAAADAAAAAAAAAASAAAADAAAAAEAAAAWAAAADAAAAAAAAABUAAAARAEAAAoAAABwAAAABAEAAHwAAAABAAAA0XbJQasKyUEKAAAAcAAAACkAAABMAAAABAAAAAkAAABwAAAABgEAAH0AAACgAAAARgBpAHIAbQBhAGQAbwAgAHAAbwByADoAIABHAFUAUwBUAEEAVgBPACAATABPAFIARQBOAFoATwAgAFMARQBHAE8AVgBJAEEAIABWAEUAUgBBAAAABgAAAAMAAAAEAAAACQAAAAYAAAAHAAAABwAAAAMAAAAHAAAABwAAAAQAAAADAAAAAwAAAAgAAAAIAAAABgAAAAUAAAAHAAAABwAAAAkAAAADAAAABQAAAAkAAAAHAAAABgAAAAgAAAAGAAAACQAAAAMAAAAGAAAABgAAAAgAAAAJAAAABwAAAAMAAAAHAAAAAwAAAAcAAAAGAAAABwAAAAcAAAAWAAAADAAAAAAAAAAlAAAADAAAAAIAAAAOAAAAFAAAAAAAAAAQAAAAFAAAAA==</Object>
  <Object Id="idInvalidSigLnImg">AQAAAGwAAAAAAAAAAAAAAA4BAAB/AAAAAAAAAAAAAACpGgAAkQwAACBFTUYAAAEAcB8AALAAAAAGAAAAAAAAAAAAAAAAAAAAVgUAAAADAABYAQAAwQAAAAAAAAAAAAAAAAAAAMA/BQDo8QIACgAAABAAAAAAAAAAAAAAAEsAAAAQAAAAAAAAAAUAAAAeAAAAGAAAAAAAAAAAAAAADwEAAIAAAAAnAAAAGAAAAAEAAAAAAAAAAAAAAAAAAAAlAAAADAAAAAEAAABMAAAAZAAAAAAAAAAAAAAADgEAAH8AAAAAAAAAAAAAAA8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AOAQAAfwAAAAAAAAAAAAAADwEAAIAAAAAhAPAAAAAAAAAAAAAAAIA/AAAAAAAAAAAAAIA/AAAAAAAAAAAAAAAAAAAAAAAAAAAAAAAAAAAAAAAAAAAlAAAADAAAAAAAAIAoAAAADAAAAAEAAAAnAAAAGAAAAAEAAAAAAAAA8PDwAAAAAAAlAAAADAAAAAEAAABMAAAAZAAAAAAAAAAAAAAADgEAAH8AAAAAAAAAAAAAAA8BAACAAAAAIQDwAAAAAAAAAAAAAACAPwAAAAAAAAAAAACAPwAAAAAAAAAAAAAAAAAAAAAAAAAAAAAAAAAAAAAAAAAAJQAAAAwAAAAAAACAKAAAAAwAAAABAAAAJwAAABgAAAABAAAAAAAAAPDw8AAAAAAAJQAAAAwAAAABAAAATAAAAGQAAAAAAAAAAAAAAA4BAAB/AAAAAAAAAAAAAAAPAQAAgAAAACEA8AAAAAAAAAAAAAAAgD8AAAAAAAAAAAAAgD8AAAAAAAAAAAAAAAAAAAAAAAAAAAAAAAAAAAAAAAAAACUAAAAMAAAAAAAAgCgAAAAMAAAAAQAAACcAAAAYAAAAAQAAAAAAAADw8PAAAAAAACUAAAAMAAAAAQAAAEwAAABkAAAAAAAAAAAAAAAOAQAAfwAAAAAAAAAAAAAADwEAAIAAAAAhAPAAAAAAAAAAAAAAAIA/AAAAAAAAAAAAAIA/AAAAAAAAAAAAAAAAAAAAAAAAAAAAAAAAAAAAAAAAAAAlAAAADAAAAAAAAIAoAAAADAAAAAEAAAAnAAAAGAAAAAEAAAAAAAAA////AAAAAAAlAAAADAAAAAEAAABMAAAAZAAAAAAAAAAAAAAADgEAAH8AAAAAAAAAAAAAAA8BAACAAAAAIQDwAAAAAAAAAAAAAACAPwAAAAAAAAAAAACAPwAAAAAAAAAAAAAAAAAAAAAAAAAAAAAAAAAAAAAAAAAAJQAAAAwAAAAAAACAKAAAAAwAAAABAAAAJwAAABgAAAABAAAAAAAAAP///wAAAAAAJQAAAAwAAAABAAAATAAAAGQAAAAAAAAAAAAAAA4BAAB/AAAAAAAAAAAAAAAP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UAAAANwCAAAKAAAAAwAAABcAAAAQAAAACgAAAAMAAAAAAAAAAAAAAA4AAAAOAAAATAAAACgAAAB0AAAAaAIAAAAAAAAAAAAADgAAACgAAAAOAAAADgAAAAEAGAAAAAAAAAAAAAAAAAAAAAAAAAAAAAAAAAAKEi0AAAAAAAAAAAAFCRglQKEgOIweNIMAAAAAAAAAAAAAAAAJESoVJFoTpwAAAAcKDQcKDQcJDQ4WMShFrjFU1TJV1gECBAIDBAECBQoRKyZBowsTMQAAAAAAfqbJd6PIeqDCQFZ4JTd0Lk/HMVPSGy5uFiE4GypVJ0KnHjN9AAABAAAAAACcz+7S6ffb7fnC0t1haH0hMm8aLXIuT8ggOIwoRKslP58cK08AAAEAAAAAAMHg9P///////////+bm5k9SXjw/SzBRzTFU0y1NwSAyVzFGXwEBAgAACA8mnM/u69/SvI9jt4tgjIR9FBosDBEjMVTUMlXWMVPRKUSeDxk4AAAAAAAAAADT6ff///////+Tk5MjK0krSbkvUcsuT8YVJFoTIFIrSbgtTcEQHEcAAAAAAJzP7vT6/bTa8kRleixHhy1Nwi5PxiQtTnBwcJKSki81SRwtZAgOIwAAAAAAweD02+35gsLqZ5q6Jz1jNEJyOUZ4qamp+/v7////wdPeVnCJAQECAAAAAACv1/Ho8/ubzu6CwuqMudS3u769vb3////////////L5fZymsABAgMAAAAAAK/X8fz9/uLx+snk9uTy+vz9/v///////////////8vl9nKawAECA0cHAAAAotHvtdryxOL1xOL1tdry0+r32+350+r3tdryxOL1pdPvc5rAAQIDAAAAAABpj7ZnjrZqj7Zqj7ZnjrZtkbdukrdtkbdnjrZqj7ZojrZ3rdUCAwQAAAAAAAAAAAAAAAAAAAAAAAAAAAAAAAAAAAAAAAAAAAAAAAAAAAAAAAAAAAAAJwAAABgAAAABAAAAAAAAAP///wAAAAAAJQAAAAwAAAABAAAATAAAAGQAAAAiAAAABAAAAHEAAAAQAAAAIgAAAAQAAABQAAAADQAAACEA8AAAAAAAAAAAAAAAgD8AAAAAAAAAAAAAgD8AAAAAAAAAAAAAAAAAAAAAAAAAAAAAAAAAAAAAAAAAACUAAAAMAAAAAAAAgCgAAAAMAAAAAQAAAFIAAABwAQAAAQAAAPX///8AAAAAAAAAAAAAAACQAQAAAAAAAQAAAABzAGUAZwBvAGUAIAB1AGkAAAAAAAAAAAAAAAAAAAAAAAAAAAAAAAAAAAAAAAAAAAAAAAAAAAAAAAAAAAAAAAAAAAAAAAAZPQL7fwAAAAAAAAAAAAAoEgAAAAAAAEAAAMD6fwAAwEbwAft/AAA+nEyX+n8AAAQAAAAAAAAAwEbwAft/AAAZvO+aLQAAAAAAAAAAAAAAwPr+fbEBAAAAAAAAsQEAAEgAAAAAAAAAsGOsl/p/AAAgU7WX+n8AAMC/g5cAAAAAAQAAAAAAAACOf6yX+n8AAAAA8AH7fwAAAAAAAAAAAAAAAAAAAAAAAAAAAAAAAAAA2q1r2EcgAABwCwAAAAAAAJB2dnaxAQAAaL7vmi0AAAAAAAAAAAAAAAAAAAAAAAAAAAAAAAAAAAAAAAAAAAAAAMm975otAAAA33VMl2R2AAgAAAAAJQAAAAwAAAABAAAAGAAAAAwAAAD/AAAAEgAAAAwAAAABAAAAHgAAABgAAAAiAAAABAAAAHIAAAARAAAAJQAAAAwAAAABAAAAVAAAAKgAAAAjAAAABAAAAHAAAAAQAAAAAQAAANF2yUGrCslBIwAAAAQAAAAPAAAATAAAAAAAAAAAAAAAAAAAAP//////////bAAAAEYAaQByAG0AYQAgAG4AbwAgAHYA4QBsAGkAZABhAIA/BgAAAAMAAAAEAAAACQAAAAYAAAADAAAABwAAAAcAAAADAAAABQAAAAYAAAADAAAAAwAAAAcAAAAGAAAASwAAAEAAAAAwAAAABQAAACAAAAABAAAAAQAAABAAAAAAAAAAAAAAAA8BAACAAAAAAAAAAAAAAAAPAQAAgAAAAFIAAABwAQAAAgAAABAAAAAHAAAAAAAAAAAAAAC8AgAAAAAAAAECAiJTAHkAcwB0AGUAbQAAAAAAAAAAAAAAAAAAAAAAAAAAAAAAAAAAAAAAAAAAAAAAAAAAAAAAAAAAAAAAAAAAAAAAAAAAAAAEAAA+AAAAUFbwAft/AAAJAAAAAAAAAAkAAABdBAAApZtMl/p/AABGBwAAdAEAANEFAAAAAAAA+ODvmi0AAAAAAAAARgcAAHQBAADRBQAAAAAAALEBAACRTzkC+38AAAAAAAAAAAAAIAcD//p/AAAAAAAAAAAAAAAAAAAAAAAAyLAO//p/AAAAAAAAAAAAAMDf75otAAAA/v////////8AAAAAAAAAAAAAAAAAAAAA2slr2EcgAAC2eu/+AAAAAPIsBhiqDgAAMJM5fbEBAACQdnZ2sQEAAFDi75otAAAAAAAAAAAAAAAHAAAAAAAAAAAAAAAAAAAAjOHvmmR2AAgAAAAAJQAAAAwAAAACAAAAJwAAABgAAAADAAAAAAAAAAAAAAAAAAAAJQAAAAwAAAADAAAATAAAAGQAAAAAAAAAAAAAAP//////////AAAAABYAAAAAAAAANQAAACEA8AAAAAAAAAAAAAAAgD8AAAAAAAAAAAAAgD8AAAAAAAAAAAAAAAAAAAAAAAAAAAAAAAAAAAAAAAAAACUAAAAMAAAAAAAAgCgAAAAMAAAAAwAAACcAAAAYAAAAAwAAAAAAAAAAAAAAAAAAACUAAAAMAAAAAwAAAEwAAABkAAAAAAAAAAAAAAD//////////wAAAAAWAAAAAAEAAAAAAAAhAPAAAAAAAAAAAAAAAIA/AAAAAAAAAAAAAIA/AAAAAAAAAAAAAAAAAAAAAAAAAAAAAAAAAAAAAAAAAAAlAAAADAAAAAAAAIAoAAAADAAAAAMAAAAnAAAAGAAAAAMAAAAAAAAAAAAAAAAAAAAlAAAADAAAAAMAAABMAAAAZAAAAAAAAAAAAAAA//////////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8AAAAAACUAAAAMAAAAAwAAAEwAAABkAAAAAAAAABYAAAD/AAAASgAAAAAAAAAWAAAAAAEAADUAAAAhAPAAAAAAAAAAAAAAAIA/AAAAAAAAAAAAAIA/AAAAAAAAAAAAAAAAAAAAAAAAAAAAAAAAAAAAAAAAAAAlAAAADAAAAAAAAIAoAAAADAAAAAMAAAAnAAAAGAAAAAMAAAAAAAAA////AAAAAAAlAAAADAAAAAMAAABMAAAAZAAAAAkAAAAnAAAAHwAAAEoAAAAJAAAAJwAAABcAAAAkAAAAIQDwAAAAAAAAAAAAAACAPwAAAAAAAAAAAACAPwAAAAAAAAAAAAAAAAAAAAAAAAAAAAAAAAAAAAAAAAAAJQAAAAwAAAAAAACAKAAAAAwAAAADAAAAUgAAAHABAAADAAAA4P///wAAAAAAAAAAAAAAAJABAAAAAAABAAAAAGEAcgBpAGEAbAAAAAAAAAAAAAAAAAAAAAAAAAAAAAAAAAAAAAAAAAAAAAAAAAAAAAAAAAAAAAAAAAAAAAAAAAAAAP//AAAAAAEAAAAA/6EGsQEAAAAAAAAAAAAAAQAAAAAAAACg9Fx2sQEAAPAFYgaxAQAAwHpt8FH41QECAAAAAAAAAABK2Jb6fwAAyErYlvp/AAADAAAAAAAAACja3Zb6fwAA6N7dlvp/AAAgBwP/+n8AAOBOagaxAQAAAgAAAAAAAADIsA7/+n8AAAAAAAAAAAAAQeg4Co7cAAACAAAAAAAAAAAAAAAAAAAAAAAAAAAAAAAK0GrYRyAAAAAAAAAAAAAA6N7dlvp/AADg////AAAAAJB2dnaxAQAAOMrumi0AAAAAAAAAAAAAAAYAAAAAAAAAAAAAAAAAAABcye6aZHYACAAAAAAlAAAADAAAAAMAAAAYAAAADAAAAAAAAAASAAAADAAAAAEAAAAWAAAADAAAAAgAAABUAAAAVAAAAAoAAAAnAAAAHgAAAEoAAAABAAAA0XbJQasKyUEKAAAASwAAAAEAAABMAAAABAAAAAkAAAAnAAAAIAAAAEsAAABQAAAAWAAAABUAAAAWAAAADAAAAAAAAAAlAAAADAAAAAIAAAAnAAAAGAAAAAQAAAAAAAAA////AAAAAAAlAAAADAAAAAQAAABMAAAAZAAAACkAAAAZAAAA9gAAAEoAAAApAAAAGQAAAM4AAAAyAAAAIQDwAAAAAAAAAAAAAACAPwAAAAAAAAAAAACAPwAAAAAAAAAAAAAAAAAAAAAAAAAAAAAAAAAAAAAAAAAAJQAAAAwAAAAAAACAKAAAAAwAAAAEAAAAJwAAABgAAAAEAAAAAAAAAP///wAAAAAAJQAAAAwAAAAEAAAATAAAAGQAAAApAAAAGQAAAPYAAABHAAAAKQAAABkAAADOAAAALwAAACEA8AAAAAAAAAAAAAAAgD8AAAAAAAAAAAAAgD8AAAAAAAAAAAAAAAAAAAAAAAAAAAAAAAAAAAAAAAAAACUAAAAMAAAAAAAAgCgAAAAMAAAABAAAACcAAAAYAAAABAAAAAAAAAD///8AAAAAACUAAAAMAAAABAAAAEwAAABkAAAAKQAAADMAAACeAAAARwAAACkAAAAzAAAAdgAAABUAAAAhAPAAAAAAAAAAAAAAAIA/AAAAAAAAAAAAAIA/AAAAAAAAAAAAAAAAAAAAAAAAAAAAAAAAAAAAAAAAAAAlAAAADAAAAAAAAIAoAAAADAAAAAQAAABSAAAAcAEAAAQAAADw////AAAAAAAAAAAAAAAAkAEAAAAAAAEAAAAAcwBlAGcAbwBlACAAdQBpAAAAAAAAAAAAAAAAAAAAAAAAAAAAAAAAAAAAAAAAAAAAAAAAAAAAAAAAAAAAAAAAAAAAAAAAAAAAAAAAAAAAAAAAAAAACAAAAAAAAAAAAAAAAAAAAJAKawYAAIA/HDwAlgAAgD8AAIA/AACAP/7/////////MNLumi0AAACQCmsGAAAAAP////8AAAAAAAAAAAAAAAAIAAAAAAAAACAHA//6fwAAEPdqBgAAgD8cPACWAAAAAMiwDv/6fwAAAAAAAAAAAACh6DgKjtwAAAAIAAAAAAAAAAAAAAAAAAAAAAAAAAAAAKrRathHIAAAAAAAAAAAAACwRwMCAACAP/D///8AAAAAkHZ2drEBAADYyu6aLQAAAAAAAAAAAAAACQAAAAAAAAAAAAAAAAAAAPzJ7ppkdgAIAAAAACUAAAAMAAAABAAAABgAAAAMAAAAAAAAABIAAAAMAAAAAQAAAB4AAAAYAAAAKQAAADMAAACfAAAASAAAACUAAAAMAAAABAAAAFQAAACoAAAAKgAAADMAAACdAAAARwAAAAEAAADRdslBqwrJQSoAAAAzAAAADwAAAEwAAAAAAAAAAAAAAAAAAAD//////////2wAAABHAHUAcwB0AGEAdgBvACAAUwBlAGcAbwB2AGkAYQAAAAsAAAAJAAAABwAAAAUAAAAIAAAACAAAAAkAAAAEAAAACQAAAAgAAAAJAAAACQAAAAgAAAAEAAAACAAAAEsAAABAAAAAMAAAAAUAAAAgAAAAAQAAAAEAAAAQAAAAAAAAAAAAAAAPAQAAgAAAAAAAAAAAAAAADwEAAIAAAAAlAAAADAAAAAIAAAAnAAAAGAAAAAUAAAAAAAAA////AAAAAAAlAAAADAAAAAUAAABMAAAAZAAAAAAAAABQAAAADgEAAHwAAAAAAAAAUAAAAA8BAAAtAAAAIQDwAAAAAAAAAAAAAACAPwAAAAAAAAAAAACAPwAAAAAAAAAAAAAAAAAAAAAAAAAAAAAAAAAAAAAAAAAAJQAAAAwAAAAAAACAKAAAAAwAAAAFAAAAJwAAABgAAAAFAAAAAAAAAP///wAAAAAAJQAAAAwAAAAFAAAATAAAAGQAAAAJAAAAUAAAAP8AAABcAAAACQAAAFAAAAD3AAAADQAAACEA8AAAAAAAAAAAAAAAgD8AAAAAAAAAAAAAgD8AAAAAAAAAAAAAAAAAAAAAAAAAAAAAAAAAAAAAAAAAACUAAAAMAAAAAAAAgCgAAAAMAAAABQAAACUAAAAMAAAAAQAAABgAAAAMAAAAAAAAABIAAAAMAAAAAQAAAB4AAAAYAAAACQAAAFAAAAAAAQAAXQAAACUAAAAMAAAAAQAAAFQAAACsAAAACgAAAFAAAABhAAAAXAAAAAEAAADRdslBqwrJQQoAAABQAAAAEAAAAEwAAAAAAAAAAAAAAAAAAAD//////////2wAAABHAHUAcwB0AGEAdgBvACAAUwBlAGcAbwB2AGkAYQAgAAgAAAAHAAAABQAAAAQAAAAGAAAABQAAAAcAAAADAAAABgAAAAYAAAAHAAAABwAAAAUAAAADAAAABgAAAAMAAABLAAAAQAAAADAAAAAFAAAAIAAAAAEAAAABAAAAEAAAAAAAAAAAAAAADwEAAIAAAAAAAAAAAAAAAA8BAACAAAAAJQAAAAwAAAACAAAAJwAAABgAAAAFAAAAAAAAAP///wAAAAAAJQAAAAwAAAAFAAAATAAAAGQAAAAJAAAAYAAAAP8AAABsAAAACQAAAGAAAAD3AAAADQAAACEA8AAAAAAAAAAAAAAAgD8AAAAAAAAAAAAAgD8AAAAAAAAAAAAAAAAAAAAAAAAAAAAAAAAAAAAAAAAAACUAAAAMAAAAAAAAgCgAAAAMAAAABQAAACUAAAAMAAAAAQAAABgAAAAMAAAAAAAAABIAAAAMAAAAAQAAAB4AAAAYAAAACQAAAGAAAAAAAQAAbQAAACUAAAAMAAAAAQAAAFQAAACoAAAACgAAAGAAAABYAAAAbAAAAAEAAADRdslBqwrJQQoAAABgAAAADwAAAEwAAAAAAAAAAAAAAAAAAAD//////////2wAAABWAGkAYwBlAC0AUAByAGUAcwBpAGQAZQBuAHQAZQBpAAcAAAADAAAABQAAAAYAAAAEAAAABgAAAAQAAAAGAAAABQAAAAMAAAAHAAAABgAAAAcAAAAEAAAABgAAAEsAAABAAAAAMAAAAAUAAAAgAAAAAQAAAAEAAAAQAAAAAAAAAAAAAAAPAQAAgAAAAAAAAAAAAAAADwEAAIAAAAAlAAAADAAAAAIAAAAnAAAAGAAAAAUAAAAAAAAA////AAAAAAAlAAAADAAAAAUAAABMAAAAZAAAAAkAAABwAAAABQEAAHwAAAAJAAAAcAAAAP0AAAANAAAAIQDwAAAAAAAAAAAAAACAPwAAAAAAAAAAAACAPwAAAAAAAAAAAAAAAAAAAAAAAAAAAAAAAAAAAAAAAAAAJQAAAAwAAAAAAACAKAAAAAwAAAAFAAAAJQAAAAwAAAABAAAAGAAAAAwAAAAAAAAAEgAAAAwAAAABAAAAFgAAAAwAAAAAAAAAVAAAAEQBAAAKAAAAcAAAAAQBAAB8AAAAAQAAANF2yUGrCslBCgAAAHAAAAApAAAATAAAAAQAAAAJAAAAcAAAAAYBAAB9AAAAoAAAAEYAaQByAG0AYQBkAG8AIABwAG8AcgA6ACAARwBVAFMAVABBAFYATwAgAEwATwBSAEUATgBaAE8AIABTAEUARwBPAFYASQBBACAAVgBFAFIAQQBBAAYAAAADAAAABAAAAAkAAAAGAAAABwAAAAcAAAADAAAABwAAAAcAAAAEAAAAAwAAAAMAAAAIAAAACAAAAAYAAAAFAAAABwAAAAcAAAAJAAAAAwAAAAUAAAAJAAAABwAAAAYAAAAIAAAABgAAAAkAAAADAAAABgAAAAYAAAAIAAAACQAAAAcAAAADAAAABwAAAAMAAAAHAAAABgAAAAcAAAAHAAAAFgAAAAwAAAAAAAAAJQAAAAwAAAACAAAADgAAABQAAAAAAAAAEAAAABQAAAA=</Object>
</Signature>
</file>

<file path=_xmlsignatures/sig3.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st4UvI1z5FFObHzAFj/NYRJ3sy8SiKuPROhnG2cOeXQ=</DigestValue>
    </Reference>
    <Reference Type="http://www.w3.org/2000/09/xmldsig#Object" URI="#idOfficeObject">
      <DigestMethod Algorithm="http://www.w3.org/2001/04/xmlenc#sha256"/>
      <DigestValue>C0ejhAPF/YHtqQ6knwvmqF3TwzKbBXKJhZcb7i+gHQo=</DigestValue>
    </Reference>
    <Reference Type="http://uri.etsi.org/01903#SignedProperties" URI="#idSignedProperties">
      <Transforms>
        <Transform Algorithm="http://www.w3.org/TR/2001/REC-xml-c14n-20010315"/>
      </Transforms>
      <DigestMethod Algorithm="http://www.w3.org/2001/04/xmlenc#sha256"/>
      <DigestValue>gN8ZxIBovBmhWZDjOXb+thgK4EQY78E2ntG9hIlUy2E=</DigestValue>
    </Reference>
    <Reference Type="http://www.w3.org/2000/09/xmldsig#Object" URI="#idValidSigLnImg">
      <DigestMethod Algorithm="http://www.w3.org/2001/04/xmlenc#sha256"/>
      <DigestValue>IR8avzYAE4DRL/z2NQMhVcY19BizVRyPkmORL4QsZ3U=</DigestValue>
    </Reference>
    <Reference Type="http://www.w3.org/2000/09/xmldsig#Object" URI="#idInvalidSigLnImg">
      <DigestMethod Algorithm="http://www.w3.org/2001/04/xmlenc#sha256"/>
      <DigestValue>BiO8P3vOXGF69B5UHMUdSrE2zXXmGoz8txrxiWoa4gc=</DigestValue>
    </Reference>
  </SignedInfo>
  <SignatureValue>HzUtA5i5X+y5y0dLIKYkvFPNmpjpeFBXW8Uc8y1P+8KMiVqa2MybS0IERWfCYRldRvNHmE9w9w4V
RE6hVS7rushWug93vVjhfh7peIa8AUpYcV2U3FQb1i3Ye11rm5Ai+XT0Ug3TjJZXzJ9YW4qaxdP+
3lkmJObOd3PO42xpAI7oOeG8MjMsdZcD78sH0L5ayKRbBccEHNYXPcD8MSTTWkhmY1f8M1Gp+7T3
clR8K9gVB2BfhpaGM/gc3oj2Ops5FcOX04+fOg3WnqxDTigvhjSg4xPvzXTrpGvrYptD/U+6QC+s
sJ37Y3oGBv0gNOCEHm5r5z3OXeTLSwJG9U1Y4w==</SignatureValue>
  <KeyInfo>
    <X509Data>
      <X509Certificate>MIIICDCCBfCgAwIBAgIIQpSEuVXVyvAwDQYJKoZIhvcNAQELBQAwWzEXMBUGA1UEBRMOUlVDIDgwMDUwMTcyLTExGjAYBgNVBAMTEUNBLURPQ1VNRU5UQSBTLkEuMRcwFQYDVQQKEw5ET0NVTUVOVEEgUy5BLjELMAkGA1UEBhMCUFkwHhcNMTkwODEzMTQwODAzWhcNMjEwODEyMTQxODAzWjCBpTELMAkGA1UEBhMCUFkxFTATBgNVBAQMDFNFR09WSUEgVkVSQTESMBAGA1UEBRMJQ0kxMjg4ODg4MRgwFgYDVQQqDA9HVVNUQVZPIExPUkVOWk8xFzAVBgNVBAoMDlBFUlNPTkEgRklTSUNBMREwDwYDVQQLDAhGSVJNQSBGMjElMCMGA1UEAwwcR1VTVEFWTyBMT1JFTlpPIFNFR09WSUEgVkVSQTCCASIwDQYJKoZIhvcNAQEBBQADggEPADCCAQoCggEBALDjxsV0+QRILYutJT/VOl56jdgfe5iOteMkNH9WB+NLrmaHLYPNAvQFFN+GCDI6RNFVOVwVM7TPTH1kANzGUkt8TwSrmh6YD7+IZSkLabMhhSeAO366SMAb42Yl4eY8zOo1F2nX9ij4qtPre+YUmgTtnHXAh/vmzwaXZZ/6B3pa0o9tVMmq9DZQmlqTfa77uhXKqhkq0qkxL2f+wf6v3PgZRTLEswH/wEz+qbCZop4okbesh3oGO4YGLr7ApoWnx+NZ0l9nX/sl/2YcqKPkg//VmUxN74rXOnsaeLbbQZZx1dQJa110bdJqQrh1HCWqkmkG3UnBL8G1iU969lAeu10CAwEAAaOCA4MwggN/MAwGA1UdEwEB/wQCMAAwDgYDVR0PAQH/BAQDAgXgMCoGA1UdJQEB/wQgMB4GCCsGAQUFBwMBBggrBgEFBQcDAgYIKwYBBQUHAwQwHQYDVR0OBBYEFAD6vHcdvAzpiz7Vl929hGlgT/TQMIGWBggrBgEFBQcBAQSBiTCBhjA5BggrBgEFBQcwAYYtaHR0cDovL3d3dy5kb2N1bWVudGEuY29tLnB5L2Zpcm1hZGlnaXRhbC9vc2NwMEkGCCsGAQUFBzAChj1odHRwczovL3d3dy5kb2N1bWVudGEuY29tLnB5L2Zpcm1hZGlnaXRhbC9kZXNjYXJnYXMvY2Fkb2MuY3J0MB8GA1UdIwQYMBaAFEAmrCZcYo/G9QJU5I3BGibW7qWyME8GA1UdHwRIMEYwRKBCoECGPmh0dHBzOi8vd3d3LmRvY3VtZW50YS5jb20ucHkvZmlybWFkaWdpdGFsL2Rlc2Nhcmdhcy9jcmxkb2MuY3JsMCgGA1UdEQQhMB+BHWd1c3Rhdm8uc2Vnb3ZpYUBhdmFsb24uY29tLnB5MIIB3QYDVR0gBIIB1DCCAdAwggHMBg4rBgEEAYL5OwEBAQYBATCCAbgwPwYIKwYBBQUHAgEWM2h0dHBzOi8vd3d3LmRvY3VtZW50YS5jb20ucHkvZmlybWFkaWdpdGFsL2Rlc2NhcmdhczCBwAYIKwYBBQUHAgIwgbMagbBFc3RlIGVzIHVuIGNlcnRpZmljYWRvIGRlIHBlcnNvbmEgZu1zaWNhIGN1eWEgY2xhdmUgcHJpdmFkYSBlc3ThIGNvbnRlbmlkYSBlbiB1biBt82R1bG8gZGUgaGFyZHdhcmUgc2VndXJvIHkgc3UgZmluYWxpZGFkIGVzIGF1dGVudGljYXIgYSBzdSB0aXR1bGFyIG8gZ2VuZXJhciBmaXJtYXMgZGlnaXRhbGVzLjCBsQYIKwYBBQUHAgIwgaQagaFUaGlzIGlzIGFuIGVuZCB1c2VyIGNlcnRpZmljYXRlIHdob3NlIHByaXZhdGUga2V5IGlzIGVtYmVkZGVkIHdpdGhpbiBhIHNlY3VyZSBoYXJkd2FyZSBtb2R1bGUgdGhhdCBhaW1zIHRvIGF1dGhlbnRpY2F0ZSBpdHMgb3duZXIgb3IgZ2VuZXJhdGUgZGlnaXRhbCBzaWduYXR1cmVzLjANBgkqhkiG9w0BAQsFAAOCAgEAVgW7j01O3WmDeULO7lgR6qkQXr4koHeWcBNp9nUgXxBZCFIM7aCyYHOT4HIqIcmtShxRjgAqorqyH3H7lqhAJdVdcmHdiz/7/rP/9v0Adk3vFtGauBhBYexIeipl2VzwGUQ3syMkkNWqhy8Tk8g7SkFsOMp6f0TN8vWIVW+hxg5v8ODukHmfXFyDLrkGFxGc+2LT64jPBfEnUgrSrMwwTT2H7OLJzNDQbTAa2l5Tn6rLCsnw+DwvaosIDMsdVxZ1ngVP8kb/uU/71dEhx7qqzmZweO3OS5q2cW2bPznopoqUWaSpMNYhkh5WNAiXbfcdKYV47WRtA7rBUqPlFCpJ9khvA/R4iC8Qgo6Uywgbu72Vr0PQdBbrAfzVfTo+umY+B127ZcXXcM/Dn9vHrVvK819QOrDN4+nZeqQbVqUncw4ZMtbziDsNAHeK5hPE47PbncjD5nHEIZtsI8hoqXb8tiPstduYkyvt6HBKRtaDm5abUFRA3bFojXB7yvvEUXSZgAOfVw67UBCEnPKyrnUEuUb4v2aTXAzA6Mbbirl8+oS24qbRFls6dkrQuqACB56WlzOGihc9axzHb9oeTKwAlta2sIjS2q3n3zXEPA6HPqxJqbrFZtL73MX7mVjR6SpmWHIOceNbhJrQfBcrDGcdy0vyESJzRRE8eZcUIRmrFyU=</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Transform>
          <Transform Algorithm="http://www.w3.org/TR/2001/REC-xml-c14n-20010315"/>
        </Transforms>
        <DigestMethod Algorithm="http://www.w3.org/2001/04/xmlenc#sha256"/>
        <DigestValue>SvtLgLHWwOe2+41fuNrh9MPG5Bh3+j+tOUplp0lR7Bs=</DigestValue>
      </Reference>
      <Reference URI="/xl/calcChain.xml?ContentType=application/vnd.openxmlformats-officedocument.spreadsheetml.calcChain+xml">
        <DigestMethod Algorithm="http://www.w3.org/2001/04/xmlenc#sha256"/>
        <DigestValue>SqpYC5/14lNwKk7+KBP07EZ4sZac0eTofWUGWiBU1bo=</DigestValue>
      </Reference>
      <Reference URI="/xl/comments1.xml?ContentType=application/vnd.openxmlformats-officedocument.spreadsheetml.comments+xml">
        <DigestMethod Algorithm="http://www.w3.org/2001/04/xmlenc#sha256"/>
        <DigestValue>dj46mCEo3NAeuRogmgy49aJTqfbX0/eIqs3gnVV2/JY=</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YHVu9mfH7V1ojJZZGe0raSx5xHTqsPuldcEKZklKsN8=</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LTdoXsbqg2CimSiOSPgxq3wBxs/dfjOovnwDkc8k/dE=</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LTdoXsbqg2CimSiOSPgxq3wBxs/dfjOovnwDkc8k/dE=</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LTdoXsbqg2CimSiOSPgxq3wBxs/dfjOovnwDkc8k/dE=</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fNs94qbZ7SnZ1EAViIPOZf0qbzPZdDm1Oq9dFuuYn0s=</DigestValue>
      </Reference>
      <Reference URI="/xl/drawings/drawing1.xml?ContentType=application/vnd.openxmlformats-officedocument.drawing+xml">
        <DigestMethod Algorithm="http://www.w3.org/2001/04/xmlenc#sha256"/>
        <DigestValue>HKyZ+6PyU4zGVHYjrcyRuIvAXoArNo2kHgtHRpAwV8s=</DigestValue>
      </Reference>
      <Reference URI="/xl/drawings/vmlDrawing1.vml?ContentType=application/vnd.openxmlformats-officedocument.vmlDrawing">
        <DigestMethod Algorithm="http://www.w3.org/2001/04/xmlenc#sha256"/>
        <DigestValue>ByU0RZm/6icBljsn7ZbFGjsBet5qa2JnHkps4R3xgNM=</DigestValue>
      </Reference>
      <Reference URI="/xl/drawings/vmlDrawing2.vml?ContentType=application/vnd.openxmlformats-officedocument.vmlDrawing">
        <DigestMethod Algorithm="http://www.w3.org/2001/04/xmlenc#sha256"/>
        <DigestValue>HsJcxbVe+qNWxY5ZMwVTCTUPtLZMgAS5YepPmMO3/SI=</DigestValue>
      </Reference>
      <Reference URI="/xl/drawings/vmlDrawing3.vml?ContentType=application/vnd.openxmlformats-officedocument.vmlDrawing">
        <DigestMethod Algorithm="http://www.w3.org/2001/04/xmlenc#sha256"/>
        <DigestValue>vrQwKwn3ikDv5LsBfX7GiarfUMqTH/otu6928+bWoQs=</DigestValue>
      </Reference>
      <Reference URI="/xl/drawings/vmlDrawing4.vml?ContentType=application/vnd.openxmlformats-officedocument.vmlDrawing">
        <DigestMethod Algorithm="http://www.w3.org/2001/04/xmlenc#sha256"/>
        <DigestValue>QDTYbq/eg3wR4MtrDEepI+nKnYr/Hfugxd1W1BgUgS8=</DigestValue>
      </Reference>
      <Reference URI="/xl/drawings/vmlDrawing5.vml?ContentType=application/vnd.openxmlformats-officedocument.vmlDrawing">
        <DigestMethod Algorithm="http://www.w3.org/2001/04/xmlenc#sha256"/>
        <DigestValue>4kGGSF0qJt6VJoFrulYlLObjjmf0cfYhyQWDSxEwv9s=</DigestValue>
      </Reference>
      <Reference URI="/xl/media/image1.emf?ContentType=image/x-emf">
        <DigestMethod Algorithm="http://www.w3.org/2001/04/xmlenc#sha256"/>
        <DigestValue>H/w1GFhLXnY6BNx2PhlIQZFDdVTtUk7bFhR8tTggslE=</DigestValue>
      </Reference>
      <Reference URI="/xl/media/image2.emf?ContentType=image/x-emf">
        <DigestMethod Algorithm="http://www.w3.org/2001/04/xmlenc#sha256"/>
        <DigestValue>aaajaZRwcG8YOW4RiuNR4Y3+NIqz/YpwOzpC0Ui/UdA=</DigestValue>
      </Reference>
      <Reference URI="/xl/media/image3.emf?ContentType=image/x-emf">
        <DigestMethod Algorithm="http://www.w3.org/2001/04/xmlenc#sha256"/>
        <DigestValue>a1swBCWxxcOQpjnArNkABKyvPd/36OpNmkDu20mvids=</DigestValue>
      </Reference>
      <Reference URI="/xl/media/image4.emf?ContentType=image/x-emf">
        <DigestMethod Algorithm="http://www.w3.org/2001/04/xmlenc#sha256"/>
        <DigestValue>ekTmrI9qzXL3QxlVKVT98wSAyIBnG3BWdg+GJjyoAuQ=</DigestValue>
      </Reference>
      <Reference URI="/xl/media/image5.emf?ContentType=image/x-emf">
        <DigestMethod Algorithm="http://www.w3.org/2001/04/xmlenc#sha256"/>
        <DigestValue>9r1qjwkCEJOrWb0ZmN9CIP2w3mxOtiMbqSlF0m8tdMA=</DigestValue>
      </Reference>
      <Reference URI="/xl/printerSettings/printerSettings1.bin?ContentType=application/vnd.openxmlformats-officedocument.spreadsheetml.printerSettings">
        <DigestMethod Algorithm="http://www.w3.org/2001/04/xmlenc#sha256"/>
        <DigestValue>YmlNx0fbwwNBEGF0RvxQdFOj8ICfW2aC5ya0H7vEQfw=</DigestValue>
      </Reference>
      <Reference URI="/xl/printerSettings/printerSettings2.bin?ContentType=application/vnd.openxmlformats-officedocument.spreadsheetml.printerSettings">
        <DigestMethod Algorithm="http://www.w3.org/2001/04/xmlenc#sha256"/>
        <DigestValue>xsCjjPzCWd5UTOKxf9cRsV8M4zHH+quoJqAf9b+vaZI=</DigestValue>
      </Reference>
      <Reference URI="/xl/printerSettings/printerSettings3.bin?ContentType=application/vnd.openxmlformats-officedocument.spreadsheetml.printerSettings">
        <DigestMethod Algorithm="http://www.w3.org/2001/04/xmlenc#sha256"/>
        <DigestValue>FLifMMW5UlLOUkpcqJGjhMbaevjgUnUQwEEg5oUA/N4=</DigestValue>
      </Reference>
      <Reference URI="/xl/printerSettings/printerSettings4.bin?ContentType=application/vnd.openxmlformats-officedocument.spreadsheetml.printerSettings">
        <DigestMethod Algorithm="http://www.w3.org/2001/04/xmlenc#sha256"/>
        <DigestValue>8dq9D3+wycTd/6Z99wFMEMlVKFUQWTr4wt6E7nw1/Y0=</DigestValue>
      </Reference>
      <Reference URI="/xl/printerSettings/printerSettings5.bin?ContentType=application/vnd.openxmlformats-officedocument.spreadsheetml.printerSettings">
        <DigestMethod Algorithm="http://www.w3.org/2001/04/xmlenc#sha256"/>
        <DigestValue>Ik7rzi69RdvqvRaDrPoMKTh4ZHgUlx4hbxyJVwW2Q18=</DigestValue>
      </Reference>
      <Reference URI="/xl/sharedStrings.xml?ContentType=application/vnd.openxmlformats-officedocument.spreadsheetml.sharedStrings+xml">
        <DigestMethod Algorithm="http://www.w3.org/2001/04/xmlenc#sha256"/>
        <DigestValue>dEVlYMjn/T2L8fuW07yVaRza4cORTuUahk3Qio63RzI=</DigestValue>
      </Reference>
      <Reference URI="/xl/styles.xml?ContentType=application/vnd.openxmlformats-officedocument.spreadsheetml.styles+xml">
        <DigestMethod Algorithm="http://www.w3.org/2001/04/xmlenc#sha256"/>
        <DigestValue>HaqmaUN6rLKT1syysYu8fZl6UtrVNUGBxypCnMXP/MA=</DigestValue>
      </Reference>
      <Reference URI="/xl/theme/theme1.xml?ContentType=application/vnd.openxmlformats-officedocument.theme+xml">
        <DigestMethod Algorithm="http://www.w3.org/2001/04/xmlenc#sha256"/>
        <DigestValue>Q1Y4CPpXAEfTWbGgm5zElx8B0pHQK4RzdZXVzDJUMDc=</DigestValue>
      </Reference>
      <Reference URI="/xl/workbook.xml?ContentType=application/vnd.openxmlformats-officedocument.spreadsheetml.sheet.main+xml">
        <DigestMethod Algorithm="http://www.w3.org/2001/04/xmlenc#sha256"/>
        <DigestValue>ZOKBtElS2IYUm80TAv0u0C5U9iKpEZE++znhAVZY7hk=</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akUnFniyHKwcqVlub1OZRsfQvqGOzSpgPk/OZAPfvQY=</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G4fB2Vrf8KyAdhLiBGuydKBfDiUZuOfhnVshmpN+Exk=</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b1MQUVCmhQXYdYToMKZKh+xcYDt+Yv6QIM5V/T7KSB4=</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qHG/OymaPou4I0qSW0Y8/4NaGO2A2j7PweiYO7r7gxs=</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LF7UTF088hHJKAxD/om/otm5mfHVRsrAzh16ymO//YU=</DigestValue>
      </Reference>
      <Reference URI="/xl/worksheets/sheet1.xml?ContentType=application/vnd.openxmlformats-officedocument.spreadsheetml.worksheet+xml">
        <DigestMethod Algorithm="http://www.w3.org/2001/04/xmlenc#sha256"/>
        <DigestValue>ZwsTE9u9TclPNMeG6om2ETA3adETqnNW5uz+4VqSTPc=</DigestValue>
      </Reference>
      <Reference URI="/xl/worksheets/sheet2.xml?ContentType=application/vnd.openxmlformats-officedocument.spreadsheetml.worksheet+xml">
        <DigestMethod Algorithm="http://www.w3.org/2001/04/xmlenc#sha256"/>
        <DigestValue>PKGfMpEAgkSx/CCxn6OgPRZg6dVRRBj292D+lFJDIsk=</DigestValue>
      </Reference>
      <Reference URI="/xl/worksheets/sheet3.xml?ContentType=application/vnd.openxmlformats-officedocument.spreadsheetml.worksheet+xml">
        <DigestMethod Algorithm="http://www.w3.org/2001/04/xmlenc#sha256"/>
        <DigestValue>UBG2nz2fX+dslwTv0PpnRH+PoKbZTbIgL1VWdHwZQm0=</DigestValue>
      </Reference>
      <Reference URI="/xl/worksheets/sheet4.xml?ContentType=application/vnd.openxmlformats-officedocument.spreadsheetml.worksheet+xml">
        <DigestMethod Algorithm="http://www.w3.org/2001/04/xmlenc#sha256"/>
        <DigestValue>2yH1pto8IM0F4na0YzOqR6AEl/jvvR6jZ55a9Aq31SY=</DigestValue>
      </Reference>
      <Reference URI="/xl/worksheets/sheet5.xml?ContentType=application/vnd.openxmlformats-officedocument.spreadsheetml.worksheet+xml">
        <DigestMethod Algorithm="http://www.w3.org/2001/04/xmlenc#sha256"/>
        <DigestValue>lrqStwTRxhvfBYao+ZEDszpUI6l5WrG6/coKRmzPFE0=</DigestValue>
      </Reference>
    </Manifest>
    <SignatureProperties>
      <SignatureProperty Id="idSignatureTime" Target="#idPackageSignature">
        <mdssi:SignatureTime xmlns:mdssi="http://schemas.openxmlformats.org/package/2006/digital-signature">
          <mdssi:Format>YYYY-MM-DDThh:mm:ssTZD</mdssi:Format>
          <mdssi:Value>2020-03-13T16:45:42Z</mdssi:Value>
        </mdssi:SignatureTime>
      </SignatureProperty>
    </SignatureProperties>
  </Object>
  <Object Id="idOfficeObject">
    <SignatureProperties>
      <SignatureProperty Id="idOfficeV1Details" Target="#idPackageSignature">
        <SignatureInfoV1 xmlns="http://schemas.microsoft.com/office/2006/digsig">
          <SetupID>{6110ACDB-F4C0-4337-9EA6-1D6A08A0C4E4}</SetupID>
          <SignatureText>Gustavo Segovia</SignatureText>
          <SignatureImage/>
          <SignatureComments/>
          <WindowsVersion>10.0</WindowsVersion>
          <OfficeVersion>16.0.10356/14</OfficeVersion>
          <ApplicationVersion>16.0.10356</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2020-03-13T16:45:42Z</xd:SigningTime>
          <xd:SigningCertificate>
            <xd:Cert>
              <xd:CertDigest>
                <DigestMethod Algorithm="http://www.w3.org/2001/04/xmlenc#sha256"/>
                <DigestValue>8ruPGFunQVE5OrF2ojjQg6DC38jBx7b19x9dqMgnGkw=</DigestValue>
              </xd:CertDigest>
              <xd:IssuerSerial>
                <X509IssuerName>C=PY, O=DOCUMENTA S.A., CN=CA-DOCUMENTA S.A., SERIALNUMBER=RUC 80050172-1</X509IssuerName>
                <X509SerialNumber>4797605434600311536</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qTCCBZGgAwIBAgIQWC+ij8rcjflWoRe765RflzANBgkqhkiG9w0BAQsFADBvMQswCQYDVQQGEwJQWTErMCkGA1UECgwiTWluaXN0ZXJpbyBkZSBJbmR1c3RyaWEgeSBDb21lcmNpbzEzMDEGA1UEAwwqQXV0b3JpZGFkIENlcnRpZmljYWRvcmEgUmHDrXogZGVsIFBhcmFndWF5MB4XDTE2MDEyMTE3MzkwN1oXDTI2MDEyMTE3MzkwN1owWzEXMBUGA1UEBRMOUlVDIDgwMDUwMTcyLTExGjAYBgNVBAMTEUNBLURPQ1VNRU5UQSBTLkEuMRcwFQYDVQQKEw5ET0NVTUVOVEEgUy5BLjELMAkGA1UEBhMCUFkwggIiMA0GCSqGSIb3DQEBAQUAA4ICDwAwggIKAoICAQD945XFHgasDzMiYEmYi3plyca69N8oZ2P/hk+D/VTF+X5H6btEEiBu1KNEf35B5e2pyeOAOBsduFcJAgh3tjNAQGcY057ad1eCdBf6pbXv8Mhio0jlcGSvlmF+OVTTYvTUwF2HbgHDqOiQDJpnDzMhVXmNKfKH7W62QYKp0fKB8F8li1ChNt30za2bqzeTntqq3kCXHlhbjHlLMHqV76MgsEeHuSJMtxOBbQatlxyJRmcEfUyF/hu8A8q3caWLFOzfsJbTfpAxkxo3/ewkRVF/SAj70/3VBrw+IY/9TTTeS2oYrWkurC3tT5KTmwr1mMKIBprkVRVqzWuh+4HyPmgF/u4kqI6A8xiA1mdsk+hCP5zICkEv+qwjP9mK4pq1gTvjvuQ6sbu2+qBaUi5nTr/L81Y5vSvLOR0Hod7GmCx9p7JWMzEVAGmh28F0ZqPt5Ry37w4DLdtrBJPzdyso36OZseNaXM3puukBisbv2vyt2ydUvuLwEbl2oYDKcvfifCLauqlgwCv5BKFuxBDL/KKaxnJZBYKbEtgY9ztwYEY8xyAbyQqH/JAB88VW04vw7GVkdUPu7mw1udKafyJXRrqlsrAbCTWdtwYuXJPj3mi/x3z6+Fg1+kx9izYU/5+DtGLhk3YN0eIObqtjUjBhqT+u1rJ3iZtalwRtDBhEb5ehrQIDAQABo4ICUzCCAk8wEgYDVR0TAQH/BAgwBgEB/wIBADAOBgNVHQ8BAf8EBAMCAQYwHQYDVR0OBBYEFEAmrCZcYo/G9QJU5I3BGibW7qWyMB8GA1UdIwQYMBaAFMLEEfIqaEQMACjsTNYp25L7Xr3WMIGJBggrBgEFBQcBAQR9MHswPgYIKwYBBQUHMAKGMmh0dHA6Ly93d3cuYWNyYWl6Lmdvdi5weS9jcnQvYWNfcmFpel9weV9zaGEyNTYuY3J0MDkGCCsGAQUFBzABhi1odHRwOi8vd3d3LmRvY3VtZW50YS5jb20ucHkvZmlybWFkaWdpdGFsL29jc3AwggEdBgNVHSAEggEUMIIBEDCCAQwGA1UdIDCCAQMwNgYIKwYBBQUHAgEWKmh0dHA6Ly93d3cuYWNyYWl6Lmdvdi5weS9jcHMvcG9saXRpY2FzLnBkZjBmBggrBgEFBQcCAjBaGlhDZXJ0aWZpY2Fkb3MgZW1pdGlkb3MgZGVudHJvIGRlbCBtYXJjbyBkZSBsYSBQS0kgUGFyYWd1YXkgYmFqbyBsYSBqZXJhcnF1aWEgZGUgc3UgQUNSYWl6MGEGCCsGAQUFBwICMFUaU0lzc3VlZCBDZXJ0aWZpY2F0ZXMgaW4gdGhlIHNjb3BlIG9mIHRoZSBQS0kgUGFyYWd1YXkgdW5kZXIgdGhlIGhpZXJhY2h5IG9mIFJPT1QgQ0EuMDwGA1UdHwQ1MDMwMaAvoC2GK2h0dHA6Ly93d3cuYWNyYWl6Lmdvdi5weS9hcmwvYWNfcmFpel9weS5jcmwwDQYJKoZIhvcNAQELBQADggIBAGK+wo/po7oT9Qq40OltXGGgBIA3i4NGFQ5UBsWU3tI+O3jNkBi/9k/BkYHVT9UxWNHUxoZw+QJsAKl5f8wQksVH18Scq5Z+RUSBQ7v1hvvH1m2P7FXcB0nf+nwDVoDyGv57EmhKofwQibUzKajDts6JrsXyugQhVbLynSCw4qPMJLpImpL21LxxVMcryQMYymYUAr3DrMLOUuXxKLXCSOf8oP/PSmBvKldr2xeGJ5kowMxq0Af8mn7+pnm3yi0Ons5plFugKv3eSAmBY3zBS5NGPt9FFY/9FeNbCNXLEIRhaCx3T/6lSfIJZU5fCfLUY3y0hkSwuoK1gf/hHFyqyN/PrJ8E9PbyEzpMYwc51K+PhRRMcrJaD9txveHz8XjDrjjoISL+ZV54LMzUi5sF++nG79TLxDaC4vBtg6I8mOooFqzbsYgM3R4SaElTQIv6dSEZX1wKJXh25RbldqePe4Alnwe3vU97ZrTEpKPQkRM4lPJVElOicbYR1Wx5xrvyFucagF6IVeP4IZLJt1L4rbiSzPq027Q8jECgeJeRQWVKS8nQ8KyMfA0tgAuL3Vtub5pSbMI3xqtQwdJtOgwFj2iVp1BQv3XegF6OySbw/sk46AGWOTwb6vwUPq5TfnuNzO92keBxGg+aWylEC25zYFPYpAq384g5lmVaV53zmp1f</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Object Id="idValidSigLnImg">AQAAAGwAAAAAAAAAAAAAAA4BAAB/AAAAAAAAAAAAAACpGgAAkQwAACBFTUYAAAEA0BsAAKoAAAAGAAAAAAAAAAAAAAAAAAAAVgUAAAADAABYAQAAwQAAAAAAAAAAAAAAAAAAAMA/BQDo8QIACgAAABAAAAAAAAAAAAAAAEsAAAAQAAAAAAAAAAUAAAAeAAAAGAAAAAAAAAAAAAAADwEAAIAAAAAnAAAAGAAAAAEAAAAAAAAAAAAAAAAAAAAlAAAADAAAAAEAAABMAAAAZAAAAAAAAAAAAAAADgEAAH8AAAAAAAAAAAAAAA8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AOAQAAfwAAAAAAAAAAAAAADwEAAIAAAAAhAPAAAAAAAAAAAAAAAIA/AAAAAAAAAAAAAIA/AAAAAAAAAAAAAAAAAAAAAAAAAAAAAAAAAAAAAAAAAAAlAAAADAAAAAAAAIAoAAAADAAAAAEAAAAnAAAAGAAAAAEAAAAAAAAA8PDwAAAAAAAlAAAADAAAAAEAAABMAAAAZAAAAAAAAAAAAAAADgEAAH8AAAAAAAAAAAAAAA8BAACAAAAAIQDwAAAAAAAAAAAAAACAPwAAAAAAAAAAAACAPwAAAAAAAAAAAAAAAAAAAAAAAAAAAAAAAAAAAAAAAAAAJQAAAAwAAAAAAACAKAAAAAwAAAABAAAAJwAAABgAAAABAAAAAAAAAPDw8AAAAAAAJQAAAAwAAAABAAAATAAAAGQAAAAAAAAAAAAAAA4BAAB/AAAAAAAAAAAAAAAPAQAAgAAAACEA8AAAAAAAAAAAAAAAgD8AAAAAAAAAAAAAgD8AAAAAAAAAAAAAAAAAAAAAAAAAAAAAAAAAAAAAAAAAACUAAAAMAAAAAAAAgCgAAAAMAAAAAQAAACcAAAAYAAAAAQAAAAAAAADw8PAAAAAAACUAAAAMAAAAAQAAAEwAAABkAAAAAAAAAAAAAAAOAQAAfwAAAAAAAAAAAAAADwEAAIAAAAAhAPAAAAAAAAAAAAAAAIA/AAAAAAAAAAAAAIA/AAAAAAAAAAAAAAAAAAAAAAAAAAAAAAAAAAAAAAAAAAAlAAAADAAAAAAAAIAoAAAADAAAAAEAAAAnAAAAGAAAAAEAAAAAAAAA////AAAAAAAlAAAADAAAAAEAAABMAAAAZAAAAAAAAAAAAAAADgEAAH8AAAAAAAAAAAAAAA8BAACAAAAAIQDwAAAAAAAAAAAAAACAPwAAAAAAAAAAAACAPwAAAAAAAAAAAAAAAAAAAAAAAAAAAAAAAAAAAAAAAAAAJQAAAAwAAAAAAACAKAAAAAwAAAABAAAAJwAAABgAAAABAAAAAAAAAP///wAAAAAAJQAAAAwAAAABAAAATAAAAGQAAAAAAAAAAAAAAA4BAAB/AAAAAAAAAAAAAAAP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MMAAAAEAAAA9gAAABAAAADDAAAABAAAADQAAAANAAAAIQDwAAAAAAAAAAAAAACAPwAAAAAAAAAAAACAPwAAAAAAAAAAAAAAAAAAAAAAAAAAAAAAAAAAAAAAAAAAJQAAAAwAAAAAAACAKAAAAAwAAAABAAAAUgAAAHABAAABAAAA9f///wAAAAAAAAAAAAAAAJABAAAAAAABAAAAAHMAZQBnAG8AZQAgAHUAaQAAAAAAAAAAAAAAAAAAAAAAAAAAAAAAAAAAAAAAAAAAAAAAAAAAAAAAAAAAAAAAAAAAAAAAABk9Avt/AAAAAAAAAAAAACgSAAAAAAAAQAAAwPp/AADARvAB+38AAD6cTJf6fwAABAAAAAAAAADARvAB+38AABm875otAAAAAAAAAAAAAADA+v59sQEAAAAAAACxAQAASAAAAAAAAACwY6yX+n8AACBTtZf6fwAAwL+DlwAAAAABAAAAAAAAAI5/rJf6fwAAAADwAft/AAAAAAAAAAAAAAAAAAAAAAAAAAAAAAAAAADarWvYRyAAAHALAAAAAAAAkHZ2drEBAABovu+aLQAAAAAAAAAAAAAAAAAAAAAAAAAAAAAAAAAAAAAAAAAAAAAAyb3vmi0AAADfdUyXZHYACAAAAAAlAAAADAAAAAEAAAAYAAAADAAAAAAAAAASAAAADAAAAAEAAAAeAAAAGAAAAMMAAAAEAAAA9wAAABEAAAAlAAAADAAAAAEAAABUAAAAhAAAAMQAAAAEAAAA9QAAABAAAAABAAAA0XbJQasKyUHEAAAABAAAAAkAAABMAAAAAAAAAAAAAAAAAAAA//////////9gAAAAMQAzAC8AMwAvADIAMAAyADAAAAAGAAAABgAAAAQAAAAGAAAABAAAAAYAAAAGAAAABgAAAAYAAABLAAAAQAAAADAAAAAFAAAAIAAAAAEAAAABAAAAEAAAAAAAAAAAAAAADwEAAIAAAAAAAAAAAAAAAA8BAACAAAAAUgAAAHABAAACAAAAEAAAAAcAAAAAAAAAAAAAALwCAAAAAAAAAQICIlMAeQBzAHQAZQBtAAAAAAAAAAAAAAAAAAAAAAAAAAAAAAAAAAAAAAAAAAAAAAAAAAAAAAAAAAAAAAAAAAAAAAAAAAAAAAQAAD4AAABQVvAB+38AAAkAAAAAAAAACQAAAF0EAAClm0yX+n8AAEYHAAB0AQAA0QUAAAAAAAD44O+aLQAAAAAAAABGBwAAdAEAANEFAAAAAAAAsQEAAJFPOQL7fwAAAAAAAAAAAAAgBwP/+n8AAAAAAAAAAAAAAAAAAAAAAADIsA7/+n8AAAAAAAAAAAAAwN/vmi0AAAD+/////////wAAAAAAAAAAAAAAAAAAAADayWvYRyAAALZ67/4AAAAA8iwGGKoOAAAwkzl9sQEAAJB2dnaxAQAAUOLvmi0AAAAAAAAAAAAAAAcAAAAAAAAAAAAAAAAAAACM4e+aZHYACAAAAAAlAAAADAAAAAIAAAAnAAAAGAAAAAMAAAAAAAAAAAAAAAAAAAAlAAAADAAAAAMAAABMAAAAZAAAAAAAAAAAAAAA//////////8AAAAAFgAAAAAAAAA1AAAAIQDwAAAAAAAAAAAAAACAPwAAAAAAAAAAAACAPwAAAAAAAAAAAAAAAAAAAAAAAAAAAAAAAAAAAAAAAAAAJQAAAAwAAAAAAACAKAAAAAwAAAADAAAAJwAAABgAAAADAAAAAAAAAAAAAAAAAAAAJQAAAAwAAAADAAAATAAAAGQAAAAAAAAAAAAAAP//////////AAAAABYAAAAAAQAAAAAAACEA8AAAAAAAAAAAAAAAgD8AAAAAAAAAAAAAgD8AAAAAAAAAAAAAAAAAAAAAAAAAAAAAAAAAAAAAAAAAACUAAAAMAAAAAAAAgCgAAAAMAAAAAwAAACcAAAAYAAAAAwAAAAAAAAAAAAAAAAAAACUAAAAMAAAAAwAAAEwAAABkAAAAAAAAAAAAAAD//////////wABAAAWAAAAAAAAADUAAAAhAPAAAAAAAAAAAAAAAIA/AAAAAAAAAAAAAIA/AAAAAAAAAAAAAAAAAAAAAAAAAAAAAAAAAAAAAAAAAAAlAAAADAAAAAAAAIAoAAAADAAAAAMAAAAnAAAAGAAAAAMAAAAAAAAAAAAAAAAAAAAlAAAADAAAAAMAAABMAAAAZAAAAAAAAABLAAAA/wAAAEwAAAAAAAAASwAAAAABAAACAAAAIQDwAAAAAAAAAAAAAACAPwAAAAAAAAAAAACAPwAAAAAAAAAAAAAAAAAAAAAAAAAAAAAAAAAAAAAAAAAAJQAAAAwAAAAAAACAKAAAAAwAAAADAAAAJwAAABgAAAADAAAAAAAAAP///wAAAAAAJQAAAAwAAAADAAAATAAAAGQAAAAAAAAAFgAAAP8AAABKAAAAAAAAABYAAAAAAQAANQAAACEA8AAAAAAAAAAAAAAAgD8AAAAAAAAAAAAAgD8AAAAAAAAAAAAAAAAAAAAAAAAAAAAAAAAAAAAAAAAAACUAAAAMAAAAAAAAgCgAAAAMAAAAAwAAACcAAAAYAAAAAwAAAAAAAAD///8AAAAAACUAAAAMAAAAAwAAAEwAAABkAAAACQAAACcAAAAfAAAASgAAAAkAAAAnAAAAFwAAACQAAAAhAPAAAAAAAAAAAAAAAIA/AAAAAAAAAAAAAIA/AAAAAAAAAAAAAAAAAAAAAAAAAAAAAAAAAAAAAAAAAAAlAAAADAAAAAAAAIAoAAAADAAAAAMAAABSAAAAcAEAAAMAAADg////AAAAAAAAAAAAAAAAkAEAAAAAAAEAAAAAYQByAGkAYQBsAAAAAAAAAAAAAAAAAAAAAAAAAAAAAAAAAAAAAAAAAAAAAAAAAAAAAAAAAAAAAAAAAAAAAAAAAAAA//8AAAAAAQAAAAD/oQaxAQAAAAAAAAAAAAABAAAAAAAAAKD0XHaxAQAA8AViBrEBAADAem3wUfjVAQIAAAAAAAAAAErYlvp/AADIStiW+n8AAAMAAAAAAAAAKNrdlvp/AADo3t2W+n8AACAHA//6fwAA4E5qBrEBAAACAAAAAAAAAMiwDv/6fwAAAAAAAAAAAABB6DgKjtwAAAIAAAAAAAAAAAAAAAAAAAAAAAAAAAAAAArQathHIAAAAAAAAAAAAADo3t2W+n8AAOD///8AAAAAkHZ2drEBAAA4yu6aLQAAAAAAAAAAAAAABgAAAAAAAAAAAAAAAAAAAFzJ7ppkdgAIAAAAACUAAAAMAAAAAwAAABgAAAAMAAAAAAAAABIAAAAMAAAAAQAAABYAAAAMAAAACAAAAFQAAABUAAAACgAAACcAAAAeAAAASgAAAAEAAADRdslBqwrJQQoAAABLAAAAAQAAAEwAAAAEAAAACQAAACcAAAAgAAAASwAAAFAAAABYAAAAFQAAABYAAAAMAAAAAAAAACUAAAAMAAAAAgAAACcAAAAYAAAABAAAAAAAAAD///8AAAAAACUAAAAMAAAABAAAAEwAAABkAAAAKQAAABkAAAD2AAAASgAAACkAAAAZAAAAzgAAADIAAAAhAPAAAAAAAAAAAAAAAIA/AAAAAAAAAAAAAIA/AAAAAAAAAAAAAAAAAAAAAAAAAAAAAAAAAAAAAAAAAAAlAAAADAAAAAAAAIAoAAAADAAAAAQAAAAnAAAAGAAAAAQAAAAAAAAA////AAAAAAAlAAAADAAAAAQAAABMAAAAZAAAACkAAAAZAAAA9gAAAEcAAAApAAAAGQAAAM4AAAAvAAAAIQDwAAAAAAAAAAAAAACAPwAAAAAAAAAAAACAPwAAAAAAAAAAAAAAAAAAAAAAAAAAAAAAAAAAAAAAAAAAJQAAAAwAAAAAAACAKAAAAAwAAAAEAAAAJwAAABgAAAAEAAAAAAAAAP///wAAAAAAJQAAAAwAAAAEAAAATAAAAGQAAAApAAAAMwAAAJ4AAABHAAAAKQAAADMAAAB2AAAAFQAAACEA8AAAAAAAAAAAAAAAgD8AAAAAAAAAAAAAgD8AAAAAAAAAAAAAAAAAAAAAAAAAAAAAAAAAAAAAAAAAACUAAAAMAAAAAAAAgCgAAAAMAAAABAAAAFIAAABwAQAABAAAAPD///8AAAAAAAAAAAAAAACQAQAAAAAAAQAAAABzAGUAZwBvAGUAIAB1AGkAAAAAAAAAAAAAAAAAAAAAAAAAAAAAAAAAAAAAAAAAAAAAAAAAAAAAAAAAAAAAAAAAAAAAAAAAAAAAAAAAAAAAAAAAAAAIAAAAAAAAAAAAAAAAAAAAkAprBgAAgD8cPACWAACAPwAAgD8AAIA//v////////8w0u6aLQAAAJAKawYAAAAA/////wAAAAAAAAAAAAAAAAgAAAAAAAAAIAcD//p/AAAQ92oGAACAPxw8AJYAAAAAyLAO//p/AAAAAAAAAAAAAKHoOAqO3AAAAAgAAAAAAAAAAAAAAAAAAAAAAAAAAAAAqtFq2EcgAAAAAAAAAAAAALBHAwIAAIA/8P///wAAAACQdnZ2sQEAANjK7potAAAAAAAAAAAAAAAJAAAAAAAAAAAAAAAAAAAA/MnummR2AAgAAAAAJQAAAAwAAAAEAAAAGAAAAAwAAAAAAAAAEgAAAAwAAAABAAAAHgAAABgAAAApAAAAMwAAAJ8AAABIAAAAJQAAAAwAAAAEAAAAVAAAAKgAAAAqAAAAMwAAAJ0AAABHAAAAAQAAANF2yUGrCslBKgAAADMAAAAPAAAATAAAAAAAAAAAAAAAAAAAAP//////////bAAAAEcAdQBzAHQAYQB2AG8AIABTAGUAZwBvAHYAaQBhAAAACwAAAAkAAAAHAAAABQAAAAgAAAAIAAAACQAAAAQAAAAJAAAACAAAAAkAAAAJAAAACAAAAAQAAAAIAAAASwAAAEAAAAAwAAAABQAAACAAAAABAAAAAQAAABAAAAAAAAAAAAAAAA8BAACAAAAAAAAAAAAAAAAPAQAAgAAAACUAAAAMAAAAAgAAACcAAAAYAAAABQAAAAAAAAD///8AAAAAACUAAAAMAAAABQAAAEwAAABkAAAAAAAAAFAAAAAOAQAAfAAAAAAAAABQAAAADwEAAC0AAAAhAPAAAAAAAAAAAAAAAIA/AAAAAAAAAAAAAIA/AAAAAAAAAAAAAAAAAAAAAAAAAAAAAAAAAAAAAAAAAAAlAAAADAAAAAAAAIAoAAAADAAAAAUAAAAnAAAAGAAAAAUAAAAAAAAA////AAAAAAAlAAAADAAAAAUAAABMAAAAZAAAAAkAAABQAAAA/wAAAFwAAAAJAAAAUAAAAPcAAAANAAAAIQDwAAAAAAAAAAAAAACAPwAAAAAAAAAAAACAPwAAAAAAAAAAAAAAAAAAAAAAAAAAAAAAAAAAAAAAAAAAJQAAAAwAAAAAAACAKAAAAAwAAAAFAAAAJQAAAAwAAAABAAAAGAAAAAwAAAAAAAAAEgAAAAwAAAABAAAAHgAAABgAAAAJAAAAUAAAAAABAABdAAAAJQAAAAwAAAABAAAAVAAAAKwAAAAKAAAAUAAAAGEAAABcAAAAAQAAANF2yUGrCslBCgAAAFAAAAAQAAAATAAAAAAAAAAAAAAAAAAAAP//////////bAAAAEcAdQBzAHQAYQB2AG8AIABTAGUAZwBvAHYAaQBhACAACAAAAAcAAAAFAAAABAAAAAYAAAAFAAAABwAAAAMAAAAGAAAABgAAAAcAAAAHAAAABQAAAAMAAAAGAAAAAwAAAEsAAABAAAAAMAAAAAUAAAAgAAAAAQAAAAEAAAAQAAAAAAAAAAAAAAAPAQAAgAAAAAAAAAAAAAAADwEAAIAAAAAlAAAADAAAAAIAAAAnAAAAGAAAAAUAAAAAAAAA////AAAAAAAlAAAADAAAAAUAAABMAAAAZAAAAAkAAABgAAAA/wAAAGwAAAAJAAAAYAAAAPcAAAANAAAAIQDwAAAAAAAAAAAAAACAPwAAAAAAAAAAAACAPwAAAAAAAAAAAAAAAAAAAAAAAAAAAAAAAAAAAAAAAAAAJQAAAAwAAAAAAACAKAAAAAwAAAAFAAAAJQAAAAwAAAABAAAAGAAAAAwAAAAAAAAAEgAAAAwAAAABAAAAHgAAABgAAAAJAAAAYAAAAAABAABtAAAAJQAAAAwAAAABAAAAVAAAAKgAAAAKAAAAYAAAAFgAAABsAAAAAQAAANF2yUGrCslBCgAAAGAAAAAPAAAATAAAAAAAAAAAAAAAAAAAAP//////////bAAAAFYAaQBjAGUALQBQAHIAZQBzAGkAZABlAG4AdABlAAAABwAAAAMAAAAFAAAABgAAAAQAAAAGAAAABAAAAAYAAAAFAAAAAwAAAAcAAAAGAAAABwAAAAQAAAAGAAAASwAAAEAAAAAwAAAABQAAACAAAAABAAAAAQAAABAAAAAAAAAAAAAAAA8BAACAAAAAAAAAAAAAAAAPAQAAgAAAACUAAAAMAAAAAgAAACcAAAAYAAAABQAAAAAAAAD///8AAAAAACUAAAAMAAAABQAAAEwAAABkAAAACQAAAHAAAAAFAQAAfAAAAAkAAABwAAAA/QAAAA0AAAAhAPAAAAAAAAAAAAAAAIA/AAAAAAAAAAAAAIA/AAAAAAAAAAAAAAAAAAAAAAAAAAAAAAAAAAAAAAAAAAAlAAAADAAAAAAAAIAoAAAADAAAAAUAAAAlAAAADAAAAAEAAAAYAAAADAAAAAAAAAASAAAADAAAAAEAAAAWAAAADAAAAAAAAABUAAAARAEAAAoAAABwAAAABAEAAHwAAAABAAAA0XbJQasKyUEKAAAAcAAAACkAAABMAAAABAAAAAkAAABwAAAABgEAAH0AAACgAAAARgBpAHIAbQBhAGQAbwAgAHAAbwByADoAIABHAFUAUwBUAEEAVgBPACAATABPAFIARQBOAFoATwAgAFMARQBHAE8AVgBJAEEAIABWAEUAUgBBAAAABgAAAAMAAAAEAAAACQAAAAYAAAAHAAAABwAAAAMAAAAHAAAABwAAAAQAAAADAAAAAwAAAAgAAAAIAAAABgAAAAUAAAAHAAAABwAAAAkAAAADAAAABQAAAAkAAAAHAAAABgAAAAgAAAAGAAAACQAAAAMAAAAGAAAABgAAAAgAAAAJAAAABwAAAAMAAAAHAAAAAwAAAAcAAAAGAAAABwAAAAcAAAAWAAAADAAAAAAAAAAlAAAADAAAAAIAAAAOAAAAFAAAAAAAAAAQAAAAFAAAAA==</Object>
  <Object Id="idInvalidSigLnImg">AQAAAGwAAAAAAAAAAAAAAA4BAAB/AAAAAAAAAAAAAACpGgAAkQwAACBFTUYAAAEAcB8AALAAAAAGAAAAAAAAAAAAAAAAAAAAVgUAAAADAABYAQAAwQAAAAAAAAAAAAAAAAAAAMA/BQDo8QIACgAAABAAAAAAAAAAAAAAAEsAAAAQAAAAAAAAAAUAAAAeAAAAGAAAAAAAAAAAAAAADwEAAIAAAAAnAAAAGAAAAAEAAAAAAAAAAAAAAAAAAAAlAAAADAAAAAEAAABMAAAAZAAAAAAAAAAAAAAADgEAAH8AAAAAAAAAAAAAAA8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AOAQAAfwAAAAAAAAAAAAAADwEAAIAAAAAhAPAAAAAAAAAAAAAAAIA/AAAAAAAAAAAAAIA/AAAAAAAAAAAAAAAAAAAAAAAAAAAAAAAAAAAAAAAAAAAlAAAADAAAAAAAAIAoAAAADAAAAAEAAAAnAAAAGAAAAAEAAAAAAAAA8PDwAAAAAAAlAAAADAAAAAEAAABMAAAAZAAAAAAAAAAAAAAADgEAAH8AAAAAAAAAAAAAAA8BAACAAAAAIQDwAAAAAAAAAAAAAACAPwAAAAAAAAAAAACAPwAAAAAAAAAAAAAAAAAAAAAAAAAAAAAAAAAAAAAAAAAAJQAAAAwAAAAAAACAKAAAAAwAAAABAAAAJwAAABgAAAABAAAAAAAAAPDw8AAAAAAAJQAAAAwAAAABAAAATAAAAGQAAAAAAAAAAAAAAA4BAAB/AAAAAAAAAAAAAAAPAQAAgAAAACEA8AAAAAAAAAAAAAAAgD8AAAAAAAAAAAAAgD8AAAAAAAAAAAAAAAAAAAAAAAAAAAAAAAAAAAAAAAAAACUAAAAMAAAAAAAAgCgAAAAMAAAAAQAAACcAAAAYAAAAAQAAAAAAAADw8PAAAAAAACUAAAAMAAAAAQAAAEwAAABkAAAAAAAAAAAAAAAOAQAAfwAAAAAAAAAAAAAADwEAAIAAAAAhAPAAAAAAAAAAAAAAAIA/AAAAAAAAAAAAAIA/AAAAAAAAAAAAAAAAAAAAAAAAAAAAAAAAAAAAAAAAAAAlAAAADAAAAAAAAIAoAAAADAAAAAEAAAAnAAAAGAAAAAEAAAAAAAAA////AAAAAAAlAAAADAAAAAEAAABMAAAAZAAAAAAAAAAAAAAADgEAAH8AAAAAAAAAAAAAAA8BAACAAAAAIQDwAAAAAAAAAAAAAACAPwAAAAAAAAAAAACAPwAAAAAAAAAAAAAAAAAAAAAAAAAAAAAAAAAAAAAAAAAAJQAAAAwAAAAAAACAKAAAAAwAAAABAAAAJwAAABgAAAABAAAAAAAAAP///wAAAAAAJQAAAAwAAAABAAAATAAAAGQAAAAAAAAAAAAAAA4BAAB/AAAAAAAAAAAAAAAP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UAAAANwCAAAKAAAAAwAAABcAAAAQAAAACgAAAAMAAAAAAAAAAAAAAA4AAAAOAAAATAAAACgAAAB0AAAAaAIAAAAAAAAAAAAADgAAACgAAAAOAAAADgAAAAEAGAAAAAAAAAAAAAAAAAAAAAAAAAAAAAAAAAAKEi0AAAAAAAAAAAAFCRglQKEgOIweNIMAAAAAAAAAAAAAAAAJESoVJFoTpwAAAAcKDQcKDQcJDQ4WMShFrjFU1TJV1gECBAIDBAECBQoRKyZBowsTMQAAAAAAfqbJd6PIeqDCQFZ4JTd0Lk/HMVPSGy5uFiE4GypVJ0KnHjN9AAABAAAAAACcz+7S6ffb7fnC0t1haH0hMm8aLXIuT8ggOIwoRKslP58cK08AAAEAAAAAAMHg9P///////////+bm5k9SXjw/SzBRzTFU0y1NwSAyVzFGXwEBAgAACA8mnM/u69/SvI9jt4tgjIR9FBosDBEjMVTUMlXWMVPRKUSeDxk4AAAAAAAAAADT6ff///////+Tk5MjK0krSbkvUcsuT8YVJFoTIFIrSbgtTcEQHEcAAAAAAJzP7vT6/bTa8kRleixHhy1Nwi5PxiQtTnBwcJKSki81SRwtZAgOIwAAAAAAweD02+35gsLqZ5q6Jz1jNEJyOUZ4qamp+/v7////wdPeVnCJAQECAAAAAACv1/Ho8/ubzu6CwuqMudS3u769vb3////////////L5fZymsABAgMAAAAAAK/X8fz9/uLx+snk9uTy+vz9/v///////////////8vl9nKawAECA0cHAAAAotHvtdryxOL1xOL1tdry0+r32+350+r3tdryxOL1pdPvc5rAAQIDAAAAAABpj7ZnjrZqj7Zqj7ZnjrZtkbdukrdtkbdnjrZqj7ZojrZ3rdUCAwQAAAAAAAAAAAAAAAAAAAAAAAAAAAAAAAAAAAAAAAAAAAAAAAAAAAAAAAAAAAAAJwAAABgAAAABAAAAAAAAAP///wAAAAAAJQAAAAwAAAABAAAATAAAAGQAAAAiAAAABAAAAHEAAAAQAAAAIgAAAAQAAABQAAAADQAAACEA8AAAAAAAAAAAAAAAgD8AAAAAAAAAAAAAgD8AAAAAAAAAAAAAAAAAAAAAAAAAAAAAAAAAAAAAAAAAACUAAAAMAAAAAAAAgCgAAAAMAAAAAQAAAFIAAABwAQAAAQAAAPX///8AAAAAAAAAAAAAAACQAQAAAAAAAQAAAABzAGUAZwBvAGUAIAB1AGkAAAAAAAAAAAAAAAAAAAAAAAAAAAAAAAAAAAAAAAAAAAAAAAAAAAAAAAAAAAAAAAAAAAAAAAAZPQL7fwAAAAAAAAAAAAAoEgAAAAAAAEAAAMD6fwAAwEbwAft/AAA+nEyX+n8AAAQAAAAAAAAAwEbwAft/AAAZvO+aLQAAAAAAAAAAAAAAwPr+fbEBAAAAAAAAsQEAAEgAAAAAAAAAsGOsl/p/AAAgU7WX+n8AAMC/g5cAAAAAAQAAAAAAAACOf6yX+n8AAAAA8AH7fwAAAAAAAAAAAAAAAAAAAAAAAAAAAAAAAAAA2q1r2EcgAABwCwAAAAAAAJB2dnaxAQAAaL7vmi0AAAAAAAAAAAAAAAAAAAAAAAAAAAAAAAAAAAAAAAAAAAAAAMm975otAAAA33VMl2R2AAgAAAAAJQAAAAwAAAABAAAAGAAAAAwAAAD/AAAAEgAAAAwAAAABAAAAHgAAABgAAAAiAAAABAAAAHIAAAARAAAAJQAAAAwAAAABAAAAVAAAAKgAAAAjAAAABAAAAHAAAAAQAAAAAQAAANF2yUGrCslBIwAAAAQAAAAPAAAATAAAAAAAAAAAAAAAAAAAAP//////////bAAAAEYAaQByAG0AYQAgAG4AbwAgAHYA4QBsAGkAZABhAIA/BgAAAAMAAAAEAAAACQAAAAYAAAADAAAABwAAAAcAAAADAAAABQAAAAYAAAADAAAAAwAAAAcAAAAGAAAASwAAAEAAAAAwAAAABQAAACAAAAABAAAAAQAAABAAAAAAAAAAAAAAAA8BAACAAAAAAAAAAAAAAAAPAQAAgAAAAFIAAABwAQAAAgAAABAAAAAHAAAAAAAAAAAAAAC8AgAAAAAAAAECAiJTAHkAcwB0AGUAbQAAAAAAAAAAAAAAAAAAAAAAAAAAAAAAAAAAAAAAAAAAAAAAAAAAAAAAAAAAAAAAAAAAAAAAAAAAAAAEAAA+AAAAUFbwAft/AAAJAAAAAAAAAAkAAABdBAAApZtMl/p/AABGBwAAdAEAANEFAAAAAAAA+ODvmi0AAAAAAAAARgcAAHQBAADRBQAAAAAAALEBAACRTzkC+38AAAAAAAAAAAAAIAcD//p/AAAAAAAAAAAAAAAAAAAAAAAAyLAO//p/AAAAAAAAAAAAAMDf75otAAAA/v////////8AAAAAAAAAAAAAAAAAAAAA2slr2EcgAAC2eu/+AAAAAPIsBhiqDgAAMJM5fbEBAACQdnZ2sQEAAFDi75otAAAAAAAAAAAAAAAHAAAAAAAAAAAAAAAAAAAAjOHvmmR2AAgAAAAAJQAAAAwAAAACAAAAJwAAABgAAAADAAAAAAAAAAAAAAAAAAAAJQAAAAwAAAADAAAATAAAAGQAAAAAAAAAAAAAAP//////////AAAAABYAAAAAAAAANQAAACEA8AAAAAAAAAAAAAAAgD8AAAAAAAAAAAAAgD8AAAAAAAAAAAAAAAAAAAAAAAAAAAAAAAAAAAAAAAAAACUAAAAMAAAAAAAAgCgAAAAMAAAAAwAAACcAAAAYAAAAAwAAAAAAAAAAAAAAAAAAACUAAAAMAAAAAwAAAEwAAABkAAAAAAAAAAAAAAD//////////wAAAAAWAAAAAAEAAAAAAAAhAPAAAAAAAAAAAAAAAIA/AAAAAAAAAAAAAIA/AAAAAAAAAAAAAAAAAAAAAAAAAAAAAAAAAAAAAAAAAAAlAAAADAAAAAAAAIAoAAAADAAAAAMAAAAnAAAAGAAAAAMAAAAAAAAAAAAAAAAAAAAlAAAADAAAAAMAAABMAAAAZAAAAAAAAAAAAAAA//////////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8AAAAAACUAAAAMAAAAAwAAAEwAAABkAAAAAAAAABYAAAD/AAAASgAAAAAAAAAWAAAAAAEAADUAAAAhAPAAAAAAAAAAAAAAAIA/AAAAAAAAAAAAAIA/AAAAAAAAAAAAAAAAAAAAAAAAAAAAAAAAAAAAAAAAAAAlAAAADAAAAAAAAIAoAAAADAAAAAMAAAAnAAAAGAAAAAMAAAAAAAAA////AAAAAAAlAAAADAAAAAMAAABMAAAAZAAAAAkAAAAnAAAAHwAAAEoAAAAJAAAAJwAAABcAAAAkAAAAIQDwAAAAAAAAAAAAAACAPwAAAAAAAAAAAACAPwAAAAAAAAAAAAAAAAAAAAAAAAAAAAAAAAAAAAAAAAAAJQAAAAwAAAAAAACAKAAAAAwAAAADAAAAUgAAAHABAAADAAAA4P///wAAAAAAAAAAAAAAAJABAAAAAAABAAAAAGEAcgBpAGEAbAAAAAAAAAAAAAAAAAAAAAAAAAAAAAAAAAAAAAAAAAAAAAAAAAAAAAAAAAAAAAAAAAAAAAAAAAAAAP//AAAAAAEAAAAA/6EGsQEAAAAAAAAAAAAAAQAAAAAAAACg9Fx2sQEAAPAFYgaxAQAAwHpt8FH41QECAAAAAAAAAABK2Jb6fwAAyErYlvp/AAADAAAAAAAAACja3Zb6fwAA6N7dlvp/AAAgBwP/+n8AAOBOagaxAQAAAgAAAAAAAADIsA7/+n8AAAAAAAAAAAAAQeg4Co7cAAACAAAAAAAAAAAAAAAAAAAAAAAAAAAAAAAK0GrYRyAAAAAAAAAAAAAA6N7dlvp/AADg////AAAAAJB2dnaxAQAAOMrumi0AAAAAAAAAAAAAAAYAAAAAAAAAAAAAAAAAAABcye6aZHYACAAAAAAlAAAADAAAAAMAAAAYAAAADAAAAAAAAAASAAAADAAAAAEAAAAWAAAADAAAAAgAAABUAAAAVAAAAAoAAAAnAAAAHgAAAEoAAAABAAAA0XbJQasKyUEKAAAASwAAAAEAAABMAAAABAAAAAkAAAAnAAAAIAAAAEsAAABQAAAAWAAAABUAAAAWAAAADAAAAAAAAAAlAAAADAAAAAIAAAAnAAAAGAAAAAQAAAAAAAAA////AAAAAAAlAAAADAAAAAQAAABMAAAAZAAAACkAAAAZAAAA9gAAAEoAAAApAAAAGQAAAM4AAAAyAAAAIQDwAAAAAAAAAAAAAACAPwAAAAAAAAAAAACAPwAAAAAAAAAAAAAAAAAAAAAAAAAAAAAAAAAAAAAAAAAAJQAAAAwAAAAAAACAKAAAAAwAAAAEAAAAJwAAABgAAAAEAAAAAAAAAP///wAAAAAAJQAAAAwAAAAEAAAATAAAAGQAAAApAAAAGQAAAPYAAABHAAAAKQAAABkAAADOAAAALwAAACEA8AAAAAAAAAAAAAAAgD8AAAAAAAAAAAAAgD8AAAAAAAAAAAAAAAAAAAAAAAAAAAAAAAAAAAAAAAAAACUAAAAMAAAAAAAAgCgAAAAMAAAABAAAACcAAAAYAAAABAAAAAAAAAD///8AAAAAACUAAAAMAAAABAAAAEwAAABkAAAAKQAAADMAAACeAAAARwAAACkAAAAzAAAAdgAAABUAAAAhAPAAAAAAAAAAAAAAAIA/AAAAAAAAAAAAAIA/AAAAAAAAAAAAAAAAAAAAAAAAAAAAAAAAAAAAAAAAAAAlAAAADAAAAAAAAIAoAAAADAAAAAQAAABSAAAAcAEAAAQAAADw////AAAAAAAAAAAAAAAAkAEAAAAAAAEAAAAAcwBlAGcAbwBlACAAdQBpAAAAAAAAAAAAAAAAAAAAAAAAAAAAAAAAAAAAAAAAAAAAAAAAAAAAAAAAAAAAAAAAAAAAAAAAAAAAAAAAAAAAAAAAAAAACAAAAAAAAAAAAAAAAAAAAJAKawYAAIA/HDwAlgAAgD8AAIA/AACAP/7/////////MNLumi0AAACQCmsGAAAAAP////8AAAAAAAAAAAAAAAAIAAAAAAAAACAHA//6fwAAEPdqBgAAgD8cPACWAAAAAMiwDv/6fwAAAAAAAAAAAACh6DgKjtwAAAAIAAAAAAAAAAAAAAAAAAAAAAAAAAAAAKrRathHIAAAAAAAAAAAAACwRwMCAACAP/D///8AAAAAkHZ2drEBAADYyu6aLQAAAAAAAAAAAAAACQAAAAAAAAAAAAAAAAAAAPzJ7ppkdgAIAAAAACUAAAAMAAAABAAAABgAAAAMAAAAAAAAABIAAAAMAAAAAQAAAB4AAAAYAAAAKQAAADMAAACfAAAASAAAACUAAAAMAAAABAAAAFQAAACoAAAAKgAAADMAAACdAAAARwAAAAEAAADRdslBqwrJQSoAAAAzAAAADwAAAEwAAAAAAAAAAAAAAAAAAAD//////////2wAAABHAHUAcwB0AGEAdgBvACAAUwBlAGcAbwB2AGkAYQAAAAsAAAAJAAAABwAAAAUAAAAIAAAACAAAAAkAAAAEAAAACQAAAAgAAAAJAAAACQAAAAgAAAAEAAAACAAAAEsAAABAAAAAMAAAAAUAAAAgAAAAAQAAAAEAAAAQAAAAAAAAAAAAAAAPAQAAgAAAAAAAAAAAAAAADwEAAIAAAAAlAAAADAAAAAIAAAAnAAAAGAAAAAUAAAAAAAAA////AAAAAAAlAAAADAAAAAUAAABMAAAAZAAAAAAAAABQAAAADgEAAHwAAAAAAAAAUAAAAA8BAAAtAAAAIQDwAAAAAAAAAAAAAACAPwAAAAAAAAAAAACAPwAAAAAAAAAAAAAAAAAAAAAAAAAAAAAAAAAAAAAAAAAAJQAAAAwAAAAAAACAKAAAAAwAAAAFAAAAJwAAABgAAAAFAAAAAAAAAP///wAAAAAAJQAAAAwAAAAFAAAATAAAAGQAAAAJAAAAUAAAAP8AAABcAAAACQAAAFAAAAD3AAAADQAAACEA8AAAAAAAAAAAAAAAgD8AAAAAAAAAAAAAgD8AAAAAAAAAAAAAAAAAAAAAAAAAAAAAAAAAAAAAAAAAACUAAAAMAAAAAAAAgCgAAAAMAAAABQAAACUAAAAMAAAAAQAAABgAAAAMAAAAAAAAABIAAAAMAAAAAQAAAB4AAAAYAAAACQAAAFAAAAAAAQAAXQAAACUAAAAMAAAAAQAAAFQAAACsAAAACgAAAFAAAABhAAAAXAAAAAEAAADRdslBqwrJQQoAAABQAAAAEAAAAEwAAAAAAAAAAAAAAAAAAAD//////////2wAAABHAHUAcwB0AGEAdgBvACAAUwBlAGcAbwB2AGkAYQAgAAgAAAAHAAAABQAAAAQAAAAGAAAABQAAAAcAAAADAAAABgAAAAYAAAAHAAAABwAAAAUAAAADAAAABgAAAAMAAABLAAAAQAAAADAAAAAFAAAAIAAAAAEAAAABAAAAEAAAAAAAAAAAAAAADwEAAIAAAAAAAAAAAAAAAA8BAACAAAAAJQAAAAwAAAACAAAAJwAAABgAAAAFAAAAAAAAAP///wAAAAAAJQAAAAwAAAAFAAAATAAAAGQAAAAJAAAAYAAAAP8AAABsAAAACQAAAGAAAAD3AAAADQAAACEA8AAAAAAAAAAAAAAAgD8AAAAAAAAAAAAAgD8AAAAAAAAAAAAAAAAAAAAAAAAAAAAAAAAAAAAAAAAAACUAAAAMAAAAAAAAgCgAAAAMAAAABQAAACUAAAAMAAAAAQAAABgAAAAMAAAAAAAAABIAAAAMAAAAAQAAAB4AAAAYAAAACQAAAGAAAAAAAQAAbQAAACUAAAAMAAAAAQAAAFQAAACoAAAACgAAAGAAAABYAAAAbAAAAAEAAADRdslBqwrJQQoAAABgAAAADwAAAEwAAAAAAAAAAAAAAAAAAAD//////////2wAAABWAGkAYwBlAC0AUAByAGUAcwBpAGQAZQBuAHQAZQBpAAcAAAADAAAABQAAAAYAAAAEAAAABgAAAAQAAAAGAAAABQAAAAMAAAAHAAAABgAAAAcAAAAEAAAABgAAAEsAAABAAAAAMAAAAAUAAAAgAAAAAQAAAAEAAAAQAAAAAAAAAAAAAAAPAQAAgAAAAAAAAAAAAAAADwEAAIAAAAAlAAAADAAAAAIAAAAnAAAAGAAAAAUAAAAAAAAA////AAAAAAAlAAAADAAAAAUAAABMAAAAZAAAAAkAAABwAAAABQEAAHwAAAAJAAAAcAAAAP0AAAANAAAAIQDwAAAAAAAAAAAAAACAPwAAAAAAAAAAAACAPwAAAAAAAAAAAAAAAAAAAAAAAAAAAAAAAAAAAAAAAAAAJQAAAAwAAAAAAACAKAAAAAwAAAAFAAAAJQAAAAwAAAABAAAAGAAAAAwAAAAAAAAAEgAAAAwAAAABAAAAFgAAAAwAAAAAAAAAVAAAAEQBAAAKAAAAcAAAAAQBAAB8AAAAAQAAANF2yUGrCslBCgAAAHAAAAApAAAATAAAAAQAAAAJAAAAcAAAAAYBAAB9AAAAoAAAAEYAaQByAG0AYQBkAG8AIABwAG8AcgA6ACAARwBVAFMAVABBAFYATwAgAEwATwBSAEUATgBaAE8AIABTAEUARwBPAFYASQBBACAAVgBFAFIAQQBBAAYAAAADAAAABAAAAAkAAAAGAAAABwAAAAcAAAADAAAABwAAAAcAAAAEAAAAAwAAAAMAAAAIAAAACAAAAAYAAAAFAAAABwAAAAcAAAAJAAAAAwAAAAUAAAAJAAAABwAAAAYAAAAIAAAABgAAAAkAAAADAAAABgAAAAYAAAAIAAAACQAAAAcAAAADAAAABwAAAAMAAAAHAAAABgAAAAcAAAAHAAAAFgAAAAwAAAAAAAAAJQAAAAwAAAACAAAADgAAABQAAAAAAAAAEAAAABQAAAA=</Object>
</Signature>
</file>

<file path=_xmlsignatures/sig4.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VFOzvVuM9OPKHPSLQaugogKQvQcJAc9HelNU2+4wbCg=</DigestValue>
    </Reference>
    <Reference Type="http://www.w3.org/2000/09/xmldsig#Object" URI="#idOfficeObject">
      <DigestMethod Algorithm="http://www.w3.org/2001/04/xmlenc#sha256"/>
      <DigestValue>+LkxhSBu0Juxms533rdVNsNiws/SeH7ePmwk6hEAr+g=</DigestValue>
    </Reference>
    <Reference Type="http://uri.etsi.org/01903#SignedProperties" URI="#idSignedProperties">
      <Transforms>
        <Transform Algorithm="http://www.w3.org/TR/2001/REC-xml-c14n-20010315"/>
      </Transforms>
      <DigestMethod Algorithm="http://www.w3.org/2001/04/xmlenc#sha256"/>
      <DigestValue>WDMkysRF+ldUd75ysmwOi9HFTKp6yqKoQTb434WZzrI=</DigestValue>
    </Reference>
    <Reference Type="http://www.w3.org/2000/09/xmldsig#Object" URI="#idValidSigLnImg">
      <DigestMethod Algorithm="http://www.w3.org/2001/04/xmlenc#sha256"/>
      <DigestValue>IR8avzYAE4DRL/z2NQMhVcY19BizVRyPkmORL4QsZ3U=</DigestValue>
    </Reference>
    <Reference Type="http://www.w3.org/2000/09/xmldsig#Object" URI="#idInvalidSigLnImg">
      <DigestMethod Algorithm="http://www.w3.org/2001/04/xmlenc#sha256"/>
      <DigestValue>0ac9zSY9u1RjkLgqnc5YWg0XsSQ5iivx5foGhFrOmaY=</DigestValue>
    </Reference>
  </SignedInfo>
  <SignatureValue>fNcKStWJDQQH/LNsBar1qiRw7ES/dNoxGiARaZmqPXNiVeXKZNkMb2/6WyQr8+nAERh5d/JUCfJb
KWWcQEAoxTdoiwlJhhTFecGbVZ8p3aAxO9q/ICdnNnDwgJUNc+MWgJWNaEwYWTVw+tQRKdNWrvqI
dt6VUshX0COUcAyURfV8q+ir+jsAqe+19/HjZTvPzkoNxsV5PYnyW415HJFwXkuIKmvgtZssfJ1h
jdLtCCvw1dkOf43IJqgYBuBVNg3TO3XjEsDPg5Xk5jV9CCfGtC2pMbYjuomnVdKrTvpAsDqksGSG
iE990Hc65rjciL+4sXJQNMAJS4T02FrUAGWV/g==</SignatureValue>
  <KeyInfo>
    <X509Data>
      <X509Certificate>MIIICDCCBfCgAwIBAgIIQpSEuVXVyvAwDQYJKoZIhvcNAQELBQAwWzEXMBUGA1UEBRMOUlVDIDgwMDUwMTcyLTExGjAYBgNVBAMTEUNBLURPQ1VNRU5UQSBTLkEuMRcwFQYDVQQKEw5ET0NVTUVOVEEgUy5BLjELMAkGA1UEBhMCUFkwHhcNMTkwODEzMTQwODAzWhcNMjEwODEyMTQxODAzWjCBpTELMAkGA1UEBhMCUFkxFTATBgNVBAQMDFNFR09WSUEgVkVSQTESMBAGA1UEBRMJQ0kxMjg4ODg4MRgwFgYDVQQqDA9HVVNUQVZPIExPUkVOWk8xFzAVBgNVBAoMDlBFUlNPTkEgRklTSUNBMREwDwYDVQQLDAhGSVJNQSBGMjElMCMGA1UEAwwcR1VTVEFWTyBMT1JFTlpPIFNFR09WSUEgVkVSQTCCASIwDQYJKoZIhvcNAQEBBQADggEPADCCAQoCggEBALDjxsV0+QRILYutJT/VOl56jdgfe5iOteMkNH9WB+NLrmaHLYPNAvQFFN+GCDI6RNFVOVwVM7TPTH1kANzGUkt8TwSrmh6YD7+IZSkLabMhhSeAO366SMAb42Yl4eY8zOo1F2nX9ij4qtPre+YUmgTtnHXAh/vmzwaXZZ/6B3pa0o9tVMmq9DZQmlqTfa77uhXKqhkq0qkxL2f+wf6v3PgZRTLEswH/wEz+qbCZop4okbesh3oGO4YGLr7ApoWnx+NZ0l9nX/sl/2YcqKPkg//VmUxN74rXOnsaeLbbQZZx1dQJa110bdJqQrh1HCWqkmkG3UnBL8G1iU969lAeu10CAwEAAaOCA4MwggN/MAwGA1UdEwEB/wQCMAAwDgYDVR0PAQH/BAQDAgXgMCoGA1UdJQEB/wQgMB4GCCsGAQUFBwMBBggrBgEFBQcDAgYIKwYBBQUHAwQwHQYDVR0OBBYEFAD6vHcdvAzpiz7Vl929hGlgT/TQMIGWBggrBgEFBQcBAQSBiTCBhjA5BggrBgEFBQcwAYYtaHR0cDovL3d3dy5kb2N1bWVudGEuY29tLnB5L2Zpcm1hZGlnaXRhbC9vc2NwMEkGCCsGAQUFBzAChj1odHRwczovL3d3dy5kb2N1bWVudGEuY29tLnB5L2Zpcm1hZGlnaXRhbC9kZXNjYXJnYXMvY2Fkb2MuY3J0MB8GA1UdIwQYMBaAFEAmrCZcYo/G9QJU5I3BGibW7qWyME8GA1UdHwRIMEYwRKBCoECGPmh0dHBzOi8vd3d3LmRvY3VtZW50YS5jb20ucHkvZmlybWFkaWdpdGFsL2Rlc2Nhcmdhcy9jcmxkb2MuY3JsMCgGA1UdEQQhMB+BHWd1c3Rhdm8uc2Vnb3ZpYUBhdmFsb24uY29tLnB5MIIB3QYDVR0gBIIB1DCCAdAwggHMBg4rBgEEAYL5OwEBAQYBATCCAbgwPwYIKwYBBQUHAgEWM2h0dHBzOi8vd3d3LmRvY3VtZW50YS5jb20ucHkvZmlybWFkaWdpdGFsL2Rlc2NhcmdhczCBwAYIKwYBBQUHAgIwgbMagbBFc3RlIGVzIHVuIGNlcnRpZmljYWRvIGRlIHBlcnNvbmEgZu1zaWNhIGN1eWEgY2xhdmUgcHJpdmFkYSBlc3ThIGNvbnRlbmlkYSBlbiB1biBt82R1bG8gZGUgaGFyZHdhcmUgc2VndXJvIHkgc3UgZmluYWxpZGFkIGVzIGF1dGVudGljYXIgYSBzdSB0aXR1bGFyIG8gZ2VuZXJhciBmaXJtYXMgZGlnaXRhbGVzLjCBsQYIKwYBBQUHAgIwgaQagaFUaGlzIGlzIGFuIGVuZCB1c2VyIGNlcnRpZmljYXRlIHdob3NlIHByaXZhdGUga2V5IGlzIGVtYmVkZGVkIHdpdGhpbiBhIHNlY3VyZSBoYXJkd2FyZSBtb2R1bGUgdGhhdCBhaW1zIHRvIGF1dGhlbnRpY2F0ZSBpdHMgb3duZXIgb3IgZ2VuZXJhdGUgZGlnaXRhbCBzaWduYXR1cmVzLjANBgkqhkiG9w0BAQsFAAOCAgEAVgW7j01O3WmDeULO7lgR6qkQXr4koHeWcBNp9nUgXxBZCFIM7aCyYHOT4HIqIcmtShxRjgAqorqyH3H7lqhAJdVdcmHdiz/7/rP/9v0Adk3vFtGauBhBYexIeipl2VzwGUQ3syMkkNWqhy8Tk8g7SkFsOMp6f0TN8vWIVW+hxg5v8ODukHmfXFyDLrkGFxGc+2LT64jPBfEnUgrSrMwwTT2H7OLJzNDQbTAa2l5Tn6rLCsnw+DwvaosIDMsdVxZ1ngVP8kb/uU/71dEhx7qqzmZweO3OS5q2cW2bPznopoqUWaSpMNYhkh5WNAiXbfcdKYV47WRtA7rBUqPlFCpJ9khvA/R4iC8Qgo6Uywgbu72Vr0PQdBbrAfzVfTo+umY+B127ZcXXcM/Dn9vHrVvK819QOrDN4+nZeqQbVqUncw4ZMtbziDsNAHeK5hPE47PbncjD5nHEIZtsI8hoqXb8tiPstduYkyvt6HBKRtaDm5abUFRA3bFojXB7yvvEUXSZgAOfVw67UBCEnPKyrnUEuUb4v2aTXAzA6Mbbirl8+oS24qbRFls6dkrQuqACB56WlzOGihc9axzHb9oeTKwAlta2sIjS2q3n3zXEPA6HPqxJqbrFZtL73MX7mVjR6SpmWHIOceNbhJrQfBcrDGcdy0vyESJzRRE8eZcUIRmrFyU=</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Transform>
          <Transform Algorithm="http://www.w3.org/TR/2001/REC-xml-c14n-20010315"/>
        </Transforms>
        <DigestMethod Algorithm="http://www.w3.org/2001/04/xmlenc#sha256"/>
        <DigestValue>SvtLgLHWwOe2+41fuNrh9MPG5Bh3+j+tOUplp0lR7Bs=</DigestValue>
      </Reference>
      <Reference URI="/xl/calcChain.xml?ContentType=application/vnd.openxmlformats-officedocument.spreadsheetml.calcChain+xml">
        <DigestMethod Algorithm="http://www.w3.org/2001/04/xmlenc#sha256"/>
        <DigestValue>SqpYC5/14lNwKk7+KBP07EZ4sZac0eTofWUGWiBU1bo=</DigestValue>
      </Reference>
      <Reference URI="/xl/comments1.xml?ContentType=application/vnd.openxmlformats-officedocument.spreadsheetml.comments+xml">
        <DigestMethod Algorithm="http://www.w3.org/2001/04/xmlenc#sha256"/>
        <DigestValue>dj46mCEo3NAeuRogmgy49aJTqfbX0/eIqs3gnVV2/JY=</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YHVu9mfH7V1ojJZZGe0raSx5xHTqsPuldcEKZklKsN8=</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LTdoXsbqg2CimSiOSPgxq3wBxs/dfjOovnwDkc8k/dE=</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LTdoXsbqg2CimSiOSPgxq3wBxs/dfjOovnwDkc8k/dE=</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LTdoXsbqg2CimSiOSPgxq3wBxs/dfjOovnwDkc8k/dE=</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fNs94qbZ7SnZ1EAViIPOZf0qbzPZdDm1Oq9dFuuYn0s=</DigestValue>
      </Reference>
      <Reference URI="/xl/drawings/drawing1.xml?ContentType=application/vnd.openxmlformats-officedocument.drawing+xml">
        <DigestMethod Algorithm="http://www.w3.org/2001/04/xmlenc#sha256"/>
        <DigestValue>HKyZ+6PyU4zGVHYjrcyRuIvAXoArNo2kHgtHRpAwV8s=</DigestValue>
      </Reference>
      <Reference URI="/xl/drawings/vmlDrawing1.vml?ContentType=application/vnd.openxmlformats-officedocument.vmlDrawing">
        <DigestMethod Algorithm="http://www.w3.org/2001/04/xmlenc#sha256"/>
        <DigestValue>ByU0RZm/6icBljsn7ZbFGjsBet5qa2JnHkps4R3xgNM=</DigestValue>
      </Reference>
      <Reference URI="/xl/drawings/vmlDrawing2.vml?ContentType=application/vnd.openxmlformats-officedocument.vmlDrawing">
        <DigestMethod Algorithm="http://www.w3.org/2001/04/xmlenc#sha256"/>
        <DigestValue>HsJcxbVe+qNWxY5ZMwVTCTUPtLZMgAS5YepPmMO3/SI=</DigestValue>
      </Reference>
      <Reference URI="/xl/drawings/vmlDrawing3.vml?ContentType=application/vnd.openxmlformats-officedocument.vmlDrawing">
        <DigestMethod Algorithm="http://www.w3.org/2001/04/xmlenc#sha256"/>
        <DigestValue>vrQwKwn3ikDv5LsBfX7GiarfUMqTH/otu6928+bWoQs=</DigestValue>
      </Reference>
      <Reference URI="/xl/drawings/vmlDrawing4.vml?ContentType=application/vnd.openxmlformats-officedocument.vmlDrawing">
        <DigestMethod Algorithm="http://www.w3.org/2001/04/xmlenc#sha256"/>
        <DigestValue>QDTYbq/eg3wR4MtrDEepI+nKnYr/Hfugxd1W1BgUgS8=</DigestValue>
      </Reference>
      <Reference URI="/xl/drawings/vmlDrawing5.vml?ContentType=application/vnd.openxmlformats-officedocument.vmlDrawing">
        <DigestMethod Algorithm="http://www.w3.org/2001/04/xmlenc#sha256"/>
        <DigestValue>4kGGSF0qJt6VJoFrulYlLObjjmf0cfYhyQWDSxEwv9s=</DigestValue>
      </Reference>
      <Reference URI="/xl/media/image1.emf?ContentType=image/x-emf">
        <DigestMethod Algorithm="http://www.w3.org/2001/04/xmlenc#sha256"/>
        <DigestValue>H/w1GFhLXnY6BNx2PhlIQZFDdVTtUk7bFhR8tTggslE=</DigestValue>
      </Reference>
      <Reference URI="/xl/media/image2.emf?ContentType=image/x-emf">
        <DigestMethod Algorithm="http://www.w3.org/2001/04/xmlenc#sha256"/>
        <DigestValue>aaajaZRwcG8YOW4RiuNR4Y3+NIqz/YpwOzpC0Ui/UdA=</DigestValue>
      </Reference>
      <Reference URI="/xl/media/image3.emf?ContentType=image/x-emf">
        <DigestMethod Algorithm="http://www.w3.org/2001/04/xmlenc#sha256"/>
        <DigestValue>a1swBCWxxcOQpjnArNkABKyvPd/36OpNmkDu20mvids=</DigestValue>
      </Reference>
      <Reference URI="/xl/media/image4.emf?ContentType=image/x-emf">
        <DigestMethod Algorithm="http://www.w3.org/2001/04/xmlenc#sha256"/>
        <DigestValue>ekTmrI9qzXL3QxlVKVT98wSAyIBnG3BWdg+GJjyoAuQ=</DigestValue>
      </Reference>
      <Reference URI="/xl/media/image5.emf?ContentType=image/x-emf">
        <DigestMethod Algorithm="http://www.w3.org/2001/04/xmlenc#sha256"/>
        <DigestValue>9r1qjwkCEJOrWb0ZmN9CIP2w3mxOtiMbqSlF0m8tdMA=</DigestValue>
      </Reference>
      <Reference URI="/xl/printerSettings/printerSettings1.bin?ContentType=application/vnd.openxmlformats-officedocument.spreadsheetml.printerSettings">
        <DigestMethod Algorithm="http://www.w3.org/2001/04/xmlenc#sha256"/>
        <DigestValue>YmlNx0fbwwNBEGF0RvxQdFOj8ICfW2aC5ya0H7vEQfw=</DigestValue>
      </Reference>
      <Reference URI="/xl/printerSettings/printerSettings2.bin?ContentType=application/vnd.openxmlformats-officedocument.spreadsheetml.printerSettings">
        <DigestMethod Algorithm="http://www.w3.org/2001/04/xmlenc#sha256"/>
        <DigestValue>xsCjjPzCWd5UTOKxf9cRsV8M4zHH+quoJqAf9b+vaZI=</DigestValue>
      </Reference>
      <Reference URI="/xl/printerSettings/printerSettings3.bin?ContentType=application/vnd.openxmlformats-officedocument.spreadsheetml.printerSettings">
        <DigestMethod Algorithm="http://www.w3.org/2001/04/xmlenc#sha256"/>
        <DigestValue>FLifMMW5UlLOUkpcqJGjhMbaevjgUnUQwEEg5oUA/N4=</DigestValue>
      </Reference>
      <Reference URI="/xl/printerSettings/printerSettings4.bin?ContentType=application/vnd.openxmlformats-officedocument.spreadsheetml.printerSettings">
        <DigestMethod Algorithm="http://www.w3.org/2001/04/xmlenc#sha256"/>
        <DigestValue>8dq9D3+wycTd/6Z99wFMEMlVKFUQWTr4wt6E7nw1/Y0=</DigestValue>
      </Reference>
      <Reference URI="/xl/printerSettings/printerSettings5.bin?ContentType=application/vnd.openxmlformats-officedocument.spreadsheetml.printerSettings">
        <DigestMethod Algorithm="http://www.w3.org/2001/04/xmlenc#sha256"/>
        <DigestValue>Ik7rzi69RdvqvRaDrPoMKTh4ZHgUlx4hbxyJVwW2Q18=</DigestValue>
      </Reference>
      <Reference URI="/xl/sharedStrings.xml?ContentType=application/vnd.openxmlformats-officedocument.spreadsheetml.sharedStrings+xml">
        <DigestMethod Algorithm="http://www.w3.org/2001/04/xmlenc#sha256"/>
        <DigestValue>dEVlYMjn/T2L8fuW07yVaRza4cORTuUahk3Qio63RzI=</DigestValue>
      </Reference>
      <Reference URI="/xl/styles.xml?ContentType=application/vnd.openxmlformats-officedocument.spreadsheetml.styles+xml">
        <DigestMethod Algorithm="http://www.w3.org/2001/04/xmlenc#sha256"/>
        <DigestValue>HaqmaUN6rLKT1syysYu8fZl6UtrVNUGBxypCnMXP/MA=</DigestValue>
      </Reference>
      <Reference URI="/xl/theme/theme1.xml?ContentType=application/vnd.openxmlformats-officedocument.theme+xml">
        <DigestMethod Algorithm="http://www.w3.org/2001/04/xmlenc#sha256"/>
        <DigestValue>Q1Y4CPpXAEfTWbGgm5zElx8B0pHQK4RzdZXVzDJUMDc=</DigestValue>
      </Reference>
      <Reference URI="/xl/workbook.xml?ContentType=application/vnd.openxmlformats-officedocument.spreadsheetml.sheet.main+xml">
        <DigestMethod Algorithm="http://www.w3.org/2001/04/xmlenc#sha256"/>
        <DigestValue>ZOKBtElS2IYUm80TAv0u0C5U9iKpEZE++znhAVZY7hk=</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akUnFniyHKwcqVlub1OZRsfQvqGOzSpgPk/OZAPfvQY=</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G4fB2Vrf8KyAdhLiBGuydKBfDiUZuOfhnVshmpN+Exk=</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b1MQUVCmhQXYdYToMKZKh+xcYDt+Yv6QIM5V/T7KSB4=</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qHG/OymaPou4I0qSW0Y8/4NaGO2A2j7PweiYO7r7gxs=</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LF7UTF088hHJKAxD/om/otm5mfHVRsrAzh16ymO//YU=</DigestValue>
      </Reference>
      <Reference URI="/xl/worksheets/sheet1.xml?ContentType=application/vnd.openxmlformats-officedocument.spreadsheetml.worksheet+xml">
        <DigestMethod Algorithm="http://www.w3.org/2001/04/xmlenc#sha256"/>
        <DigestValue>ZwsTE9u9TclPNMeG6om2ETA3adETqnNW5uz+4VqSTPc=</DigestValue>
      </Reference>
      <Reference URI="/xl/worksheets/sheet2.xml?ContentType=application/vnd.openxmlformats-officedocument.spreadsheetml.worksheet+xml">
        <DigestMethod Algorithm="http://www.w3.org/2001/04/xmlenc#sha256"/>
        <DigestValue>PKGfMpEAgkSx/CCxn6OgPRZg6dVRRBj292D+lFJDIsk=</DigestValue>
      </Reference>
      <Reference URI="/xl/worksheets/sheet3.xml?ContentType=application/vnd.openxmlformats-officedocument.spreadsheetml.worksheet+xml">
        <DigestMethod Algorithm="http://www.w3.org/2001/04/xmlenc#sha256"/>
        <DigestValue>UBG2nz2fX+dslwTv0PpnRH+PoKbZTbIgL1VWdHwZQm0=</DigestValue>
      </Reference>
      <Reference URI="/xl/worksheets/sheet4.xml?ContentType=application/vnd.openxmlformats-officedocument.spreadsheetml.worksheet+xml">
        <DigestMethod Algorithm="http://www.w3.org/2001/04/xmlenc#sha256"/>
        <DigestValue>2yH1pto8IM0F4na0YzOqR6AEl/jvvR6jZ55a9Aq31SY=</DigestValue>
      </Reference>
      <Reference URI="/xl/worksheets/sheet5.xml?ContentType=application/vnd.openxmlformats-officedocument.spreadsheetml.worksheet+xml">
        <DigestMethod Algorithm="http://www.w3.org/2001/04/xmlenc#sha256"/>
        <DigestValue>lrqStwTRxhvfBYao+ZEDszpUI6l5WrG6/coKRmzPFE0=</DigestValue>
      </Reference>
    </Manifest>
    <SignatureProperties>
      <SignatureProperty Id="idSignatureTime" Target="#idPackageSignature">
        <mdssi:SignatureTime xmlns:mdssi="http://schemas.openxmlformats.org/package/2006/digital-signature">
          <mdssi:Format>YYYY-MM-DDThh:mm:ssTZD</mdssi:Format>
          <mdssi:Value>2020-03-13T16:45:56Z</mdssi:Value>
        </mdssi:SignatureTime>
      </SignatureProperty>
    </SignatureProperties>
  </Object>
  <Object Id="idOfficeObject">
    <SignatureProperties>
      <SignatureProperty Id="idOfficeV1Details" Target="#idPackageSignature">
        <SignatureInfoV1 xmlns="http://schemas.microsoft.com/office/2006/digsig">
          <SetupID>{956094DB-C4D3-4D68-A2E8-FCB9D662A2E8}</SetupID>
          <SignatureText>Gustavo Segovia</SignatureText>
          <SignatureImage/>
          <SignatureComments/>
          <WindowsVersion>10.0</WindowsVersion>
          <OfficeVersion>16.0.10356/14</OfficeVersion>
          <ApplicationVersion>16.0.10356</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2020-03-13T16:45:56Z</xd:SigningTime>
          <xd:SigningCertificate>
            <xd:Cert>
              <xd:CertDigest>
                <DigestMethod Algorithm="http://www.w3.org/2001/04/xmlenc#sha256"/>
                <DigestValue>8ruPGFunQVE5OrF2ojjQg6DC38jBx7b19x9dqMgnGkw=</DigestValue>
              </xd:CertDigest>
              <xd:IssuerSerial>
                <X509IssuerName>C=PY, O=DOCUMENTA S.A., CN=CA-DOCUMENTA S.A., SERIALNUMBER=RUC 80050172-1</X509IssuerName>
                <X509SerialNumber>4797605434600311536</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qTCCBZGgAwIBAgIQWC+ij8rcjflWoRe765RflzANBgkqhkiG9w0BAQsFADBvMQswCQYDVQQGEwJQWTErMCkGA1UECgwiTWluaXN0ZXJpbyBkZSBJbmR1c3RyaWEgeSBDb21lcmNpbzEzMDEGA1UEAwwqQXV0b3JpZGFkIENlcnRpZmljYWRvcmEgUmHDrXogZGVsIFBhcmFndWF5MB4XDTE2MDEyMTE3MzkwN1oXDTI2MDEyMTE3MzkwN1owWzEXMBUGA1UEBRMOUlVDIDgwMDUwMTcyLTExGjAYBgNVBAMTEUNBLURPQ1VNRU5UQSBTLkEuMRcwFQYDVQQKEw5ET0NVTUVOVEEgUy5BLjELMAkGA1UEBhMCUFkwggIiMA0GCSqGSIb3DQEBAQUAA4ICDwAwggIKAoICAQD945XFHgasDzMiYEmYi3plyca69N8oZ2P/hk+D/VTF+X5H6btEEiBu1KNEf35B5e2pyeOAOBsduFcJAgh3tjNAQGcY057ad1eCdBf6pbXv8Mhio0jlcGSvlmF+OVTTYvTUwF2HbgHDqOiQDJpnDzMhVXmNKfKH7W62QYKp0fKB8F8li1ChNt30za2bqzeTntqq3kCXHlhbjHlLMHqV76MgsEeHuSJMtxOBbQatlxyJRmcEfUyF/hu8A8q3caWLFOzfsJbTfpAxkxo3/ewkRVF/SAj70/3VBrw+IY/9TTTeS2oYrWkurC3tT5KTmwr1mMKIBprkVRVqzWuh+4HyPmgF/u4kqI6A8xiA1mdsk+hCP5zICkEv+qwjP9mK4pq1gTvjvuQ6sbu2+qBaUi5nTr/L81Y5vSvLOR0Hod7GmCx9p7JWMzEVAGmh28F0ZqPt5Ry37w4DLdtrBJPzdyso36OZseNaXM3puukBisbv2vyt2ydUvuLwEbl2oYDKcvfifCLauqlgwCv5BKFuxBDL/KKaxnJZBYKbEtgY9ztwYEY8xyAbyQqH/JAB88VW04vw7GVkdUPu7mw1udKafyJXRrqlsrAbCTWdtwYuXJPj3mi/x3z6+Fg1+kx9izYU/5+DtGLhk3YN0eIObqtjUjBhqT+u1rJ3iZtalwRtDBhEb5ehrQIDAQABo4ICUzCCAk8wEgYDVR0TAQH/BAgwBgEB/wIBADAOBgNVHQ8BAf8EBAMCAQYwHQYDVR0OBBYEFEAmrCZcYo/G9QJU5I3BGibW7qWyMB8GA1UdIwQYMBaAFMLEEfIqaEQMACjsTNYp25L7Xr3WMIGJBggrBgEFBQcBAQR9MHswPgYIKwYBBQUHMAKGMmh0dHA6Ly93d3cuYWNyYWl6Lmdvdi5weS9jcnQvYWNfcmFpel9weV9zaGEyNTYuY3J0MDkGCCsGAQUFBzABhi1odHRwOi8vd3d3LmRvY3VtZW50YS5jb20ucHkvZmlybWFkaWdpdGFsL29jc3AwggEdBgNVHSAEggEUMIIBEDCCAQwGA1UdIDCCAQMwNgYIKwYBBQUHAgEWKmh0dHA6Ly93d3cuYWNyYWl6Lmdvdi5weS9jcHMvcG9saXRpY2FzLnBkZjBmBggrBgEFBQcCAjBaGlhDZXJ0aWZpY2Fkb3MgZW1pdGlkb3MgZGVudHJvIGRlbCBtYXJjbyBkZSBsYSBQS0kgUGFyYWd1YXkgYmFqbyBsYSBqZXJhcnF1aWEgZGUgc3UgQUNSYWl6MGEGCCsGAQUFBwICMFUaU0lzc3VlZCBDZXJ0aWZpY2F0ZXMgaW4gdGhlIHNjb3BlIG9mIHRoZSBQS0kgUGFyYWd1YXkgdW5kZXIgdGhlIGhpZXJhY2h5IG9mIFJPT1QgQ0EuMDwGA1UdHwQ1MDMwMaAvoC2GK2h0dHA6Ly93d3cuYWNyYWl6Lmdvdi5weS9hcmwvYWNfcmFpel9weS5jcmwwDQYJKoZIhvcNAQELBQADggIBAGK+wo/po7oT9Qq40OltXGGgBIA3i4NGFQ5UBsWU3tI+O3jNkBi/9k/BkYHVT9UxWNHUxoZw+QJsAKl5f8wQksVH18Scq5Z+RUSBQ7v1hvvH1m2P7FXcB0nf+nwDVoDyGv57EmhKofwQibUzKajDts6JrsXyugQhVbLynSCw4qPMJLpImpL21LxxVMcryQMYymYUAr3DrMLOUuXxKLXCSOf8oP/PSmBvKldr2xeGJ5kowMxq0Af8mn7+pnm3yi0Ons5plFugKv3eSAmBY3zBS5NGPt9FFY/9FeNbCNXLEIRhaCx3T/6lSfIJZU5fCfLUY3y0hkSwuoK1gf/hHFyqyN/PrJ8E9PbyEzpMYwc51K+PhRRMcrJaD9txveHz8XjDrjjoISL+ZV54LMzUi5sF++nG79TLxDaC4vBtg6I8mOooFqzbsYgM3R4SaElTQIv6dSEZX1wKJXh25RbldqePe4Alnwe3vU97ZrTEpKPQkRM4lPJVElOicbYR1Wx5xrvyFucagF6IVeP4IZLJt1L4rbiSzPq027Q8jECgeJeRQWVKS8nQ8KyMfA0tgAuL3Vtub5pSbMI3xqtQwdJtOgwFj2iVp1BQv3XegF6OySbw/sk46AGWOTwb6vwUPq5TfnuNzO92keBxGg+aWylEC25zYFPYpAq384g5lmVaV53zmp1f</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Object Id="idValidSigLnImg">AQAAAGwAAAAAAAAAAAAAAA4BAAB/AAAAAAAAAAAAAACpGgAAkQwAACBFTUYAAAEA0BsAAKoAAAAGAAAAAAAAAAAAAAAAAAAAVgUAAAADAABYAQAAwQAAAAAAAAAAAAAAAAAAAMA/BQDo8QIACgAAABAAAAAAAAAAAAAAAEsAAAAQAAAAAAAAAAUAAAAeAAAAGAAAAAAAAAAAAAAADwEAAIAAAAAnAAAAGAAAAAEAAAAAAAAAAAAAAAAAAAAlAAAADAAAAAEAAABMAAAAZAAAAAAAAAAAAAAADgEAAH8AAAAAAAAAAAAAAA8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AOAQAAfwAAAAAAAAAAAAAADwEAAIAAAAAhAPAAAAAAAAAAAAAAAIA/AAAAAAAAAAAAAIA/AAAAAAAAAAAAAAAAAAAAAAAAAAAAAAAAAAAAAAAAAAAlAAAADAAAAAAAAIAoAAAADAAAAAEAAAAnAAAAGAAAAAEAAAAAAAAA8PDwAAAAAAAlAAAADAAAAAEAAABMAAAAZAAAAAAAAAAAAAAADgEAAH8AAAAAAAAAAAAAAA8BAACAAAAAIQDwAAAAAAAAAAAAAACAPwAAAAAAAAAAAACAPwAAAAAAAAAAAAAAAAAAAAAAAAAAAAAAAAAAAAAAAAAAJQAAAAwAAAAAAACAKAAAAAwAAAABAAAAJwAAABgAAAABAAAAAAAAAPDw8AAAAAAAJQAAAAwAAAABAAAATAAAAGQAAAAAAAAAAAAAAA4BAAB/AAAAAAAAAAAAAAAPAQAAgAAAACEA8AAAAAAAAAAAAAAAgD8AAAAAAAAAAAAAgD8AAAAAAAAAAAAAAAAAAAAAAAAAAAAAAAAAAAAAAAAAACUAAAAMAAAAAAAAgCgAAAAMAAAAAQAAACcAAAAYAAAAAQAAAAAAAADw8PAAAAAAACUAAAAMAAAAAQAAAEwAAABkAAAAAAAAAAAAAAAOAQAAfwAAAAAAAAAAAAAADwEAAIAAAAAhAPAAAAAAAAAAAAAAAIA/AAAAAAAAAAAAAIA/AAAAAAAAAAAAAAAAAAAAAAAAAAAAAAAAAAAAAAAAAAAlAAAADAAAAAAAAIAoAAAADAAAAAEAAAAnAAAAGAAAAAEAAAAAAAAA////AAAAAAAlAAAADAAAAAEAAABMAAAAZAAAAAAAAAAAAAAADgEAAH8AAAAAAAAAAAAAAA8BAACAAAAAIQDwAAAAAAAAAAAAAACAPwAAAAAAAAAAAACAPwAAAAAAAAAAAAAAAAAAAAAAAAAAAAAAAAAAAAAAAAAAJQAAAAwAAAAAAACAKAAAAAwAAAABAAAAJwAAABgAAAABAAAAAAAAAP///wAAAAAAJQAAAAwAAAABAAAATAAAAGQAAAAAAAAAAAAAAA4BAAB/AAAAAAAAAAAAAAAP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MMAAAAEAAAA9gAAABAAAADDAAAABAAAADQAAAANAAAAIQDwAAAAAAAAAAAAAACAPwAAAAAAAAAAAACAPwAAAAAAAAAAAAAAAAAAAAAAAAAAAAAAAAAAAAAAAAAAJQAAAAwAAAAAAACAKAAAAAwAAAABAAAAUgAAAHABAAABAAAA9f///wAAAAAAAAAAAAAAAJABAAAAAAABAAAAAHMAZQBnAG8AZQAgAHUAaQAAAAAAAAAAAAAAAAAAAAAAAAAAAAAAAAAAAAAAAAAAAAAAAAAAAAAAAAAAAAAAAAAAAAAAABk9Avt/AAAAAAAAAAAAACgSAAAAAAAAQAAAwPp/AADARvAB+38AAD6cTJf6fwAABAAAAAAAAADARvAB+38AABm875otAAAAAAAAAAAAAADA+v59sQEAAAAAAACxAQAASAAAAAAAAACwY6yX+n8AACBTtZf6fwAAwL+DlwAAAAABAAAAAAAAAI5/rJf6fwAAAADwAft/AAAAAAAAAAAAAAAAAAAAAAAAAAAAAAAAAADarWvYRyAAAHALAAAAAAAAkHZ2drEBAABovu+aLQAAAAAAAAAAAAAAAAAAAAAAAAAAAAAAAAAAAAAAAAAAAAAAyb3vmi0AAADfdUyXZHYACAAAAAAlAAAADAAAAAEAAAAYAAAADAAAAAAAAAASAAAADAAAAAEAAAAeAAAAGAAAAMMAAAAEAAAA9wAAABEAAAAlAAAADAAAAAEAAABUAAAAhAAAAMQAAAAEAAAA9QAAABAAAAABAAAA0XbJQasKyUHEAAAABAAAAAkAAABMAAAAAAAAAAAAAAAAAAAA//////////9gAAAAMQAzAC8AMwAvADIAMAAyADAAAAAGAAAABgAAAAQAAAAGAAAABAAAAAYAAAAGAAAABgAAAAYAAABLAAAAQAAAADAAAAAFAAAAIAAAAAEAAAABAAAAEAAAAAAAAAAAAAAADwEAAIAAAAAAAAAAAAAAAA8BAACAAAAAUgAAAHABAAACAAAAEAAAAAcAAAAAAAAAAAAAALwCAAAAAAAAAQICIlMAeQBzAHQAZQBtAAAAAAAAAAAAAAAAAAAAAAAAAAAAAAAAAAAAAAAAAAAAAAAAAAAAAAAAAAAAAAAAAAAAAAAAAAAAAAQAAD4AAABQVvAB+38AAAkAAAAAAAAACQAAAF0EAAClm0yX+n8AAEYHAAB0AQAA0QUAAAAAAAD44O+aLQAAAAAAAABGBwAAdAEAANEFAAAAAAAAsQEAAJFPOQL7fwAAAAAAAAAAAAAgBwP/+n8AAAAAAAAAAAAAAAAAAAAAAADIsA7/+n8AAAAAAAAAAAAAwN/vmi0AAAD+/////////wAAAAAAAAAAAAAAAAAAAADayWvYRyAAALZ67/4AAAAA8iwGGKoOAAAwkzl9sQEAAJB2dnaxAQAAUOLvmi0AAAAAAAAAAAAAAAcAAAAAAAAAAAAAAAAAAACM4e+aZHYACAAAAAAlAAAADAAAAAIAAAAnAAAAGAAAAAMAAAAAAAAAAAAAAAAAAAAlAAAADAAAAAMAAABMAAAAZAAAAAAAAAAAAAAA//////////8AAAAAFgAAAAAAAAA1AAAAIQDwAAAAAAAAAAAAAACAPwAAAAAAAAAAAACAPwAAAAAAAAAAAAAAAAAAAAAAAAAAAAAAAAAAAAAAAAAAJQAAAAwAAAAAAACAKAAAAAwAAAADAAAAJwAAABgAAAADAAAAAAAAAAAAAAAAAAAAJQAAAAwAAAADAAAATAAAAGQAAAAAAAAAAAAAAP//////////AAAAABYAAAAAAQAAAAAAACEA8AAAAAAAAAAAAAAAgD8AAAAAAAAAAAAAgD8AAAAAAAAAAAAAAAAAAAAAAAAAAAAAAAAAAAAAAAAAACUAAAAMAAAAAAAAgCgAAAAMAAAAAwAAACcAAAAYAAAAAwAAAAAAAAAAAAAAAAAAACUAAAAMAAAAAwAAAEwAAABkAAAAAAAAAAAAAAD//////////wABAAAWAAAAAAAAADUAAAAhAPAAAAAAAAAAAAAAAIA/AAAAAAAAAAAAAIA/AAAAAAAAAAAAAAAAAAAAAAAAAAAAAAAAAAAAAAAAAAAlAAAADAAAAAAAAIAoAAAADAAAAAMAAAAnAAAAGAAAAAMAAAAAAAAAAAAAAAAAAAAlAAAADAAAAAMAAABMAAAAZAAAAAAAAABLAAAA/wAAAEwAAAAAAAAASwAAAAABAAACAAAAIQDwAAAAAAAAAAAAAACAPwAAAAAAAAAAAACAPwAAAAAAAAAAAAAAAAAAAAAAAAAAAAAAAAAAAAAAAAAAJQAAAAwAAAAAAACAKAAAAAwAAAADAAAAJwAAABgAAAADAAAAAAAAAP///wAAAAAAJQAAAAwAAAADAAAATAAAAGQAAAAAAAAAFgAAAP8AAABKAAAAAAAAABYAAAAAAQAANQAAACEA8AAAAAAAAAAAAAAAgD8AAAAAAAAAAAAAgD8AAAAAAAAAAAAAAAAAAAAAAAAAAAAAAAAAAAAAAAAAACUAAAAMAAAAAAAAgCgAAAAMAAAAAwAAACcAAAAYAAAAAwAAAAAAAAD///8AAAAAACUAAAAMAAAAAwAAAEwAAABkAAAACQAAACcAAAAfAAAASgAAAAkAAAAnAAAAFwAAACQAAAAhAPAAAAAAAAAAAAAAAIA/AAAAAAAAAAAAAIA/AAAAAAAAAAAAAAAAAAAAAAAAAAAAAAAAAAAAAAAAAAAlAAAADAAAAAAAAIAoAAAADAAAAAMAAABSAAAAcAEAAAMAAADg////AAAAAAAAAAAAAAAAkAEAAAAAAAEAAAAAYQByAGkAYQBsAAAAAAAAAAAAAAAAAAAAAAAAAAAAAAAAAAAAAAAAAAAAAAAAAAAAAAAAAAAAAAAAAAAAAAAAAAAA//8AAAAAAQAAAAD/oQaxAQAAAAAAAAAAAAABAAAAAAAAAKD0XHaxAQAA8AViBrEBAADAem3wUfjVAQIAAAAAAAAAAErYlvp/AADIStiW+n8AAAMAAAAAAAAAKNrdlvp/AADo3t2W+n8AACAHA//6fwAA4E5qBrEBAAACAAAAAAAAAMiwDv/6fwAAAAAAAAAAAABB6DgKjtwAAAIAAAAAAAAAAAAAAAAAAAAAAAAAAAAAAArQathHIAAAAAAAAAAAAADo3t2W+n8AAOD///8AAAAAkHZ2drEBAAA4yu6aLQAAAAAAAAAAAAAABgAAAAAAAAAAAAAAAAAAAFzJ7ppkdgAIAAAAACUAAAAMAAAAAwAAABgAAAAMAAAAAAAAABIAAAAMAAAAAQAAABYAAAAMAAAACAAAAFQAAABUAAAACgAAACcAAAAeAAAASgAAAAEAAADRdslBqwrJQQoAAABLAAAAAQAAAEwAAAAEAAAACQAAACcAAAAgAAAASwAAAFAAAABYAAAAFQAAABYAAAAMAAAAAAAAACUAAAAMAAAAAgAAACcAAAAYAAAABAAAAAAAAAD///8AAAAAACUAAAAMAAAABAAAAEwAAABkAAAAKQAAABkAAAD2AAAASgAAACkAAAAZAAAAzgAAADIAAAAhAPAAAAAAAAAAAAAAAIA/AAAAAAAAAAAAAIA/AAAAAAAAAAAAAAAAAAAAAAAAAAAAAAAAAAAAAAAAAAAlAAAADAAAAAAAAIAoAAAADAAAAAQAAAAnAAAAGAAAAAQAAAAAAAAA////AAAAAAAlAAAADAAAAAQAAABMAAAAZAAAACkAAAAZAAAA9gAAAEcAAAApAAAAGQAAAM4AAAAvAAAAIQDwAAAAAAAAAAAAAACAPwAAAAAAAAAAAACAPwAAAAAAAAAAAAAAAAAAAAAAAAAAAAAAAAAAAAAAAAAAJQAAAAwAAAAAAACAKAAAAAwAAAAEAAAAJwAAABgAAAAEAAAAAAAAAP///wAAAAAAJQAAAAwAAAAEAAAATAAAAGQAAAApAAAAMwAAAJ4AAABHAAAAKQAAADMAAAB2AAAAFQAAACEA8AAAAAAAAAAAAAAAgD8AAAAAAAAAAAAAgD8AAAAAAAAAAAAAAAAAAAAAAAAAAAAAAAAAAAAAAAAAACUAAAAMAAAAAAAAgCgAAAAMAAAABAAAAFIAAABwAQAABAAAAPD///8AAAAAAAAAAAAAAACQAQAAAAAAAQAAAABzAGUAZwBvAGUAIAB1AGkAAAAAAAAAAAAAAAAAAAAAAAAAAAAAAAAAAAAAAAAAAAAAAAAAAAAAAAAAAAAAAAAAAAAAAAAAAAAAAAAAAAAAAAAAAAAIAAAAAAAAAAAAAAAAAAAAkAprBgAAgD8cPACWAACAPwAAgD8AAIA//v////////8w0u6aLQAAAJAKawYAAAAA/////wAAAAAAAAAAAAAAAAgAAAAAAAAAIAcD//p/AAAQ92oGAACAPxw8AJYAAAAAyLAO//p/AAAAAAAAAAAAAKHoOAqO3AAAAAgAAAAAAAAAAAAAAAAAAAAAAAAAAAAAqtFq2EcgAAAAAAAAAAAAALBHAwIAAIA/8P///wAAAACQdnZ2sQEAANjK7potAAAAAAAAAAAAAAAJAAAAAAAAAAAAAAAAAAAA/MnummR2AAgAAAAAJQAAAAwAAAAEAAAAGAAAAAwAAAAAAAAAEgAAAAwAAAABAAAAHgAAABgAAAApAAAAMwAAAJ8AAABIAAAAJQAAAAwAAAAEAAAAVAAAAKgAAAAqAAAAMwAAAJ0AAABHAAAAAQAAANF2yUGrCslBKgAAADMAAAAPAAAATAAAAAAAAAAAAAAAAAAAAP//////////bAAAAEcAdQBzAHQAYQB2AG8AIABTAGUAZwBvAHYAaQBhAAAACwAAAAkAAAAHAAAABQAAAAgAAAAIAAAACQAAAAQAAAAJAAAACAAAAAkAAAAJAAAACAAAAAQAAAAIAAAASwAAAEAAAAAwAAAABQAAACAAAAABAAAAAQAAABAAAAAAAAAAAAAAAA8BAACAAAAAAAAAAAAAAAAPAQAAgAAAACUAAAAMAAAAAgAAACcAAAAYAAAABQAAAAAAAAD///8AAAAAACUAAAAMAAAABQAAAEwAAABkAAAAAAAAAFAAAAAOAQAAfAAAAAAAAABQAAAADwEAAC0AAAAhAPAAAAAAAAAAAAAAAIA/AAAAAAAAAAAAAIA/AAAAAAAAAAAAAAAAAAAAAAAAAAAAAAAAAAAAAAAAAAAlAAAADAAAAAAAAIAoAAAADAAAAAUAAAAnAAAAGAAAAAUAAAAAAAAA////AAAAAAAlAAAADAAAAAUAAABMAAAAZAAAAAkAAABQAAAA/wAAAFwAAAAJAAAAUAAAAPcAAAANAAAAIQDwAAAAAAAAAAAAAACAPwAAAAAAAAAAAACAPwAAAAAAAAAAAAAAAAAAAAAAAAAAAAAAAAAAAAAAAAAAJQAAAAwAAAAAAACAKAAAAAwAAAAFAAAAJQAAAAwAAAABAAAAGAAAAAwAAAAAAAAAEgAAAAwAAAABAAAAHgAAABgAAAAJAAAAUAAAAAABAABdAAAAJQAAAAwAAAABAAAAVAAAAKwAAAAKAAAAUAAAAGEAAABcAAAAAQAAANF2yUGrCslBCgAAAFAAAAAQAAAATAAAAAAAAAAAAAAAAAAAAP//////////bAAAAEcAdQBzAHQAYQB2AG8AIABTAGUAZwBvAHYAaQBhACAACAAAAAcAAAAFAAAABAAAAAYAAAAFAAAABwAAAAMAAAAGAAAABgAAAAcAAAAHAAAABQAAAAMAAAAGAAAAAwAAAEsAAABAAAAAMAAAAAUAAAAgAAAAAQAAAAEAAAAQAAAAAAAAAAAAAAAPAQAAgAAAAAAAAAAAAAAADwEAAIAAAAAlAAAADAAAAAIAAAAnAAAAGAAAAAUAAAAAAAAA////AAAAAAAlAAAADAAAAAUAAABMAAAAZAAAAAkAAABgAAAA/wAAAGwAAAAJAAAAYAAAAPcAAAANAAAAIQDwAAAAAAAAAAAAAACAPwAAAAAAAAAAAACAPwAAAAAAAAAAAAAAAAAAAAAAAAAAAAAAAAAAAAAAAAAAJQAAAAwAAAAAAACAKAAAAAwAAAAFAAAAJQAAAAwAAAABAAAAGAAAAAwAAAAAAAAAEgAAAAwAAAABAAAAHgAAABgAAAAJAAAAYAAAAAABAABtAAAAJQAAAAwAAAABAAAAVAAAAKgAAAAKAAAAYAAAAFgAAABsAAAAAQAAANF2yUGrCslBCgAAAGAAAAAPAAAATAAAAAAAAAAAAAAAAAAAAP//////////bAAAAFYAaQBjAGUALQBQAHIAZQBzAGkAZABlAG4AdABlAAAABwAAAAMAAAAFAAAABgAAAAQAAAAGAAAABAAAAAYAAAAFAAAAAwAAAAcAAAAGAAAABwAAAAQAAAAGAAAASwAAAEAAAAAwAAAABQAAACAAAAABAAAAAQAAABAAAAAAAAAAAAAAAA8BAACAAAAAAAAAAAAAAAAPAQAAgAAAACUAAAAMAAAAAgAAACcAAAAYAAAABQAAAAAAAAD///8AAAAAACUAAAAMAAAABQAAAEwAAABkAAAACQAAAHAAAAAFAQAAfAAAAAkAAABwAAAA/QAAAA0AAAAhAPAAAAAAAAAAAAAAAIA/AAAAAAAAAAAAAIA/AAAAAAAAAAAAAAAAAAAAAAAAAAAAAAAAAAAAAAAAAAAlAAAADAAAAAAAAIAoAAAADAAAAAUAAAAlAAAADAAAAAEAAAAYAAAADAAAAAAAAAASAAAADAAAAAEAAAAWAAAADAAAAAAAAABUAAAARAEAAAoAAABwAAAABAEAAHwAAAABAAAA0XbJQasKyUEKAAAAcAAAACkAAABMAAAABAAAAAkAAABwAAAABgEAAH0AAACgAAAARgBpAHIAbQBhAGQAbwAgAHAAbwByADoAIABHAFUAUwBUAEEAVgBPACAATABPAFIARQBOAFoATwAgAFMARQBHAE8AVgBJAEEAIABWAEUAUgBBAAAABgAAAAMAAAAEAAAACQAAAAYAAAAHAAAABwAAAAMAAAAHAAAABwAAAAQAAAADAAAAAwAAAAgAAAAIAAAABgAAAAUAAAAHAAAABwAAAAkAAAADAAAABQAAAAkAAAAHAAAABgAAAAgAAAAGAAAACQAAAAMAAAAGAAAABgAAAAgAAAAJAAAABwAAAAMAAAAHAAAAAwAAAAcAAAAGAAAABwAAAAcAAAAWAAAADAAAAAAAAAAlAAAADAAAAAIAAAAOAAAAFAAAAAAAAAAQAAAAFAAAAA==</Object>
  <Object Id="idInvalidSigLnImg">AQAAAGwAAAAAAAAAAAAAAA4BAAB/AAAAAAAAAAAAAACpGgAAkQwAACBFTUYAAAEAcB8AALAAAAAGAAAAAAAAAAAAAAAAAAAAVgUAAAADAABYAQAAwQAAAAAAAAAAAAAAAAAAAMA/BQDo8QIACgAAABAAAAAAAAAAAAAAAEsAAAAQAAAAAAAAAAUAAAAeAAAAGAAAAAAAAAAAAAAADwEAAIAAAAAnAAAAGAAAAAEAAAAAAAAAAAAAAAAAAAAlAAAADAAAAAEAAABMAAAAZAAAAAAAAAAAAAAADgEAAH8AAAAAAAAAAAAAAA8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AOAQAAfwAAAAAAAAAAAAAADwEAAIAAAAAhAPAAAAAAAAAAAAAAAIA/AAAAAAAAAAAAAIA/AAAAAAAAAAAAAAAAAAAAAAAAAAAAAAAAAAAAAAAAAAAlAAAADAAAAAAAAIAoAAAADAAAAAEAAAAnAAAAGAAAAAEAAAAAAAAA8PDwAAAAAAAlAAAADAAAAAEAAABMAAAAZAAAAAAAAAAAAAAADgEAAH8AAAAAAAAAAAAAAA8BAACAAAAAIQDwAAAAAAAAAAAAAACAPwAAAAAAAAAAAACAPwAAAAAAAAAAAAAAAAAAAAAAAAAAAAAAAAAAAAAAAAAAJQAAAAwAAAAAAACAKAAAAAwAAAABAAAAJwAAABgAAAABAAAAAAAAAPDw8AAAAAAAJQAAAAwAAAABAAAATAAAAGQAAAAAAAAAAAAAAA4BAAB/AAAAAAAAAAAAAAAPAQAAgAAAACEA8AAAAAAAAAAAAAAAgD8AAAAAAAAAAAAAgD8AAAAAAAAAAAAAAAAAAAAAAAAAAAAAAAAAAAAAAAAAACUAAAAMAAAAAAAAgCgAAAAMAAAAAQAAACcAAAAYAAAAAQAAAAAAAADw8PAAAAAAACUAAAAMAAAAAQAAAEwAAABkAAAAAAAAAAAAAAAOAQAAfwAAAAAAAAAAAAAADwEAAIAAAAAhAPAAAAAAAAAAAAAAAIA/AAAAAAAAAAAAAIA/AAAAAAAAAAAAAAAAAAAAAAAAAAAAAAAAAAAAAAAAAAAlAAAADAAAAAAAAIAoAAAADAAAAAEAAAAnAAAAGAAAAAEAAAAAAAAA////AAAAAAAlAAAADAAAAAEAAABMAAAAZAAAAAAAAAAAAAAADgEAAH8AAAAAAAAAAAAAAA8BAACAAAAAIQDwAAAAAAAAAAAAAACAPwAAAAAAAAAAAACAPwAAAAAAAAAAAAAAAAAAAAAAAAAAAAAAAAAAAAAAAAAAJQAAAAwAAAAAAACAKAAAAAwAAAABAAAAJwAAABgAAAABAAAAAAAAAP///wAAAAAAJQAAAAwAAAABAAAATAAAAGQAAAAAAAAAAAAAAA4BAAB/AAAAAAAAAAAAAAAP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UAAAANwCAAAKAAAAAwAAABcAAAAQAAAACgAAAAMAAAAAAAAAAAAAAA4AAAAOAAAATAAAACgAAAB0AAAAaAIAAAAAAAAAAAAADgAAACgAAAAOAAAADgAAAAEAGAAAAAAAAAAAAAAAAAAAAAAAAAAAAAAAAAAKEi0AAAAAAAAAAAAFCRglQKEgOIweNIMAAAAAAAAAAAAAAAAJESoVJFoTpwAAAAcKDQcKDQcJDQ4WMShFrjFU1TJV1gECBAIDBAECBQoRKyZBowsTMQAAAAAAfqbJd6PIeqDCQFZ4JTd0Lk/HMVPSGy5uFiE4GypVJ0KnHjN9AAABAAAAAACcz+7S6ffb7fnC0t1haH0hMm8aLXIuT8ggOIwoRKslP58cK08AAAEAAAAAAMHg9P///////////+bm5k9SXjw/SzBRzTFU0y1NwSAyVzFGXwEBAgAACA8mnM/u69/SvI9jt4tgjIR9FBosDBEjMVTUMlXWMVPRKUSeDxk4AAAAAAAAAADT6ff///////+Tk5MjK0krSbkvUcsuT8YVJFoTIFIrSbgtTcEQHEcAAAAAAJzP7vT6/bTa8kRleixHhy1Nwi5PxiQtTnBwcJKSki81SRwtZAgOIwAAAAAAweD02+35gsLqZ5q6Jz1jNEJyOUZ4qamp+/v7////wdPeVnCJAQECAAAAAACv1/Ho8/ubzu6CwuqMudS3u769vb3////////////L5fZymsABAgMAAAAAAK/X8fz9/uLx+snk9uTy+vz9/v///////////////8vl9nKawAECAwYCAAAAotHvtdryxOL1xOL1tdry0+r32+350+r3tdryxOL1pdPvc5rAAQIDAAAAAABpj7ZnjrZqj7Zqj7ZnjrZtkbdukrdtkbdnjrZqj7ZojrZ3rdUCAwQAAAAAAAAAAAAAAAAAAAAAAAAAAAAAAAAAAAAAAAAAAAAAAAAAAAAAAAAAAAAAJwAAABgAAAABAAAAAAAAAP///wAAAAAAJQAAAAwAAAABAAAATAAAAGQAAAAiAAAABAAAAHEAAAAQAAAAIgAAAAQAAABQAAAADQAAACEA8AAAAAAAAAAAAAAAgD8AAAAAAAAAAAAAgD8AAAAAAAAAAAAAAAAAAAAAAAAAAAAAAAAAAAAAAAAAACUAAAAMAAAAAAAAgCgAAAAMAAAAAQAAAFIAAABwAQAAAQAAAPX///8AAAAAAAAAAAAAAACQAQAAAAAAAQAAAABzAGUAZwBvAGUAIAB1AGkAAAAAAAAAAAAAAAAAAAAAAAAAAAAAAAAAAAAAAAAAAAAAAAAAAAAAAAAAAAAAAAAAAAAAAAAZPQL7fwAAAAAAAAAAAAAoEgAAAAAAAEAAAMD6fwAAwEbwAft/AAA+nEyX+n8AAAQAAAAAAAAAwEbwAft/AAAZvO+aLQAAAAAAAAAAAAAAwPr+fbEBAAAAAAAAsQEAAEgAAAAAAAAAsGOsl/p/AAAgU7WX+n8AAMC/g5cAAAAAAQAAAAAAAACOf6yX+n8AAAAA8AH7fwAAAAAAAAAAAAAAAAAAAAAAAAAAAAAAAAAA2q1r2EcgAABwCwAAAAAAAJB2dnaxAQAAaL7vmi0AAAAAAAAAAAAAAAAAAAAAAAAAAAAAAAAAAAAAAAAAAAAAAMm975otAAAA33VMl2R2AAgAAAAAJQAAAAwAAAABAAAAGAAAAAwAAAD/AAAAEgAAAAwAAAABAAAAHgAAABgAAAAiAAAABAAAAHIAAAARAAAAJQAAAAwAAAABAAAAVAAAAKgAAAAjAAAABAAAAHAAAAAQAAAAAQAAANF2yUGrCslBIwAAAAQAAAAPAAAATAAAAAAAAAAAAAAAAAAAAP//////////bAAAAEYAaQByAG0AYQAgAG4AbwAgAHYA4QBsAGkAZABhAIA/BgAAAAMAAAAEAAAACQAAAAYAAAADAAAABwAAAAcAAAADAAAABQAAAAYAAAADAAAAAwAAAAcAAAAGAAAASwAAAEAAAAAwAAAABQAAACAAAAABAAAAAQAAABAAAAAAAAAAAAAAAA8BAACAAAAAAAAAAAAAAAAPAQAAgAAAAFIAAABwAQAAAgAAABAAAAAHAAAAAAAAAAAAAAC8AgAAAAAAAAECAiJTAHkAcwB0AGUAbQAAAAAAAAAAAAAAAAAAAAAAAAAAAAAAAAAAAAAAAAAAAAAAAAAAAAAAAAAAAAAAAAAAAAAAAAAAAAAEAAA+AAAAUFbwAft/AAAJAAAAAAAAAAkAAABdBAAApZtMl/p/AABGBwAAdAEAANEFAAAAAAAA+ODvmi0AAAAAAAAARgcAAHQBAADRBQAAAAAAALEBAACRTzkC+38AAAAAAAAAAAAAIAcD//p/AAAAAAAAAAAAAAAAAAAAAAAAyLAO//p/AAAAAAAAAAAAAMDf75otAAAA/v////////8AAAAAAAAAAAAAAAAAAAAA2slr2EcgAAC2eu/+AAAAAPIsBhiqDgAAMJM5fbEBAACQdnZ2sQEAAFDi75otAAAAAAAAAAAAAAAHAAAAAAAAAAAAAAAAAAAAjOHvmmR2AAgAAAAAJQAAAAwAAAACAAAAJwAAABgAAAADAAAAAAAAAAAAAAAAAAAAJQAAAAwAAAADAAAATAAAAGQAAAAAAAAAAAAAAP//////////AAAAABYAAAAAAAAANQAAACEA8AAAAAAAAAAAAAAAgD8AAAAAAAAAAAAAgD8AAAAAAAAAAAAAAAAAAAAAAAAAAAAAAAAAAAAAAAAAACUAAAAMAAAAAAAAgCgAAAAMAAAAAwAAACcAAAAYAAAAAwAAAAAAAAAAAAAAAAAAACUAAAAMAAAAAwAAAEwAAABkAAAAAAAAAAAAAAD//////////wAAAAAWAAAAAAEAAAAAAAAhAPAAAAAAAAAAAAAAAIA/AAAAAAAAAAAAAIA/AAAAAAAAAAAAAAAAAAAAAAAAAAAAAAAAAAAAAAAAAAAlAAAADAAAAAAAAIAoAAAADAAAAAMAAAAnAAAAGAAAAAMAAAAAAAAAAAAAAAAAAAAlAAAADAAAAAMAAABMAAAAZAAAAAAAAAAAAAAA//////////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8AAAAAACUAAAAMAAAAAwAAAEwAAABkAAAAAAAAABYAAAD/AAAASgAAAAAAAAAWAAAAAAEAADUAAAAhAPAAAAAAAAAAAAAAAIA/AAAAAAAAAAAAAIA/AAAAAAAAAAAAAAAAAAAAAAAAAAAAAAAAAAAAAAAAAAAlAAAADAAAAAAAAIAoAAAADAAAAAMAAAAnAAAAGAAAAAMAAAAAAAAA////AAAAAAAlAAAADAAAAAMAAABMAAAAZAAAAAkAAAAnAAAAHwAAAEoAAAAJAAAAJwAAABcAAAAkAAAAIQDwAAAAAAAAAAAAAACAPwAAAAAAAAAAAACAPwAAAAAAAAAAAAAAAAAAAAAAAAAAAAAAAAAAAAAAAAAAJQAAAAwAAAAAAACAKAAAAAwAAAADAAAAUgAAAHABAAADAAAA4P///wAAAAAAAAAAAAAAAJABAAAAAAABAAAAAGEAcgBpAGEAbAAAAAAAAAAAAAAAAAAAAAAAAAAAAAAAAAAAAAAAAAAAAAAAAAAAAAAAAAAAAAAAAAAAAAAAAAAAAP//AAAAAAEAAAAA/6EGsQEAAAAAAAAAAAAAAQAAAAAAAACg9Fx2sQEAAPAFYgaxAQAAwHpt8FH41QECAAAAAAAAAABK2Jb6fwAAyErYlvp/AAADAAAAAAAAACja3Zb6fwAA6N7dlvp/AAAgBwP/+n8AAOBOagaxAQAAAgAAAAAAAADIsA7/+n8AAAAAAAAAAAAAQeg4Co7cAAACAAAAAAAAAAAAAAAAAAAAAAAAAAAAAAAK0GrYRyAAAAAAAAAAAAAA6N7dlvp/AADg////AAAAAJB2dnaxAQAAOMrumi0AAAAAAAAAAAAAAAYAAAAAAAAAAAAAAAAAAABcye6aZHYACAAAAAAlAAAADAAAAAMAAAAYAAAADAAAAAAAAAASAAAADAAAAAEAAAAWAAAADAAAAAgAAABUAAAAVAAAAAoAAAAnAAAAHgAAAEoAAAABAAAA0XbJQasKyUEKAAAASwAAAAEAAABMAAAABAAAAAkAAAAnAAAAIAAAAEsAAABQAAAAWAAAABUAAAAWAAAADAAAAAAAAAAlAAAADAAAAAIAAAAnAAAAGAAAAAQAAAAAAAAA////AAAAAAAlAAAADAAAAAQAAABMAAAAZAAAACkAAAAZAAAA9gAAAEoAAAApAAAAGQAAAM4AAAAyAAAAIQDwAAAAAAAAAAAAAACAPwAAAAAAAAAAAACAPwAAAAAAAAAAAAAAAAAAAAAAAAAAAAAAAAAAAAAAAAAAJQAAAAwAAAAAAACAKAAAAAwAAAAEAAAAJwAAABgAAAAEAAAAAAAAAP///wAAAAAAJQAAAAwAAAAEAAAATAAAAGQAAAApAAAAGQAAAPYAAABHAAAAKQAAABkAAADOAAAALwAAACEA8AAAAAAAAAAAAAAAgD8AAAAAAAAAAAAAgD8AAAAAAAAAAAAAAAAAAAAAAAAAAAAAAAAAAAAAAAAAACUAAAAMAAAAAAAAgCgAAAAMAAAABAAAACcAAAAYAAAABAAAAAAAAAD///8AAAAAACUAAAAMAAAABAAAAEwAAABkAAAAKQAAADMAAACeAAAARwAAACkAAAAzAAAAdgAAABUAAAAhAPAAAAAAAAAAAAAAAIA/AAAAAAAAAAAAAIA/AAAAAAAAAAAAAAAAAAAAAAAAAAAAAAAAAAAAAAAAAAAlAAAADAAAAAAAAIAoAAAADAAAAAQAAABSAAAAcAEAAAQAAADw////AAAAAAAAAAAAAAAAkAEAAAAAAAEAAAAAcwBlAGcAbwBlACAAdQBpAAAAAAAAAAAAAAAAAAAAAAAAAAAAAAAAAAAAAAAAAAAAAAAAAAAAAAAAAAAAAAAAAAAAAAAAAAAAAAAAAAAAAAAAAAAACAAAAAAAAAAAAAAAAAAAAJAKawYAAIA/HDwAlgAAgD8AAIA/AACAP/7/////////MNLumi0AAACQCmsGAAAAAP////8AAAAAAAAAAAAAAAAIAAAAAAAAACAHA//6fwAAEPdqBgAAgD8cPACWAAAAAMiwDv/6fwAAAAAAAAAAAACh6DgKjtwAAAAIAAAAAAAAAAAAAAAAAAAAAAAAAAAAAKrRathHIAAAAAAAAAAAAACwRwMCAACAP/D///8AAAAAkHZ2drEBAADYyu6aLQAAAAAAAAAAAAAACQAAAAAAAAAAAAAAAAAAAPzJ7ppkdgAIAAAAACUAAAAMAAAABAAAABgAAAAMAAAAAAAAABIAAAAMAAAAAQAAAB4AAAAYAAAAKQAAADMAAACfAAAASAAAACUAAAAMAAAABAAAAFQAAACoAAAAKgAAADMAAACdAAAARwAAAAEAAADRdslBqwrJQSoAAAAzAAAADwAAAEwAAAAAAAAAAAAAAAAAAAD//////////2wAAABHAHUAcwB0AGEAdgBvACAAUwBlAGcAbwB2AGkAYQAAAAsAAAAJAAAABwAAAAUAAAAIAAAACAAAAAkAAAAEAAAACQAAAAgAAAAJAAAACQAAAAgAAAAEAAAACAAAAEsAAABAAAAAMAAAAAUAAAAgAAAAAQAAAAEAAAAQAAAAAAAAAAAAAAAPAQAAgAAAAAAAAAAAAAAADwEAAIAAAAAlAAAADAAAAAIAAAAnAAAAGAAAAAUAAAAAAAAA////AAAAAAAlAAAADAAAAAUAAABMAAAAZAAAAAAAAABQAAAADgEAAHwAAAAAAAAAUAAAAA8BAAAtAAAAIQDwAAAAAAAAAAAAAACAPwAAAAAAAAAAAACAPwAAAAAAAAAAAAAAAAAAAAAAAAAAAAAAAAAAAAAAAAAAJQAAAAwAAAAAAACAKAAAAAwAAAAFAAAAJwAAABgAAAAFAAAAAAAAAP///wAAAAAAJQAAAAwAAAAFAAAATAAAAGQAAAAJAAAAUAAAAP8AAABcAAAACQAAAFAAAAD3AAAADQAAACEA8AAAAAAAAAAAAAAAgD8AAAAAAAAAAAAAgD8AAAAAAAAAAAAAAAAAAAAAAAAAAAAAAAAAAAAAAAAAACUAAAAMAAAAAAAAgCgAAAAMAAAABQAAACUAAAAMAAAAAQAAABgAAAAMAAAAAAAAABIAAAAMAAAAAQAAAB4AAAAYAAAACQAAAFAAAAAAAQAAXQAAACUAAAAMAAAAAQAAAFQAAACsAAAACgAAAFAAAABhAAAAXAAAAAEAAADRdslBqwrJQQoAAABQAAAAEAAAAEwAAAAAAAAAAAAAAAAAAAD//////////2wAAABHAHUAcwB0AGEAdgBvACAAUwBlAGcAbwB2AGkAYQAgAAgAAAAHAAAABQAAAAQAAAAGAAAABQAAAAcAAAADAAAABgAAAAYAAAAHAAAABwAAAAUAAAADAAAABgAAAAMAAABLAAAAQAAAADAAAAAFAAAAIAAAAAEAAAABAAAAEAAAAAAAAAAAAAAADwEAAIAAAAAAAAAAAAAAAA8BAACAAAAAJQAAAAwAAAACAAAAJwAAABgAAAAFAAAAAAAAAP///wAAAAAAJQAAAAwAAAAFAAAATAAAAGQAAAAJAAAAYAAAAP8AAABsAAAACQAAAGAAAAD3AAAADQAAACEA8AAAAAAAAAAAAAAAgD8AAAAAAAAAAAAAgD8AAAAAAAAAAAAAAAAAAAAAAAAAAAAAAAAAAAAAAAAAACUAAAAMAAAAAAAAgCgAAAAMAAAABQAAACUAAAAMAAAAAQAAABgAAAAMAAAAAAAAABIAAAAMAAAAAQAAAB4AAAAYAAAACQAAAGAAAAAAAQAAbQAAACUAAAAMAAAAAQAAAFQAAACoAAAACgAAAGAAAABYAAAAbAAAAAEAAADRdslBqwrJQQoAAABgAAAADwAAAEwAAAAAAAAAAAAAAAAAAAD//////////2wAAABWAGkAYwBlAC0AUAByAGUAcwBpAGQAZQBuAHQAZQBpAAcAAAADAAAABQAAAAYAAAAEAAAABgAAAAQAAAAGAAAABQAAAAMAAAAHAAAABgAAAAcAAAAEAAAABgAAAEsAAABAAAAAMAAAAAUAAAAgAAAAAQAAAAEAAAAQAAAAAAAAAAAAAAAPAQAAgAAAAAAAAAAAAAAADwEAAIAAAAAlAAAADAAAAAIAAAAnAAAAGAAAAAUAAAAAAAAA////AAAAAAAlAAAADAAAAAUAAABMAAAAZAAAAAkAAABwAAAABQEAAHwAAAAJAAAAcAAAAP0AAAANAAAAIQDwAAAAAAAAAAAAAACAPwAAAAAAAAAAAACAPwAAAAAAAAAAAAAAAAAAAAAAAAAAAAAAAAAAAAAAAAAAJQAAAAwAAAAAAACAKAAAAAwAAAAFAAAAJQAAAAwAAAABAAAAGAAAAAwAAAAAAAAAEgAAAAwAAAABAAAAFgAAAAwAAAAAAAAAVAAAAEQBAAAKAAAAcAAAAAQBAAB8AAAAAQAAANF2yUGrCslBCgAAAHAAAAApAAAATAAAAAQAAAAJAAAAcAAAAAYBAAB9AAAAoAAAAEYAaQByAG0AYQBkAG8AIABwAG8AcgA6ACAARwBVAFMAVABBAFYATwAgAEwATwBSAEUATgBaAE8AIABTAEUARwBPAFYASQBBACAAVgBFAFIAQQBBAAYAAAADAAAABAAAAAkAAAAGAAAABwAAAAcAAAADAAAABwAAAAcAAAAEAAAAAwAAAAMAAAAIAAAACAAAAAYAAAAFAAAABwAAAAcAAAAJAAAAAwAAAAUAAAAJAAAABwAAAAYAAAAIAAAABgAAAAkAAAADAAAABgAAAAYAAAAIAAAACQAAAAcAAAADAAAABwAAAAMAAAAHAAAABgAAAAcAAAAHAAAAFgAAAAwAAAAAAAAAJQAAAAwAAAACAAAADgAAABQAAAAAAAAAEAAAABQAAAA=</Object>
</Signature>
</file>

<file path=_xmlsignatures/sig5.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l4iQedqrC++8hcWw06dlbGGf8u2slgo1Ycgg/YGzcMA=</DigestValue>
    </Reference>
    <Reference Type="http://www.w3.org/2000/09/xmldsig#Object" URI="#idOfficeObject">
      <DigestMethod Algorithm="http://www.w3.org/2001/04/xmlenc#sha256"/>
      <DigestValue>RY2Q6eXJcpRFzKuSGKImID8BHJMdwJiGPlk87KpQwwY=</DigestValue>
    </Reference>
    <Reference Type="http://uri.etsi.org/01903#SignedProperties" URI="#idSignedProperties">
      <Transforms>
        <Transform Algorithm="http://www.w3.org/TR/2001/REC-xml-c14n-20010315"/>
      </Transforms>
      <DigestMethod Algorithm="http://www.w3.org/2001/04/xmlenc#sha256"/>
      <DigestValue>QR+ndqXqS+JQ1FkSQzYVp0qEvEK3UDWj5Jqn5CmxZeo=</DigestValue>
    </Reference>
    <Reference Type="http://www.w3.org/2000/09/xmldsig#Object" URI="#idValidSigLnImg">
      <DigestMethod Algorithm="http://www.w3.org/2001/04/xmlenc#sha256"/>
      <DigestValue>IR8avzYAE4DRL/z2NQMhVcY19BizVRyPkmORL4QsZ3U=</DigestValue>
    </Reference>
    <Reference Type="http://www.w3.org/2000/09/xmldsig#Object" URI="#idInvalidSigLnImg">
      <DigestMethod Algorithm="http://www.w3.org/2001/04/xmlenc#sha256"/>
      <DigestValue>0ac9zSY9u1RjkLgqnc5YWg0XsSQ5iivx5foGhFrOmaY=</DigestValue>
    </Reference>
  </SignedInfo>
  <SignatureValue>RaYo7i5GP293Vxjw8eqd6EdsJqlMhTur8N8zBZox9MII+I9Oazn9v+y5/arwXNeY82Zf2tof2nYn
HcD56+HBY92ETYu3g34Iw6+HYtVFX4PzYn3DHXMIvLNCUTxcCUFITF/pfAU/1vGRA+n473mJPtQ+
Gi7LSP5ssbLDqvzMqJJJcC+d8jehIpxFGFmcwIWNK8X8JewY1QYUgbjM8/nfQW5Sd+HU/76FDMxp
PzKhPVzn6LzbIyjGvs9AxZGaGaluUNcAHv3/+VjGLy/fgAx0UlRUxh/liniycha1i/NVKCzB53ij
jMqoF2qddn6pEuAKOMRAXT+oVjT9NeJm14wkWw==</SignatureValue>
  <KeyInfo>
    <X509Data>
      <X509Certificate>MIIICDCCBfCgAwIBAgIIQpSEuVXVyvAwDQYJKoZIhvcNAQELBQAwWzEXMBUGA1UEBRMOUlVDIDgwMDUwMTcyLTExGjAYBgNVBAMTEUNBLURPQ1VNRU5UQSBTLkEuMRcwFQYDVQQKEw5ET0NVTUVOVEEgUy5BLjELMAkGA1UEBhMCUFkwHhcNMTkwODEzMTQwODAzWhcNMjEwODEyMTQxODAzWjCBpTELMAkGA1UEBhMCUFkxFTATBgNVBAQMDFNFR09WSUEgVkVSQTESMBAGA1UEBRMJQ0kxMjg4ODg4MRgwFgYDVQQqDA9HVVNUQVZPIExPUkVOWk8xFzAVBgNVBAoMDlBFUlNPTkEgRklTSUNBMREwDwYDVQQLDAhGSVJNQSBGMjElMCMGA1UEAwwcR1VTVEFWTyBMT1JFTlpPIFNFR09WSUEgVkVSQTCCASIwDQYJKoZIhvcNAQEBBQADggEPADCCAQoCggEBALDjxsV0+QRILYutJT/VOl56jdgfe5iOteMkNH9WB+NLrmaHLYPNAvQFFN+GCDI6RNFVOVwVM7TPTH1kANzGUkt8TwSrmh6YD7+IZSkLabMhhSeAO366SMAb42Yl4eY8zOo1F2nX9ij4qtPre+YUmgTtnHXAh/vmzwaXZZ/6B3pa0o9tVMmq9DZQmlqTfa77uhXKqhkq0qkxL2f+wf6v3PgZRTLEswH/wEz+qbCZop4okbesh3oGO4YGLr7ApoWnx+NZ0l9nX/sl/2YcqKPkg//VmUxN74rXOnsaeLbbQZZx1dQJa110bdJqQrh1HCWqkmkG3UnBL8G1iU969lAeu10CAwEAAaOCA4MwggN/MAwGA1UdEwEB/wQCMAAwDgYDVR0PAQH/BAQDAgXgMCoGA1UdJQEB/wQgMB4GCCsGAQUFBwMBBggrBgEFBQcDAgYIKwYBBQUHAwQwHQYDVR0OBBYEFAD6vHcdvAzpiz7Vl929hGlgT/TQMIGWBggrBgEFBQcBAQSBiTCBhjA5BggrBgEFBQcwAYYtaHR0cDovL3d3dy5kb2N1bWVudGEuY29tLnB5L2Zpcm1hZGlnaXRhbC9vc2NwMEkGCCsGAQUFBzAChj1odHRwczovL3d3dy5kb2N1bWVudGEuY29tLnB5L2Zpcm1hZGlnaXRhbC9kZXNjYXJnYXMvY2Fkb2MuY3J0MB8GA1UdIwQYMBaAFEAmrCZcYo/G9QJU5I3BGibW7qWyME8GA1UdHwRIMEYwRKBCoECGPmh0dHBzOi8vd3d3LmRvY3VtZW50YS5jb20ucHkvZmlybWFkaWdpdGFsL2Rlc2Nhcmdhcy9jcmxkb2MuY3JsMCgGA1UdEQQhMB+BHWd1c3Rhdm8uc2Vnb3ZpYUBhdmFsb24uY29tLnB5MIIB3QYDVR0gBIIB1DCCAdAwggHMBg4rBgEEAYL5OwEBAQYBATCCAbgwPwYIKwYBBQUHAgEWM2h0dHBzOi8vd3d3LmRvY3VtZW50YS5jb20ucHkvZmlybWFkaWdpdGFsL2Rlc2NhcmdhczCBwAYIKwYBBQUHAgIwgbMagbBFc3RlIGVzIHVuIGNlcnRpZmljYWRvIGRlIHBlcnNvbmEgZu1zaWNhIGN1eWEgY2xhdmUgcHJpdmFkYSBlc3ThIGNvbnRlbmlkYSBlbiB1biBt82R1bG8gZGUgaGFyZHdhcmUgc2VndXJvIHkgc3UgZmluYWxpZGFkIGVzIGF1dGVudGljYXIgYSBzdSB0aXR1bGFyIG8gZ2VuZXJhciBmaXJtYXMgZGlnaXRhbGVzLjCBsQYIKwYBBQUHAgIwgaQagaFUaGlzIGlzIGFuIGVuZCB1c2VyIGNlcnRpZmljYXRlIHdob3NlIHByaXZhdGUga2V5IGlzIGVtYmVkZGVkIHdpdGhpbiBhIHNlY3VyZSBoYXJkd2FyZSBtb2R1bGUgdGhhdCBhaW1zIHRvIGF1dGhlbnRpY2F0ZSBpdHMgb3duZXIgb3IgZ2VuZXJhdGUgZGlnaXRhbCBzaWduYXR1cmVzLjANBgkqhkiG9w0BAQsFAAOCAgEAVgW7j01O3WmDeULO7lgR6qkQXr4koHeWcBNp9nUgXxBZCFIM7aCyYHOT4HIqIcmtShxRjgAqorqyH3H7lqhAJdVdcmHdiz/7/rP/9v0Adk3vFtGauBhBYexIeipl2VzwGUQ3syMkkNWqhy8Tk8g7SkFsOMp6f0TN8vWIVW+hxg5v8ODukHmfXFyDLrkGFxGc+2LT64jPBfEnUgrSrMwwTT2H7OLJzNDQbTAa2l5Tn6rLCsnw+DwvaosIDMsdVxZ1ngVP8kb/uU/71dEhx7qqzmZweO3OS5q2cW2bPznopoqUWaSpMNYhkh5WNAiXbfcdKYV47WRtA7rBUqPlFCpJ9khvA/R4iC8Qgo6Uywgbu72Vr0PQdBbrAfzVfTo+umY+B127ZcXXcM/Dn9vHrVvK819QOrDN4+nZeqQbVqUncw4ZMtbziDsNAHeK5hPE47PbncjD5nHEIZtsI8hoqXb8tiPstduYkyvt6HBKRtaDm5abUFRA3bFojXB7yvvEUXSZgAOfVw67UBCEnPKyrnUEuUb4v2aTXAzA6Mbbirl8+oS24qbRFls6dkrQuqACB56WlzOGihc9axzHb9oeTKwAlta2sIjS2q3n3zXEPA6HPqxJqbrFZtL73MX7mVjR6SpmWHIOceNbhJrQfBcrDGcdy0vyESJzRRE8eZcUIRmrFyU=</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SvtLgLHWwOe2+41fuNrh9MPG5Bh3+j+tOUplp0lR7Bs=</DigestValue>
      </Reference>
      <Reference URI="/xl/calcChain.xml?ContentType=application/vnd.openxmlformats-officedocument.spreadsheetml.calcChain+xml">
        <DigestMethod Algorithm="http://www.w3.org/2001/04/xmlenc#sha256"/>
        <DigestValue>SqpYC5/14lNwKk7+KBP07EZ4sZac0eTofWUGWiBU1bo=</DigestValue>
      </Reference>
      <Reference URI="/xl/comments1.xml?ContentType=application/vnd.openxmlformats-officedocument.spreadsheetml.comments+xml">
        <DigestMethod Algorithm="http://www.w3.org/2001/04/xmlenc#sha256"/>
        <DigestValue>dj46mCEo3NAeuRogmgy49aJTqfbX0/eIqs3gnVV2/JY=</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YHVu9mfH7V1ojJZZGe0raSx5xHTqsPuldcEKZklKsN8=</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LTdoXsbqg2CimSiOSPgxq3wBxs/dfjOovnwDkc8k/dE=</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LTdoXsbqg2CimSiOSPgxq3wBxs/dfjOovnwDkc8k/dE=</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LTdoXsbqg2CimSiOSPgxq3wBxs/dfjOovnwDkc8k/dE=</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fNs94qbZ7SnZ1EAViIPOZf0qbzPZdDm1Oq9dFuuYn0s=</DigestValue>
      </Reference>
      <Reference URI="/xl/drawings/drawing1.xml?ContentType=application/vnd.openxmlformats-officedocument.drawing+xml">
        <DigestMethod Algorithm="http://www.w3.org/2001/04/xmlenc#sha256"/>
        <DigestValue>HKyZ+6PyU4zGVHYjrcyRuIvAXoArNo2kHgtHRpAwV8s=</DigestValue>
      </Reference>
      <Reference URI="/xl/drawings/vmlDrawing1.vml?ContentType=application/vnd.openxmlformats-officedocument.vmlDrawing">
        <DigestMethod Algorithm="http://www.w3.org/2001/04/xmlenc#sha256"/>
        <DigestValue>ByU0RZm/6icBljsn7ZbFGjsBet5qa2JnHkps4R3xgNM=</DigestValue>
      </Reference>
      <Reference URI="/xl/drawings/vmlDrawing2.vml?ContentType=application/vnd.openxmlformats-officedocument.vmlDrawing">
        <DigestMethod Algorithm="http://www.w3.org/2001/04/xmlenc#sha256"/>
        <DigestValue>HsJcxbVe+qNWxY5ZMwVTCTUPtLZMgAS5YepPmMO3/SI=</DigestValue>
      </Reference>
      <Reference URI="/xl/drawings/vmlDrawing3.vml?ContentType=application/vnd.openxmlformats-officedocument.vmlDrawing">
        <DigestMethod Algorithm="http://www.w3.org/2001/04/xmlenc#sha256"/>
        <DigestValue>vrQwKwn3ikDv5LsBfX7GiarfUMqTH/otu6928+bWoQs=</DigestValue>
      </Reference>
      <Reference URI="/xl/drawings/vmlDrawing4.vml?ContentType=application/vnd.openxmlformats-officedocument.vmlDrawing">
        <DigestMethod Algorithm="http://www.w3.org/2001/04/xmlenc#sha256"/>
        <DigestValue>QDTYbq/eg3wR4MtrDEepI+nKnYr/Hfugxd1W1BgUgS8=</DigestValue>
      </Reference>
      <Reference URI="/xl/drawings/vmlDrawing5.vml?ContentType=application/vnd.openxmlformats-officedocument.vmlDrawing">
        <DigestMethod Algorithm="http://www.w3.org/2001/04/xmlenc#sha256"/>
        <DigestValue>4kGGSF0qJt6VJoFrulYlLObjjmf0cfYhyQWDSxEwv9s=</DigestValue>
      </Reference>
      <Reference URI="/xl/media/image1.emf?ContentType=image/x-emf">
        <DigestMethod Algorithm="http://www.w3.org/2001/04/xmlenc#sha256"/>
        <DigestValue>H/w1GFhLXnY6BNx2PhlIQZFDdVTtUk7bFhR8tTggslE=</DigestValue>
      </Reference>
      <Reference URI="/xl/media/image2.emf?ContentType=image/x-emf">
        <DigestMethod Algorithm="http://www.w3.org/2001/04/xmlenc#sha256"/>
        <DigestValue>aaajaZRwcG8YOW4RiuNR4Y3+NIqz/YpwOzpC0Ui/UdA=</DigestValue>
      </Reference>
      <Reference URI="/xl/media/image3.emf?ContentType=image/x-emf">
        <DigestMethod Algorithm="http://www.w3.org/2001/04/xmlenc#sha256"/>
        <DigestValue>a1swBCWxxcOQpjnArNkABKyvPd/36OpNmkDu20mvids=</DigestValue>
      </Reference>
      <Reference URI="/xl/media/image4.emf?ContentType=image/x-emf">
        <DigestMethod Algorithm="http://www.w3.org/2001/04/xmlenc#sha256"/>
        <DigestValue>ekTmrI9qzXL3QxlVKVT98wSAyIBnG3BWdg+GJjyoAuQ=</DigestValue>
      </Reference>
      <Reference URI="/xl/media/image5.emf?ContentType=image/x-emf">
        <DigestMethod Algorithm="http://www.w3.org/2001/04/xmlenc#sha256"/>
        <DigestValue>9r1qjwkCEJOrWb0ZmN9CIP2w3mxOtiMbqSlF0m8tdMA=</DigestValue>
      </Reference>
      <Reference URI="/xl/printerSettings/printerSettings1.bin?ContentType=application/vnd.openxmlformats-officedocument.spreadsheetml.printerSettings">
        <DigestMethod Algorithm="http://www.w3.org/2001/04/xmlenc#sha256"/>
        <DigestValue>YmlNx0fbwwNBEGF0RvxQdFOj8ICfW2aC5ya0H7vEQfw=</DigestValue>
      </Reference>
      <Reference URI="/xl/printerSettings/printerSettings2.bin?ContentType=application/vnd.openxmlformats-officedocument.spreadsheetml.printerSettings">
        <DigestMethod Algorithm="http://www.w3.org/2001/04/xmlenc#sha256"/>
        <DigestValue>xsCjjPzCWd5UTOKxf9cRsV8M4zHH+quoJqAf9b+vaZI=</DigestValue>
      </Reference>
      <Reference URI="/xl/printerSettings/printerSettings3.bin?ContentType=application/vnd.openxmlformats-officedocument.spreadsheetml.printerSettings">
        <DigestMethod Algorithm="http://www.w3.org/2001/04/xmlenc#sha256"/>
        <DigestValue>FLifMMW5UlLOUkpcqJGjhMbaevjgUnUQwEEg5oUA/N4=</DigestValue>
      </Reference>
      <Reference URI="/xl/printerSettings/printerSettings4.bin?ContentType=application/vnd.openxmlformats-officedocument.spreadsheetml.printerSettings">
        <DigestMethod Algorithm="http://www.w3.org/2001/04/xmlenc#sha256"/>
        <DigestValue>8dq9D3+wycTd/6Z99wFMEMlVKFUQWTr4wt6E7nw1/Y0=</DigestValue>
      </Reference>
      <Reference URI="/xl/printerSettings/printerSettings5.bin?ContentType=application/vnd.openxmlformats-officedocument.spreadsheetml.printerSettings">
        <DigestMethod Algorithm="http://www.w3.org/2001/04/xmlenc#sha256"/>
        <DigestValue>Ik7rzi69RdvqvRaDrPoMKTh4ZHgUlx4hbxyJVwW2Q18=</DigestValue>
      </Reference>
      <Reference URI="/xl/sharedStrings.xml?ContentType=application/vnd.openxmlformats-officedocument.spreadsheetml.sharedStrings+xml">
        <DigestMethod Algorithm="http://www.w3.org/2001/04/xmlenc#sha256"/>
        <DigestValue>dEVlYMjn/T2L8fuW07yVaRza4cORTuUahk3Qio63RzI=</DigestValue>
      </Reference>
      <Reference URI="/xl/styles.xml?ContentType=application/vnd.openxmlformats-officedocument.spreadsheetml.styles+xml">
        <DigestMethod Algorithm="http://www.w3.org/2001/04/xmlenc#sha256"/>
        <DigestValue>HaqmaUN6rLKT1syysYu8fZl6UtrVNUGBxypCnMXP/MA=</DigestValue>
      </Reference>
      <Reference URI="/xl/theme/theme1.xml?ContentType=application/vnd.openxmlformats-officedocument.theme+xml">
        <DigestMethod Algorithm="http://www.w3.org/2001/04/xmlenc#sha256"/>
        <DigestValue>Q1Y4CPpXAEfTWbGgm5zElx8B0pHQK4RzdZXVzDJUMDc=</DigestValue>
      </Reference>
      <Reference URI="/xl/workbook.xml?ContentType=application/vnd.openxmlformats-officedocument.spreadsheetml.sheet.main+xml">
        <DigestMethod Algorithm="http://www.w3.org/2001/04/xmlenc#sha256"/>
        <DigestValue>ZOKBtElS2IYUm80TAv0u0C5U9iKpEZE++znhAVZY7hk=</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akUnFniyHKwcqVlub1OZRsfQvqGOzSpgPk/OZAPfvQY=</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G4fB2Vrf8KyAdhLiBGuydKBfDiUZuOfhnVshmpN+Exk=</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b1MQUVCmhQXYdYToMKZKh+xcYDt+Yv6QIM5V/T7KSB4=</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qHG/OymaPou4I0qSW0Y8/4NaGO2A2j7PweiYO7r7gxs=</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LF7UTF088hHJKAxD/om/otm5mfHVRsrAzh16ymO//YU=</DigestValue>
      </Reference>
      <Reference URI="/xl/worksheets/sheet1.xml?ContentType=application/vnd.openxmlformats-officedocument.spreadsheetml.worksheet+xml">
        <DigestMethod Algorithm="http://www.w3.org/2001/04/xmlenc#sha256"/>
        <DigestValue>ZwsTE9u9TclPNMeG6om2ETA3adETqnNW5uz+4VqSTPc=</DigestValue>
      </Reference>
      <Reference URI="/xl/worksheets/sheet2.xml?ContentType=application/vnd.openxmlformats-officedocument.spreadsheetml.worksheet+xml">
        <DigestMethod Algorithm="http://www.w3.org/2001/04/xmlenc#sha256"/>
        <DigestValue>PKGfMpEAgkSx/CCxn6OgPRZg6dVRRBj292D+lFJDIsk=</DigestValue>
      </Reference>
      <Reference URI="/xl/worksheets/sheet3.xml?ContentType=application/vnd.openxmlformats-officedocument.spreadsheetml.worksheet+xml">
        <DigestMethod Algorithm="http://www.w3.org/2001/04/xmlenc#sha256"/>
        <DigestValue>UBG2nz2fX+dslwTv0PpnRH+PoKbZTbIgL1VWdHwZQm0=</DigestValue>
      </Reference>
      <Reference URI="/xl/worksheets/sheet4.xml?ContentType=application/vnd.openxmlformats-officedocument.spreadsheetml.worksheet+xml">
        <DigestMethod Algorithm="http://www.w3.org/2001/04/xmlenc#sha256"/>
        <DigestValue>2yH1pto8IM0F4na0YzOqR6AEl/jvvR6jZ55a9Aq31SY=</DigestValue>
      </Reference>
      <Reference URI="/xl/worksheets/sheet5.xml?ContentType=application/vnd.openxmlformats-officedocument.spreadsheetml.worksheet+xml">
        <DigestMethod Algorithm="http://www.w3.org/2001/04/xmlenc#sha256"/>
        <DigestValue>lrqStwTRxhvfBYao+ZEDszpUI6l5WrG6/coKRmzPFE0=</DigestValue>
      </Reference>
    </Manifest>
    <SignatureProperties>
      <SignatureProperty Id="idSignatureTime" Target="#idPackageSignature">
        <mdssi:SignatureTime xmlns:mdssi="http://schemas.openxmlformats.org/package/2006/digital-signature">
          <mdssi:Format>YYYY-MM-DDThh:mm:ssTZD</mdssi:Format>
          <mdssi:Value>2020-03-13T16:46:10Z</mdssi:Value>
        </mdssi:SignatureTime>
      </SignatureProperty>
    </SignatureProperties>
  </Object>
  <Object Id="idOfficeObject">
    <SignatureProperties>
      <SignatureProperty Id="idOfficeV1Details" Target="#idPackageSignature">
        <SignatureInfoV1 xmlns="http://schemas.microsoft.com/office/2006/digsig">
          <SetupID>{0FF81A41-9A26-464F-ADE8-3338319A197F}</SetupID>
          <SignatureText>Gustavo Segovia</SignatureText>
          <SignatureImage/>
          <SignatureComments/>
          <WindowsVersion>10.0</WindowsVersion>
          <OfficeVersion>16.0.10356/14</OfficeVersion>
          <ApplicationVersion>16.0.10356</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2020-03-13T16:46:10Z</xd:SigningTime>
          <xd:SigningCertificate>
            <xd:Cert>
              <xd:CertDigest>
                <DigestMethod Algorithm="http://www.w3.org/2001/04/xmlenc#sha256"/>
                <DigestValue>8ruPGFunQVE5OrF2ojjQg6DC38jBx7b19x9dqMgnGkw=</DigestValue>
              </xd:CertDigest>
              <xd:IssuerSerial>
                <X509IssuerName>C=PY, O=DOCUMENTA S.A., CN=CA-DOCUMENTA S.A., SERIALNUMBER=RUC 80050172-1</X509IssuerName>
                <X509SerialNumber>4797605434600311536</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qTCCBZGgAwIBAgIQWC+ij8rcjflWoRe765RflzANBgkqhkiG9w0BAQsFADBvMQswCQYDVQQGEwJQWTErMCkGA1UECgwiTWluaXN0ZXJpbyBkZSBJbmR1c3RyaWEgeSBDb21lcmNpbzEzMDEGA1UEAwwqQXV0b3JpZGFkIENlcnRpZmljYWRvcmEgUmHDrXogZGVsIFBhcmFndWF5MB4XDTE2MDEyMTE3MzkwN1oXDTI2MDEyMTE3MzkwN1owWzEXMBUGA1UEBRMOUlVDIDgwMDUwMTcyLTExGjAYBgNVBAMTEUNBLURPQ1VNRU5UQSBTLkEuMRcwFQYDVQQKEw5ET0NVTUVOVEEgUy5BLjELMAkGA1UEBhMCUFkwggIiMA0GCSqGSIb3DQEBAQUAA4ICDwAwggIKAoICAQD945XFHgasDzMiYEmYi3plyca69N8oZ2P/hk+D/VTF+X5H6btEEiBu1KNEf35B5e2pyeOAOBsduFcJAgh3tjNAQGcY057ad1eCdBf6pbXv8Mhio0jlcGSvlmF+OVTTYvTUwF2HbgHDqOiQDJpnDzMhVXmNKfKH7W62QYKp0fKB8F8li1ChNt30za2bqzeTntqq3kCXHlhbjHlLMHqV76MgsEeHuSJMtxOBbQatlxyJRmcEfUyF/hu8A8q3caWLFOzfsJbTfpAxkxo3/ewkRVF/SAj70/3VBrw+IY/9TTTeS2oYrWkurC3tT5KTmwr1mMKIBprkVRVqzWuh+4HyPmgF/u4kqI6A8xiA1mdsk+hCP5zICkEv+qwjP9mK4pq1gTvjvuQ6sbu2+qBaUi5nTr/L81Y5vSvLOR0Hod7GmCx9p7JWMzEVAGmh28F0ZqPt5Ry37w4DLdtrBJPzdyso36OZseNaXM3puukBisbv2vyt2ydUvuLwEbl2oYDKcvfifCLauqlgwCv5BKFuxBDL/KKaxnJZBYKbEtgY9ztwYEY8xyAbyQqH/JAB88VW04vw7GVkdUPu7mw1udKafyJXRrqlsrAbCTWdtwYuXJPj3mi/x3z6+Fg1+kx9izYU/5+DtGLhk3YN0eIObqtjUjBhqT+u1rJ3iZtalwRtDBhEb5ehrQIDAQABo4ICUzCCAk8wEgYDVR0TAQH/BAgwBgEB/wIBADAOBgNVHQ8BAf8EBAMCAQYwHQYDVR0OBBYEFEAmrCZcYo/G9QJU5I3BGibW7qWyMB8GA1UdIwQYMBaAFMLEEfIqaEQMACjsTNYp25L7Xr3WMIGJBggrBgEFBQcBAQR9MHswPgYIKwYBBQUHMAKGMmh0dHA6Ly93d3cuYWNyYWl6Lmdvdi5weS9jcnQvYWNfcmFpel9weV9zaGEyNTYuY3J0MDkGCCsGAQUFBzABhi1odHRwOi8vd3d3LmRvY3VtZW50YS5jb20ucHkvZmlybWFkaWdpdGFsL29jc3AwggEdBgNVHSAEggEUMIIBEDCCAQwGA1UdIDCCAQMwNgYIKwYBBQUHAgEWKmh0dHA6Ly93d3cuYWNyYWl6Lmdvdi5weS9jcHMvcG9saXRpY2FzLnBkZjBmBggrBgEFBQcCAjBaGlhDZXJ0aWZpY2Fkb3MgZW1pdGlkb3MgZGVudHJvIGRlbCBtYXJjbyBkZSBsYSBQS0kgUGFyYWd1YXkgYmFqbyBsYSBqZXJhcnF1aWEgZGUgc3UgQUNSYWl6MGEGCCsGAQUFBwICMFUaU0lzc3VlZCBDZXJ0aWZpY2F0ZXMgaW4gdGhlIHNjb3BlIG9mIHRoZSBQS0kgUGFyYWd1YXkgdW5kZXIgdGhlIGhpZXJhY2h5IG9mIFJPT1QgQ0EuMDwGA1UdHwQ1MDMwMaAvoC2GK2h0dHA6Ly93d3cuYWNyYWl6Lmdvdi5weS9hcmwvYWNfcmFpel9weS5jcmwwDQYJKoZIhvcNAQELBQADggIBAGK+wo/po7oT9Qq40OltXGGgBIA3i4NGFQ5UBsWU3tI+O3jNkBi/9k/BkYHVT9UxWNHUxoZw+QJsAKl5f8wQksVH18Scq5Z+RUSBQ7v1hvvH1m2P7FXcB0nf+nwDVoDyGv57EmhKofwQibUzKajDts6JrsXyugQhVbLynSCw4qPMJLpImpL21LxxVMcryQMYymYUAr3DrMLOUuXxKLXCSOf8oP/PSmBvKldr2xeGJ5kowMxq0Af8mn7+pnm3yi0Ons5plFugKv3eSAmBY3zBS5NGPt9FFY/9FeNbCNXLEIRhaCx3T/6lSfIJZU5fCfLUY3y0hkSwuoK1gf/hHFyqyN/PrJ8E9PbyEzpMYwc51K+PhRRMcrJaD9txveHz8XjDrjjoISL+ZV54LMzUi5sF++nG79TLxDaC4vBtg6I8mOooFqzbsYgM3R4SaElTQIv6dSEZX1wKJXh25RbldqePe4Alnwe3vU97ZrTEpKPQkRM4lPJVElOicbYR1Wx5xrvyFucagF6IVeP4IZLJt1L4rbiSzPq027Q8jECgeJeRQWVKS8nQ8KyMfA0tgAuL3Vtub5pSbMI3xqtQwdJtOgwFj2iVp1BQv3XegF6OySbw/sk46AGWOTwb6vwUPq5TfnuNzO92keBxGg+aWylEC25zYFPYpAq384g5lmVaV53zmp1f</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Object Id="idValidSigLnImg">AQAAAGwAAAAAAAAAAAAAAA4BAAB/AAAAAAAAAAAAAACpGgAAkQwAACBFTUYAAAEA0BsAAKoAAAAGAAAAAAAAAAAAAAAAAAAAVgUAAAADAABYAQAAwQAAAAAAAAAAAAAAAAAAAMA/BQDo8QIACgAAABAAAAAAAAAAAAAAAEsAAAAQAAAAAAAAAAUAAAAeAAAAGAAAAAAAAAAAAAAADwEAAIAAAAAnAAAAGAAAAAEAAAAAAAAAAAAAAAAAAAAlAAAADAAAAAEAAABMAAAAZAAAAAAAAAAAAAAADgEAAH8AAAAAAAAAAAAAAA8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AOAQAAfwAAAAAAAAAAAAAADwEAAIAAAAAhAPAAAAAAAAAAAAAAAIA/AAAAAAAAAAAAAIA/AAAAAAAAAAAAAAAAAAAAAAAAAAAAAAAAAAAAAAAAAAAlAAAADAAAAAAAAIAoAAAADAAAAAEAAAAnAAAAGAAAAAEAAAAAAAAA8PDwAAAAAAAlAAAADAAAAAEAAABMAAAAZAAAAAAAAAAAAAAADgEAAH8AAAAAAAAAAAAAAA8BAACAAAAAIQDwAAAAAAAAAAAAAACAPwAAAAAAAAAAAACAPwAAAAAAAAAAAAAAAAAAAAAAAAAAAAAAAAAAAAAAAAAAJQAAAAwAAAAAAACAKAAAAAwAAAABAAAAJwAAABgAAAABAAAAAAAAAPDw8AAAAAAAJQAAAAwAAAABAAAATAAAAGQAAAAAAAAAAAAAAA4BAAB/AAAAAAAAAAAAAAAPAQAAgAAAACEA8AAAAAAAAAAAAAAAgD8AAAAAAAAAAAAAgD8AAAAAAAAAAAAAAAAAAAAAAAAAAAAAAAAAAAAAAAAAACUAAAAMAAAAAAAAgCgAAAAMAAAAAQAAACcAAAAYAAAAAQAAAAAAAADw8PAAAAAAACUAAAAMAAAAAQAAAEwAAABkAAAAAAAAAAAAAAAOAQAAfwAAAAAAAAAAAAAADwEAAIAAAAAhAPAAAAAAAAAAAAAAAIA/AAAAAAAAAAAAAIA/AAAAAAAAAAAAAAAAAAAAAAAAAAAAAAAAAAAAAAAAAAAlAAAADAAAAAAAAIAoAAAADAAAAAEAAAAnAAAAGAAAAAEAAAAAAAAA////AAAAAAAlAAAADAAAAAEAAABMAAAAZAAAAAAAAAAAAAAADgEAAH8AAAAAAAAAAAAAAA8BAACAAAAAIQDwAAAAAAAAAAAAAACAPwAAAAAAAAAAAACAPwAAAAAAAAAAAAAAAAAAAAAAAAAAAAAAAAAAAAAAAAAAJQAAAAwAAAAAAACAKAAAAAwAAAABAAAAJwAAABgAAAABAAAAAAAAAP///wAAAAAAJQAAAAwAAAABAAAATAAAAGQAAAAAAAAAAAAAAA4BAAB/AAAAAAAAAAAAAAAP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MMAAAAEAAAA9gAAABAAAADDAAAABAAAADQAAAANAAAAIQDwAAAAAAAAAAAAAACAPwAAAAAAAAAAAACAPwAAAAAAAAAAAAAAAAAAAAAAAAAAAAAAAAAAAAAAAAAAJQAAAAwAAAAAAACAKAAAAAwAAAABAAAAUgAAAHABAAABAAAA9f///wAAAAAAAAAAAAAAAJABAAAAAAABAAAAAHMAZQBnAG8AZQAgAHUAaQAAAAAAAAAAAAAAAAAAAAAAAAAAAAAAAAAAAAAAAAAAAAAAAAAAAAAAAAAAAAAAAAAAAAAAABk9Avt/AAAAAAAAAAAAACgSAAAAAAAAQAAAwPp/AADARvAB+38AAD6cTJf6fwAABAAAAAAAAADARvAB+38AABm875otAAAAAAAAAAAAAADA+v59sQEAAAAAAACxAQAASAAAAAAAAACwY6yX+n8AACBTtZf6fwAAwL+DlwAAAAABAAAAAAAAAI5/rJf6fwAAAADwAft/AAAAAAAAAAAAAAAAAAAAAAAAAAAAAAAAAADarWvYRyAAAHALAAAAAAAAkHZ2drEBAABovu+aLQAAAAAAAAAAAAAAAAAAAAAAAAAAAAAAAAAAAAAAAAAAAAAAyb3vmi0AAADfdUyXZHYACAAAAAAlAAAADAAAAAEAAAAYAAAADAAAAAAAAAASAAAADAAAAAEAAAAeAAAAGAAAAMMAAAAEAAAA9wAAABEAAAAlAAAADAAAAAEAAABUAAAAhAAAAMQAAAAEAAAA9QAAABAAAAABAAAA0XbJQasKyUHEAAAABAAAAAkAAABMAAAAAAAAAAAAAAAAAAAA//////////9gAAAAMQAzAC8AMwAvADIAMAAyADAAAAAGAAAABgAAAAQAAAAGAAAABAAAAAYAAAAGAAAABgAAAAYAAABLAAAAQAAAADAAAAAFAAAAIAAAAAEAAAABAAAAEAAAAAAAAAAAAAAADwEAAIAAAAAAAAAAAAAAAA8BAACAAAAAUgAAAHABAAACAAAAEAAAAAcAAAAAAAAAAAAAALwCAAAAAAAAAQICIlMAeQBzAHQAZQBtAAAAAAAAAAAAAAAAAAAAAAAAAAAAAAAAAAAAAAAAAAAAAAAAAAAAAAAAAAAAAAAAAAAAAAAAAAAAAAQAAD4AAABQVvAB+38AAAkAAAAAAAAACQAAAF0EAAClm0yX+n8AAEYHAAB0AQAA0QUAAAAAAAD44O+aLQAAAAAAAABGBwAAdAEAANEFAAAAAAAAsQEAAJFPOQL7fwAAAAAAAAAAAAAgBwP/+n8AAAAAAAAAAAAAAAAAAAAAAADIsA7/+n8AAAAAAAAAAAAAwN/vmi0AAAD+/////////wAAAAAAAAAAAAAAAAAAAADayWvYRyAAALZ67/4AAAAA8iwGGKoOAAAwkzl9sQEAAJB2dnaxAQAAUOLvmi0AAAAAAAAAAAAAAAcAAAAAAAAAAAAAAAAAAACM4e+aZHYACAAAAAAlAAAADAAAAAIAAAAnAAAAGAAAAAMAAAAAAAAAAAAAAAAAAAAlAAAADAAAAAMAAABMAAAAZAAAAAAAAAAAAAAA//////////8AAAAAFgAAAAAAAAA1AAAAIQDwAAAAAAAAAAAAAACAPwAAAAAAAAAAAACAPwAAAAAAAAAAAAAAAAAAAAAAAAAAAAAAAAAAAAAAAAAAJQAAAAwAAAAAAACAKAAAAAwAAAADAAAAJwAAABgAAAADAAAAAAAAAAAAAAAAAAAAJQAAAAwAAAADAAAATAAAAGQAAAAAAAAAAAAAAP//////////AAAAABYAAAAAAQAAAAAAACEA8AAAAAAAAAAAAAAAgD8AAAAAAAAAAAAAgD8AAAAAAAAAAAAAAAAAAAAAAAAAAAAAAAAAAAAAAAAAACUAAAAMAAAAAAAAgCgAAAAMAAAAAwAAACcAAAAYAAAAAwAAAAAAAAAAAAAAAAAAACUAAAAMAAAAAwAAAEwAAABkAAAAAAAAAAAAAAD//////////wABAAAWAAAAAAAAADUAAAAhAPAAAAAAAAAAAAAAAIA/AAAAAAAAAAAAAIA/AAAAAAAAAAAAAAAAAAAAAAAAAAAAAAAAAAAAAAAAAAAlAAAADAAAAAAAAIAoAAAADAAAAAMAAAAnAAAAGAAAAAMAAAAAAAAAAAAAAAAAAAAlAAAADAAAAAMAAABMAAAAZAAAAAAAAABLAAAA/wAAAEwAAAAAAAAASwAAAAABAAACAAAAIQDwAAAAAAAAAAAAAACAPwAAAAAAAAAAAACAPwAAAAAAAAAAAAAAAAAAAAAAAAAAAAAAAAAAAAAAAAAAJQAAAAwAAAAAAACAKAAAAAwAAAADAAAAJwAAABgAAAADAAAAAAAAAP///wAAAAAAJQAAAAwAAAADAAAATAAAAGQAAAAAAAAAFgAAAP8AAABKAAAAAAAAABYAAAAAAQAANQAAACEA8AAAAAAAAAAAAAAAgD8AAAAAAAAAAAAAgD8AAAAAAAAAAAAAAAAAAAAAAAAAAAAAAAAAAAAAAAAAACUAAAAMAAAAAAAAgCgAAAAMAAAAAwAAACcAAAAYAAAAAwAAAAAAAAD///8AAAAAACUAAAAMAAAAAwAAAEwAAABkAAAACQAAACcAAAAfAAAASgAAAAkAAAAnAAAAFwAAACQAAAAhAPAAAAAAAAAAAAAAAIA/AAAAAAAAAAAAAIA/AAAAAAAAAAAAAAAAAAAAAAAAAAAAAAAAAAAAAAAAAAAlAAAADAAAAAAAAIAoAAAADAAAAAMAAABSAAAAcAEAAAMAAADg////AAAAAAAAAAAAAAAAkAEAAAAAAAEAAAAAYQByAGkAYQBsAAAAAAAAAAAAAAAAAAAAAAAAAAAAAAAAAAAAAAAAAAAAAAAAAAAAAAAAAAAAAAAAAAAAAAAAAAAA//8AAAAAAQAAAAD/oQaxAQAAAAAAAAAAAAABAAAAAAAAAKD0XHaxAQAA8AViBrEBAADAem3wUfjVAQIAAAAAAAAAAErYlvp/AADIStiW+n8AAAMAAAAAAAAAKNrdlvp/AADo3t2W+n8AACAHA//6fwAA4E5qBrEBAAACAAAAAAAAAMiwDv/6fwAAAAAAAAAAAABB6DgKjtwAAAIAAAAAAAAAAAAAAAAAAAAAAAAAAAAAAArQathHIAAAAAAAAAAAAADo3t2W+n8AAOD///8AAAAAkHZ2drEBAAA4yu6aLQAAAAAAAAAAAAAABgAAAAAAAAAAAAAAAAAAAFzJ7ppkdgAIAAAAACUAAAAMAAAAAwAAABgAAAAMAAAAAAAAABIAAAAMAAAAAQAAABYAAAAMAAAACAAAAFQAAABUAAAACgAAACcAAAAeAAAASgAAAAEAAADRdslBqwrJQQoAAABLAAAAAQAAAEwAAAAEAAAACQAAACcAAAAgAAAASwAAAFAAAABYAAAAFQAAABYAAAAMAAAAAAAAACUAAAAMAAAAAgAAACcAAAAYAAAABAAAAAAAAAD///8AAAAAACUAAAAMAAAABAAAAEwAAABkAAAAKQAAABkAAAD2AAAASgAAACkAAAAZAAAAzgAAADIAAAAhAPAAAAAAAAAAAAAAAIA/AAAAAAAAAAAAAIA/AAAAAAAAAAAAAAAAAAAAAAAAAAAAAAAAAAAAAAAAAAAlAAAADAAAAAAAAIAoAAAADAAAAAQAAAAnAAAAGAAAAAQAAAAAAAAA////AAAAAAAlAAAADAAAAAQAAABMAAAAZAAAACkAAAAZAAAA9gAAAEcAAAApAAAAGQAAAM4AAAAvAAAAIQDwAAAAAAAAAAAAAACAPwAAAAAAAAAAAACAPwAAAAAAAAAAAAAAAAAAAAAAAAAAAAAAAAAAAAAAAAAAJQAAAAwAAAAAAACAKAAAAAwAAAAEAAAAJwAAABgAAAAEAAAAAAAAAP///wAAAAAAJQAAAAwAAAAEAAAATAAAAGQAAAApAAAAMwAAAJ4AAABHAAAAKQAAADMAAAB2AAAAFQAAACEA8AAAAAAAAAAAAAAAgD8AAAAAAAAAAAAAgD8AAAAAAAAAAAAAAAAAAAAAAAAAAAAAAAAAAAAAAAAAACUAAAAMAAAAAAAAgCgAAAAMAAAABAAAAFIAAABwAQAABAAAAPD///8AAAAAAAAAAAAAAACQAQAAAAAAAQAAAABzAGUAZwBvAGUAIAB1AGkAAAAAAAAAAAAAAAAAAAAAAAAAAAAAAAAAAAAAAAAAAAAAAAAAAAAAAAAAAAAAAAAAAAAAAAAAAAAAAAAAAAAAAAAAAAAIAAAAAAAAAAAAAAAAAAAAkAprBgAAgD8cPACWAACAPwAAgD8AAIA//v////////8w0u6aLQAAAJAKawYAAAAA/////wAAAAAAAAAAAAAAAAgAAAAAAAAAIAcD//p/AAAQ92oGAACAPxw8AJYAAAAAyLAO//p/AAAAAAAAAAAAAKHoOAqO3AAAAAgAAAAAAAAAAAAAAAAAAAAAAAAAAAAAqtFq2EcgAAAAAAAAAAAAALBHAwIAAIA/8P///wAAAACQdnZ2sQEAANjK7potAAAAAAAAAAAAAAAJAAAAAAAAAAAAAAAAAAAA/MnummR2AAgAAAAAJQAAAAwAAAAEAAAAGAAAAAwAAAAAAAAAEgAAAAwAAAABAAAAHgAAABgAAAApAAAAMwAAAJ8AAABIAAAAJQAAAAwAAAAEAAAAVAAAAKgAAAAqAAAAMwAAAJ0AAABHAAAAAQAAANF2yUGrCslBKgAAADMAAAAPAAAATAAAAAAAAAAAAAAAAAAAAP//////////bAAAAEcAdQBzAHQAYQB2AG8AIABTAGUAZwBvAHYAaQBhAAAACwAAAAkAAAAHAAAABQAAAAgAAAAIAAAACQAAAAQAAAAJAAAACAAAAAkAAAAJAAAACAAAAAQAAAAIAAAASwAAAEAAAAAwAAAABQAAACAAAAABAAAAAQAAABAAAAAAAAAAAAAAAA8BAACAAAAAAAAAAAAAAAAPAQAAgAAAACUAAAAMAAAAAgAAACcAAAAYAAAABQAAAAAAAAD///8AAAAAACUAAAAMAAAABQAAAEwAAABkAAAAAAAAAFAAAAAOAQAAfAAAAAAAAABQAAAADwEAAC0AAAAhAPAAAAAAAAAAAAAAAIA/AAAAAAAAAAAAAIA/AAAAAAAAAAAAAAAAAAAAAAAAAAAAAAAAAAAAAAAAAAAlAAAADAAAAAAAAIAoAAAADAAAAAUAAAAnAAAAGAAAAAUAAAAAAAAA////AAAAAAAlAAAADAAAAAUAAABMAAAAZAAAAAkAAABQAAAA/wAAAFwAAAAJAAAAUAAAAPcAAAANAAAAIQDwAAAAAAAAAAAAAACAPwAAAAAAAAAAAACAPwAAAAAAAAAAAAAAAAAAAAAAAAAAAAAAAAAAAAAAAAAAJQAAAAwAAAAAAACAKAAAAAwAAAAFAAAAJQAAAAwAAAABAAAAGAAAAAwAAAAAAAAAEgAAAAwAAAABAAAAHgAAABgAAAAJAAAAUAAAAAABAABdAAAAJQAAAAwAAAABAAAAVAAAAKwAAAAKAAAAUAAAAGEAAABcAAAAAQAAANF2yUGrCslBCgAAAFAAAAAQAAAATAAAAAAAAAAAAAAAAAAAAP//////////bAAAAEcAdQBzAHQAYQB2AG8AIABTAGUAZwBvAHYAaQBhACAACAAAAAcAAAAFAAAABAAAAAYAAAAFAAAABwAAAAMAAAAGAAAABgAAAAcAAAAHAAAABQAAAAMAAAAGAAAAAwAAAEsAAABAAAAAMAAAAAUAAAAgAAAAAQAAAAEAAAAQAAAAAAAAAAAAAAAPAQAAgAAAAAAAAAAAAAAADwEAAIAAAAAlAAAADAAAAAIAAAAnAAAAGAAAAAUAAAAAAAAA////AAAAAAAlAAAADAAAAAUAAABMAAAAZAAAAAkAAABgAAAA/wAAAGwAAAAJAAAAYAAAAPcAAAANAAAAIQDwAAAAAAAAAAAAAACAPwAAAAAAAAAAAACAPwAAAAAAAAAAAAAAAAAAAAAAAAAAAAAAAAAAAAAAAAAAJQAAAAwAAAAAAACAKAAAAAwAAAAFAAAAJQAAAAwAAAABAAAAGAAAAAwAAAAAAAAAEgAAAAwAAAABAAAAHgAAABgAAAAJAAAAYAAAAAABAABtAAAAJQAAAAwAAAABAAAAVAAAAKgAAAAKAAAAYAAAAFgAAABsAAAAAQAAANF2yUGrCslBCgAAAGAAAAAPAAAATAAAAAAAAAAAAAAAAAAAAP//////////bAAAAFYAaQBjAGUALQBQAHIAZQBzAGkAZABlAG4AdABlAAAABwAAAAMAAAAFAAAABgAAAAQAAAAGAAAABAAAAAYAAAAFAAAAAwAAAAcAAAAGAAAABwAAAAQAAAAGAAAASwAAAEAAAAAwAAAABQAAACAAAAABAAAAAQAAABAAAAAAAAAAAAAAAA8BAACAAAAAAAAAAAAAAAAPAQAAgAAAACUAAAAMAAAAAgAAACcAAAAYAAAABQAAAAAAAAD///8AAAAAACUAAAAMAAAABQAAAEwAAABkAAAACQAAAHAAAAAFAQAAfAAAAAkAAABwAAAA/QAAAA0AAAAhAPAAAAAAAAAAAAAAAIA/AAAAAAAAAAAAAIA/AAAAAAAAAAAAAAAAAAAAAAAAAAAAAAAAAAAAAAAAAAAlAAAADAAAAAAAAIAoAAAADAAAAAUAAAAlAAAADAAAAAEAAAAYAAAADAAAAAAAAAASAAAADAAAAAEAAAAWAAAADAAAAAAAAABUAAAARAEAAAoAAABwAAAABAEAAHwAAAABAAAA0XbJQasKyUEKAAAAcAAAACkAAABMAAAABAAAAAkAAABwAAAABgEAAH0AAACgAAAARgBpAHIAbQBhAGQAbwAgAHAAbwByADoAIABHAFUAUwBUAEEAVgBPACAATABPAFIARQBOAFoATwAgAFMARQBHAE8AVgBJAEEAIABWAEUAUgBBAAAABgAAAAMAAAAEAAAACQAAAAYAAAAHAAAABwAAAAMAAAAHAAAABwAAAAQAAAADAAAAAwAAAAgAAAAIAAAABgAAAAUAAAAHAAAABwAAAAkAAAADAAAABQAAAAkAAAAHAAAABgAAAAgAAAAGAAAACQAAAAMAAAAGAAAABgAAAAgAAAAJAAAABwAAAAMAAAAHAAAAAwAAAAcAAAAGAAAABwAAAAcAAAAWAAAADAAAAAAAAAAlAAAADAAAAAIAAAAOAAAAFAAAAAAAAAAQAAAAFAAAAA==</Object>
  <Object Id="idInvalidSigLnImg">AQAAAGwAAAAAAAAAAAAAAA4BAAB/AAAAAAAAAAAAAACpGgAAkQwAACBFTUYAAAEAcB8AALAAAAAGAAAAAAAAAAAAAAAAAAAAVgUAAAADAABYAQAAwQAAAAAAAAAAAAAAAAAAAMA/BQDo8QIACgAAABAAAAAAAAAAAAAAAEsAAAAQAAAAAAAAAAUAAAAeAAAAGAAAAAAAAAAAAAAADwEAAIAAAAAnAAAAGAAAAAEAAAAAAAAAAAAAAAAAAAAlAAAADAAAAAEAAABMAAAAZAAAAAAAAAAAAAAADgEAAH8AAAAAAAAAAAAAAA8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AOAQAAfwAAAAAAAAAAAAAADwEAAIAAAAAhAPAAAAAAAAAAAAAAAIA/AAAAAAAAAAAAAIA/AAAAAAAAAAAAAAAAAAAAAAAAAAAAAAAAAAAAAAAAAAAlAAAADAAAAAAAAIAoAAAADAAAAAEAAAAnAAAAGAAAAAEAAAAAAAAA8PDwAAAAAAAlAAAADAAAAAEAAABMAAAAZAAAAAAAAAAAAAAADgEAAH8AAAAAAAAAAAAAAA8BAACAAAAAIQDwAAAAAAAAAAAAAACAPwAAAAAAAAAAAACAPwAAAAAAAAAAAAAAAAAAAAAAAAAAAAAAAAAAAAAAAAAAJQAAAAwAAAAAAACAKAAAAAwAAAABAAAAJwAAABgAAAABAAAAAAAAAPDw8AAAAAAAJQAAAAwAAAABAAAATAAAAGQAAAAAAAAAAAAAAA4BAAB/AAAAAAAAAAAAAAAPAQAAgAAAACEA8AAAAAAAAAAAAAAAgD8AAAAAAAAAAAAAgD8AAAAAAAAAAAAAAAAAAAAAAAAAAAAAAAAAAAAAAAAAACUAAAAMAAAAAAAAgCgAAAAMAAAAAQAAACcAAAAYAAAAAQAAAAAAAADw8PAAAAAAACUAAAAMAAAAAQAAAEwAAABkAAAAAAAAAAAAAAAOAQAAfwAAAAAAAAAAAAAADwEAAIAAAAAhAPAAAAAAAAAAAAAAAIA/AAAAAAAAAAAAAIA/AAAAAAAAAAAAAAAAAAAAAAAAAAAAAAAAAAAAAAAAAAAlAAAADAAAAAAAAIAoAAAADAAAAAEAAAAnAAAAGAAAAAEAAAAAAAAA////AAAAAAAlAAAADAAAAAEAAABMAAAAZAAAAAAAAAAAAAAADgEAAH8AAAAAAAAAAAAAAA8BAACAAAAAIQDwAAAAAAAAAAAAAACAPwAAAAAAAAAAAACAPwAAAAAAAAAAAAAAAAAAAAAAAAAAAAAAAAAAAAAAAAAAJQAAAAwAAAAAAACAKAAAAAwAAAABAAAAJwAAABgAAAABAAAAAAAAAP///wAAAAAAJQAAAAwAAAABAAAATAAAAGQAAAAAAAAAAAAAAA4BAAB/AAAAAAAAAAAAAAAP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UAAAANwCAAAKAAAAAwAAABcAAAAQAAAACgAAAAMAAAAAAAAAAAAAAA4AAAAOAAAATAAAACgAAAB0AAAAaAIAAAAAAAAAAAAADgAAACgAAAAOAAAADgAAAAEAGAAAAAAAAAAAAAAAAAAAAAAAAAAAAAAAAAAKEi0AAAAAAAAAAAAFCRglQKEgOIweNIMAAAAAAAAAAAAAAAAJESoVJFoTpwAAAAcKDQcKDQcJDQ4WMShFrjFU1TJV1gECBAIDBAECBQoRKyZBowsTMQAAAAAAfqbJd6PIeqDCQFZ4JTd0Lk/HMVPSGy5uFiE4GypVJ0KnHjN9AAABAAAAAACcz+7S6ffb7fnC0t1haH0hMm8aLXIuT8ggOIwoRKslP58cK08AAAEAAAAAAMHg9P///////////+bm5k9SXjw/SzBRzTFU0y1NwSAyVzFGXwEBAgAACA8mnM/u69/SvI9jt4tgjIR9FBosDBEjMVTUMlXWMVPRKUSeDxk4AAAAAAAAAADT6ff///////+Tk5MjK0krSbkvUcsuT8YVJFoTIFIrSbgtTcEQHEcAAAAAAJzP7vT6/bTa8kRleixHhy1Nwi5PxiQtTnBwcJKSki81SRwtZAgOIwAAAAAAweD02+35gsLqZ5q6Jz1jNEJyOUZ4qamp+/v7////wdPeVnCJAQECAAAAAACv1/Ho8/ubzu6CwuqMudS3u769vb3////////////L5fZymsABAgMAAAAAAK/X8fz9/uLx+snk9uTy+vz9/v///////////////8vl9nKawAECAwYCAAAAotHvtdryxOL1xOL1tdry0+r32+350+r3tdryxOL1pdPvc5rAAQIDAAAAAABpj7ZnjrZqj7Zqj7ZnjrZtkbdukrdtkbdnjrZqj7ZojrZ3rdUCAwQAAAAAAAAAAAAAAAAAAAAAAAAAAAAAAAAAAAAAAAAAAAAAAAAAAAAAAAAAAAAAJwAAABgAAAABAAAAAAAAAP///wAAAAAAJQAAAAwAAAABAAAATAAAAGQAAAAiAAAABAAAAHEAAAAQAAAAIgAAAAQAAABQAAAADQAAACEA8AAAAAAAAAAAAAAAgD8AAAAAAAAAAAAAgD8AAAAAAAAAAAAAAAAAAAAAAAAAAAAAAAAAAAAAAAAAACUAAAAMAAAAAAAAgCgAAAAMAAAAAQAAAFIAAABwAQAAAQAAAPX///8AAAAAAAAAAAAAAACQAQAAAAAAAQAAAABzAGUAZwBvAGUAIAB1AGkAAAAAAAAAAAAAAAAAAAAAAAAAAAAAAAAAAAAAAAAAAAAAAAAAAAAAAAAAAAAAAAAAAAAAAAAZPQL7fwAAAAAAAAAAAAAoEgAAAAAAAEAAAMD6fwAAwEbwAft/AAA+nEyX+n8AAAQAAAAAAAAAwEbwAft/AAAZvO+aLQAAAAAAAAAAAAAAwPr+fbEBAAAAAAAAsQEAAEgAAAAAAAAAsGOsl/p/AAAgU7WX+n8AAMC/g5cAAAAAAQAAAAAAAACOf6yX+n8AAAAA8AH7fwAAAAAAAAAAAAAAAAAAAAAAAAAAAAAAAAAA2q1r2EcgAABwCwAAAAAAAJB2dnaxAQAAaL7vmi0AAAAAAAAAAAAAAAAAAAAAAAAAAAAAAAAAAAAAAAAAAAAAAMm975otAAAA33VMl2R2AAgAAAAAJQAAAAwAAAABAAAAGAAAAAwAAAD/AAAAEgAAAAwAAAABAAAAHgAAABgAAAAiAAAABAAAAHIAAAARAAAAJQAAAAwAAAABAAAAVAAAAKgAAAAjAAAABAAAAHAAAAAQAAAAAQAAANF2yUGrCslBIwAAAAQAAAAPAAAATAAAAAAAAAAAAAAAAAAAAP//////////bAAAAEYAaQByAG0AYQAgAG4AbwAgAHYA4QBsAGkAZABhAIA/BgAAAAMAAAAEAAAACQAAAAYAAAADAAAABwAAAAcAAAADAAAABQAAAAYAAAADAAAAAwAAAAcAAAAGAAAASwAAAEAAAAAwAAAABQAAACAAAAABAAAAAQAAABAAAAAAAAAAAAAAAA8BAACAAAAAAAAAAAAAAAAPAQAAgAAAAFIAAABwAQAAAgAAABAAAAAHAAAAAAAAAAAAAAC8AgAAAAAAAAECAiJTAHkAcwB0AGUAbQAAAAAAAAAAAAAAAAAAAAAAAAAAAAAAAAAAAAAAAAAAAAAAAAAAAAAAAAAAAAAAAAAAAAAAAAAAAAAEAAA+AAAAUFbwAft/AAAJAAAAAAAAAAkAAABdBAAApZtMl/p/AABGBwAAdAEAANEFAAAAAAAA+ODvmi0AAAAAAAAARgcAAHQBAADRBQAAAAAAALEBAACRTzkC+38AAAAAAAAAAAAAIAcD//p/AAAAAAAAAAAAAAAAAAAAAAAAyLAO//p/AAAAAAAAAAAAAMDf75otAAAA/v////////8AAAAAAAAAAAAAAAAAAAAA2slr2EcgAAC2eu/+AAAAAPIsBhiqDgAAMJM5fbEBAACQdnZ2sQEAAFDi75otAAAAAAAAAAAAAAAHAAAAAAAAAAAAAAAAAAAAjOHvmmR2AAgAAAAAJQAAAAwAAAACAAAAJwAAABgAAAADAAAAAAAAAAAAAAAAAAAAJQAAAAwAAAADAAAATAAAAGQAAAAAAAAAAAAAAP//////////AAAAABYAAAAAAAAANQAAACEA8AAAAAAAAAAAAAAAgD8AAAAAAAAAAAAAgD8AAAAAAAAAAAAAAAAAAAAAAAAAAAAAAAAAAAAAAAAAACUAAAAMAAAAAAAAgCgAAAAMAAAAAwAAACcAAAAYAAAAAwAAAAAAAAAAAAAAAAAAACUAAAAMAAAAAwAAAEwAAABkAAAAAAAAAAAAAAD//////////wAAAAAWAAAAAAEAAAAAAAAhAPAAAAAAAAAAAAAAAIA/AAAAAAAAAAAAAIA/AAAAAAAAAAAAAAAAAAAAAAAAAAAAAAAAAAAAAAAAAAAlAAAADAAAAAAAAIAoAAAADAAAAAMAAAAnAAAAGAAAAAMAAAAAAAAAAAAAAAAAAAAlAAAADAAAAAMAAABMAAAAZAAAAAAAAAAAAAAA//////////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8AAAAAACUAAAAMAAAAAwAAAEwAAABkAAAAAAAAABYAAAD/AAAASgAAAAAAAAAWAAAAAAEAADUAAAAhAPAAAAAAAAAAAAAAAIA/AAAAAAAAAAAAAIA/AAAAAAAAAAAAAAAAAAAAAAAAAAAAAAAAAAAAAAAAAAAlAAAADAAAAAAAAIAoAAAADAAAAAMAAAAnAAAAGAAAAAMAAAAAAAAA////AAAAAAAlAAAADAAAAAMAAABMAAAAZAAAAAkAAAAnAAAAHwAAAEoAAAAJAAAAJwAAABcAAAAkAAAAIQDwAAAAAAAAAAAAAACAPwAAAAAAAAAAAACAPwAAAAAAAAAAAAAAAAAAAAAAAAAAAAAAAAAAAAAAAAAAJQAAAAwAAAAAAACAKAAAAAwAAAADAAAAUgAAAHABAAADAAAA4P///wAAAAAAAAAAAAAAAJABAAAAAAABAAAAAGEAcgBpAGEAbAAAAAAAAAAAAAAAAAAAAAAAAAAAAAAAAAAAAAAAAAAAAAAAAAAAAAAAAAAAAAAAAAAAAAAAAAAAAP//AAAAAAEAAAAA/6EGsQEAAAAAAAAAAAAAAQAAAAAAAACg9Fx2sQEAAPAFYgaxAQAAwHpt8FH41QECAAAAAAAAAABK2Jb6fwAAyErYlvp/AAADAAAAAAAAACja3Zb6fwAA6N7dlvp/AAAgBwP/+n8AAOBOagaxAQAAAgAAAAAAAADIsA7/+n8AAAAAAAAAAAAAQeg4Co7cAAACAAAAAAAAAAAAAAAAAAAAAAAAAAAAAAAK0GrYRyAAAAAAAAAAAAAA6N7dlvp/AADg////AAAAAJB2dnaxAQAAOMrumi0AAAAAAAAAAAAAAAYAAAAAAAAAAAAAAAAAAABcye6aZHYACAAAAAAlAAAADAAAAAMAAAAYAAAADAAAAAAAAAASAAAADAAAAAEAAAAWAAAADAAAAAgAAABUAAAAVAAAAAoAAAAnAAAAHgAAAEoAAAABAAAA0XbJQasKyUEKAAAASwAAAAEAAABMAAAABAAAAAkAAAAnAAAAIAAAAEsAAABQAAAAWAAAABUAAAAWAAAADAAAAAAAAAAlAAAADAAAAAIAAAAnAAAAGAAAAAQAAAAAAAAA////AAAAAAAlAAAADAAAAAQAAABMAAAAZAAAACkAAAAZAAAA9gAAAEoAAAApAAAAGQAAAM4AAAAyAAAAIQDwAAAAAAAAAAAAAACAPwAAAAAAAAAAAACAPwAAAAAAAAAAAAAAAAAAAAAAAAAAAAAAAAAAAAAAAAAAJQAAAAwAAAAAAACAKAAAAAwAAAAEAAAAJwAAABgAAAAEAAAAAAAAAP///wAAAAAAJQAAAAwAAAAEAAAATAAAAGQAAAApAAAAGQAAAPYAAABHAAAAKQAAABkAAADOAAAALwAAACEA8AAAAAAAAAAAAAAAgD8AAAAAAAAAAAAAgD8AAAAAAAAAAAAAAAAAAAAAAAAAAAAAAAAAAAAAAAAAACUAAAAMAAAAAAAAgCgAAAAMAAAABAAAACcAAAAYAAAABAAAAAAAAAD///8AAAAAACUAAAAMAAAABAAAAEwAAABkAAAAKQAAADMAAACeAAAARwAAACkAAAAzAAAAdgAAABUAAAAhAPAAAAAAAAAAAAAAAIA/AAAAAAAAAAAAAIA/AAAAAAAAAAAAAAAAAAAAAAAAAAAAAAAAAAAAAAAAAAAlAAAADAAAAAAAAIAoAAAADAAAAAQAAABSAAAAcAEAAAQAAADw////AAAAAAAAAAAAAAAAkAEAAAAAAAEAAAAAcwBlAGcAbwBlACAAdQBpAAAAAAAAAAAAAAAAAAAAAAAAAAAAAAAAAAAAAAAAAAAAAAAAAAAAAAAAAAAAAAAAAAAAAAAAAAAAAAAAAAAAAAAAAAAACAAAAAAAAAAAAAAAAAAAAJAKawYAAIA/HDwAlgAAgD8AAIA/AACAP/7/////////MNLumi0AAACQCmsGAAAAAP////8AAAAAAAAAAAAAAAAIAAAAAAAAACAHA//6fwAAEPdqBgAAgD8cPACWAAAAAMiwDv/6fwAAAAAAAAAAAACh6DgKjtwAAAAIAAAAAAAAAAAAAAAAAAAAAAAAAAAAAKrRathHIAAAAAAAAAAAAACwRwMCAACAP/D///8AAAAAkHZ2drEBAADYyu6aLQAAAAAAAAAAAAAACQAAAAAAAAAAAAAAAAAAAPzJ7ppkdgAIAAAAACUAAAAMAAAABAAAABgAAAAMAAAAAAAAABIAAAAMAAAAAQAAAB4AAAAYAAAAKQAAADMAAACfAAAASAAAACUAAAAMAAAABAAAAFQAAACoAAAAKgAAADMAAACdAAAARwAAAAEAAADRdslBqwrJQSoAAAAzAAAADwAAAEwAAAAAAAAAAAAAAAAAAAD//////////2wAAABHAHUAcwB0AGEAdgBvACAAUwBlAGcAbwB2AGkAYQAAAAsAAAAJAAAABwAAAAUAAAAIAAAACAAAAAkAAAAEAAAACQAAAAgAAAAJAAAACQAAAAgAAAAEAAAACAAAAEsAAABAAAAAMAAAAAUAAAAgAAAAAQAAAAEAAAAQAAAAAAAAAAAAAAAPAQAAgAAAAAAAAAAAAAAADwEAAIAAAAAlAAAADAAAAAIAAAAnAAAAGAAAAAUAAAAAAAAA////AAAAAAAlAAAADAAAAAUAAABMAAAAZAAAAAAAAABQAAAADgEAAHwAAAAAAAAAUAAAAA8BAAAtAAAAIQDwAAAAAAAAAAAAAACAPwAAAAAAAAAAAACAPwAAAAAAAAAAAAAAAAAAAAAAAAAAAAAAAAAAAAAAAAAAJQAAAAwAAAAAAACAKAAAAAwAAAAFAAAAJwAAABgAAAAFAAAAAAAAAP///wAAAAAAJQAAAAwAAAAFAAAATAAAAGQAAAAJAAAAUAAAAP8AAABcAAAACQAAAFAAAAD3AAAADQAAACEA8AAAAAAAAAAAAAAAgD8AAAAAAAAAAAAAgD8AAAAAAAAAAAAAAAAAAAAAAAAAAAAAAAAAAAAAAAAAACUAAAAMAAAAAAAAgCgAAAAMAAAABQAAACUAAAAMAAAAAQAAABgAAAAMAAAAAAAAABIAAAAMAAAAAQAAAB4AAAAYAAAACQAAAFAAAAAAAQAAXQAAACUAAAAMAAAAAQAAAFQAAACsAAAACgAAAFAAAABhAAAAXAAAAAEAAADRdslBqwrJQQoAAABQAAAAEAAAAEwAAAAAAAAAAAAAAAAAAAD//////////2wAAABHAHUAcwB0AGEAdgBvACAAUwBlAGcAbwB2AGkAYQAgAAgAAAAHAAAABQAAAAQAAAAGAAAABQAAAAcAAAADAAAABgAAAAYAAAAHAAAABwAAAAUAAAADAAAABgAAAAMAAABLAAAAQAAAADAAAAAFAAAAIAAAAAEAAAABAAAAEAAAAAAAAAAAAAAADwEAAIAAAAAAAAAAAAAAAA8BAACAAAAAJQAAAAwAAAACAAAAJwAAABgAAAAFAAAAAAAAAP///wAAAAAAJQAAAAwAAAAFAAAATAAAAGQAAAAJAAAAYAAAAP8AAABsAAAACQAAAGAAAAD3AAAADQAAACEA8AAAAAAAAAAAAAAAgD8AAAAAAAAAAAAAgD8AAAAAAAAAAAAAAAAAAAAAAAAAAAAAAAAAAAAAAAAAACUAAAAMAAAAAAAAgCgAAAAMAAAABQAAACUAAAAMAAAAAQAAABgAAAAMAAAAAAAAABIAAAAMAAAAAQAAAB4AAAAYAAAACQAAAGAAAAAAAQAAbQAAACUAAAAMAAAAAQAAAFQAAACoAAAACgAAAGAAAABYAAAAbAAAAAEAAADRdslBqwrJQQoAAABgAAAADwAAAEwAAAAAAAAAAAAAAAAAAAD//////////2wAAABWAGkAYwBlAC0AUAByAGUAcwBpAGQAZQBuAHQAZQBpAAcAAAADAAAABQAAAAYAAAAEAAAABgAAAAQAAAAGAAAABQAAAAMAAAAHAAAABgAAAAcAAAAEAAAABgAAAEsAAABAAAAAMAAAAAUAAAAgAAAAAQAAAAEAAAAQAAAAAAAAAAAAAAAPAQAAgAAAAAAAAAAAAAAADwEAAIAAAAAlAAAADAAAAAIAAAAnAAAAGAAAAAUAAAAAAAAA////AAAAAAAlAAAADAAAAAUAAABMAAAAZAAAAAkAAABwAAAABQEAAHwAAAAJAAAAcAAAAP0AAAANAAAAIQDwAAAAAAAAAAAAAACAPwAAAAAAAAAAAACAPwAAAAAAAAAAAAAAAAAAAAAAAAAAAAAAAAAAAAAAAAAAJQAAAAwAAAAAAACAKAAAAAwAAAAFAAAAJQAAAAwAAAABAAAAGAAAAAwAAAAAAAAAEgAAAAwAAAABAAAAFgAAAAwAAAAAAAAAVAAAAEQBAAAKAAAAcAAAAAQBAAB8AAAAAQAAANF2yUGrCslBCgAAAHAAAAApAAAATAAAAAQAAAAJAAAAcAAAAAYBAAB9AAAAoAAAAEYAaQByAG0AYQBkAG8AIABwAG8AcgA6ACAARwBVAFMAVABBAFYATwAgAEwATwBSAEUATgBaAE8AIABTAEUARwBPAFYASQBBACAAVgBFAFIAQQBBAAYAAAADAAAABAAAAAkAAAAGAAAABwAAAAcAAAADAAAABwAAAAcAAAAEAAAAAwAAAAMAAAAIAAAACAAAAAYAAAAFAAAABwAAAAcAAAAJAAAAAwAAAAUAAAAJAAAABwAAAAYAAAAIAAAABgAAAAkAAAADAAAABgAAAAYAAAAIAAAACQAAAAcAAAADAAAABwAAAAMAAAAHAAAABgAAAAcAAAAHAAAAFgAAAAwAAAAAAAAAJQAAAAwAAAACAAAADgAAABQAAAAAAAAAEAAAABQAAAA=</Object>
</Signature>
</file>

<file path=_xmlsignatures/sig6.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5YQAb8FL03uaND3FFsa/D6FoYIHi/fQXocsc54eupFc=</DigestValue>
    </Reference>
    <Reference Type="http://www.w3.org/2000/09/xmldsig#Object" URI="#idOfficeObject">
      <DigestMethod Algorithm="http://www.w3.org/2001/04/xmlenc#sha256"/>
      <DigestValue>Ge8s3GJdUUg4myN8e9UkL4UGpNbw1C1/OdN/0UOKaVM=</DigestValue>
    </Reference>
    <Reference Type="http://uri.etsi.org/01903#SignedProperties" URI="#idSignedProperties">
      <Transforms>
        <Transform Algorithm="http://www.w3.org/TR/2001/REC-xml-c14n-20010315"/>
      </Transforms>
      <DigestMethod Algorithm="http://www.w3.org/2001/04/xmlenc#sha256"/>
      <DigestValue>AaAX2cCfFbsIpEj2DdCTW4aSX8PQxCN2DP2VoEn8VAo=</DigestValue>
    </Reference>
    <Reference Type="http://www.w3.org/2000/09/xmldsig#Object" URI="#idValidSigLnImg">
      <DigestMethod Algorithm="http://www.w3.org/2001/04/xmlenc#sha256"/>
      <DigestValue>nr5TMcVsinrjTuOLavozhOszXXSRDyVLarItvY6qRTo=</DigestValue>
    </Reference>
    <Reference Type="http://www.w3.org/2000/09/xmldsig#Object" URI="#idInvalidSigLnImg">
      <DigestMethod Algorithm="http://www.w3.org/2001/04/xmlenc#sha256"/>
      <DigestValue>X9vcb+K10vFcvGmzTX/B5my2GWTnu/q7xM+sBacmfkM=</DigestValue>
    </Reference>
  </SignedInfo>
  <SignatureValue>NcJQ3R4H66k+XRApthQaGViepsihMki2FcwrSsfkNxKDSr7aCpbEC8m/7+yKceFiu8w0QacNEqyx
zORFBCwor7hALZe6HI8pQa5kGeqqZ6Q1R4enWdGUkNOcVmCq8R6NVWjqhBnrkSDaxbvjIg2qQ3Gn
BE/rzx8CfhTpVPiU5zDmsqTVw4zf1Q4uNR6lox17jm5FZ2w6gXl8NDwxPqjs1sPvo6q0+nHusd5j
KektE1rwr3qZCx87YhnF3nh8qzLmW5E3pAFzA3OB2WbAyninZ3WzPIMOJ+m55GOQua1kSbvs950x
xKqE427iaSSk1pAAyXqSgnllRbUOh3cymBn1uA==</SignatureValue>
  <KeyInfo>
    <X509Data>
      <X509Certificate>MIIH+TCCBeGgAwIBAgIIOV0lR5yqQJcwDQYJKoZIhvcNAQELBQAwWzEXMBUGA1UEBRMOUlVDIDgwMDUwMTcyLTExGjAYBgNVBAMTEUNBLURPQ1VNRU5UQSBTLkEuMRcwFQYDVQQKEw5ET0NVTUVOVEEgUy5BLjELMAkGA1UEBhMCUFkwHhcNMTkwODEzMTUwOTE1WhcNMjEwODEyMTUxOTE1WjCBmzELMAkGA1UEBhMCUFkxEzARBgNVBAQMCkxBUkFOIERJQVoxEjAQBgNVBAUTCUNJNDUxNDAxOTEVMBMGA1UEKgwMSk9TRSBFRFVBUkRPMRcwFQYDVQQKDA5QRVJTT05BIEZJU0lDQTERMA8GA1UECwwIRklSTUEgRjIxIDAeBgNVBAMMF0pPU0UgRURVQVJETyBMQVJBTiBESUFaMIIBIjANBgkqhkiG9w0BAQEFAAOCAQ8AMIIBCgKCAQEAsY0/zmKIH5wpw0/FI67SDpM/BkcAI7qdHnMnKSbEoyq70Kbpqxj3IjtDCDQuiSSrr/emtzu85qOkDrRJQIGfa6ZYRAOizSRali7R4Ktx4AMf4PIFRiwQUb0XIwE4Optp9JldnzdPtEG2V3f2b4ixcO2ckOoXpmzYHz1t7Y/STfDhfJgm+w7qE984ct9J3JpEZTmEg4mQD6Zw1r6EO49g2CIW3RSCr8pouyprhWlLv/rxUD2Q//RB+5PvAnie/HJP1eV863sYxB6jcS/YFWguXLFdP2BJGemExgvXZVmzf7wy2rSbrQ6rk2Lrdv9rcjO+aj40YkkL3CYuwmOag4I4YwIDAQABo4IDfjCCA3owDAYDVR0TAQH/BAIwADAOBgNVHQ8BAf8EBAMCBeAwKgYDVR0lAQH/BCAwHgYIKwYBBQUHAwEGCCsGAQUFBwMCBggrBgEFBQcDBDAdBgNVHQ4EFgQUR+ULIQZnZ8fYtXL4fMdNqfWCXDMwgZYGCCsGAQUFBwEBBIGJMIGGMDkGCCsGAQUFBzABhi1odHRwOi8vd3d3LmRvY3VtZW50YS5jb20ucHkvZmlybWFkaWdpdGFsL29zY3AwSQYIKwYBBQUHMAKGPWh0dHBzOi8vd3d3LmRvY3VtZW50YS5jb20ucHkvZmlybWFkaWdpdGFsL2Rlc2Nhcmdhcy9jYWRvYy5jcnQwHwYDVR0jBBgwFoAUQCasJlxij8b1AlTkjcEaJtbupbIwTwYDVR0fBEgwRjBEoEKgQIY+aHR0cHM6Ly93d3cuZG9jdW1lbnRhLmNvbS5weS9maXJtYWRpZ2l0YWwvZGVzY2FyZ2FzL2NybGRvYy5jcmwwIwYDVR0RBBwwGoEYam9zZS5sYXJhbkBhdmFsb24uY29tLnB5MIIB3QYDVR0gBIIB1DCCAdAwggHMBg4rBgEEAYL5OwEBAQYBATCCAbgwPwYIKwYBBQUHAgEWM2h0dHBzOi8vd3d3LmRvY3VtZW50YS5jb20ucHkvZmlybWFkaWdpdGFsL2Rlc2NhcmdhczCBwAYIKwYBBQUHAgIwgbMagbBFc3RlIGVzIHVuIGNlcnRpZmljYWRvIGRlIHBlcnNvbmEgZu1zaWNhIGN1eWEgY2xhdmUgcHJpdmFkYSBlc3ThIGNvbnRlbmlkYSBlbiB1biBt82R1bG8gZGUgaGFyZHdhcmUgc2VndXJvIHkgc3UgZmluYWxpZGFkIGVzIGF1dGVudGljYXIgYSBzdSB0aXR1bGFyIG8gZ2VuZXJhciBmaXJtYXMgZGlnaXRhbGVzLjCBsQYIKwYBBQUHAgIwgaQagaFUaGlzIGlzIGFuIGVuZCB1c2VyIGNlcnRpZmljYXRlIHdob3NlIHByaXZhdGUga2V5IGlzIGVtYmVkZGVkIHdpdGhpbiBhIHNlY3VyZSBoYXJkd2FyZSBtb2R1bGUgdGhhdCBhaW1zIHRvIGF1dGhlbnRpY2F0ZSBpdHMgb3duZXIgb3IgZ2VuZXJhdGUgZGlnaXRhbCBzaWduYXR1cmVzLjANBgkqhkiG9w0BAQsFAAOCAgEANkLKlAlqTH03/8PeQYlVU1OJFr59TXxTfQwpUCfU+2OzigGVuAEJ3PcO0nO2sf/kemgXwLdQxa91S1JUThjgNnRUtARn8xL8RTX0gaYOv+fUELXMR35keC0P8l3wu7uNp5b56aSHLp6mDCFY0XAvf8IfyfafaysCMDLDfZZyH74R8rV8+o065as/vB/hlsRPe+5TxRLiE7akTJBil3Gs9pe6dPKjvoiPXPmQA9BMAZsUU5xDTMhSNxpRTDCulhgKBa3M92qxRdQv5bSaPU01hiMcvLrpj2R1gvH/C5z4HTNbQhkapF3fO8l3cRMLsl7SPF3Gr0LHftfVYfKkQRQeRvoSoeW9dDs11Nrh88sG+9yRhL+WEhOggNhk+oT6iEpcal1k8mp0aaJU+g6UGn9OkmZJWAJkn0Ox5U7jjvipJMyqrX7OT5SkQgmF2Kq5msyMQDv+IWlDgyNlJIADjC2JQ41ZEQkaietW8/AnKOuHzBHabq9GxtthZsJiBe6U9Lli4q/NB172SpWmFEHCT0IIzstqZkgmf/QxBj2ztnwE9o1sxBGnP3DsL4A0p7ZqJQs/DdfUM0ktlIWWZapxjdA/6velPjM5xEhob/i7xciz2LZKfbywaOfV0ITJkPccQLjYVoBCjgO3u8s5KjoQRSTY9urLoEHVSIwf4IfTvq7FGIU=</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Transform>
          <Transform Algorithm="http://www.w3.org/TR/2001/REC-xml-c14n-20010315"/>
        </Transforms>
        <DigestMethod Algorithm="http://www.w3.org/2001/04/xmlenc#sha256"/>
        <DigestValue>SvtLgLHWwOe2+41fuNrh9MPG5Bh3+j+tOUplp0lR7Bs=</DigestValue>
      </Reference>
      <Reference URI="/xl/calcChain.xml?ContentType=application/vnd.openxmlformats-officedocument.spreadsheetml.calcChain+xml">
        <DigestMethod Algorithm="http://www.w3.org/2001/04/xmlenc#sha256"/>
        <DigestValue>SqpYC5/14lNwKk7+KBP07EZ4sZac0eTofWUGWiBU1bo=</DigestValue>
      </Reference>
      <Reference URI="/xl/comments1.xml?ContentType=application/vnd.openxmlformats-officedocument.spreadsheetml.comments+xml">
        <DigestMethod Algorithm="http://www.w3.org/2001/04/xmlenc#sha256"/>
        <DigestValue>dj46mCEo3NAeuRogmgy49aJTqfbX0/eIqs3gnVV2/JY=</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YHVu9mfH7V1ojJZZGe0raSx5xHTqsPuldcEKZklKsN8=</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LTdoXsbqg2CimSiOSPgxq3wBxs/dfjOovnwDkc8k/dE=</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LTdoXsbqg2CimSiOSPgxq3wBxs/dfjOovnwDkc8k/dE=</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LTdoXsbqg2CimSiOSPgxq3wBxs/dfjOovnwDkc8k/dE=</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fNs94qbZ7SnZ1EAViIPOZf0qbzPZdDm1Oq9dFuuYn0s=</DigestValue>
      </Reference>
      <Reference URI="/xl/drawings/drawing1.xml?ContentType=application/vnd.openxmlformats-officedocument.drawing+xml">
        <DigestMethod Algorithm="http://www.w3.org/2001/04/xmlenc#sha256"/>
        <DigestValue>HKyZ+6PyU4zGVHYjrcyRuIvAXoArNo2kHgtHRpAwV8s=</DigestValue>
      </Reference>
      <Reference URI="/xl/drawings/vmlDrawing1.vml?ContentType=application/vnd.openxmlformats-officedocument.vmlDrawing">
        <DigestMethod Algorithm="http://www.w3.org/2001/04/xmlenc#sha256"/>
        <DigestValue>ByU0RZm/6icBljsn7ZbFGjsBet5qa2JnHkps4R3xgNM=</DigestValue>
      </Reference>
      <Reference URI="/xl/drawings/vmlDrawing2.vml?ContentType=application/vnd.openxmlformats-officedocument.vmlDrawing">
        <DigestMethod Algorithm="http://www.w3.org/2001/04/xmlenc#sha256"/>
        <DigestValue>HsJcxbVe+qNWxY5ZMwVTCTUPtLZMgAS5YepPmMO3/SI=</DigestValue>
      </Reference>
      <Reference URI="/xl/drawings/vmlDrawing3.vml?ContentType=application/vnd.openxmlformats-officedocument.vmlDrawing">
        <DigestMethod Algorithm="http://www.w3.org/2001/04/xmlenc#sha256"/>
        <DigestValue>vrQwKwn3ikDv5LsBfX7GiarfUMqTH/otu6928+bWoQs=</DigestValue>
      </Reference>
      <Reference URI="/xl/drawings/vmlDrawing4.vml?ContentType=application/vnd.openxmlformats-officedocument.vmlDrawing">
        <DigestMethod Algorithm="http://www.w3.org/2001/04/xmlenc#sha256"/>
        <DigestValue>QDTYbq/eg3wR4MtrDEepI+nKnYr/Hfugxd1W1BgUgS8=</DigestValue>
      </Reference>
      <Reference URI="/xl/drawings/vmlDrawing5.vml?ContentType=application/vnd.openxmlformats-officedocument.vmlDrawing">
        <DigestMethod Algorithm="http://www.w3.org/2001/04/xmlenc#sha256"/>
        <DigestValue>4kGGSF0qJt6VJoFrulYlLObjjmf0cfYhyQWDSxEwv9s=</DigestValue>
      </Reference>
      <Reference URI="/xl/media/image1.emf?ContentType=image/x-emf">
        <DigestMethod Algorithm="http://www.w3.org/2001/04/xmlenc#sha256"/>
        <DigestValue>H/w1GFhLXnY6BNx2PhlIQZFDdVTtUk7bFhR8tTggslE=</DigestValue>
      </Reference>
      <Reference URI="/xl/media/image2.emf?ContentType=image/x-emf">
        <DigestMethod Algorithm="http://www.w3.org/2001/04/xmlenc#sha256"/>
        <DigestValue>aaajaZRwcG8YOW4RiuNR4Y3+NIqz/YpwOzpC0Ui/UdA=</DigestValue>
      </Reference>
      <Reference URI="/xl/media/image3.emf?ContentType=image/x-emf">
        <DigestMethod Algorithm="http://www.w3.org/2001/04/xmlenc#sha256"/>
        <DigestValue>a1swBCWxxcOQpjnArNkABKyvPd/36OpNmkDu20mvids=</DigestValue>
      </Reference>
      <Reference URI="/xl/media/image4.emf?ContentType=image/x-emf">
        <DigestMethod Algorithm="http://www.w3.org/2001/04/xmlenc#sha256"/>
        <DigestValue>ekTmrI9qzXL3QxlVKVT98wSAyIBnG3BWdg+GJjyoAuQ=</DigestValue>
      </Reference>
      <Reference URI="/xl/media/image5.emf?ContentType=image/x-emf">
        <DigestMethod Algorithm="http://www.w3.org/2001/04/xmlenc#sha256"/>
        <DigestValue>9r1qjwkCEJOrWb0ZmN9CIP2w3mxOtiMbqSlF0m8tdMA=</DigestValue>
      </Reference>
      <Reference URI="/xl/printerSettings/printerSettings1.bin?ContentType=application/vnd.openxmlformats-officedocument.spreadsheetml.printerSettings">
        <DigestMethod Algorithm="http://www.w3.org/2001/04/xmlenc#sha256"/>
        <DigestValue>YmlNx0fbwwNBEGF0RvxQdFOj8ICfW2aC5ya0H7vEQfw=</DigestValue>
      </Reference>
      <Reference URI="/xl/printerSettings/printerSettings2.bin?ContentType=application/vnd.openxmlformats-officedocument.spreadsheetml.printerSettings">
        <DigestMethod Algorithm="http://www.w3.org/2001/04/xmlenc#sha256"/>
        <DigestValue>xsCjjPzCWd5UTOKxf9cRsV8M4zHH+quoJqAf9b+vaZI=</DigestValue>
      </Reference>
      <Reference URI="/xl/printerSettings/printerSettings3.bin?ContentType=application/vnd.openxmlformats-officedocument.spreadsheetml.printerSettings">
        <DigestMethod Algorithm="http://www.w3.org/2001/04/xmlenc#sha256"/>
        <DigestValue>FLifMMW5UlLOUkpcqJGjhMbaevjgUnUQwEEg5oUA/N4=</DigestValue>
      </Reference>
      <Reference URI="/xl/printerSettings/printerSettings4.bin?ContentType=application/vnd.openxmlformats-officedocument.spreadsheetml.printerSettings">
        <DigestMethod Algorithm="http://www.w3.org/2001/04/xmlenc#sha256"/>
        <DigestValue>8dq9D3+wycTd/6Z99wFMEMlVKFUQWTr4wt6E7nw1/Y0=</DigestValue>
      </Reference>
      <Reference URI="/xl/printerSettings/printerSettings5.bin?ContentType=application/vnd.openxmlformats-officedocument.spreadsheetml.printerSettings">
        <DigestMethod Algorithm="http://www.w3.org/2001/04/xmlenc#sha256"/>
        <DigestValue>Ik7rzi69RdvqvRaDrPoMKTh4ZHgUlx4hbxyJVwW2Q18=</DigestValue>
      </Reference>
      <Reference URI="/xl/sharedStrings.xml?ContentType=application/vnd.openxmlformats-officedocument.spreadsheetml.sharedStrings+xml">
        <DigestMethod Algorithm="http://www.w3.org/2001/04/xmlenc#sha256"/>
        <DigestValue>dEVlYMjn/T2L8fuW07yVaRza4cORTuUahk3Qio63RzI=</DigestValue>
      </Reference>
      <Reference URI="/xl/styles.xml?ContentType=application/vnd.openxmlformats-officedocument.spreadsheetml.styles+xml">
        <DigestMethod Algorithm="http://www.w3.org/2001/04/xmlenc#sha256"/>
        <DigestValue>HaqmaUN6rLKT1syysYu8fZl6UtrVNUGBxypCnMXP/MA=</DigestValue>
      </Reference>
      <Reference URI="/xl/theme/theme1.xml?ContentType=application/vnd.openxmlformats-officedocument.theme+xml">
        <DigestMethod Algorithm="http://www.w3.org/2001/04/xmlenc#sha256"/>
        <DigestValue>Q1Y4CPpXAEfTWbGgm5zElx8B0pHQK4RzdZXVzDJUMDc=</DigestValue>
      </Reference>
      <Reference URI="/xl/workbook.xml?ContentType=application/vnd.openxmlformats-officedocument.spreadsheetml.sheet.main+xml">
        <DigestMethod Algorithm="http://www.w3.org/2001/04/xmlenc#sha256"/>
        <DigestValue>ZOKBtElS2IYUm80TAv0u0C5U9iKpEZE++znhAVZY7hk=</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akUnFniyHKwcqVlub1OZRsfQvqGOzSpgPk/OZAPfvQY=</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G4fB2Vrf8KyAdhLiBGuydKBfDiUZuOfhnVshmpN+Exk=</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b1MQUVCmhQXYdYToMKZKh+xcYDt+Yv6QIM5V/T7KSB4=</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qHG/OymaPou4I0qSW0Y8/4NaGO2A2j7PweiYO7r7gxs=</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LF7UTF088hHJKAxD/om/otm5mfHVRsrAzh16ymO//YU=</DigestValue>
      </Reference>
      <Reference URI="/xl/worksheets/sheet1.xml?ContentType=application/vnd.openxmlformats-officedocument.spreadsheetml.worksheet+xml">
        <DigestMethod Algorithm="http://www.w3.org/2001/04/xmlenc#sha256"/>
        <DigestValue>ZwsTE9u9TclPNMeG6om2ETA3adETqnNW5uz+4VqSTPc=</DigestValue>
      </Reference>
      <Reference URI="/xl/worksheets/sheet2.xml?ContentType=application/vnd.openxmlformats-officedocument.spreadsheetml.worksheet+xml">
        <DigestMethod Algorithm="http://www.w3.org/2001/04/xmlenc#sha256"/>
        <DigestValue>PKGfMpEAgkSx/CCxn6OgPRZg6dVRRBj292D+lFJDIsk=</DigestValue>
      </Reference>
      <Reference URI="/xl/worksheets/sheet3.xml?ContentType=application/vnd.openxmlformats-officedocument.spreadsheetml.worksheet+xml">
        <DigestMethod Algorithm="http://www.w3.org/2001/04/xmlenc#sha256"/>
        <DigestValue>UBG2nz2fX+dslwTv0PpnRH+PoKbZTbIgL1VWdHwZQm0=</DigestValue>
      </Reference>
      <Reference URI="/xl/worksheets/sheet4.xml?ContentType=application/vnd.openxmlformats-officedocument.spreadsheetml.worksheet+xml">
        <DigestMethod Algorithm="http://www.w3.org/2001/04/xmlenc#sha256"/>
        <DigestValue>2yH1pto8IM0F4na0YzOqR6AEl/jvvR6jZ55a9Aq31SY=</DigestValue>
      </Reference>
      <Reference URI="/xl/worksheets/sheet5.xml?ContentType=application/vnd.openxmlformats-officedocument.spreadsheetml.worksheet+xml">
        <DigestMethod Algorithm="http://www.w3.org/2001/04/xmlenc#sha256"/>
        <DigestValue>lrqStwTRxhvfBYao+ZEDszpUI6l5WrG6/coKRmzPFE0=</DigestValue>
      </Reference>
    </Manifest>
    <SignatureProperties>
      <SignatureProperty Id="idSignatureTime" Target="#idPackageSignature">
        <mdssi:SignatureTime xmlns:mdssi="http://schemas.openxmlformats.org/package/2006/digital-signature">
          <mdssi:Format>YYYY-MM-DDThh:mm:ssTZD</mdssi:Format>
          <mdssi:Value>2020-03-13T16:50:28Z</mdssi:Value>
        </mdssi:SignatureTime>
      </SignatureProperty>
    </SignatureProperties>
  </Object>
  <Object Id="idOfficeObject">
    <SignatureProperties>
      <SignatureProperty Id="idOfficeV1Details" Target="#idPackageSignature">
        <SignatureInfoV1 xmlns="http://schemas.microsoft.com/office/2006/digsig">
          <SetupID>{7286F0FF-362C-48AE-88EF-41755820017E}</SetupID>
          <SignatureText>Jose Eduardo Laran</SignatureText>
          <SignatureImage/>
          <SignatureComments/>
          <WindowsVersion>10.0</WindowsVersion>
          <OfficeVersion>16.0.10356/14</OfficeVersion>
          <ApplicationVersion>16.0.10356</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2020-03-13T16:50:28Z</xd:SigningTime>
          <xd:SigningCertificate>
            <xd:Cert>
              <xd:CertDigest>
                <DigestMethod Algorithm="http://www.w3.org/2001/04/xmlenc#sha256"/>
                <DigestValue>kUjlJf763MEyYJHIXLn6Wv81QpDJkSNNxierpBjAAZw=</DigestValue>
              </xd:CertDigest>
              <xd:IssuerSerial>
                <X509IssuerName>C=PY, O=DOCUMENTA S.A., CN=CA-DOCUMENTA S.A., SERIALNUMBER=RUC 80050172-1</X509IssuerName>
                <X509SerialNumber>4133501022497292439</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qTCCBZGgAwIBAgIQWC+ij8rcjflWoRe765RflzANBgkqhkiG9w0BAQsFADBvMQswCQYDVQQGEwJQWTErMCkGA1UECgwiTWluaXN0ZXJpbyBkZSBJbmR1c3RyaWEgeSBDb21lcmNpbzEzMDEGA1UEAwwqQXV0b3JpZGFkIENlcnRpZmljYWRvcmEgUmHDrXogZGVsIFBhcmFndWF5MB4XDTE2MDEyMTE3MzkwN1oXDTI2MDEyMTE3MzkwN1owWzEXMBUGA1UEBRMOUlVDIDgwMDUwMTcyLTExGjAYBgNVBAMTEUNBLURPQ1VNRU5UQSBTLkEuMRcwFQYDVQQKEw5ET0NVTUVOVEEgUy5BLjELMAkGA1UEBhMCUFkwggIiMA0GCSqGSIb3DQEBAQUAA4ICDwAwggIKAoICAQD945XFHgasDzMiYEmYi3plyca69N8oZ2P/hk+D/VTF+X5H6btEEiBu1KNEf35B5e2pyeOAOBsduFcJAgh3tjNAQGcY057ad1eCdBf6pbXv8Mhio0jlcGSvlmF+OVTTYvTUwF2HbgHDqOiQDJpnDzMhVXmNKfKH7W62QYKp0fKB8F8li1ChNt30za2bqzeTntqq3kCXHlhbjHlLMHqV76MgsEeHuSJMtxOBbQatlxyJRmcEfUyF/hu8A8q3caWLFOzfsJbTfpAxkxo3/ewkRVF/SAj70/3VBrw+IY/9TTTeS2oYrWkurC3tT5KTmwr1mMKIBprkVRVqzWuh+4HyPmgF/u4kqI6A8xiA1mdsk+hCP5zICkEv+qwjP9mK4pq1gTvjvuQ6sbu2+qBaUi5nTr/L81Y5vSvLOR0Hod7GmCx9p7JWMzEVAGmh28F0ZqPt5Ry37w4DLdtrBJPzdyso36OZseNaXM3puukBisbv2vyt2ydUvuLwEbl2oYDKcvfifCLauqlgwCv5BKFuxBDL/KKaxnJZBYKbEtgY9ztwYEY8xyAbyQqH/JAB88VW04vw7GVkdUPu7mw1udKafyJXRrqlsrAbCTWdtwYuXJPj3mi/x3z6+Fg1+kx9izYU/5+DtGLhk3YN0eIObqtjUjBhqT+u1rJ3iZtalwRtDBhEb5ehrQIDAQABo4ICUzCCAk8wEgYDVR0TAQH/BAgwBgEB/wIBADAOBgNVHQ8BAf8EBAMCAQYwHQYDVR0OBBYEFEAmrCZcYo/G9QJU5I3BGibW7qWyMB8GA1UdIwQYMBaAFMLEEfIqaEQMACjsTNYp25L7Xr3WMIGJBggrBgEFBQcBAQR9MHswPgYIKwYBBQUHMAKGMmh0dHA6Ly93d3cuYWNyYWl6Lmdvdi5weS9jcnQvYWNfcmFpel9weV9zaGEyNTYuY3J0MDkGCCsGAQUFBzABhi1odHRwOi8vd3d3LmRvY3VtZW50YS5jb20ucHkvZmlybWFkaWdpdGFsL29jc3AwggEdBgNVHSAEggEUMIIBEDCCAQwGA1UdIDCCAQMwNgYIKwYBBQUHAgEWKmh0dHA6Ly93d3cuYWNyYWl6Lmdvdi5weS9jcHMvcG9saXRpY2FzLnBkZjBmBggrBgEFBQcCAjBaGlhDZXJ0aWZpY2Fkb3MgZW1pdGlkb3MgZGVudHJvIGRlbCBtYXJjbyBkZSBsYSBQS0kgUGFyYWd1YXkgYmFqbyBsYSBqZXJhcnF1aWEgZGUgc3UgQUNSYWl6MGEGCCsGAQUFBwICMFUaU0lzc3VlZCBDZXJ0aWZpY2F0ZXMgaW4gdGhlIHNjb3BlIG9mIHRoZSBQS0kgUGFyYWd1YXkgdW5kZXIgdGhlIGhpZXJhY2h5IG9mIFJPT1QgQ0EuMDwGA1UdHwQ1MDMwMaAvoC2GK2h0dHA6Ly93d3cuYWNyYWl6Lmdvdi5weS9hcmwvYWNfcmFpel9weS5jcmwwDQYJKoZIhvcNAQELBQADggIBAGK+wo/po7oT9Qq40OltXGGgBIA3i4NGFQ5UBsWU3tI+O3jNkBi/9k/BkYHVT9UxWNHUxoZw+QJsAKl5f8wQksVH18Scq5Z+RUSBQ7v1hvvH1m2P7FXcB0nf+nwDVoDyGv57EmhKofwQibUzKajDts6JrsXyugQhVbLynSCw4qPMJLpImpL21LxxVMcryQMYymYUAr3DrMLOUuXxKLXCSOf8oP/PSmBvKldr2xeGJ5kowMxq0Af8mn7+pnm3yi0Ons5plFugKv3eSAmBY3zBS5NGPt9FFY/9FeNbCNXLEIRhaCx3T/6lSfIJZU5fCfLUY3y0hkSwuoK1gf/hHFyqyN/PrJ8E9PbyEzpMYwc51K+PhRRMcrJaD9txveHz8XjDrjjoISL+ZV54LMzUi5sF++nG79TLxDaC4vBtg6I8mOooFqzbsYgM3R4SaElTQIv6dSEZX1wKJXh25RbldqePe4Alnwe3vU97ZrTEpKPQkRM4lPJVElOicbYR1Wx5xrvyFucagF6IVeP4IZLJt1L4rbiSzPq027Q8jECgeJeRQWVKS8nQ8KyMfA0tgAuL3Vtub5pSbMI3xqtQwdJtOgwFj2iVp1BQv3XegF6OySbw/sk46AGWOTwb6vwUPq5TfnuNzO92keBxGg+aWylEC25zYFPYpAq384g5lmVaV53zmp1f</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Object Id="idValidSigLnImg">AQAAAGwAAAAAAAAAAAAAAP8AAAB/AAAAAAAAAAAAAACfFgAARAsAACBFTUYAAAEAuBsAAKoAAAAGAAAAAAAAAAAAAAAAAAAAVgUAAAADAAA1AQAArQAAAAAAAAAAAAAAAAAAAAi3BADIowI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L0AAAAEAAAA9gAAABAAAAC9AAAABAAAADoAAAANAAAAIQDwAAAAAAAAAAAAAACAPwAAAAAAAAAAAACAPwAAAAAAAAAAAAAAAAAAAAAAAAAAAAAAAAAAAAAAAAAAJQAAAAwAAAAAAACAKAAAAAwAAAABAAAAUgAAAHABAAABAAAA9f///wAAAAAAAAAAAAAAAJABAAAAAAABAAAAAHMAZQBnAG8AZQAgAHUAaQAAAAAAAAAAAAAAAAAAAAAAAAAAAAAAAAAAAAAAAAAAAAAAAAAAAAAAAAAAAAAAAAAAAAAAABnS0/9/AAAAAAAAAAAAACgSAAAAAAAAQAAAwP9/AADQRmbT/38AAD6c1Yf/fwAABAAAAAAAAADQRmbT/38AALm4PqrTAAAAAAAAAAAAAADQ0NY9wgIAAAAAAADCAgAASAAAAAAAAACwYzWI/38AACBTPoj/fwAAwL8MiAAAAAABAAAAAAAAAI5/NYj/fwAAAABm0/9/AAAAAAAAAAAAAAAAAAAAAAAAAAAAAAAAAACgLBJZ1bkAAHALAAAAAAAAgFDLPcICAAAIuz6q0wAAAAAAAAAAAAAAAAAAAAAAAAAAAAAAAAAAAAAAAAAAAAAAabo+qtMAAADfddWHZHYACAAAAAAlAAAADAAAAAEAAAAYAAAADAAAAAAAAAASAAAADAAAAAEAAAAeAAAAGAAAAL0AAAAEAAAA9wAAABEAAAAlAAAADAAAAAEAAABUAAAAiAAAAL4AAAAEAAAA9QAAABAAAAABAAAAYfe0QVU1tEG+AAAABAAAAAoAAABMAAAAAAAAAAAAAAAAAAAA//////////9gAAAAMQAzAC8AMAAzAC8AMgAwADIAMAAGAAAABgAAAAQAAAAGAAAABgAAAAQAAAAGAAAABgAAAAYAAAAGAAAASwAAAEAAAAAwAAAABQAAACAAAAABAAAAAQAAABAAAAAAAAAAAAAAAAABAACAAAAAAAAAAAAAAAAAAQAAgAAAAFIAAABwAQAAAgAAABAAAAAHAAAAAAAAAAAAAAC8AgAAAAAAAAECAiJTAHkAcwB0AGUAbQAAAAAAAAAAAAAAAAAAAAAAAAAAAAAAAAAAAAAAAAAAAAAAAAAAAAAAAAAAAAAAAAAAAAAAAAAAAAD///8BAAAAYFZm0/9/AAAJAAAAAAAAAAkAAADCAgAApZvVh/9/AAAAAAAAAAAAAP////8AAAAAWOI9qtMAAADQfzg9wgIAABEAAAD/fwAAAAAAAAAAAAAAAAAAAAAAAAAAAAAAAAAAYAfL0P9/AAARAAAAAAAAAEBSOT0AAAAAyLDW0P9/AAAAAAAAAAAAAP7/////////e0yLx/9/AAAAAAAAAAAAAAAAAAAAAAAAYHsRWdW5AABGf7fQAAAAANaE69U0nAAA4DGAPcICAACAUMs9wgIAALDjParTAAAAAAAAAAAAAAAHAAAAAAAAAAAAAAAAAAAA7OI9qmR2AAgAAAAAJQAAAAwAAAACAAAAJwAAABgAAAADAAAAAAAAAAAAAAAAAAAAJQAAAAwAAAADAAAATAAAAGQAAAAAAAAAAAAAAP//////////AAAAABYAAAAAAAAANQAAACEA8AAAAAAAAAAAAAAAgD8AAAAAAAAAAAAAgD8AAAAAAAAAAAAAAAAAAAAAAAAAAAAAAAAAAAAAAAAAACUAAAAMAAAAAAAAgCgAAAAMAAAAAwAAACcAAAAYAAAAAwAAAAAAAAAAAAAAAAAAACUAAAAMAAAAAwAAAEwAAABkAAAAAAAAAAAAAAD//////////wAAAAAWAAAAAAEAAAAAAAAhAPAAAAAAAAAAAAAAAIA/AAAAAAAAAAAAAIA/AAAAAAAAAAAAAAAAAAAAAAAAAAAAAAAAAAAAAAAAAAAlAAAADAAAAAAAAIAoAAAADAAAAAMAAAAnAAAAGAAAAAMAAAAAAAAAAAAAAAAAAAAlAAAADAAAAAMAAABMAAAAZAAAAAAAAAAAAAAA//////////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8AAAAAACUAAAAMAAAAAwAAAEwAAABkAAAAAAAAABYAAAD/AAAASgAAAAAAAAAWAAAAAAEAADUAAAAhAPAAAAAAAAAAAAAAAIA/AAAAAAAAAAAAAIA/AAAAAAAAAAAAAAAAAAAAAAAAAAAAAAAAAAAAAAAAAAAlAAAADAAAAAAAAIAoAAAADAAAAAMAAAAnAAAAGAAAAAMAAAAAAAAA////AAAAAAAlAAAADAAAAAMAAABMAAAAZAAAAAkAAAAnAAAAHwAAAEoAAAAJAAAAJwAAABcAAAAkAAAAIQDwAAAAAAAAAAAAAACAPwAAAAAAAAAAAACAPwAAAAAAAAAAAAAAAAAAAAAAAAAAAAAAAAAAAAAAAAAAJQAAAAwAAAAAAACAKAAAAAwAAAADAAAAUgAAAHABAAADAAAA4P///wAAAAAAAAAAAAAAAJABAAAAAAABAAAAAGEAcgBpAGEAbAAAAAAAAAAAAAAAAAAAAAAAAAAAAAAAAAAAAAAAAAAAAAAAAAAAAAAAAAAAAAAAAAAAAAAAAAAAAP//AAAAAAEAAACQVNQ9wgIAAAAAAAAAAAAAAQAAAAAAAACAScQ9wgIAAOBTXkfCAgAAlYWr+Z7d1QECAAAAAAAAAABKeYb/fwAAyEp5hv9/AAADAAAAAAAAACjafob/fwAA6N5+hv9/AABgB8vQ/38AADDheU3CAgAAAgAAAAAAAADIsNbQ/38AAAAAAAAAAAAAdSrghn+6AAACAAAAAAAAAAAAAAAAAAAAAAAAAAAAAABwWBFZ1bkAAAAAAAAAAAAA6N5+hv9/AADg////AAAAAIBQyz3CAgAA2MY9qtMAAAAAAAAAAAAAAAYAAAAAAAAAAAAAAAAAAAD8xT2qZHYACAAAAAAlAAAADAAAAAMAAAAYAAAADAAAAAAAAAASAAAADAAAAAEAAAAWAAAADAAAAAgAAABUAAAAVAAAAAoAAAAnAAAAHgAAAEoAAAABAAAAYfe0QVU1tEEKAAAASwAAAAEAAABMAAAABAAAAAkAAAAnAAAAIAAAAEsAAABQAAAAWAAAABUAAAAWAAAADAAAAAAAAAAlAAAADAAAAAIAAAAnAAAAGAAAAAQAAAAAAAAA////AAAAAAAlAAAADAAAAAQAAABMAAAAZAAAACkAAAAZAAAA9gAAAEoAAAApAAAAGQAAAM4AAAAyAAAAIQDwAAAAAAAAAAAAAACAPwAAAAAAAAAAAACAPwAAAAAAAAAAAAAAAAAAAAAAAAAAAAAAAAAAAAAAAAAAJQAAAAwAAAAAAACAKAAAAAwAAAAEAAAAJwAAABgAAAAEAAAAAAAAAP///wAAAAAAJQAAAAwAAAAEAAAATAAAAGQAAAApAAAAGQAAAPYAAABHAAAAKQAAABkAAADOAAAALwAAACEA8AAAAAAAAAAAAAAAgD8AAAAAAAAAAAAAgD8AAAAAAAAAAAAAAAAAAAAAAAAAAAAAAAAAAAAAAAAAACUAAAAMAAAAAAAAgCgAAAAMAAAABAAAACcAAAAYAAAABAAAAAAAAAD///8AAAAAACUAAAAMAAAABAAAAEwAAABkAAAAKQAAADMAAACxAAAARwAAACkAAAAzAAAAiQAAABUAAAAhAPAAAAAAAAAAAAAAAIA/AAAAAAAAAAAAAIA/AAAAAAAAAAAAAAAAAAAAAAAAAAAAAAAAAAAAAAAAAAAlAAAADAAAAAAAAIAoAAAADAAAAAQAAABSAAAAcAEAAAQAAADw////AAAAAAAAAAAAAAAAkAEAAAAAAAEAAAAAcwBlAGcAbwBlACAAdQBpAAAAAAAAAAAAAAAAAAAAAAAAAAAAAAAAAAAAAAAAAAAAAAAAAAAAAAAAAAAAAAAAAAAAAAAAAAAAAAAAAAAAAAAAAAAACAAAAAAAAAAAAAAAAAAAAMDreU0AAIA/HDwAhgAAgD8AAIA/AACAP/7/////////0M49qtMAAADA63lNAAAAAP////8AAAAAAAAAAAAAAAAIAAAAAAAAAGAHy9D/fwAA4AB6TQAAgD8cPACGAAAAAMiw1tD/fwAAAAAAAAAAAADVLeCGf7oAAAAIAAAAAAAAAAAAAAAAAAAAAAAAAAAAABBfEVnVuQAAAAAAAAAAAADQhzlNAACAP/D///8AAAAAgFDLPcICAAB4xz2q0wAAAAAAAAAAAAAACQAAAAAAAAAAAAAAAAAAAJzGPapkdgAIAAAAACUAAAAMAAAABAAAABgAAAAMAAAAAAAAABIAAAAMAAAAAQAAAB4AAAAYAAAAKQAAADMAAACyAAAASAAAACUAAAAMAAAABAAAAFQAAAC4AAAAKgAAADMAAACwAAAARwAAAAEAAABh97RBVTW0QSoAAAAzAAAAEgAAAEwAAAAAAAAAAAAAAAAAAAD//////////3AAAABKAG8AcwBlACAARQBkAHUAYQByAGQAbwAgAEwAYQByAGEAbgAGAAAACQAAAAcAAAAIAAAABAAAAAgAAAAJAAAACQAAAAgAAAAGAAAACQAAAAkAAAAEAAAACAAAAAgAAAAGAAAACAAAAAkAAABLAAAAQAAAADAAAAAFAAAAIAAAAAEAAAABAAAAEAAAAAAAAAAAAAAAAAEAAIAAAAAAAAAAAAAAAAABAACAAAAAJQAAAAwAAAACAAAAJwAAABgAAAAFAAAAAAAAAP///wAAAAAAJQAAAAwAAAAFAAAATAAAAGQAAAAAAAAAUAAAAP8AAAB8AAAAAAAAAFAAAAAAAQAALQAAACEA8AAAAAAAAAAAAAAAgD8AAAAAAAAAAAAAgD8AAAAAAAAAAAAAAAAAAAAAAAAAAAAAAAAAAAAAAAAAACUAAAAMAAAAAAAAgCgAAAAMAAAABQAAACcAAAAYAAAABQAAAAAAAAD///8AAAAAACUAAAAMAAAABQAAAEwAAABkAAAACQAAAFAAAAD2AAAAXAAAAAkAAABQAAAA7gAAAA0AAAAhAPAAAAAAAAAAAAAAAIA/AAAAAAAAAAAAAIA/AAAAAAAAAAAAAAAAAAAAAAAAAAAAAAAAAAAAAAAAAAAlAAAADAAAAAAAAIAoAAAADAAAAAUAAAAlAAAADAAAAAEAAAAYAAAADAAAAAAAAAASAAAADAAAAAEAAAAeAAAAGAAAAAkAAABQAAAA9wAAAF0AAAAlAAAADAAAAAEAAABUAAAAnAAAAAoAAABQAAAAVAAAAFwAAAABAAAAYfe0QVU1tEEKAAAAUAAAAA0AAABMAAAAAAAAAAAAAAAAAAAA//////////9oAAAARQBkAHUAYQByAGQAbwAgAEwAYQByAGEAbgAAAAYAAAAHAAAABwAAAAYAAAAEAAAABwAAAAcAAAADAAAABQAAAAYAAAAEAAAABgAAAAcAAABLAAAAQAAAADAAAAAFAAAAIAAAAAEAAAABAAAAEAAAAAAAAAAAAAAAAAEAAIAAAAAAAAAAAAAAAAABAACAAAAAJQAAAAwAAAACAAAAJwAAABgAAAAFAAAAAAAAAP///wAAAAAAJQAAAAwAAAAFAAAATAAAAGQAAAAJAAAAYAAAAPYAAABsAAAACQAAAGAAAADuAAAADQAAACEA8AAAAAAAAAAAAAAAgD8AAAAAAAAAAAAAgD8AAAAAAAAAAAAAAAAAAAAAAAAAAAAAAAAAAAAAAAAAACUAAAAMAAAAAAAAgCgAAAAMAAAABQAAACUAAAAMAAAAAQAAABgAAAAMAAAAAAAAABIAAAAMAAAAAQAAAB4AAAAYAAAACQAAAGAAAAD3AAAAbQAAACUAAAAMAAAAAQAAAFQAAACsAAAACgAAAGAAAABlAAAAbAAAAAEAAABh97RBVTW0QQoAAABgAAAAEAAAAEwAAAAAAAAAAAAAAAAAAAD//////////2wAAABDAG8AbgB0AGEAZABvAHIAIABHAGUAbgBlAHIAYQBsAAcAAAAHAAAABwAAAAQAAAAGAAAABwAAAAcAAAAEAAAAAwAAAAgAAAAGAAAABwAAAAYAAAAEAAAABgAAAAMAAABLAAAAQAAAADAAAAAFAAAAIAAAAAEAAAABAAAAEAAAAAAAAAAAAAAAAAEAAIAAAAAAAAAAAAAAAAABAACAAAAAJQAAAAwAAAACAAAAJwAAABgAAAAFAAAAAAAAAP///wAAAAAAJQAAAAwAAAAFAAAATAAAAGQAAAAJAAAAcAAAAOAAAAB8AAAACQAAAHAAAADYAAAADQAAACEA8AAAAAAAAAAAAAAAgD8AAAAAAAAAAAAAgD8AAAAAAAAAAAAAAAAAAAAAAAAAAAAAAAAAAAAAAAAAACUAAAAMAAAAAAAAgCgAAAAMAAAABQAAACUAAAAMAAAAAQAAABgAAAAMAAAAAAAAABIAAAAMAAAAAQAAABYAAAAMAAAAAAAAAFQAAAAkAQAACgAAAHAAAADfAAAAfAAAAAEAAABh97RBVTW0QQoAAABwAAAAJAAAAEwAAAAEAAAACQAAAHAAAADhAAAAfQAAAJQAAABGAGkAcgBtAGEAZABvACAAcABvAHIAOgAgAEoATwBTAEUAIABFAEQAVQBBAFIARABPACAATABBAFIAQQBOACAARABJAEEAWgAGAAAAAwAAAAQAAAAJAAAABgAAAAcAAAAHAAAAAwAAAAcAAAAHAAAABAAAAAMAAAADAAAABAAAAAkAAAAGAAAABgAAAAMAAAAGAAAACAAAAAgAAAAHAAAABwAAAAgAAAAJAAAAAwAAAAUAAAAHAAAABwAAAAcAAAAIAAAAAwAAAAgAAAADAAAABwAAAAYAAAAWAAAADAAAAAAAAAAlAAAADAAAAAIAAAAOAAAAFAAAAAAAAAAQAAAAFAAAAA==</Object>
  <Object Id="idInvalidSigLnImg">AQAAAGwAAAAAAAAAAAAAAP8AAAB/AAAAAAAAAAAAAACfFgAARAsAACBFTUYAAAEAVB8AALAAAAAGAAAAAAAAAAAAAAAAAAAAVgUAAAADAAA1AQAArQAAAAAAAAAAAAAAAAAAAAi3BADIowI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UAAAANwCAAAKAAAAAwAAABcAAAAQAAAACgAAAAMAAAAAAAAAAAAAAA4AAAAOAAAATAAAACgAAAB0AAAAaAIAAAAAAAAAAAAADgAAACgAAAAOAAAADgAAAAEAGAAAAAAAAAAAAAAAAAAAAAAAAAAAAAAAAAAKEi0AAAAAAAAAAAAFCRglQKEgOIweNIMAAAAAAAAAAAAAAAAJESoVJFrUTAAAAAcKDQcKDQcJDQ4WMShFrjFU1TJV1gECBAIDBAECBQoRKyZBowsTMQAAAAAAfqbJd6PIeqDCQFZ4JTd0Lk/HMVPSGy5uFiE4GypVJ0KnHjN9AAABWE0AAACcz+7S6ffb7fnC0t1haH0hMm8aLXIuT8ggOIwoRKslP58cK08AAAEAAAAAAMHg9P///////////+bm5k9SXjw/SzBRzTFU0y1NwSAyVzFGXwEBAtRMCA8mnM/u69/SvI9jt4tgjIR9FBosDBEjMVTUMlXWMVPRKUSeDxk4AAAAAAAAAADT6ff///////+Tk5MjK0krSbkvUcsuT8YVJFoTIFIrSbgtTcEQHEdjTQAAAJzP7vT6/bTa8kRleixHhy1Nwi5PxiQtTnBwcJKSki81SRwtZAgOIwAAAAAAweD02+35gsLqZ5q6Jz1jNEJyOUZ4qamp+/v7////wdPeVnCJAQEC1EwAAACv1/Ho8/ubzu6CwuqMudS3u769vb3////////////L5fZymsABAgMAAAAAAK/X8fz9/uLx+snk9uTy+vz9/v///////////////8vl9nKawAECA2NNAAAAotHvtdryxOL1xOL1tdry0+r32+350+r3tdryxOL1pdPvc5rAAQIDAAAAAABpj7ZnjrZqj7Zqj7ZnjrZtkbdukrdtkbdnjrZqj7ZojrZ3rdUCAwTVTAAAAAAAAAAAAAAAAAAAAAAAAAAAAAAAAAAAAAAAAAAAAAAAAAAAAAAAAAAAJwAAABgAAAABAAAAAAAAAP///wAAAAAAJQAAAAwAAAABAAAATAAAAGQAAAAiAAAABAAAAHEAAAAQAAAAIgAAAAQAAABQAAAADQAAACEA8AAAAAAAAAAAAAAAgD8AAAAAAAAAAAAAgD8AAAAAAAAAAAAAAAAAAAAAAAAAAAAAAAAAAAAAAAAAACUAAAAMAAAAAAAAgCgAAAAMAAAAAQAAAFIAAABwAQAAAQAAAPX///8AAAAAAAAAAAAAAACQAQAAAAAAAQAAAABzAGUAZwBvAGUAIAB1AGkAAAAAAAAAAAAAAAAAAAAAAAAAAAAAAAAAAAAAAAAAAAAAAAAAAAAAAAAAAAAAAAAAAAAAAAAZ0tP/fwAAAAAAAAAAAAAoEgAAAAAAAEAAAMD/fwAA0EZm0/9/AAA+nNWH/38AAAQAAAAAAAAA0EZm0/9/AAC5uD6q0wAAAAAAAAAAAAAA0NDWPcICAAAAAAAAwgIAAEgAAAAAAAAAsGM1iP9/AAAgUz6I/38AAMC/DIgAAAAAAQAAAAAAAACOfzWI/38AAAAAZtP/fwAAAAAAAAAAAAAAAAAAAAAAAAAAAAAAAAAAoCwSWdW5AABwCwAAAAAAAIBQyz3CAgAACLs+qtMAAAAAAAAAAAAAAAAAAAAAAAAAAAAAAAAAAAAAAAAAAAAAAGm6PqrTAAAA33XVh2R2AAgAAAAAJQAAAAwAAAABAAAAGAAAAAwAAAD/AAAAEgAAAAwAAAABAAAAHgAAABgAAAAiAAAABAAAAHIAAAARAAAAJQAAAAwAAAABAAAAVAAAAKgAAAAjAAAABAAAAHAAAAAQAAAAAQAAAGH3tEFVNbRBIwAAAAQAAAAPAAAATAAAAAAAAAAAAAAAAAAAAP//////////bAAAAEYAaQByAG0AYQAgAG4AbwAgAHYA4QBsAGkAZABhAAAABgAAAAMAAAAEAAAACQAAAAYAAAADAAAABwAAAAcAAAADAAAABQAAAAYAAAADAAAAAwAAAAcAAAAGAAAASwAAAEAAAAAwAAAABQAAACAAAAABAAAAAQAAABAAAAAAAAAAAAAAAAABAACAAAAAAAAAAAAAAAAAAQAAgAAAAFIAAABwAQAAAgAAABAAAAAHAAAAAAAAAAAAAAC8AgAAAAAAAAECAiJTAHkAcwB0AGUAbQAAAAAAAAAAAAAAAAAAAAAAAAAAAAAAAAAAAAAAAAAAAAAAAAAAAAAAAAAAAAAAAAAAAAAAAAAAAAD///8BAAAAYFZm0/9/AAAJAAAAAAAAAAkAAADCAgAApZvVh/9/AAAAAAAAAAAAAP////8AAAAAWOI9qtMAAADQfzg9wgIAABEAAAD/fwAAAAAAAAAAAAAAAAAAAAAAAAAAAAAAAAAAYAfL0P9/AAARAAAAAAAAAEBSOT0AAAAAyLDW0P9/AAAAAAAAAAAAAP7/////////e0yLx/9/AAAAAAAAAAAAAAAAAAAAAAAAYHsRWdW5AABGf7fQAAAAANaE69U0nAAA4DGAPcICAACAUMs9wgIAALDjParTAAAAAAAAAAAAAAAHAAAAAAAAAAAAAAAAAAAA7OI9qmR2AAgAAAAAJQAAAAwAAAACAAAAJwAAABgAAAADAAAAAAAAAAAAAAAAAAAAJQAAAAwAAAADAAAATAAAAGQAAAAAAAAAAAAAAP//////////AAAAABYAAAAAAAAANQAAACEA8AAAAAAAAAAAAAAAgD8AAAAAAAAAAAAAgD8AAAAAAAAAAAAAAAAAAAAAAAAAAAAAAAAAAAAAAAAAACUAAAAMAAAAAAAAgCgAAAAMAAAAAwAAACcAAAAYAAAAAwAAAAAAAAAAAAAAAAAAACUAAAAMAAAAAwAAAEwAAABkAAAAAAAAAAAAAAD//////////wAAAAAWAAAAAAEAAAAAAAAhAPAAAAAAAAAAAAAAAIA/AAAAAAAAAAAAAIA/AAAAAAAAAAAAAAAAAAAAAAAAAAAAAAAAAAAAAAAAAAAlAAAADAAAAAAAAIAoAAAADAAAAAMAAAAnAAAAGAAAAAMAAAAAAAAAAAAAAAAAAAAlAAAADAAAAAMAAABMAAAAZAAAAAAAAAAAAAAA//////////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8AAAAAACUAAAAMAAAAAwAAAEwAAABkAAAAAAAAABYAAAD/AAAASgAAAAAAAAAWAAAAAAEAADUAAAAhAPAAAAAAAAAAAAAAAIA/AAAAAAAAAAAAAIA/AAAAAAAAAAAAAAAAAAAAAAAAAAAAAAAAAAAAAAAAAAAlAAAADAAAAAAAAIAoAAAADAAAAAMAAAAnAAAAGAAAAAMAAAAAAAAA////AAAAAAAlAAAADAAAAAMAAABMAAAAZAAAAAkAAAAnAAAAHwAAAEoAAAAJAAAAJwAAABcAAAAkAAAAIQDwAAAAAAAAAAAAAACAPwAAAAAAAAAAAACAPwAAAAAAAAAAAAAAAAAAAAAAAAAAAAAAAAAAAAAAAAAAJQAAAAwAAAAAAACAKAAAAAwAAAADAAAAUgAAAHABAAADAAAA4P///wAAAAAAAAAAAAAAAJABAAAAAAABAAAAAGEAcgBpAGEAbAAAAAAAAAAAAAAAAAAAAAAAAAAAAAAAAAAAAAAAAAAAAAAAAAAAAAAAAAAAAAAAAAAAAAAAAAAAAP//AAAAAAEAAACQVNQ9wgIAAAAAAAAAAAAAAQAAAAAAAACAScQ9wgIAAOBTXkfCAgAAlYWr+Z7d1QECAAAAAAAAAABKeYb/fwAAyEp5hv9/AAADAAAAAAAAACjafob/fwAA6N5+hv9/AABgB8vQ/38AADDheU3CAgAAAgAAAAAAAADIsNbQ/38AAAAAAAAAAAAAdSrghn+6AAACAAAAAAAAAAAAAAAAAAAAAAAAAAAAAABwWBFZ1bkAAAAAAAAAAAAA6N5+hv9/AADg////AAAAAIBQyz3CAgAA2MY9qtMAAAAAAAAAAAAAAAYAAAAAAAAAAAAAAAAAAAD8xT2qZHYACAAAAAAlAAAADAAAAAMAAAAYAAAADAAAAAAAAAASAAAADAAAAAEAAAAWAAAADAAAAAgAAABUAAAAVAAAAAoAAAAnAAAAHgAAAEoAAAABAAAAYfe0QVU1tEEKAAAASwAAAAEAAABMAAAABAAAAAkAAAAnAAAAIAAAAEsAAABQAAAAWAAAABUAAAAWAAAADAAAAAAAAAAlAAAADAAAAAIAAAAnAAAAGAAAAAQAAAAAAAAA////AAAAAAAlAAAADAAAAAQAAABMAAAAZAAAACkAAAAZAAAA9gAAAEoAAAApAAAAGQAAAM4AAAAyAAAAIQDwAAAAAAAAAAAAAACAPwAAAAAAAAAAAACAPwAAAAAAAAAAAAAAAAAAAAAAAAAAAAAAAAAAAAAAAAAAJQAAAAwAAAAAAACAKAAAAAwAAAAEAAAAJwAAABgAAAAEAAAAAAAAAP///wAAAAAAJQAAAAwAAAAEAAAATAAAAGQAAAApAAAAGQAAAPYAAABHAAAAKQAAABkAAADOAAAALwAAACEA8AAAAAAAAAAAAAAAgD8AAAAAAAAAAAAAgD8AAAAAAAAAAAAAAAAAAAAAAAAAAAAAAAAAAAAAAAAAACUAAAAMAAAAAAAAgCgAAAAMAAAABAAAACcAAAAYAAAABAAAAAAAAAD///8AAAAAACUAAAAMAAAABAAAAEwAAABkAAAAKQAAADMAAACxAAAARwAAACkAAAAzAAAAiQAAABUAAAAhAPAAAAAAAAAAAAAAAIA/AAAAAAAAAAAAAIA/AAAAAAAAAAAAAAAAAAAAAAAAAAAAAAAAAAAAAAAAAAAlAAAADAAAAAAAAIAoAAAADAAAAAQAAABSAAAAcAEAAAQAAADw////AAAAAAAAAAAAAAAAkAEAAAAAAAEAAAAAcwBlAGcAbwBlACAAdQBpAAAAAAAAAAAAAAAAAAAAAAAAAAAAAAAAAAAAAAAAAAAAAAAAAAAAAAAAAAAAAAAAAAAAAAAAAAAAAAAAAAAAAAAAAAAACAAAAAAAAAAAAAAAAAAAAMDreU0AAIA/HDwAhgAAgD8AAIA/AACAP/7/////////0M49qtMAAADA63lNAAAAAP////8AAAAAAAAAAAAAAAAIAAAAAAAAAGAHy9D/fwAA4AB6TQAAgD8cPACGAAAAAMiw1tD/fwAAAAAAAAAAAADVLeCGf7oAAAAIAAAAAAAAAAAAAAAAAAAAAAAAAAAAABBfEVnVuQAAAAAAAAAAAADQhzlNAACAP/D///8AAAAAgFDLPcICAAB4xz2q0wAAAAAAAAAAAAAACQAAAAAAAAAAAAAAAAAAAJzGPapkdgAIAAAAACUAAAAMAAAABAAAABgAAAAMAAAAAAAAABIAAAAMAAAAAQAAAB4AAAAYAAAAKQAAADMAAACyAAAASAAAACUAAAAMAAAABAAAAFQAAAC4AAAAKgAAADMAAACwAAAARwAAAAEAAABh97RBVTW0QSoAAAAzAAAAEgAAAEwAAAAAAAAAAAAAAAAAAAD//////////3AAAABKAG8AcwBlACAARQBkAHUAYQByAGQAbwAgAEwAYQByAGEAbgAGAAAACQAAAAcAAAAIAAAABAAAAAgAAAAJAAAACQAAAAgAAAAGAAAACQAAAAkAAAAEAAAACAAAAAgAAAAGAAAACAAAAAkAAABLAAAAQAAAADAAAAAFAAAAIAAAAAEAAAABAAAAEAAAAAAAAAAAAAAAAAEAAIAAAAAAAAAAAAAAAAABAACAAAAAJQAAAAwAAAACAAAAJwAAABgAAAAFAAAAAAAAAP///wAAAAAAJQAAAAwAAAAFAAAATAAAAGQAAAAAAAAAUAAAAP8AAAB8AAAAAAAAAFAAAAAAAQAALQAAACEA8AAAAAAAAAAAAAAAgD8AAAAAAAAAAAAAgD8AAAAAAAAAAAAAAAAAAAAAAAAAAAAAAAAAAAAAAAAAACUAAAAMAAAAAAAAgCgAAAAMAAAABQAAACcAAAAYAAAABQAAAAAAAAD///8AAAAAACUAAAAMAAAABQAAAEwAAABkAAAACQAAAFAAAAD2AAAAXAAAAAkAAABQAAAA7gAAAA0AAAAhAPAAAAAAAAAAAAAAAIA/AAAAAAAAAAAAAIA/AAAAAAAAAAAAAAAAAAAAAAAAAAAAAAAAAAAAAAAAAAAlAAAADAAAAAAAAIAoAAAADAAAAAUAAAAlAAAADAAAAAEAAAAYAAAADAAAAAAAAAASAAAADAAAAAEAAAAeAAAAGAAAAAkAAABQAAAA9wAAAF0AAAAlAAAADAAAAAEAAABUAAAAnAAAAAoAAABQAAAAVAAAAFwAAAABAAAAYfe0QVU1tEEKAAAAUAAAAA0AAABMAAAAAAAAAAAAAAAAAAAA//////////9oAAAARQBkAHUAYQByAGQAbwAgAEwAYQByAGEAbgBTAAYAAAAHAAAABwAAAAYAAAAEAAAABwAAAAcAAAADAAAABQAAAAYAAAAEAAAABgAAAAcAAABLAAAAQAAAADAAAAAFAAAAIAAAAAEAAAABAAAAEAAAAAAAAAAAAAAAAAEAAIAAAAAAAAAAAAAAAAABAACAAAAAJQAAAAwAAAACAAAAJwAAABgAAAAFAAAAAAAAAP///wAAAAAAJQAAAAwAAAAFAAAATAAAAGQAAAAJAAAAYAAAAPYAAABsAAAACQAAAGAAAADuAAAADQAAACEA8AAAAAAAAAAAAAAAgD8AAAAAAAAAAAAAgD8AAAAAAAAAAAAAAAAAAAAAAAAAAAAAAAAAAAAAAAAAACUAAAAMAAAAAAAAgCgAAAAMAAAABQAAACUAAAAMAAAAAQAAABgAAAAMAAAAAAAAABIAAAAMAAAAAQAAAB4AAAAYAAAACQAAAGAAAAD3AAAAbQAAACUAAAAMAAAAAQAAAFQAAACsAAAACgAAAGAAAABlAAAAbAAAAAEAAABh97RBVTW0QQoAAABgAAAAEAAAAEwAAAAAAAAAAAAAAAAAAAD//////////2wAAABDAG8AbgB0AGEAZABvAHIAIABHAGUAbgBlAHIAYQBsAAcAAAAHAAAABwAAAAQAAAAGAAAABwAAAAcAAAAEAAAAAwAAAAgAAAAGAAAABwAAAAYAAAAEAAAABgAAAAMAAABLAAAAQAAAADAAAAAFAAAAIAAAAAEAAAABAAAAEAAAAAAAAAAAAAAAAAEAAIAAAAAAAAAAAAAAAAABAACAAAAAJQAAAAwAAAACAAAAJwAAABgAAAAFAAAAAAAAAP///wAAAAAAJQAAAAwAAAAFAAAATAAAAGQAAAAJAAAAcAAAAOAAAAB8AAAACQAAAHAAAADYAAAADQAAACEA8AAAAAAAAAAAAAAAgD8AAAAAAAAAAAAAgD8AAAAAAAAAAAAAAAAAAAAAAAAAAAAAAAAAAAAAAAAAACUAAAAMAAAAAAAAgCgAAAAMAAAABQAAACUAAAAMAAAAAQAAABgAAAAMAAAAAAAAABIAAAAMAAAAAQAAABYAAAAMAAAAAAAAAFQAAAAkAQAACgAAAHAAAADfAAAAfAAAAAEAAABh97RBVTW0QQoAAABwAAAAJAAAAEwAAAAEAAAACQAAAHAAAADhAAAAfQAAAJQAAABGAGkAcgBtAGEAZABvACAAcABvAHIAOgAgAEoATwBTAEUAIABFAEQAVQBBAFIARABPACAATABBAFIAQQBOACAARABJAEEAWgAGAAAAAwAAAAQAAAAJAAAABgAAAAcAAAAHAAAAAwAAAAcAAAAHAAAABAAAAAMAAAADAAAABAAAAAkAAAAGAAAABgAAAAMAAAAGAAAACAAAAAgAAAAHAAAABwAAAAgAAAAJAAAAAwAAAAUAAAAHAAAABwAAAAcAAAAIAAAAAwAAAAgAAAADAAAABwAAAAYAAAAWAAAADAAAAAAAAAAlAAAADAAAAAIAAAAOAAAAFAAAAAAAAAAQAAAAFAAAAA==</Object>
</Signature>
</file>

<file path=_xmlsignatures/sig7.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MglRlO11jRQBYkCD7X1MXs4zEGE834fO9gH+ixu5Mpo=</DigestValue>
    </Reference>
    <Reference Type="http://www.w3.org/2000/09/xmldsig#Object" URI="#idOfficeObject">
      <DigestMethod Algorithm="http://www.w3.org/2001/04/xmlenc#sha256"/>
      <DigestValue>v94Y8PMwrlwVrsIwzbCGs0t+lQZy8S0NMX0rJR+AF/w=</DigestValue>
    </Reference>
    <Reference Type="http://uri.etsi.org/01903#SignedProperties" URI="#idSignedProperties">
      <Transforms>
        <Transform Algorithm="http://www.w3.org/TR/2001/REC-xml-c14n-20010315"/>
      </Transforms>
      <DigestMethod Algorithm="http://www.w3.org/2001/04/xmlenc#sha256"/>
      <DigestValue>CQzxJEp1p0LVV6NVWVHEugQEwMduc5q2dGwCZjzAK0E=</DigestValue>
    </Reference>
    <Reference Type="http://www.w3.org/2000/09/xmldsig#Object" URI="#idValidSigLnImg">
      <DigestMethod Algorithm="http://www.w3.org/2001/04/xmlenc#sha256"/>
      <DigestValue>nr5TMcVsinrjTuOLavozhOszXXSRDyVLarItvY6qRTo=</DigestValue>
    </Reference>
    <Reference Type="http://www.w3.org/2000/09/xmldsig#Object" URI="#idInvalidSigLnImg">
      <DigestMethod Algorithm="http://www.w3.org/2001/04/xmlenc#sha256"/>
      <DigestValue>DpASmw/1FPDE2p3hSm98KL/NSmx7LcBxAwZhXrE+vwo=</DigestValue>
    </Reference>
  </SignedInfo>
  <SignatureValue>DUsAI9uWdqL8UnbrXGbTSS2f5ooSc59QkK7qQDwW/4WyGLZUQLLhkDY+i7syF8yGZlvxCacmoj/I
+k9wkSreAuSMaxgDEmYdzI9Z3VhWtLm9M2nm3mFP44h4x7TW8i7G4KeMbGqsxZe6od8bHRQNgojj
uqpKx47NL4H6Q1uu7ZEQfIAeXeNLce19TNYT8OTDNeJxhsDLKu4DkLy+82VER0bAWVnmeSL/Lmml
/YaYjynicxarnzcFVG6MB1K/cjwG4bq61Zm4DmHl/IClHh8lsEU0ALMqzNY6aT5DAirZiHINwSDs
h0ooResFV0G2n405o4D+SA1b3mnvb145eeFAxA==</SignatureValue>
  <KeyInfo>
    <X509Data>
      <X509Certificate>MIIH+TCCBeGgAwIBAgIIOV0lR5yqQJcwDQYJKoZIhvcNAQELBQAwWzEXMBUGA1UEBRMOUlVDIDgwMDUwMTcyLTExGjAYBgNVBAMTEUNBLURPQ1VNRU5UQSBTLkEuMRcwFQYDVQQKEw5ET0NVTUVOVEEgUy5BLjELMAkGA1UEBhMCUFkwHhcNMTkwODEzMTUwOTE1WhcNMjEwODEyMTUxOTE1WjCBmzELMAkGA1UEBhMCUFkxEzARBgNVBAQMCkxBUkFOIERJQVoxEjAQBgNVBAUTCUNJNDUxNDAxOTEVMBMGA1UEKgwMSk9TRSBFRFVBUkRPMRcwFQYDVQQKDA5QRVJTT05BIEZJU0lDQTERMA8GA1UECwwIRklSTUEgRjIxIDAeBgNVBAMMF0pPU0UgRURVQVJETyBMQVJBTiBESUFaMIIBIjANBgkqhkiG9w0BAQEFAAOCAQ8AMIIBCgKCAQEAsY0/zmKIH5wpw0/FI67SDpM/BkcAI7qdHnMnKSbEoyq70Kbpqxj3IjtDCDQuiSSrr/emtzu85qOkDrRJQIGfa6ZYRAOizSRali7R4Ktx4AMf4PIFRiwQUb0XIwE4Optp9JldnzdPtEG2V3f2b4ixcO2ckOoXpmzYHz1t7Y/STfDhfJgm+w7qE984ct9J3JpEZTmEg4mQD6Zw1r6EO49g2CIW3RSCr8pouyprhWlLv/rxUD2Q//RB+5PvAnie/HJP1eV863sYxB6jcS/YFWguXLFdP2BJGemExgvXZVmzf7wy2rSbrQ6rk2Lrdv9rcjO+aj40YkkL3CYuwmOag4I4YwIDAQABo4IDfjCCA3owDAYDVR0TAQH/BAIwADAOBgNVHQ8BAf8EBAMCBeAwKgYDVR0lAQH/BCAwHgYIKwYBBQUHAwEGCCsGAQUFBwMCBggrBgEFBQcDBDAdBgNVHQ4EFgQUR+ULIQZnZ8fYtXL4fMdNqfWCXDMwgZYGCCsGAQUFBwEBBIGJMIGGMDkGCCsGAQUFBzABhi1odHRwOi8vd3d3LmRvY3VtZW50YS5jb20ucHkvZmlybWFkaWdpdGFsL29zY3AwSQYIKwYBBQUHMAKGPWh0dHBzOi8vd3d3LmRvY3VtZW50YS5jb20ucHkvZmlybWFkaWdpdGFsL2Rlc2Nhcmdhcy9jYWRvYy5jcnQwHwYDVR0jBBgwFoAUQCasJlxij8b1AlTkjcEaJtbupbIwTwYDVR0fBEgwRjBEoEKgQIY+aHR0cHM6Ly93d3cuZG9jdW1lbnRhLmNvbS5weS9maXJtYWRpZ2l0YWwvZGVzY2FyZ2FzL2NybGRvYy5jcmwwIwYDVR0RBBwwGoEYam9zZS5sYXJhbkBhdmFsb24uY29tLnB5MIIB3QYDVR0gBIIB1DCCAdAwggHMBg4rBgEEAYL5OwEBAQYBATCCAbgwPwYIKwYBBQUHAgEWM2h0dHBzOi8vd3d3LmRvY3VtZW50YS5jb20ucHkvZmlybWFkaWdpdGFsL2Rlc2NhcmdhczCBwAYIKwYBBQUHAgIwgbMagbBFc3RlIGVzIHVuIGNlcnRpZmljYWRvIGRlIHBlcnNvbmEgZu1zaWNhIGN1eWEgY2xhdmUgcHJpdmFkYSBlc3ThIGNvbnRlbmlkYSBlbiB1biBt82R1bG8gZGUgaGFyZHdhcmUgc2VndXJvIHkgc3UgZmluYWxpZGFkIGVzIGF1dGVudGljYXIgYSBzdSB0aXR1bGFyIG8gZ2VuZXJhciBmaXJtYXMgZGlnaXRhbGVzLjCBsQYIKwYBBQUHAgIwgaQagaFUaGlzIGlzIGFuIGVuZCB1c2VyIGNlcnRpZmljYXRlIHdob3NlIHByaXZhdGUga2V5IGlzIGVtYmVkZGVkIHdpdGhpbiBhIHNlY3VyZSBoYXJkd2FyZSBtb2R1bGUgdGhhdCBhaW1zIHRvIGF1dGhlbnRpY2F0ZSBpdHMgb3duZXIgb3IgZ2VuZXJhdGUgZGlnaXRhbCBzaWduYXR1cmVzLjANBgkqhkiG9w0BAQsFAAOCAgEANkLKlAlqTH03/8PeQYlVU1OJFr59TXxTfQwpUCfU+2OzigGVuAEJ3PcO0nO2sf/kemgXwLdQxa91S1JUThjgNnRUtARn8xL8RTX0gaYOv+fUELXMR35keC0P8l3wu7uNp5b56aSHLp6mDCFY0XAvf8IfyfafaysCMDLDfZZyH74R8rV8+o065as/vB/hlsRPe+5TxRLiE7akTJBil3Gs9pe6dPKjvoiPXPmQA9BMAZsUU5xDTMhSNxpRTDCulhgKBa3M92qxRdQv5bSaPU01hiMcvLrpj2R1gvH/C5z4HTNbQhkapF3fO8l3cRMLsl7SPF3Gr0LHftfVYfKkQRQeRvoSoeW9dDs11Nrh88sG+9yRhL+WEhOggNhk+oT6iEpcal1k8mp0aaJU+g6UGn9OkmZJWAJkn0Ox5U7jjvipJMyqrX7OT5SkQgmF2Kq5msyMQDv+IWlDgyNlJIADjC2JQ41ZEQkaietW8/AnKOuHzBHabq9GxtthZsJiBe6U9Lli4q/NB172SpWmFEHCT0IIzstqZkgmf/QxBj2ztnwE9o1sxBGnP3DsL4A0p7ZqJQs/DdfUM0ktlIWWZapxjdA/6velPjM5xEhob/i7xciz2LZKfbywaOfV0ITJkPccQLjYVoBCjgO3u8s5KjoQRSTY9urLoEHVSIwf4IfTvq7FGIU=</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Transform>
          <Transform Algorithm="http://www.w3.org/TR/2001/REC-xml-c14n-20010315"/>
        </Transforms>
        <DigestMethod Algorithm="http://www.w3.org/2001/04/xmlenc#sha256"/>
        <DigestValue>SvtLgLHWwOe2+41fuNrh9MPG5Bh3+j+tOUplp0lR7Bs=</DigestValue>
      </Reference>
      <Reference URI="/xl/calcChain.xml?ContentType=application/vnd.openxmlformats-officedocument.spreadsheetml.calcChain+xml">
        <DigestMethod Algorithm="http://www.w3.org/2001/04/xmlenc#sha256"/>
        <DigestValue>SqpYC5/14lNwKk7+KBP07EZ4sZac0eTofWUGWiBU1bo=</DigestValue>
      </Reference>
      <Reference URI="/xl/comments1.xml?ContentType=application/vnd.openxmlformats-officedocument.spreadsheetml.comments+xml">
        <DigestMethod Algorithm="http://www.w3.org/2001/04/xmlenc#sha256"/>
        <DigestValue>dj46mCEo3NAeuRogmgy49aJTqfbX0/eIqs3gnVV2/JY=</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YHVu9mfH7V1ojJZZGe0raSx5xHTqsPuldcEKZklKsN8=</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LTdoXsbqg2CimSiOSPgxq3wBxs/dfjOovnwDkc8k/dE=</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LTdoXsbqg2CimSiOSPgxq3wBxs/dfjOovnwDkc8k/dE=</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LTdoXsbqg2CimSiOSPgxq3wBxs/dfjOovnwDkc8k/dE=</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fNs94qbZ7SnZ1EAViIPOZf0qbzPZdDm1Oq9dFuuYn0s=</DigestValue>
      </Reference>
      <Reference URI="/xl/drawings/drawing1.xml?ContentType=application/vnd.openxmlformats-officedocument.drawing+xml">
        <DigestMethod Algorithm="http://www.w3.org/2001/04/xmlenc#sha256"/>
        <DigestValue>HKyZ+6PyU4zGVHYjrcyRuIvAXoArNo2kHgtHRpAwV8s=</DigestValue>
      </Reference>
      <Reference URI="/xl/drawings/vmlDrawing1.vml?ContentType=application/vnd.openxmlformats-officedocument.vmlDrawing">
        <DigestMethod Algorithm="http://www.w3.org/2001/04/xmlenc#sha256"/>
        <DigestValue>ByU0RZm/6icBljsn7ZbFGjsBet5qa2JnHkps4R3xgNM=</DigestValue>
      </Reference>
      <Reference URI="/xl/drawings/vmlDrawing2.vml?ContentType=application/vnd.openxmlformats-officedocument.vmlDrawing">
        <DigestMethod Algorithm="http://www.w3.org/2001/04/xmlenc#sha256"/>
        <DigestValue>HsJcxbVe+qNWxY5ZMwVTCTUPtLZMgAS5YepPmMO3/SI=</DigestValue>
      </Reference>
      <Reference URI="/xl/drawings/vmlDrawing3.vml?ContentType=application/vnd.openxmlformats-officedocument.vmlDrawing">
        <DigestMethod Algorithm="http://www.w3.org/2001/04/xmlenc#sha256"/>
        <DigestValue>vrQwKwn3ikDv5LsBfX7GiarfUMqTH/otu6928+bWoQs=</DigestValue>
      </Reference>
      <Reference URI="/xl/drawings/vmlDrawing4.vml?ContentType=application/vnd.openxmlformats-officedocument.vmlDrawing">
        <DigestMethod Algorithm="http://www.w3.org/2001/04/xmlenc#sha256"/>
        <DigestValue>QDTYbq/eg3wR4MtrDEepI+nKnYr/Hfugxd1W1BgUgS8=</DigestValue>
      </Reference>
      <Reference URI="/xl/drawings/vmlDrawing5.vml?ContentType=application/vnd.openxmlformats-officedocument.vmlDrawing">
        <DigestMethod Algorithm="http://www.w3.org/2001/04/xmlenc#sha256"/>
        <DigestValue>4kGGSF0qJt6VJoFrulYlLObjjmf0cfYhyQWDSxEwv9s=</DigestValue>
      </Reference>
      <Reference URI="/xl/media/image1.emf?ContentType=image/x-emf">
        <DigestMethod Algorithm="http://www.w3.org/2001/04/xmlenc#sha256"/>
        <DigestValue>H/w1GFhLXnY6BNx2PhlIQZFDdVTtUk7bFhR8tTggslE=</DigestValue>
      </Reference>
      <Reference URI="/xl/media/image2.emf?ContentType=image/x-emf">
        <DigestMethod Algorithm="http://www.w3.org/2001/04/xmlenc#sha256"/>
        <DigestValue>aaajaZRwcG8YOW4RiuNR4Y3+NIqz/YpwOzpC0Ui/UdA=</DigestValue>
      </Reference>
      <Reference URI="/xl/media/image3.emf?ContentType=image/x-emf">
        <DigestMethod Algorithm="http://www.w3.org/2001/04/xmlenc#sha256"/>
        <DigestValue>a1swBCWxxcOQpjnArNkABKyvPd/36OpNmkDu20mvids=</DigestValue>
      </Reference>
      <Reference URI="/xl/media/image4.emf?ContentType=image/x-emf">
        <DigestMethod Algorithm="http://www.w3.org/2001/04/xmlenc#sha256"/>
        <DigestValue>ekTmrI9qzXL3QxlVKVT98wSAyIBnG3BWdg+GJjyoAuQ=</DigestValue>
      </Reference>
      <Reference URI="/xl/media/image5.emf?ContentType=image/x-emf">
        <DigestMethod Algorithm="http://www.w3.org/2001/04/xmlenc#sha256"/>
        <DigestValue>9r1qjwkCEJOrWb0ZmN9CIP2w3mxOtiMbqSlF0m8tdMA=</DigestValue>
      </Reference>
      <Reference URI="/xl/printerSettings/printerSettings1.bin?ContentType=application/vnd.openxmlformats-officedocument.spreadsheetml.printerSettings">
        <DigestMethod Algorithm="http://www.w3.org/2001/04/xmlenc#sha256"/>
        <DigestValue>YmlNx0fbwwNBEGF0RvxQdFOj8ICfW2aC5ya0H7vEQfw=</DigestValue>
      </Reference>
      <Reference URI="/xl/printerSettings/printerSettings2.bin?ContentType=application/vnd.openxmlformats-officedocument.spreadsheetml.printerSettings">
        <DigestMethod Algorithm="http://www.w3.org/2001/04/xmlenc#sha256"/>
        <DigestValue>xsCjjPzCWd5UTOKxf9cRsV8M4zHH+quoJqAf9b+vaZI=</DigestValue>
      </Reference>
      <Reference URI="/xl/printerSettings/printerSettings3.bin?ContentType=application/vnd.openxmlformats-officedocument.spreadsheetml.printerSettings">
        <DigestMethod Algorithm="http://www.w3.org/2001/04/xmlenc#sha256"/>
        <DigestValue>FLifMMW5UlLOUkpcqJGjhMbaevjgUnUQwEEg5oUA/N4=</DigestValue>
      </Reference>
      <Reference URI="/xl/printerSettings/printerSettings4.bin?ContentType=application/vnd.openxmlformats-officedocument.spreadsheetml.printerSettings">
        <DigestMethod Algorithm="http://www.w3.org/2001/04/xmlenc#sha256"/>
        <DigestValue>8dq9D3+wycTd/6Z99wFMEMlVKFUQWTr4wt6E7nw1/Y0=</DigestValue>
      </Reference>
      <Reference URI="/xl/printerSettings/printerSettings5.bin?ContentType=application/vnd.openxmlformats-officedocument.spreadsheetml.printerSettings">
        <DigestMethod Algorithm="http://www.w3.org/2001/04/xmlenc#sha256"/>
        <DigestValue>Ik7rzi69RdvqvRaDrPoMKTh4ZHgUlx4hbxyJVwW2Q18=</DigestValue>
      </Reference>
      <Reference URI="/xl/sharedStrings.xml?ContentType=application/vnd.openxmlformats-officedocument.spreadsheetml.sharedStrings+xml">
        <DigestMethod Algorithm="http://www.w3.org/2001/04/xmlenc#sha256"/>
        <DigestValue>dEVlYMjn/T2L8fuW07yVaRza4cORTuUahk3Qio63RzI=</DigestValue>
      </Reference>
      <Reference URI="/xl/styles.xml?ContentType=application/vnd.openxmlformats-officedocument.spreadsheetml.styles+xml">
        <DigestMethod Algorithm="http://www.w3.org/2001/04/xmlenc#sha256"/>
        <DigestValue>HaqmaUN6rLKT1syysYu8fZl6UtrVNUGBxypCnMXP/MA=</DigestValue>
      </Reference>
      <Reference URI="/xl/theme/theme1.xml?ContentType=application/vnd.openxmlformats-officedocument.theme+xml">
        <DigestMethod Algorithm="http://www.w3.org/2001/04/xmlenc#sha256"/>
        <DigestValue>Q1Y4CPpXAEfTWbGgm5zElx8B0pHQK4RzdZXVzDJUMDc=</DigestValue>
      </Reference>
      <Reference URI="/xl/workbook.xml?ContentType=application/vnd.openxmlformats-officedocument.spreadsheetml.sheet.main+xml">
        <DigestMethod Algorithm="http://www.w3.org/2001/04/xmlenc#sha256"/>
        <DigestValue>ZOKBtElS2IYUm80TAv0u0C5U9iKpEZE++znhAVZY7hk=</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akUnFniyHKwcqVlub1OZRsfQvqGOzSpgPk/OZAPfvQY=</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G4fB2Vrf8KyAdhLiBGuydKBfDiUZuOfhnVshmpN+Exk=</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b1MQUVCmhQXYdYToMKZKh+xcYDt+Yv6QIM5V/T7KSB4=</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qHG/OymaPou4I0qSW0Y8/4NaGO2A2j7PweiYO7r7gxs=</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Transform>
          <Transform Algorithm="http://www.w3.org/TR/2001/REC-xml-c14n-20010315"/>
        </Transforms>
        <DigestMethod Algorithm="http://www.w3.org/2001/04/xmlenc#sha256"/>
        <DigestValue>LF7UTF088hHJKAxD/om/otm5mfHVRsrAzh16ymO//YU=</DigestValue>
      </Reference>
      <Reference URI="/xl/worksheets/sheet1.xml?ContentType=application/vnd.openxmlformats-officedocument.spreadsheetml.worksheet+xml">
        <DigestMethod Algorithm="http://www.w3.org/2001/04/xmlenc#sha256"/>
        <DigestValue>ZwsTE9u9TclPNMeG6om2ETA3adETqnNW5uz+4VqSTPc=</DigestValue>
      </Reference>
      <Reference URI="/xl/worksheets/sheet2.xml?ContentType=application/vnd.openxmlformats-officedocument.spreadsheetml.worksheet+xml">
        <DigestMethod Algorithm="http://www.w3.org/2001/04/xmlenc#sha256"/>
        <DigestValue>PKGfMpEAgkSx/CCxn6OgPRZg6dVRRBj292D+lFJDIsk=</DigestValue>
      </Reference>
      <Reference URI="/xl/worksheets/sheet3.xml?ContentType=application/vnd.openxmlformats-officedocument.spreadsheetml.worksheet+xml">
        <DigestMethod Algorithm="http://www.w3.org/2001/04/xmlenc#sha256"/>
        <DigestValue>UBG2nz2fX+dslwTv0PpnRH+PoKbZTbIgL1VWdHwZQm0=</DigestValue>
      </Reference>
      <Reference URI="/xl/worksheets/sheet4.xml?ContentType=application/vnd.openxmlformats-officedocument.spreadsheetml.worksheet+xml">
        <DigestMethod Algorithm="http://www.w3.org/2001/04/xmlenc#sha256"/>
        <DigestValue>2yH1pto8IM0F4na0YzOqR6AEl/jvvR6jZ55a9Aq31SY=</DigestValue>
      </Reference>
      <Reference URI="/xl/worksheets/sheet5.xml?ContentType=application/vnd.openxmlformats-officedocument.spreadsheetml.worksheet+xml">
        <DigestMethod Algorithm="http://www.w3.org/2001/04/xmlenc#sha256"/>
        <DigestValue>lrqStwTRxhvfBYao+ZEDszpUI6l5WrG6/coKRmzPFE0=</DigestValue>
      </Reference>
    </Manifest>
    <SignatureProperties>
      <SignatureProperty Id="idSignatureTime" Target="#idPackageSignature">
        <mdssi:SignatureTime xmlns:mdssi="http://schemas.openxmlformats.org/package/2006/digital-signature">
          <mdssi:Format>YYYY-MM-DDThh:mm:ssTZD</mdssi:Format>
          <mdssi:Value>2020-03-13T16:51:03Z</mdssi:Value>
        </mdssi:SignatureTime>
      </SignatureProperty>
    </SignatureProperties>
  </Object>
  <Object Id="idOfficeObject">
    <SignatureProperties>
      <SignatureProperty Id="idOfficeV1Details" Target="#idPackageSignature">
        <SignatureInfoV1 xmlns="http://schemas.microsoft.com/office/2006/digsig">
          <SetupID>{016DE0C3-FB93-4FAF-AEB2-C415FA3BB8F8}</SetupID>
          <SignatureText>Jose Eduardo Laran</SignatureText>
          <SignatureImage/>
          <SignatureComments/>
          <WindowsVersion>10.0</WindowsVersion>
          <OfficeVersion>16.0.10356/14</OfficeVersion>
          <ApplicationVersion>16.0.10356</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2020-03-13T16:51:03Z</xd:SigningTime>
          <xd:SigningCertificate>
            <xd:Cert>
              <xd:CertDigest>
                <DigestMethod Algorithm="http://www.w3.org/2001/04/xmlenc#sha256"/>
                <DigestValue>kUjlJf763MEyYJHIXLn6Wv81QpDJkSNNxierpBjAAZw=</DigestValue>
              </xd:CertDigest>
              <xd:IssuerSerial>
                <X509IssuerName>C=PY, O=DOCUMENTA S.A., CN=CA-DOCUMENTA S.A., SERIALNUMBER=RUC 80050172-1</X509IssuerName>
                <X509SerialNumber>4133501022497292439</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qTCCBZGgAwIBAgIQWC+ij8rcjflWoRe765RflzANBgkqhkiG9w0BAQsFADBvMQswCQYDVQQGEwJQWTErMCkGA1UECgwiTWluaXN0ZXJpbyBkZSBJbmR1c3RyaWEgeSBDb21lcmNpbzEzMDEGA1UEAwwqQXV0b3JpZGFkIENlcnRpZmljYWRvcmEgUmHDrXogZGVsIFBhcmFndWF5MB4XDTE2MDEyMTE3MzkwN1oXDTI2MDEyMTE3MzkwN1owWzEXMBUGA1UEBRMOUlVDIDgwMDUwMTcyLTExGjAYBgNVBAMTEUNBLURPQ1VNRU5UQSBTLkEuMRcwFQYDVQQKEw5ET0NVTUVOVEEgUy5BLjELMAkGA1UEBhMCUFkwggIiMA0GCSqGSIb3DQEBAQUAA4ICDwAwggIKAoICAQD945XFHgasDzMiYEmYi3plyca69N8oZ2P/hk+D/VTF+X5H6btEEiBu1KNEf35B5e2pyeOAOBsduFcJAgh3tjNAQGcY057ad1eCdBf6pbXv8Mhio0jlcGSvlmF+OVTTYvTUwF2HbgHDqOiQDJpnDzMhVXmNKfKH7W62QYKp0fKB8F8li1ChNt30za2bqzeTntqq3kCXHlhbjHlLMHqV76MgsEeHuSJMtxOBbQatlxyJRmcEfUyF/hu8A8q3caWLFOzfsJbTfpAxkxo3/ewkRVF/SAj70/3VBrw+IY/9TTTeS2oYrWkurC3tT5KTmwr1mMKIBprkVRVqzWuh+4HyPmgF/u4kqI6A8xiA1mdsk+hCP5zICkEv+qwjP9mK4pq1gTvjvuQ6sbu2+qBaUi5nTr/L81Y5vSvLOR0Hod7GmCx9p7JWMzEVAGmh28F0ZqPt5Ry37w4DLdtrBJPzdyso36OZseNaXM3puukBisbv2vyt2ydUvuLwEbl2oYDKcvfifCLauqlgwCv5BKFuxBDL/KKaxnJZBYKbEtgY9ztwYEY8xyAbyQqH/JAB88VW04vw7GVkdUPu7mw1udKafyJXRrqlsrAbCTWdtwYuXJPj3mi/x3z6+Fg1+kx9izYU/5+DtGLhk3YN0eIObqtjUjBhqT+u1rJ3iZtalwRtDBhEb5ehrQIDAQABo4ICUzCCAk8wEgYDVR0TAQH/BAgwBgEB/wIBADAOBgNVHQ8BAf8EBAMCAQYwHQYDVR0OBBYEFEAmrCZcYo/G9QJU5I3BGibW7qWyMB8GA1UdIwQYMBaAFMLEEfIqaEQMACjsTNYp25L7Xr3WMIGJBggrBgEFBQcBAQR9MHswPgYIKwYBBQUHMAKGMmh0dHA6Ly93d3cuYWNyYWl6Lmdvdi5weS9jcnQvYWNfcmFpel9weV9zaGEyNTYuY3J0MDkGCCsGAQUFBzABhi1odHRwOi8vd3d3LmRvY3VtZW50YS5jb20ucHkvZmlybWFkaWdpdGFsL29jc3AwggEdBgNVHSAEggEUMIIBEDCCAQwGA1UdIDCCAQMwNgYIKwYBBQUHAgEWKmh0dHA6Ly93d3cuYWNyYWl6Lmdvdi5weS9jcHMvcG9saXRpY2FzLnBkZjBmBggrBgEFBQcCAjBaGlhDZXJ0aWZpY2Fkb3MgZW1pdGlkb3MgZGVudHJvIGRlbCBtYXJjbyBkZSBsYSBQS0kgUGFyYWd1YXkgYmFqbyBsYSBqZXJhcnF1aWEgZGUgc3UgQUNSYWl6MGEGCCsGAQUFBwICMFUaU0lzc3VlZCBDZXJ0aWZpY2F0ZXMgaW4gdGhlIHNjb3BlIG9mIHRoZSBQS0kgUGFyYWd1YXkgdW5kZXIgdGhlIGhpZXJhY2h5IG9mIFJPT1QgQ0EuMDwGA1UdHwQ1MDMwMaAvoC2GK2h0dHA6Ly93d3cuYWNyYWl6Lmdvdi5weS9hcmwvYWNfcmFpel9weS5jcmwwDQYJKoZIhvcNAQELBQADggIBAGK+wo/po7oT9Qq40OltXGGgBIA3i4NGFQ5UBsWU3tI+O3jNkBi/9k/BkYHVT9UxWNHUxoZw+QJsAKl5f8wQksVH18Scq5Z+RUSBQ7v1hvvH1m2P7FXcB0nf+nwDVoDyGv57EmhKofwQibUzKajDts6JrsXyugQhVbLynSCw4qPMJLpImpL21LxxVMcryQMYymYUAr3DrMLOUuXxKLXCSOf8oP/PSmBvKldr2xeGJ5kowMxq0Af8mn7+pnm3yi0Ons5plFugKv3eSAmBY3zBS5NGPt9FFY/9FeNbCNXLEIRhaCx3T/6lSfIJZU5fCfLUY3y0hkSwuoK1gf/hHFyqyN/PrJ8E9PbyEzpMYwc51K+PhRRMcrJaD9txveHz8XjDrjjoISL+ZV54LMzUi5sF++nG79TLxDaC4vBtg6I8mOooFqzbsYgM3R4SaElTQIv6dSEZX1wKJXh25RbldqePe4Alnwe3vU97ZrTEpKPQkRM4lPJVElOicbYR1Wx5xrvyFucagF6IVeP4IZLJt1L4rbiSzPq027Q8jECgeJeRQWVKS8nQ8KyMfA0tgAuL3Vtub5pSbMI3xqtQwdJtOgwFj2iVp1BQv3XegF6OySbw/sk46AGWOTwb6vwUPq5TfnuNzO92keBxGg+aWylEC25zYFPYpAq384g5lmVaV53zmp1f</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Object Id="idValidSigLnImg">AQAAAGwAAAAAAAAAAAAAAP8AAAB/AAAAAAAAAAAAAACfFgAARAsAACBFTUYAAAEAuBsAAKoAAAAGAAAAAAAAAAAAAAAAAAAAVgUAAAADAAA1AQAArQAAAAAAAAAAAAAAAAAAAAi3BADIowI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L0AAAAEAAAA9gAAABAAAAC9AAAABAAAADoAAAANAAAAIQDwAAAAAAAAAAAAAACAPwAAAAAAAAAAAACAPwAAAAAAAAAAAAAAAAAAAAAAAAAAAAAAAAAAAAAAAAAAJQAAAAwAAAAAAACAKAAAAAwAAAABAAAAUgAAAHABAAABAAAA9f///wAAAAAAAAAAAAAAAJABAAAAAAABAAAAAHMAZQBnAG8AZQAgAHUAaQAAAAAAAAAAAAAAAAAAAAAAAAAAAAAAAAAAAAAAAAAAAAAAAAAAAAAAAAAAAAAAAAAAAAAAABnS0/9/AAAAAAAAAAAAACgSAAAAAAAAQAAAwP9/AADQRmbT/38AAD6c1Yf/fwAABAAAAAAAAADQRmbT/38AALm4PqrTAAAAAAAAAAAAAADQ0NY9wgIAAAAAAADCAgAASAAAAAAAAACwYzWI/38AACBTPoj/fwAAwL8MiAAAAAABAAAAAAAAAI5/NYj/fwAAAABm0/9/AAAAAAAAAAAAAAAAAAAAAAAAAAAAAAAAAACgLBJZ1bkAAHALAAAAAAAAgFDLPcICAAAIuz6q0wAAAAAAAAAAAAAAAAAAAAAAAAAAAAAAAAAAAAAAAAAAAAAAabo+qtMAAADfddWHZHYACAAAAAAlAAAADAAAAAEAAAAYAAAADAAAAAAAAAASAAAADAAAAAEAAAAeAAAAGAAAAL0AAAAEAAAA9wAAABEAAAAlAAAADAAAAAEAAABUAAAAiAAAAL4AAAAEAAAA9QAAABAAAAABAAAAYfe0QVU1tEG+AAAABAAAAAoAAABMAAAAAAAAAAAAAAAAAAAA//////////9gAAAAMQAzAC8AMAAzAC8AMgAwADIAMAAGAAAABgAAAAQAAAAGAAAABgAAAAQAAAAGAAAABgAAAAYAAAAGAAAASwAAAEAAAAAwAAAABQAAACAAAAABAAAAAQAAABAAAAAAAAAAAAAAAAABAACAAAAAAAAAAAAAAAAAAQAAgAAAAFIAAABwAQAAAgAAABAAAAAHAAAAAAAAAAAAAAC8AgAAAAAAAAECAiJTAHkAcwB0AGUAbQAAAAAAAAAAAAAAAAAAAAAAAAAAAAAAAAAAAAAAAAAAAAAAAAAAAAAAAAAAAAAAAAAAAAAAAAAAAAD///8BAAAAYFZm0/9/AAAJAAAAAAAAAAkAAADCAgAApZvVh/9/AAAAAAAAAAAAAP////8AAAAAWOI9qtMAAADQfzg9wgIAABEAAAD/fwAAAAAAAAAAAAAAAAAAAAAAAAAAAAAAAAAAYAfL0P9/AAARAAAAAAAAAEBSOT0AAAAAyLDW0P9/AAAAAAAAAAAAAP7/////////e0yLx/9/AAAAAAAAAAAAAAAAAAAAAAAAYHsRWdW5AABGf7fQAAAAANaE69U0nAAA4DGAPcICAACAUMs9wgIAALDjParTAAAAAAAAAAAAAAAHAAAAAAAAAAAAAAAAAAAA7OI9qmR2AAgAAAAAJQAAAAwAAAACAAAAJwAAABgAAAADAAAAAAAAAAAAAAAAAAAAJQAAAAwAAAADAAAATAAAAGQAAAAAAAAAAAAAAP//////////AAAAABYAAAAAAAAANQAAACEA8AAAAAAAAAAAAAAAgD8AAAAAAAAAAAAAgD8AAAAAAAAAAAAAAAAAAAAAAAAAAAAAAAAAAAAAAAAAACUAAAAMAAAAAAAAgCgAAAAMAAAAAwAAACcAAAAYAAAAAwAAAAAAAAAAAAAAAAAAACUAAAAMAAAAAwAAAEwAAABkAAAAAAAAAAAAAAD//////////wAAAAAWAAAAAAEAAAAAAAAhAPAAAAAAAAAAAAAAAIA/AAAAAAAAAAAAAIA/AAAAAAAAAAAAAAAAAAAAAAAAAAAAAAAAAAAAAAAAAAAlAAAADAAAAAAAAIAoAAAADAAAAAMAAAAnAAAAGAAAAAMAAAAAAAAAAAAAAAAAAAAlAAAADAAAAAMAAABMAAAAZAAAAAAAAAAAAAAA//////////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8AAAAAACUAAAAMAAAAAwAAAEwAAABkAAAAAAAAABYAAAD/AAAASgAAAAAAAAAWAAAAAAEAADUAAAAhAPAAAAAAAAAAAAAAAIA/AAAAAAAAAAAAAIA/AAAAAAAAAAAAAAAAAAAAAAAAAAAAAAAAAAAAAAAAAAAlAAAADAAAAAAAAIAoAAAADAAAAAMAAAAnAAAAGAAAAAMAAAAAAAAA////AAAAAAAlAAAADAAAAAMAAABMAAAAZAAAAAkAAAAnAAAAHwAAAEoAAAAJAAAAJwAAABcAAAAkAAAAIQDwAAAAAAAAAAAAAACAPwAAAAAAAAAAAACAPwAAAAAAAAAAAAAAAAAAAAAAAAAAAAAAAAAAAAAAAAAAJQAAAAwAAAAAAACAKAAAAAwAAAADAAAAUgAAAHABAAADAAAA4P///wAAAAAAAAAAAAAAAJABAAAAAAABAAAAAGEAcgBpAGEAbAAAAAAAAAAAAAAAAAAAAAAAAAAAAAAAAAAAAAAAAAAAAAAAAAAAAAAAAAAAAAAAAAAAAAAAAAAAAP//AAAAAAEAAACQVNQ9wgIAAAAAAAAAAAAAAQAAAAAAAACAScQ9wgIAAOBTXkfCAgAAlYWr+Z7d1QECAAAAAAAAAABKeYb/fwAAyEp5hv9/AAADAAAAAAAAACjafob/fwAA6N5+hv9/AABgB8vQ/38AADDheU3CAgAAAgAAAAAAAADIsNbQ/38AAAAAAAAAAAAAdSrghn+6AAACAAAAAAAAAAAAAAAAAAAAAAAAAAAAAABwWBFZ1bkAAAAAAAAAAAAA6N5+hv9/AADg////AAAAAIBQyz3CAgAA2MY9qtMAAAAAAAAAAAAAAAYAAAAAAAAAAAAAAAAAAAD8xT2qZHYACAAAAAAlAAAADAAAAAMAAAAYAAAADAAAAAAAAAASAAAADAAAAAEAAAAWAAAADAAAAAgAAABUAAAAVAAAAAoAAAAnAAAAHgAAAEoAAAABAAAAYfe0QVU1tEEKAAAASwAAAAEAAABMAAAABAAAAAkAAAAnAAAAIAAAAEsAAABQAAAAWAAAABUAAAAWAAAADAAAAAAAAAAlAAAADAAAAAIAAAAnAAAAGAAAAAQAAAAAAAAA////AAAAAAAlAAAADAAAAAQAAABMAAAAZAAAACkAAAAZAAAA9gAAAEoAAAApAAAAGQAAAM4AAAAyAAAAIQDwAAAAAAAAAAAAAACAPwAAAAAAAAAAAACAPwAAAAAAAAAAAAAAAAAAAAAAAAAAAAAAAAAAAAAAAAAAJQAAAAwAAAAAAACAKAAAAAwAAAAEAAAAJwAAABgAAAAEAAAAAAAAAP///wAAAAAAJQAAAAwAAAAEAAAATAAAAGQAAAApAAAAGQAAAPYAAABHAAAAKQAAABkAAADOAAAALwAAACEA8AAAAAAAAAAAAAAAgD8AAAAAAAAAAAAAgD8AAAAAAAAAAAAAAAAAAAAAAAAAAAAAAAAAAAAAAAAAACUAAAAMAAAAAAAAgCgAAAAMAAAABAAAACcAAAAYAAAABAAAAAAAAAD///8AAAAAACUAAAAMAAAABAAAAEwAAABkAAAAKQAAADMAAACxAAAARwAAACkAAAAzAAAAiQAAABUAAAAhAPAAAAAAAAAAAAAAAIA/AAAAAAAAAAAAAIA/AAAAAAAAAAAAAAAAAAAAAAAAAAAAAAAAAAAAAAAAAAAlAAAADAAAAAAAAIAoAAAADAAAAAQAAABSAAAAcAEAAAQAAADw////AAAAAAAAAAAAAAAAkAEAAAAAAAEAAAAAcwBlAGcAbwBlACAAdQBpAAAAAAAAAAAAAAAAAAAAAAAAAAAAAAAAAAAAAAAAAAAAAAAAAAAAAAAAAAAAAAAAAAAAAAAAAAAAAAAAAAAAAAAAAAAACAAAAAAAAAAAAAAAAAAAAMDreU0AAIA/HDwAhgAAgD8AAIA/AACAP/7/////////0M49qtMAAADA63lNAAAAAP////8AAAAAAAAAAAAAAAAIAAAAAAAAAGAHy9D/fwAA4AB6TQAAgD8cPACGAAAAAMiw1tD/fwAAAAAAAAAAAADVLeCGf7oAAAAIAAAAAAAAAAAAAAAAAAAAAAAAAAAAABBfEVnVuQAAAAAAAAAAAADQhzlNAACAP/D///8AAAAAgFDLPcICAAB4xz2q0wAAAAAAAAAAAAAACQAAAAAAAAAAAAAAAAAAAJzGPapkdgAIAAAAACUAAAAMAAAABAAAABgAAAAMAAAAAAAAABIAAAAMAAAAAQAAAB4AAAAYAAAAKQAAADMAAACyAAAASAAAACUAAAAMAAAABAAAAFQAAAC4AAAAKgAAADMAAACwAAAARwAAAAEAAABh97RBVTW0QSoAAAAzAAAAEgAAAEwAAAAAAAAAAAAAAAAAAAD//////////3AAAABKAG8AcwBlACAARQBkAHUAYQByAGQAbwAgAEwAYQByAGEAbgAGAAAACQAAAAcAAAAIAAAABAAAAAgAAAAJAAAACQAAAAgAAAAGAAAACQAAAAkAAAAEAAAACAAAAAgAAAAGAAAACAAAAAkAAABLAAAAQAAAADAAAAAFAAAAIAAAAAEAAAABAAAAEAAAAAAAAAAAAAAAAAEAAIAAAAAAAAAAAAAAAAABAACAAAAAJQAAAAwAAAACAAAAJwAAABgAAAAFAAAAAAAAAP///wAAAAAAJQAAAAwAAAAFAAAATAAAAGQAAAAAAAAAUAAAAP8AAAB8AAAAAAAAAFAAAAAAAQAALQAAACEA8AAAAAAAAAAAAAAAgD8AAAAAAAAAAAAAgD8AAAAAAAAAAAAAAAAAAAAAAAAAAAAAAAAAAAAAAAAAACUAAAAMAAAAAAAAgCgAAAAMAAAABQAAACcAAAAYAAAABQAAAAAAAAD///8AAAAAACUAAAAMAAAABQAAAEwAAABkAAAACQAAAFAAAAD2AAAAXAAAAAkAAABQAAAA7gAAAA0AAAAhAPAAAAAAAAAAAAAAAIA/AAAAAAAAAAAAAIA/AAAAAAAAAAAAAAAAAAAAAAAAAAAAAAAAAAAAAAAAAAAlAAAADAAAAAAAAIAoAAAADAAAAAUAAAAlAAAADAAAAAEAAAAYAAAADAAAAAAAAAASAAAADAAAAAEAAAAeAAAAGAAAAAkAAABQAAAA9wAAAF0AAAAlAAAADAAAAAEAAABUAAAAnAAAAAoAAABQAAAAVAAAAFwAAAABAAAAYfe0QVU1tEEKAAAAUAAAAA0AAABMAAAAAAAAAAAAAAAAAAAA//////////9oAAAARQBkAHUAYQByAGQAbwAgAEwAYQByAGEAbgAAAAYAAAAHAAAABwAAAAYAAAAEAAAABwAAAAcAAAADAAAABQAAAAYAAAAEAAAABgAAAAcAAABLAAAAQAAAADAAAAAFAAAAIAAAAAEAAAABAAAAEAAAAAAAAAAAAAAAAAEAAIAAAAAAAAAAAAAAAAABAACAAAAAJQAAAAwAAAACAAAAJwAAABgAAAAFAAAAAAAAAP///wAAAAAAJQAAAAwAAAAFAAAATAAAAGQAAAAJAAAAYAAAAPYAAABsAAAACQAAAGAAAADuAAAADQAAACEA8AAAAAAAAAAAAAAAgD8AAAAAAAAAAAAAgD8AAAAAAAAAAAAAAAAAAAAAAAAAAAAAAAAAAAAAAAAAACUAAAAMAAAAAAAAgCgAAAAMAAAABQAAACUAAAAMAAAAAQAAABgAAAAMAAAAAAAAABIAAAAMAAAAAQAAAB4AAAAYAAAACQAAAGAAAAD3AAAAbQAAACUAAAAMAAAAAQAAAFQAAACsAAAACgAAAGAAAABlAAAAbAAAAAEAAABh97RBVTW0QQoAAABgAAAAEAAAAEwAAAAAAAAAAAAAAAAAAAD//////////2wAAABDAG8AbgB0AGEAZABvAHIAIABHAGUAbgBlAHIAYQBsAAcAAAAHAAAABwAAAAQAAAAGAAAABwAAAAcAAAAEAAAAAwAAAAgAAAAGAAAABwAAAAYAAAAEAAAABgAAAAMAAABLAAAAQAAAADAAAAAFAAAAIAAAAAEAAAABAAAAEAAAAAAAAAAAAAAAAAEAAIAAAAAAAAAAAAAAAAABAACAAAAAJQAAAAwAAAACAAAAJwAAABgAAAAFAAAAAAAAAP///wAAAAAAJQAAAAwAAAAFAAAATAAAAGQAAAAJAAAAcAAAAOAAAAB8AAAACQAAAHAAAADYAAAADQAAACEA8AAAAAAAAAAAAAAAgD8AAAAAAAAAAAAAgD8AAAAAAAAAAAAAAAAAAAAAAAAAAAAAAAAAAAAAAAAAACUAAAAMAAAAAAAAgCgAAAAMAAAABQAAACUAAAAMAAAAAQAAABgAAAAMAAAAAAAAABIAAAAMAAAAAQAAABYAAAAMAAAAAAAAAFQAAAAkAQAACgAAAHAAAADfAAAAfAAAAAEAAABh97RBVTW0QQoAAABwAAAAJAAAAEwAAAAEAAAACQAAAHAAAADhAAAAfQAAAJQAAABGAGkAcgBtAGEAZABvACAAcABvAHIAOgAgAEoATwBTAEUAIABFAEQAVQBBAFIARABPACAATABBAFIAQQBOACAARABJAEEAWgAGAAAAAwAAAAQAAAAJAAAABgAAAAcAAAAHAAAAAwAAAAcAAAAHAAAABAAAAAMAAAADAAAABAAAAAkAAAAGAAAABgAAAAMAAAAGAAAACAAAAAgAAAAHAAAABwAAAAgAAAAJAAAAAwAAAAUAAAAHAAAABwAAAAcAAAAIAAAAAwAAAAgAAAADAAAABwAAAAYAAAAWAAAADAAAAAAAAAAlAAAADAAAAAIAAAAOAAAAFAAAAAAAAAAQAAAAFAAAAA==</Object>
  <Object Id="idInvalidSigLnImg">AQAAAGwAAAAAAAAAAAAAAP8AAAB/AAAAAAAAAAAAAACfFgAARAsAACBFTUYAAAEAVB8AALAAAAAGAAAAAAAAAAAAAAAAAAAAVgUAAAADAAA1AQAArQAAAAAAAAAAAAAAAAAAAAi3BADIowI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UAAAANwCAAAKAAAAAwAAABcAAAAQAAAACgAAAAMAAAAAAAAAAAAAAA4AAAAOAAAATAAAACgAAAB0AAAAaAIAAAAAAAAAAAAADgAAACgAAAAOAAAADgAAAAEAGAAAAAAAAAAAAAAAAAAAAAAAAAAAAAAAAAAKEi0AAAAAAAAAAAAFCRglQKEgOIweNIMAAAAAAAAAAAAAAAAJESoVJFpTmgAAAAcKDQcKDQcJDQ4WMShFrjFU1TJV1gECBAIDBAECBQoRKyZBowsTMQAAAAAAfqbJd6PIeqDCQFZ4JTd0Lk/HMVPSGy5uFiE4GypVJ0KnHjN9AAABAAAAAACcz+7S6ffb7fnC0t1haH0hMm8aLXIuT8ggOIwoRKslP58cK08AAAEAAAAAAMHg9P///////////+bm5k9SXjw/SzBRzTFU0y1NwSAyVzFGXwEBAgAACA8mnM/u69/SvI9jt4tgjIR9FBosDBEjMVTUMlXWMVPRKUSeDxk4AAAAAAAAAADT6ff///////+Tk5MjK0krSbkvUcsuT8YVJFoTIFIrSbgtTcEQHEcAAAAAAJzP7vT6/bTa8kRleixHhy1Nwi5PxiQtTnBwcJKSki81SRwtZAgOIwAAAAAAweD02+35gsLqZ5q6Jz1jNEJyOUZ4qamp+/v7////wdPeVnCJAQECAAAAAACv1/Ho8/ubzu6CwuqMudS3u769vb3////////////L5fZymsABAgMAAAAAAK/X8fz9/uLx+snk9uTy+vz9/v///////////////8vl9nKawAECA3hNAAAAotHvtdryxOL1xOL1tdry0+r32+350+r3tdryxOL1pdPvc5rAAQIDAAAAAABpj7ZnjrZqj7Zqj7ZnjrZtkbdukrdtkbdnjrZqj7ZojrZ3rdUCAwQAAAAAAAAAAAAAAAAAAAAAAAAAAAAAAAAAAAAAAAAAAAAAAAAAAAAAAAAAAAAAJwAAABgAAAABAAAAAAAAAP///wAAAAAAJQAAAAwAAAABAAAATAAAAGQAAAAiAAAABAAAAHEAAAAQAAAAIgAAAAQAAABQAAAADQAAACEA8AAAAAAAAAAAAAAAgD8AAAAAAAAAAAAAgD8AAAAAAAAAAAAAAAAAAAAAAAAAAAAAAAAAAAAAAAAAACUAAAAMAAAAAAAAgCgAAAAMAAAAAQAAAFIAAABwAQAAAQAAAPX///8AAAAAAAAAAAAAAACQAQAAAAAAAQAAAABzAGUAZwBvAGUAIAB1AGkAAAAAAAAAAAAAAAAAAAAAAAAAAAAAAAAAAAAAAAAAAAAAAAAAAAAAAAAAAAAAAAAAAAAAAAAZ0tP/fwAAAAAAAAAAAAAoEgAAAAAAAEAAAMD/fwAA0EZm0/9/AAA+nNWH/38AAAQAAAAAAAAA0EZm0/9/AAC5uD6q0wAAAAAAAAAAAAAA0NDWPcICAAAAAAAAwgIAAEgAAAAAAAAAsGM1iP9/AAAgUz6I/38AAMC/DIgAAAAAAQAAAAAAAACOfzWI/38AAAAAZtP/fwAAAAAAAAAAAAAAAAAAAAAAAAAAAAAAAAAAoCwSWdW5AABwCwAAAAAAAIBQyz3CAgAACLs+qtMAAAAAAAAAAAAAAAAAAAAAAAAAAAAAAAAAAAAAAAAAAAAAAGm6PqrTAAAA33XVh2R2AAgAAAAAJQAAAAwAAAABAAAAGAAAAAwAAAD/AAAAEgAAAAwAAAABAAAAHgAAABgAAAAiAAAABAAAAHIAAAARAAAAJQAAAAwAAAABAAAAVAAAAKgAAAAjAAAABAAAAHAAAAAQAAAAAQAAAGH3tEFVNbRBIwAAAAQAAAAPAAAATAAAAAAAAAAAAAAAAAAAAP//////////bAAAAEYAaQByAG0AYQAgAG4AbwAgAHYA4QBsAGkAZABhAAAABgAAAAMAAAAEAAAACQAAAAYAAAADAAAABwAAAAcAAAADAAAABQAAAAYAAAADAAAAAwAAAAcAAAAGAAAASwAAAEAAAAAwAAAABQAAACAAAAABAAAAAQAAABAAAAAAAAAAAAAAAAABAACAAAAAAAAAAAAAAAAAAQAAgAAAAFIAAABwAQAAAgAAABAAAAAHAAAAAAAAAAAAAAC8AgAAAAAAAAECAiJTAHkAcwB0AGUAbQAAAAAAAAAAAAAAAAAAAAAAAAAAAAAAAAAAAAAAAAAAAAAAAAAAAAAAAAAAAAAAAAAAAAAAAAAAAAD///8BAAAAYFZm0/9/AAAJAAAAAAAAAAkAAADCAgAApZvVh/9/AAAAAAAAAAAAAP////8AAAAAWOI9qtMAAADQfzg9wgIAABEAAAD/fwAAAAAAAAAAAAAAAAAAAAAAAAAAAAAAAAAAYAfL0P9/AAARAAAAAAAAAEBSOT0AAAAAyLDW0P9/AAAAAAAAAAAAAP7/////////e0yLx/9/AAAAAAAAAAAAAAAAAAAAAAAAYHsRWdW5AABGf7fQAAAAANaE69U0nAAA4DGAPcICAACAUMs9wgIAALDjParTAAAAAAAAAAAAAAAHAAAAAAAAAAAAAAAAAAAA7OI9qmR2AAgAAAAAJQAAAAwAAAACAAAAJwAAABgAAAADAAAAAAAAAAAAAAAAAAAAJQAAAAwAAAADAAAATAAAAGQAAAAAAAAAAAAAAP//////////AAAAABYAAAAAAAAANQAAACEA8AAAAAAAAAAAAAAAgD8AAAAAAAAAAAAAgD8AAAAAAAAAAAAAAAAAAAAAAAAAAAAAAAAAAAAAAAAAACUAAAAMAAAAAAAAgCgAAAAMAAAAAwAAACcAAAAYAAAAAwAAAAAAAAAAAAAAAAAAACUAAAAMAAAAAwAAAEwAAABkAAAAAAAAAAAAAAD//////////wAAAAAWAAAAAAEAAAAAAAAhAPAAAAAAAAAAAAAAAIA/AAAAAAAAAAAAAIA/AAAAAAAAAAAAAAAAAAAAAAAAAAAAAAAAAAAAAAAAAAAlAAAADAAAAAAAAIAoAAAADAAAAAMAAAAnAAAAGAAAAAMAAAAAAAAAAAAAAAAAAAAlAAAADAAAAAMAAABMAAAAZAAAAAAAAAAAAAAA//////////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8AAAAAACUAAAAMAAAAAwAAAEwAAABkAAAAAAAAABYAAAD/AAAASgAAAAAAAAAWAAAAAAEAADUAAAAhAPAAAAAAAAAAAAAAAIA/AAAAAAAAAAAAAIA/AAAAAAAAAAAAAAAAAAAAAAAAAAAAAAAAAAAAAAAAAAAlAAAADAAAAAAAAIAoAAAADAAAAAMAAAAnAAAAGAAAAAMAAAAAAAAA////AAAAAAAlAAAADAAAAAMAAABMAAAAZAAAAAkAAAAnAAAAHwAAAEoAAAAJAAAAJwAAABcAAAAkAAAAIQDwAAAAAAAAAAAAAACAPwAAAAAAAAAAAACAPwAAAAAAAAAAAAAAAAAAAAAAAAAAAAAAAAAAAAAAAAAAJQAAAAwAAAAAAACAKAAAAAwAAAADAAAAUgAAAHABAAADAAAA4P///wAAAAAAAAAAAAAAAJABAAAAAAABAAAAAGEAcgBpAGEAbAAAAAAAAAAAAAAAAAAAAAAAAAAAAAAAAAAAAAAAAAAAAAAAAAAAAAAAAAAAAAAAAAAAAAAAAAAAAP//AAAAAAEAAACQVNQ9wgIAAAAAAAAAAAAAAQAAAAAAAACAScQ9wgIAAOBTXkfCAgAAlYWr+Z7d1QECAAAAAAAAAABKeYb/fwAAyEp5hv9/AAADAAAAAAAAACjafob/fwAA6N5+hv9/AABgB8vQ/38AADDheU3CAgAAAgAAAAAAAADIsNbQ/38AAAAAAAAAAAAAdSrghn+6AAACAAAAAAAAAAAAAAAAAAAAAAAAAAAAAABwWBFZ1bkAAAAAAAAAAAAA6N5+hv9/AADg////AAAAAIBQyz3CAgAA2MY9qtMAAAAAAAAAAAAAAAYAAAAAAAAAAAAAAAAAAAD8xT2qZHYACAAAAAAlAAAADAAAAAMAAAAYAAAADAAAAAAAAAASAAAADAAAAAEAAAAWAAAADAAAAAgAAABUAAAAVAAAAAoAAAAnAAAAHgAAAEoAAAABAAAAYfe0QVU1tEEKAAAASwAAAAEAAABMAAAABAAAAAkAAAAnAAAAIAAAAEsAAABQAAAAWAAAABUAAAAWAAAADAAAAAAAAAAlAAAADAAAAAIAAAAnAAAAGAAAAAQAAAAAAAAA////AAAAAAAlAAAADAAAAAQAAABMAAAAZAAAACkAAAAZAAAA9gAAAEoAAAApAAAAGQAAAM4AAAAyAAAAIQDwAAAAAAAAAAAAAACAPwAAAAAAAAAAAACAPwAAAAAAAAAAAAAAAAAAAAAAAAAAAAAAAAAAAAAAAAAAJQAAAAwAAAAAAACAKAAAAAwAAAAEAAAAJwAAABgAAAAEAAAAAAAAAP///wAAAAAAJQAAAAwAAAAEAAAATAAAAGQAAAApAAAAGQAAAPYAAABHAAAAKQAAABkAAADOAAAALwAAACEA8AAAAAAAAAAAAAAAgD8AAAAAAAAAAAAAgD8AAAAAAAAAAAAAAAAAAAAAAAAAAAAAAAAAAAAAAAAAACUAAAAMAAAAAAAAgCgAAAAMAAAABAAAACcAAAAYAAAABAAAAAAAAAD///8AAAAAACUAAAAMAAAABAAAAEwAAABkAAAAKQAAADMAAACxAAAARwAAACkAAAAzAAAAiQAAABUAAAAhAPAAAAAAAAAAAAAAAIA/AAAAAAAAAAAAAIA/AAAAAAAAAAAAAAAAAAAAAAAAAAAAAAAAAAAAAAAAAAAlAAAADAAAAAAAAIAoAAAADAAAAAQAAABSAAAAcAEAAAQAAADw////AAAAAAAAAAAAAAAAkAEAAAAAAAEAAAAAcwBlAGcAbwBlACAAdQBpAAAAAAAAAAAAAAAAAAAAAAAAAAAAAAAAAAAAAAAAAAAAAAAAAAAAAAAAAAAAAAAAAAAAAAAAAAAAAAAAAAAAAAAAAAAACAAAAAAAAAAAAAAAAAAAAMDreU0AAIA/HDwAhgAAgD8AAIA/AACAP/7/////////0M49qtMAAADA63lNAAAAAP////8AAAAAAAAAAAAAAAAIAAAAAAAAAGAHy9D/fwAA4AB6TQAAgD8cPACGAAAAAMiw1tD/fwAAAAAAAAAAAADVLeCGf7oAAAAIAAAAAAAAAAAAAAAAAAAAAAAAAAAAABBfEVnVuQAAAAAAAAAAAADQhzlNAACAP/D///8AAAAAgFDLPcICAAB4xz2q0wAAAAAAAAAAAAAACQAAAAAAAAAAAAAAAAAAAJzGPapkdgAIAAAAACUAAAAMAAAABAAAABgAAAAMAAAAAAAAABIAAAAMAAAAAQAAAB4AAAAYAAAAKQAAADMAAACyAAAASAAAACUAAAAMAAAABAAAAFQAAAC4AAAAKgAAADMAAACwAAAARwAAAAEAAABh97RBVTW0QSoAAAAzAAAAEgAAAEwAAAAAAAAAAAAAAAAAAAD//////////3AAAABKAG8AcwBlACAARQBkAHUAYQByAGQAbwAgAEwAYQByAGEAbgAGAAAACQAAAAcAAAAIAAAABAAAAAgAAAAJAAAACQAAAAgAAAAGAAAACQAAAAkAAAAEAAAACAAAAAgAAAAGAAAACAAAAAkAAABLAAAAQAAAADAAAAAFAAAAIAAAAAEAAAABAAAAEAAAAAAAAAAAAAAAAAEAAIAAAAAAAAAAAAAAAAABAACAAAAAJQAAAAwAAAACAAAAJwAAABgAAAAFAAAAAAAAAP///wAAAAAAJQAAAAwAAAAFAAAATAAAAGQAAAAAAAAAUAAAAP8AAAB8AAAAAAAAAFAAAAAAAQAALQAAACEA8AAAAAAAAAAAAAAAgD8AAAAAAAAAAAAAgD8AAAAAAAAAAAAAAAAAAAAAAAAAAAAAAAAAAAAAAAAAACUAAAAMAAAAAAAAgCgAAAAMAAAABQAAACcAAAAYAAAABQAAAAAAAAD///8AAAAAACUAAAAMAAAABQAAAEwAAABkAAAACQAAAFAAAAD2AAAAXAAAAAkAAABQAAAA7gAAAA0AAAAhAPAAAAAAAAAAAAAAAIA/AAAAAAAAAAAAAIA/AAAAAAAAAAAAAAAAAAAAAAAAAAAAAAAAAAAAAAAAAAAlAAAADAAAAAAAAIAoAAAADAAAAAUAAAAlAAAADAAAAAEAAAAYAAAADAAAAAAAAAASAAAADAAAAAEAAAAeAAAAGAAAAAkAAABQAAAA9wAAAF0AAAAlAAAADAAAAAEAAABUAAAAnAAAAAoAAABQAAAAVAAAAFwAAAABAAAAYfe0QVU1tEEKAAAAUAAAAA0AAABMAAAAAAAAAAAAAAAAAAAA//////////9oAAAARQBkAHUAYQByAGQAbwAgAEwAYQByAGEAbgBTAAYAAAAHAAAABwAAAAYAAAAEAAAABwAAAAcAAAADAAAABQAAAAYAAAAEAAAABgAAAAcAAABLAAAAQAAAADAAAAAFAAAAIAAAAAEAAAABAAAAEAAAAAAAAAAAAAAAAAEAAIAAAAAAAAAAAAAAAAABAACAAAAAJQAAAAwAAAACAAAAJwAAABgAAAAFAAAAAAAAAP///wAAAAAAJQAAAAwAAAAFAAAATAAAAGQAAAAJAAAAYAAAAPYAAABsAAAACQAAAGAAAADuAAAADQAAACEA8AAAAAAAAAAAAAAAgD8AAAAAAAAAAAAAgD8AAAAAAAAAAAAAAAAAAAAAAAAAAAAAAAAAAAAAAAAAACUAAAAMAAAAAAAAgCgAAAAMAAAABQAAACUAAAAMAAAAAQAAABgAAAAMAAAAAAAAABIAAAAMAAAAAQAAAB4AAAAYAAAACQAAAGAAAAD3AAAAbQAAACUAAAAMAAAAAQAAAFQAAACsAAAACgAAAGAAAABlAAAAbAAAAAEAAABh97RBVTW0QQoAAABgAAAAEAAAAEwAAAAAAAAAAAAAAAAAAAD//////////2wAAABDAG8AbgB0AGEAZABvAHIAIABHAGUAbgBlAHIAYQBsAAcAAAAHAAAABwAAAAQAAAAGAAAABwAAAAcAAAAEAAAAAwAAAAgAAAAGAAAABwAAAAYAAAAEAAAABgAAAAMAAABLAAAAQAAAADAAAAAFAAAAIAAAAAEAAAABAAAAEAAAAAAAAAAAAAAAAAEAAIAAAAAAAAAAAAAAAAABAACAAAAAJQAAAAwAAAACAAAAJwAAABgAAAAFAAAAAAAAAP///wAAAAAAJQAAAAwAAAAFAAAATAAAAGQAAAAJAAAAcAAAAOAAAAB8AAAACQAAAHAAAADYAAAADQAAACEA8AAAAAAAAAAAAAAAgD8AAAAAAAAAAAAAgD8AAAAAAAAAAAAAAAAAAAAAAAAAAAAAAAAAAAAAAAAAACUAAAAMAAAAAAAAgCgAAAAMAAAABQAAACUAAAAMAAAAAQAAABgAAAAMAAAAAAAAABIAAAAMAAAAAQAAABYAAAAMAAAAAAAAAFQAAAAkAQAACgAAAHAAAADfAAAAfAAAAAEAAABh97RBVTW0QQoAAABwAAAAJAAAAEwAAAAEAAAACQAAAHAAAADhAAAAfQAAAJQAAABGAGkAcgBtAGEAZABvACAAcABvAHIAOgAgAEoATwBTAEUAIABFAEQAVQBBAFIARABPACAATABBAFIAQQBOACAARABJAEEAWgAGAAAAAwAAAAQAAAAJAAAABgAAAAcAAAAHAAAAAwAAAAcAAAAHAAAABAAAAAMAAAADAAAABAAAAAkAAAAGAAAABgAAAAMAAAAGAAAACAAAAAgAAAAHAAAABwAAAAgAAAAJAAAAAwAAAAUAAAAHAAAABwAAAAcAAAAIAAAAAwAAAAgAAAADAAAABwAAAAYAAAAWAAAADAAAAAAAAAAlAAAADAAAAAIAAAAOAAAAFAAAAAAAAAAQAAAAFAAAAA==</Object>
</Signature>
</file>

<file path=_xmlsignatures/sig8.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f7XMsOLdxgq7TH9nuVSNcK0YgRhUsfHPmV0hgZgsBXI=</DigestValue>
    </Reference>
    <Reference Type="http://www.w3.org/2000/09/xmldsig#Object" URI="#idOfficeObject">
      <DigestMethod Algorithm="http://www.w3.org/2001/04/xmlenc#sha256"/>
      <DigestValue>IdFaL+unqH9Iuk0K9ePyCjZGISPNBGh76BywqHuNqKs=</DigestValue>
    </Reference>
    <Reference Type="http://uri.etsi.org/01903#SignedProperties" URI="#idSignedProperties">
      <Transforms>
        <Transform Algorithm="http://www.w3.org/TR/2001/REC-xml-c14n-20010315"/>
      </Transforms>
      <DigestMethod Algorithm="http://www.w3.org/2001/04/xmlenc#sha256"/>
      <DigestValue>US3R6gb4PcjcbiIPYutmuimuVNSNEsOzzRuZUg4PUM4=</DigestValue>
    </Reference>
    <Reference Type="http://www.w3.org/2000/09/xmldsig#Object" URI="#idValidSigLnImg">
      <DigestMethod Algorithm="http://www.w3.org/2001/04/xmlenc#sha256"/>
      <DigestValue>nr5TMcVsinrjTuOLavozhOszXXSRDyVLarItvY6qRTo=</DigestValue>
    </Reference>
    <Reference Type="http://www.w3.org/2000/09/xmldsig#Object" URI="#idInvalidSigLnImg">
      <DigestMethod Algorithm="http://www.w3.org/2001/04/xmlenc#sha256"/>
      <DigestValue>DpASmw/1FPDE2p3hSm98KL/NSmx7LcBxAwZhXrE+vwo=</DigestValue>
    </Reference>
  </SignedInfo>
  <SignatureValue>HuJALid6eJ5mVpVMOOKSm6QiWh2adbnqYlW6g4PSYkHtXoq9STXQJgQf9vQUBb8XonlFX/U0qLJs
XUIsaufV7dfzq/tVcG5LjsBEsTXjhxlw+3vdQDtXQEGEFhNTxOgj6QsRQsIq+NVyebgrDOuxt3Kw
hPSjmodeRgKmYu+lU83tu5DnxcO5wV1/kETm9LP+hCBbGDT9s0YXYNK/ZhcRDZgSprIrkAbNoCtW
2toBuOQ6jeGyViZVIbK4cdZykbaR6LxmBpWoEcVXG1uJkoNqc7ziEtNSx8DNTT22JbkYJTrBvtLa
XlG03ck0MmPfjzIO0wejmjTKi+g/3opXFgIu/w==</SignatureValue>
  <KeyInfo>
    <X509Data>
      <X509Certificate>MIIH+TCCBeGgAwIBAgIIOV0lR5yqQJcwDQYJKoZIhvcNAQELBQAwWzEXMBUGA1UEBRMOUlVDIDgwMDUwMTcyLTExGjAYBgNVBAMTEUNBLURPQ1VNRU5UQSBTLkEuMRcwFQYDVQQKEw5ET0NVTUVOVEEgUy5BLjELMAkGA1UEBhMCUFkwHhcNMTkwODEzMTUwOTE1WhcNMjEwODEyMTUxOTE1WjCBmzELMAkGA1UEBhMCUFkxEzARBgNVBAQMCkxBUkFOIERJQVoxEjAQBgNVBAUTCUNJNDUxNDAxOTEVMBMGA1UEKgwMSk9TRSBFRFVBUkRPMRcwFQYDVQQKDA5QRVJTT05BIEZJU0lDQTERMA8GA1UECwwIRklSTUEgRjIxIDAeBgNVBAMMF0pPU0UgRURVQVJETyBMQVJBTiBESUFaMIIBIjANBgkqhkiG9w0BAQEFAAOCAQ8AMIIBCgKCAQEAsY0/zmKIH5wpw0/FI67SDpM/BkcAI7qdHnMnKSbEoyq70Kbpqxj3IjtDCDQuiSSrr/emtzu85qOkDrRJQIGfa6ZYRAOizSRali7R4Ktx4AMf4PIFRiwQUb0XIwE4Optp9JldnzdPtEG2V3f2b4ixcO2ckOoXpmzYHz1t7Y/STfDhfJgm+w7qE984ct9J3JpEZTmEg4mQD6Zw1r6EO49g2CIW3RSCr8pouyprhWlLv/rxUD2Q//RB+5PvAnie/HJP1eV863sYxB6jcS/YFWguXLFdP2BJGemExgvXZVmzf7wy2rSbrQ6rk2Lrdv9rcjO+aj40YkkL3CYuwmOag4I4YwIDAQABo4IDfjCCA3owDAYDVR0TAQH/BAIwADAOBgNVHQ8BAf8EBAMCBeAwKgYDVR0lAQH/BCAwHgYIKwYBBQUHAwEGCCsGAQUFBwMCBggrBgEFBQcDBDAdBgNVHQ4EFgQUR+ULIQZnZ8fYtXL4fMdNqfWCXDMwgZYGCCsGAQUFBwEBBIGJMIGGMDkGCCsGAQUFBzABhi1odHRwOi8vd3d3LmRvY3VtZW50YS5jb20ucHkvZmlybWFkaWdpdGFsL29zY3AwSQYIKwYBBQUHMAKGPWh0dHBzOi8vd3d3LmRvY3VtZW50YS5jb20ucHkvZmlybWFkaWdpdGFsL2Rlc2Nhcmdhcy9jYWRvYy5jcnQwHwYDVR0jBBgwFoAUQCasJlxij8b1AlTkjcEaJtbupbIwTwYDVR0fBEgwRjBEoEKgQIY+aHR0cHM6Ly93d3cuZG9jdW1lbnRhLmNvbS5weS9maXJtYWRpZ2l0YWwvZGVzY2FyZ2FzL2NybGRvYy5jcmwwIwYDVR0RBBwwGoEYam9zZS5sYXJhbkBhdmFsb24uY29tLnB5MIIB3QYDVR0gBIIB1DCCAdAwggHMBg4rBgEEAYL5OwEBAQYBATCCAbgwPwYIKwYBBQUHAgEWM2h0dHBzOi8vd3d3LmRvY3VtZW50YS5jb20ucHkvZmlybWFkaWdpdGFsL2Rlc2NhcmdhczCBwAYIKwYBBQUHAgIwgbMagbBFc3RlIGVzIHVuIGNlcnRpZmljYWRvIGRlIHBlcnNvbmEgZu1zaWNhIGN1eWEgY2xhdmUgcHJpdmFkYSBlc3ThIGNvbnRlbmlkYSBlbiB1biBt82R1bG8gZGUgaGFyZHdhcmUgc2VndXJvIHkgc3UgZmluYWxpZGFkIGVzIGF1dGVudGljYXIgYSBzdSB0aXR1bGFyIG8gZ2VuZXJhciBmaXJtYXMgZGlnaXRhbGVzLjCBsQYIKwYBBQUHAgIwgaQagaFUaGlzIGlzIGFuIGVuZCB1c2VyIGNlcnRpZmljYXRlIHdob3NlIHByaXZhdGUga2V5IGlzIGVtYmVkZGVkIHdpdGhpbiBhIHNlY3VyZSBoYXJkd2FyZSBtb2R1bGUgdGhhdCBhaW1zIHRvIGF1dGhlbnRpY2F0ZSBpdHMgb3duZXIgb3IgZ2VuZXJhdGUgZGlnaXRhbCBzaWduYXR1cmVzLjANBgkqhkiG9w0BAQsFAAOCAgEANkLKlAlqTH03/8PeQYlVU1OJFr59TXxTfQwpUCfU+2OzigGVuAEJ3PcO0nO2sf/kemgXwLdQxa91S1JUThjgNnRUtARn8xL8RTX0gaYOv+fUELXMR35keC0P8l3wu7uNp5b56aSHLp6mDCFY0XAvf8IfyfafaysCMDLDfZZyH74R8rV8+o065as/vB/hlsRPe+5TxRLiE7akTJBil3Gs9pe6dPKjvoiPXPmQA9BMAZsUU5xDTMhSNxpRTDCulhgKBa3M92qxRdQv5bSaPU01hiMcvLrpj2R1gvH/C5z4HTNbQhkapF3fO8l3cRMLsl7SPF3Gr0LHftfVYfKkQRQeRvoSoeW9dDs11Nrh88sG+9yRhL+WEhOggNhk+oT6iEpcal1k8mp0aaJU+g6UGn9OkmZJWAJkn0Ox5U7jjvipJMyqrX7OT5SkQgmF2Kq5msyMQDv+IWlDgyNlJIADjC2JQ41ZEQkaietW8/AnKOuHzBHabq9GxtthZsJiBe6U9Lli4q/NB172SpWmFEHCT0IIzstqZkgmf/QxBj2ztnwE9o1sxBGnP3DsL4A0p7ZqJQs/DdfUM0ktlIWWZapxjdA/6velPjM5xEhob/i7xciz2LZKfbywaOfV0ITJkPccQLjYVoBCjgO3u8s5KjoQRSTY9urLoEHVSIwf4IfTvq7FGIU=</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Transform>
          <Transform Algorithm="http://www.w3.org/TR/2001/REC-xml-c14n-20010315"/>
        </Transforms>
        <DigestMethod Algorithm="http://www.w3.org/2001/04/xmlenc#sha256"/>
        <DigestValue>SvtLgLHWwOe2+41fuNrh9MPG5Bh3+j+tOUplp0lR7Bs=</DigestValue>
      </Reference>
      <Reference URI="/xl/calcChain.xml?ContentType=application/vnd.openxmlformats-officedocument.spreadsheetml.calcChain+xml">
        <DigestMethod Algorithm="http://www.w3.org/2001/04/xmlenc#sha256"/>
        <DigestValue>SqpYC5/14lNwKk7+KBP07EZ4sZac0eTofWUGWiBU1bo=</DigestValue>
      </Reference>
      <Reference URI="/xl/comments1.xml?ContentType=application/vnd.openxmlformats-officedocument.spreadsheetml.comments+xml">
        <DigestMethod Algorithm="http://www.w3.org/2001/04/xmlenc#sha256"/>
        <DigestValue>dj46mCEo3NAeuRogmgy49aJTqfbX0/eIqs3gnVV2/JY=</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YHVu9mfH7V1ojJZZGe0raSx5xHTqsPuldcEKZklKsN8=</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LTdoXsbqg2CimSiOSPgxq3wBxs/dfjOovnwDkc8k/dE=</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LTdoXsbqg2CimSiOSPgxq3wBxs/dfjOovnwDkc8k/dE=</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LTdoXsbqg2CimSiOSPgxq3wBxs/dfjOovnwDkc8k/dE=</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fNs94qbZ7SnZ1EAViIPOZf0qbzPZdDm1Oq9dFuuYn0s=</DigestValue>
      </Reference>
      <Reference URI="/xl/drawings/drawing1.xml?ContentType=application/vnd.openxmlformats-officedocument.drawing+xml">
        <DigestMethod Algorithm="http://www.w3.org/2001/04/xmlenc#sha256"/>
        <DigestValue>HKyZ+6PyU4zGVHYjrcyRuIvAXoArNo2kHgtHRpAwV8s=</DigestValue>
      </Reference>
      <Reference URI="/xl/drawings/vmlDrawing1.vml?ContentType=application/vnd.openxmlformats-officedocument.vmlDrawing">
        <DigestMethod Algorithm="http://www.w3.org/2001/04/xmlenc#sha256"/>
        <DigestValue>ByU0RZm/6icBljsn7ZbFGjsBet5qa2JnHkps4R3xgNM=</DigestValue>
      </Reference>
      <Reference URI="/xl/drawings/vmlDrawing2.vml?ContentType=application/vnd.openxmlformats-officedocument.vmlDrawing">
        <DigestMethod Algorithm="http://www.w3.org/2001/04/xmlenc#sha256"/>
        <DigestValue>HsJcxbVe+qNWxY5ZMwVTCTUPtLZMgAS5YepPmMO3/SI=</DigestValue>
      </Reference>
      <Reference URI="/xl/drawings/vmlDrawing3.vml?ContentType=application/vnd.openxmlformats-officedocument.vmlDrawing">
        <DigestMethod Algorithm="http://www.w3.org/2001/04/xmlenc#sha256"/>
        <DigestValue>vrQwKwn3ikDv5LsBfX7GiarfUMqTH/otu6928+bWoQs=</DigestValue>
      </Reference>
      <Reference URI="/xl/drawings/vmlDrawing4.vml?ContentType=application/vnd.openxmlformats-officedocument.vmlDrawing">
        <DigestMethod Algorithm="http://www.w3.org/2001/04/xmlenc#sha256"/>
        <DigestValue>QDTYbq/eg3wR4MtrDEepI+nKnYr/Hfugxd1W1BgUgS8=</DigestValue>
      </Reference>
      <Reference URI="/xl/drawings/vmlDrawing5.vml?ContentType=application/vnd.openxmlformats-officedocument.vmlDrawing">
        <DigestMethod Algorithm="http://www.w3.org/2001/04/xmlenc#sha256"/>
        <DigestValue>4kGGSF0qJt6VJoFrulYlLObjjmf0cfYhyQWDSxEwv9s=</DigestValue>
      </Reference>
      <Reference URI="/xl/media/image1.emf?ContentType=image/x-emf">
        <DigestMethod Algorithm="http://www.w3.org/2001/04/xmlenc#sha256"/>
        <DigestValue>H/w1GFhLXnY6BNx2PhlIQZFDdVTtUk7bFhR8tTggslE=</DigestValue>
      </Reference>
      <Reference URI="/xl/media/image2.emf?ContentType=image/x-emf">
        <DigestMethod Algorithm="http://www.w3.org/2001/04/xmlenc#sha256"/>
        <DigestValue>aaajaZRwcG8YOW4RiuNR4Y3+NIqz/YpwOzpC0Ui/UdA=</DigestValue>
      </Reference>
      <Reference URI="/xl/media/image3.emf?ContentType=image/x-emf">
        <DigestMethod Algorithm="http://www.w3.org/2001/04/xmlenc#sha256"/>
        <DigestValue>a1swBCWxxcOQpjnArNkABKyvPd/36OpNmkDu20mvids=</DigestValue>
      </Reference>
      <Reference URI="/xl/media/image4.emf?ContentType=image/x-emf">
        <DigestMethod Algorithm="http://www.w3.org/2001/04/xmlenc#sha256"/>
        <DigestValue>ekTmrI9qzXL3QxlVKVT98wSAyIBnG3BWdg+GJjyoAuQ=</DigestValue>
      </Reference>
      <Reference URI="/xl/media/image5.emf?ContentType=image/x-emf">
        <DigestMethod Algorithm="http://www.w3.org/2001/04/xmlenc#sha256"/>
        <DigestValue>9r1qjwkCEJOrWb0ZmN9CIP2w3mxOtiMbqSlF0m8tdMA=</DigestValue>
      </Reference>
      <Reference URI="/xl/printerSettings/printerSettings1.bin?ContentType=application/vnd.openxmlformats-officedocument.spreadsheetml.printerSettings">
        <DigestMethod Algorithm="http://www.w3.org/2001/04/xmlenc#sha256"/>
        <DigestValue>YmlNx0fbwwNBEGF0RvxQdFOj8ICfW2aC5ya0H7vEQfw=</DigestValue>
      </Reference>
      <Reference URI="/xl/printerSettings/printerSettings2.bin?ContentType=application/vnd.openxmlformats-officedocument.spreadsheetml.printerSettings">
        <DigestMethod Algorithm="http://www.w3.org/2001/04/xmlenc#sha256"/>
        <DigestValue>xsCjjPzCWd5UTOKxf9cRsV8M4zHH+quoJqAf9b+vaZI=</DigestValue>
      </Reference>
      <Reference URI="/xl/printerSettings/printerSettings3.bin?ContentType=application/vnd.openxmlformats-officedocument.spreadsheetml.printerSettings">
        <DigestMethod Algorithm="http://www.w3.org/2001/04/xmlenc#sha256"/>
        <DigestValue>FLifMMW5UlLOUkpcqJGjhMbaevjgUnUQwEEg5oUA/N4=</DigestValue>
      </Reference>
      <Reference URI="/xl/printerSettings/printerSettings4.bin?ContentType=application/vnd.openxmlformats-officedocument.spreadsheetml.printerSettings">
        <DigestMethod Algorithm="http://www.w3.org/2001/04/xmlenc#sha256"/>
        <DigestValue>8dq9D3+wycTd/6Z99wFMEMlVKFUQWTr4wt6E7nw1/Y0=</DigestValue>
      </Reference>
      <Reference URI="/xl/printerSettings/printerSettings5.bin?ContentType=application/vnd.openxmlformats-officedocument.spreadsheetml.printerSettings">
        <DigestMethod Algorithm="http://www.w3.org/2001/04/xmlenc#sha256"/>
        <DigestValue>Ik7rzi69RdvqvRaDrPoMKTh4ZHgUlx4hbxyJVwW2Q18=</DigestValue>
      </Reference>
      <Reference URI="/xl/sharedStrings.xml?ContentType=application/vnd.openxmlformats-officedocument.spreadsheetml.sharedStrings+xml">
        <DigestMethod Algorithm="http://www.w3.org/2001/04/xmlenc#sha256"/>
        <DigestValue>dEVlYMjn/T2L8fuW07yVaRza4cORTuUahk3Qio63RzI=</DigestValue>
      </Reference>
      <Reference URI="/xl/styles.xml?ContentType=application/vnd.openxmlformats-officedocument.spreadsheetml.styles+xml">
        <DigestMethod Algorithm="http://www.w3.org/2001/04/xmlenc#sha256"/>
        <DigestValue>HaqmaUN6rLKT1syysYu8fZl6UtrVNUGBxypCnMXP/MA=</DigestValue>
      </Reference>
      <Reference URI="/xl/theme/theme1.xml?ContentType=application/vnd.openxmlformats-officedocument.theme+xml">
        <DigestMethod Algorithm="http://www.w3.org/2001/04/xmlenc#sha256"/>
        <DigestValue>Q1Y4CPpXAEfTWbGgm5zElx8B0pHQK4RzdZXVzDJUMDc=</DigestValue>
      </Reference>
      <Reference URI="/xl/workbook.xml?ContentType=application/vnd.openxmlformats-officedocument.spreadsheetml.sheet.main+xml">
        <DigestMethod Algorithm="http://www.w3.org/2001/04/xmlenc#sha256"/>
        <DigestValue>ZOKBtElS2IYUm80TAv0u0C5U9iKpEZE++znhAVZY7hk=</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akUnFniyHKwcqVlub1OZRsfQvqGOzSpgPk/OZAPfvQY=</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G4fB2Vrf8KyAdhLiBGuydKBfDiUZuOfhnVshmpN+Exk=</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b1MQUVCmhQXYdYToMKZKh+xcYDt+Yv6QIM5V/T7KSB4=</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qHG/OymaPou4I0qSW0Y8/4NaGO2A2j7PweiYO7r7gxs=</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LF7UTF088hHJKAxD/om/otm5mfHVRsrAzh16ymO//YU=</DigestValue>
      </Reference>
      <Reference URI="/xl/worksheets/sheet1.xml?ContentType=application/vnd.openxmlformats-officedocument.spreadsheetml.worksheet+xml">
        <DigestMethod Algorithm="http://www.w3.org/2001/04/xmlenc#sha256"/>
        <DigestValue>ZwsTE9u9TclPNMeG6om2ETA3adETqnNW5uz+4VqSTPc=</DigestValue>
      </Reference>
      <Reference URI="/xl/worksheets/sheet2.xml?ContentType=application/vnd.openxmlformats-officedocument.spreadsheetml.worksheet+xml">
        <DigestMethod Algorithm="http://www.w3.org/2001/04/xmlenc#sha256"/>
        <DigestValue>PKGfMpEAgkSx/CCxn6OgPRZg6dVRRBj292D+lFJDIsk=</DigestValue>
      </Reference>
      <Reference URI="/xl/worksheets/sheet3.xml?ContentType=application/vnd.openxmlformats-officedocument.spreadsheetml.worksheet+xml">
        <DigestMethod Algorithm="http://www.w3.org/2001/04/xmlenc#sha256"/>
        <DigestValue>UBG2nz2fX+dslwTv0PpnRH+PoKbZTbIgL1VWdHwZQm0=</DigestValue>
      </Reference>
      <Reference URI="/xl/worksheets/sheet4.xml?ContentType=application/vnd.openxmlformats-officedocument.spreadsheetml.worksheet+xml">
        <DigestMethod Algorithm="http://www.w3.org/2001/04/xmlenc#sha256"/>
        <DigestValue>2yH1pto8IM0F4na0YzOqR6AEl/jvvR6jZ55a9Aq31SY=</DigestValue>
      </Reference>
      <Reference URI="/xl/worksheets/sheet5.xml?ContentType=application/vnd.openxmlformats-officedocument.spreadsheetml.worksheet+xml">
        <DigestMethod Algorithm="http://www.w3.org/2001/04/xmlenc#sha256"/>
        <DigestValue>lrqStwTRxhvfBYao+ZEDszpUI6l5WrG6/coKRmzPFE0=</DigestValue>
      </Reference>
    </Manifest>
    <SignatureProperties>
      <SignatureProperty Id="idSignatureTime" Target="#idPackageSignature">
        <mdssi:SignatureTime xmlns:mdssi="http://schemas.openxmlformats.org/package/2006/digital-signature">
          <mdssi:Format>YYYY-MM-DDThh:mm:ssTZD</mdssi:Format>
          <mdssi:Value>2020-03-13T16:51:15Z</mdssi:Value>
        </mdssi:SignatureTime>
      </SignatureProperty>
    </SignatureProperties>
  </Object>
  <Object Id="idOfficeObject">
    <SignatureProperties>
      <SignatureProperty Id="idOfficeV1Details" Target="#idPackageSignature">
        <SignatureInfoV1 xmlns="http://schemas.microsoft.com/office/2006/digsig">
          <SetupID>{581DBBC6-20B6-4DFE-BEBF-7BC4B855608C}</SetupID>
          <SignatureText>Jose Eduardo Laran</SignatureText>
          <SignatureImage/>
          <SignatureComments/>
          <WindowsVersion>10.0</WindowsVersion>
          <OfficeVersion>16.0.10356/14</OfficeVersion>
          <ApplicationVersion>16.0.10356</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2020-03-13T16:51:15Z</xd:SigningTime>
          <xd:SigningCertificate>
            <xd:Cert>
              <xd:CertDigest>
                <DigestMethod Algorithm="http://www.w3.org/2001/04/xmlenc#sha256"/>
                <DigestValue>kUjlJf763MEyYJHIXLn6Wv81QpDJkSNNxierpBjAAZw=</DigestValue>
              </xd:CertDigest>
              <xd:IssuerSerial>
                <X509IssuerName>C=PY, O=DOCUMENTA S.A., CN=CA-DOCUMENTA S.A., SERIALNUMBER=RUC 80050172-1</X509IssuerName>
                <X509SerialNumber>4133501022497292439</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qTCCBZGgAwIBAgIQWC+ij8rcjflWoRe765RflzANBgkqhkiG9w0BAQsFADBvMQswCQYDVQQGEwJQWTErMCkGA1UECgwiTWluaXN0ZXJpbyBkZSBJbmR1c3RyaWEgeSBDb21lcmNpbzEzMDEGA1UEAwwqQXV0b3JpZGFkIENlcnRpZmljYWRvcmEgUmHDrXogZGVsIFBhcmFndWF5MB4XDTE2MDEyMTE3MzkwN1oXDTI2MDEyMTE3MzkwN1owWzEXMBUGA1UEBRMOUlVDIDgwMDUwMTcyLTExGjAYBgNVBAMTEUNBLURPQ1VNRU5UQSBTLkEuMRcwFQYDVQQKEw5ET0NVTUVOVEEgUy5BLjELMAkGA1UEBhMCUFkwggIiMA0GCSqGSIb3DQEBAQUAA4ICDwAwggIKAoICAQD945XFHgasDzMiYEmYi3plyca69N8oZ2P/hk+D/VTF+X5H6btEEiBu1KNEf35B5e2pyeOAOBsduFcJAgh3tjNAQGcY057ad1eCdBf6pbXv8Mhio0jlcGSvlmF+OVTTYvTUwF2HbgHDqOiQDJpnDzMhVXmNKfKH7W62QYKp0fKB8F8li1ChNt30za2bqzeTntqq3kCXHlhbjHlLMHqV76MgsEeHuSJMtxOBbQatlxyJRmcEfUyF/hu8A8q3caWLFOzfsJbTfpAxkxo3/ewkRVF/SAj70/3VBrw+IY/9TTTeS2oYrWkurC3tT5KTmwr1mMKIBprkVRVqzWuh+4HyPmgF/u4kqI6A8xiA1mdsk+hCP5zICkEv+qwjP9mK4pq1gTvjvuQ6sbu2+qBaUi5nTr/L81Y5vSvLOR0Hod7GmCx9p7JWMzEVAGmh28F0ZqPt5Ry37w4DLdtrBJPzdyso36OZseNaXM3puukBisbv2vyt2ydUvuLwEbl2oYDKcvfifCLauqlgwCv5BKFuxBDL/KKaxnJZBYKbEtgY9ztwYEY8xyAbyQqH/JAB88VW04vw7GVkdUPu7mw1udKafyJXRrqlsrAbCTWdtwYuXJPj3mi/x3z6+Fg1+kx9izYU/5+DtGLhk3YN0eIObqtjUjBhqT+u1rJ3iZtalwRtDBhEb5ehrQIDAQABo4ICUzCCAk8wEgYDVR0TAQH/BAgwBgEB/wIBADAOBgNVHQ8BAf8EBAMCAQYwHQYDVR0OBBYEFEAmrCZcYo/G9QJU5I3BGibW7qWyMB8GA1UdIwQYMBaAFMLEEfIqaEQMACjsTNYp25L7Xr3WMIGJBggrBgEFBQcBAQR9MHswPgYIKwYBBQUHMAKGMmh0dHA6Ly93d3cuYWNyYWl6Lmdvdi5weS9jcnQvYWNfcmFpel9weV9zaGEyNTYuY3J0MDkGCCsGAQUFBzABhi1odHRwOi8vd3d3LmRvY3VtZW50YS5jb20ucHkvZmlybWFkaWdpdGFsL29jc3AwggEdBgNVHSAEggEUMIIBEDCCAQwGA1UdIDCCAQMwNgYIKwYBBQUHAgEWKmh0dHA6Ly93d3cuYWNyYWl6Lmdvdi5weS9jcHMvcG9saXRpY2FzLnBkZjBmBggrBgEFBQcCAjBaGlhDZXJ0aWZpY2Fkb3MgZW1pdGlkb3MgZGVudHJvIGRlbCBtYXJjbyBkZSBsYSBQS0kgUGFyYWd1YXkgYmFqbyBsYSBqZXJhcnF1aWEgZGUgc3UgQUNSYWl6MGEGCCsGAQUFBwICMFUaU0lzc3VlZCBDZXJ0aWZpY2F0ZXMgaW4gdGhlIHNjb3BlIG9mIHRoZSBQS0kgUGFyYWd1YXkgdW5kZXIgdGhlIGhpZXJhY2h5IG9mIFJPT1QgQ0EuMDwGA1UdHwQ1MDMwMaAvoC2GK2h0dHA6Ly93d3cuYWNyYWl6Lmdvdi5weS9hcmwvYWNfcmFpel9weS5jcmwwDQYJKoZIhvcNAQELBQADggIBAGK+wo/po7oT9Qq40OltXGGgBIA3i4NGFQ5UBsWU3tI+O3jNkBi/9k/BkYHVT9UxWNHUxoZw+QJsAKl5f8wQksVH18Scq5Z+RUSBQ7v1hvvH1m2P7FXcB0nf+nwDVoDyGv57EmhKofwQibUzKajDts6JrsXyugQhVbLynSCw4qPMJLpImpL21LxxVMcryQMYymYUAr3DrMLOUuXxKLXCSOf8oP/PSmBvKldr2xeGJ5kowMxq0Af8mn7+pnm3yi0Ons5plFugKv3eSAmBY3zBS5NGPt9FFY/9FeNbCNXLEIRhaCx3T/6lSfIJZU5fCfLUY3y0hkSwuoK1gf/hHFyqyN/PrJ8E9PbyEzpMYwc51K+PhRRMcrJaD9txveHz8XjDrjjoISL+ZV54LMzUi5sF++nG79TLxDaC4vBtg6I8mOooFqzbsYgM3R4SaElTQIv6dSEZX1wKJXh25RbldqePe4Alnwe3vU97ZrTEpKPQkRM4lPJVElOicbYR1Wx5xrvyFucagF6IVeP4IZLJt1L4rbiSzPq027Q8jECgeJeRQWVKS8nQ8KyMfA0tgAuL3Vtub5pSbMI3xqtQwdJtOgwFj2iVp1BQv3XegF6OySbw/sk46AGWOTwb6vwUPq5TfnuNzO92keBxGg+aWylEC25zYFPYpAq384g5lmVaV53zmp1f</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Object Id="idValidSigLnImg">AQAAAGwAAAAAAAAAAAAAAP8AAAB/AAAAAAAAAAAAAACfFgAARAsAACBFTUYAAAEAuBsAAKoAAAAGAAAAAAAAAAAAAAAAAAAAVgUAAAADAAA1AQAArQAAAAAAAAAAAAAAAAAAAAi3BADIowI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L0AAAAEAAAA9gAAABAAAAC9AAAABAAAADoAAAANAAAAIQDwAAAAAAAAAAAAAACAPwAAAAAAAAAAAACAPwAAAAAAAAAAAAAAAAAAAAAAAAAAAAAAAAAAAAAAAAAAJQAAAAwAAAAAAACAKAAAAAwAAAABAAAAUgAAAHABAAABAAAA9f///wAAAAAAAAAAAAAAAJABAAAAAAABAAAAAHMAZQBnAG8AZQAgAHUAaQAAAAAAAAAAAAAAAAAAAAAAAAAAAAAAAAAAAAAAAAAAAAAAAAAAAAAAAAAAAAAAAAAAAAAAABnS0/9/AAAAAAAAAAAAACgSAAAAAAAAQAAAwP9/AADQRmbT/38AAD6c1Yf/fwAABAAAAAAAAADQRmbT/38AALm4PqrTAAAAAAAAAAAAAADQ0NY9wgIAAAAAAADCAgAASAAAAAAAAACwYzWI/38AACBTPoj/fwAAwL8MiAAAAAABAAAAAAAAAI5/NYj/fwAAAABm0/9/AAAAAAAAAAAAAAAAAAAAAAAAAAAAAAAAAACgLBJZ1bkAAHALAAAAAAAAgFDLPcICAAAIuz6q0wAAAAAAAAAAAAAAAAAAAAAAAAAAAAAAAAAAAAAAAAAAAAAAabo+qtMAAADfddWHZHYACAAAAAAlAAAADAAAAAEAAAAYAAAADAAAAAAAAAASAAAADAAAAAEAAAAeAAAAGAAAAL0AAAAEAAAA9wAAABEAAAAlAAAADAAAAAEAAABUAAAAiAAAAL4AAAAEAAAA9QAAABAAAAABAAAAYfe0QVU1tEG+AAAABAAAAAoAAABMAAAAAAAAAAAAAAAAAAAA//////////9gAAAAMQAzAC8AMAAzAC8AMgAwADIAMAAGAAAABgAAAAQAAAAGAAAABgAAAAQAAAAGAAAABgAAAAYAAAAGAAAASwAAAEAAAAAwAAAABQAAACAAAAABAAAAAQAAABAAAAAAAAAAAAAAAAABAACAAAAAAAAAAAAAAAAAAQAAgAAAAFIAAABwAQAAAgAAABAAAAAHAAAAAAAAAAAAAAC8AgAAAAAAAAECAiJTAHkAcwB0AGUAbQAAAAAAAAAAAAAAAAAAAAAAAAAAAAAAAAAAAAAAAAAAAAAAAAAAAAAAAAAAAAAAAAAAAAAAAAAAAAD///8BAAAAYFZm0/9/AAAJAAAAAAAAAAkAAADCAgAApZvVh/9/AAAAAAAAAAAAAP////8AAAAAWOI9qtMAAADQfzg9wgIAABEAAAD/fwAAAAAAAAAAAAAAAAAAAAAAAAAAAAAAAAAAYAfL0P9/AAARAAAAAAAAAEBSOT0AAAAAyLDW0P9/AAAAAAAAAAAAAP7/////////e0yLx/9/AAAAAAAAAAAAAAAAAAAAAAAAYHsRWdW5AABGf7fQAAAAANaE69U0nAAA4DGAPcICAACAUMs9wgIAALDjParTAAAAAAAAAAAAAAAHAAAAAAAAAAAAAAAAAAAA7OI9qmR2AAgAAAAAJQAAAAwAAAACAAAAJwAAABgAAAADAAAAAAAAAAAAAAAAAAAAJQAAAAwAAAADAAAATAAAAGQAAAAAAAAAAAAAAP//////////AAAAABYAAAAAAAAANQAAACEA8AAAAAAAAAAAAAAAgD8AAAAAAAAAAAAAgD8AAAAAAAAAAAAAAAAAAAAAAAAAAAAAAAAAAAAAAAAAACUAAAAMAAAAAAAAgCgAAAAMAAAAAwAAACcAAAAYAAAAAwAAAAAAAAAAAAAAAAAAACUAAAAMAAAAAwAAAEwAAABkAAAAAAAAAAAAAAD//////////wAAAAAWAAAAAAEAAAAAAAAhAPAAAAAAAAAAAAAAAIA/AAAAAAAAAAAAAIA/AAAAAAAAAAAAAAAAAAAAAAAAAAAAAAAAAAAAAAAAAAAlAAAADAAAAAAAAIAoAAAADAAAAAMAAAAnAAAAGAAAAAMAAAAAAAAAAAAAAAAAAAAlAAAADAAAAAMAAABMAAAAZAAAAAAAAAAAAAAA//////////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8AAAAAACUAAAAMAAAAAwAAAEwAAABkAAAAAAAAABYAAAD/AAAASgAAAAAAAAAWAAAAAAEAADUAAAAhAPAAAAAAAAAAAAAAAIA/AAAAAAAAAAAAAIA/AAAAAAAAAAAAAAAAAAAAAAAAAAAAAAAAAAAAAAAAAAAlAAAADAAAAAAAAIAoAAAADAAAAAMAAAAnAAAAGAAAAAMAAAAAAAAA////AAAAAAAlAAAADAAAAAMAAABMAAAAZAAAAAkAAAAnAAAAHwAAAEoAAAAJAAAAJwAAABcAAAAkAAAAIQDwAAAAAAAAAAAAAACAPwAAAAAAAAAAAACAPwAAAAAAAAAAAAAAAAAAAAAAAAAAAAAAAAAAAAAAAAAAJQAAAAwAAAAAAACAKAAAAAwAAAADAAAAUgAAAHABAAADAAAA4P///wAAAAAAAAAAAAAAAJABAAAAAAABAAAAAGEAcgBpAGEAbAAAAAAAAAAAAAAAAAAAAAAAAAAAAAAAAAAAAAAAAAAAAAAAAAAAAAAAAAAAAAAAAAAAAAAAAAAAAP//AAAAAAEAAACQVNQ9wgIAAAAAAAAAAAAAAQAAAAAAAACAScQ9wgIAAOBTXkfCAgAAlYWr+Z7d1QECAAAAAAAAAABKeYb/fwAAyEp5hv9/AAADAAAAAAAAACjafob/fwAA6N5+hv9/AABgB8vQ/38AADDheU3CAgAAAgAAAAAAAADIsNbQ/38AAAAAAAAAAAAAdSrghn+6AAACAAAAAAAAAAAAAAAAAAAAAAAAAAAAAABwWBFZ1bkAAAAAAAAAAAAA6N5+hv9/AADg////AAAAAIBQyz3CAgAA2MY9qtMAAAAAAAAAAAAAAAYAAAAAAAAAAAAAAAAAAAD8xT2qZHYACAAAAAAlAAAADAAAAAMAAAAYAAAADAAAAAAAAAASAAAADAAAAAEAAAAWAAAADAAAAAgAAABUAAAAVAAAAAoAAAAnAAAAHgAAAEoAAAABAAAAYfe0QVU1tEEKAAAASwAAAAEAAABMAAAABAAAAAkAAAAnAAAAIAAAAEsAAABQAAAAWAAAABUAAAAWAAAADAAAAAAAAAAlAAAADAAAAAIAAAAnAAAAGAAAAAQAAAAAAAAA////AAAAAAAlAAAADAAAAAQAAABMAAAAZAAAACkAAAAZAAAA9gAAAEoAAAApAAAAGQAAAM4AAAAyAAAAIQDwAAAAAAAAAAAAAACAPwAAAAAAAAAAAACAPwAAAAAAAAAAAAAAAAAAAAAAAAAAAAAAAAAAAAAAAAAAJQAAAAwAAAAAAACAKAAAAAwAAAAEAAAAJwAAABgAAAAEAAAAAAAAAP///wAAAAAAJQAAAAwAAAAEAAAATAAAAGQAAAApAAAAGQAAAPYAAABHAAAAKQAAABkAAADOAAAALwAAACEA8AAAAAAAAAAAAAAAgD8AAAAAAAAAAAAAgD8AAAAAAAAAAAAAAAAAAAAAAAAAAAAAAAAAAAAAAAAAACUAAAAMAAAAAAAAgCgAAAAMAAAABAAAACcAAAAYAAAABAAAAAAAAAD///8AAAAAACUAAAAMAAAABAAAAEwAAABkAAAAKQAAADMAAACxAAAARwAAACkAAAAzAAAAiQAAABUAAAAhAPAAAAAAAAAAAAAAAIA/AAAAAAAAAAAAAIA/AAAAAAAAAAAAAAAAAAAAAAAAAAAAAAAAAAAAAAAAAAAlAAAADAAAAAAAAIAoAAAADAAAAAQAAABSAAAAcAEAAAQAAADw////AAAAAAAAAAAAAAAAkAEAAAAAAAEAAAAAcwBlAGcAbwBlACAAdQBpAAAAAAAAAAAAAAAAAAAAAAAAAAAAAAAAAAAAAAAAAAAAAAAAAAAAAAAAAAAAAAAAAAAAAAAAAAAAAAAAAAAAAAAAAAAACAAAAAAAAAAAAAAAAAAAAMDreU0AAIA/HDwAhgAAgD8AAIA/AACAP/7/////////0M49qtMAAADA63lNAAAAAP////8AAAAAAAAAAAAAAAAIAAAAAAAAAGAHy9D/fwAA4AB6TQAAgD8cPACGAAAAAMiw1tD/fwAAAAAAAAAAAADVLeCGf7oAAAAIAAAAAAAAAAAAAAAAAAAAAAAAAAAAABBfEVnVuQAAAAAAAAAAAADQhzlNAACAP/D///8AAAAAgFDLPcICAAB4xz2q0wAAAAAAAAAAAAAACQAAAAAAAAAAAAAAAAAAAJzGPapkdgAIAAAAACUAAAAMAAAABAAAABgAAAAMAAAAAAAAABIAAAAMAAAAAQAAAB4AAAAYAAAAKQAAADMAAACyAAAASAAAACUAAAAMAAAABAAAAFQAAAC4AAAAKgAAADMAAACwAAAARwAAAAEAAABh97RBVTW0QSoAAAAzAAAAEgAAAEwAAAAAAAAAAAAAAAAAAAD//////////3AAAABKAG8AcwBlACAARQBkAHUAYQByAGQAbwAgAEwAYQByAGEAbgAGAAAACQAAAAcAAAAIAAAABAAAAAgAAAAJAAAACQAAAAgAAAAGAAAACQAAAAkAAAAEAAAACAAAAAgAAAAGAAAACAAAAAkAAABLAAAAQAAAADAAAAAFAAAAIAAAAAEAAAABAAAAEAAAAAAAAAAAAAAAAAEAAIAAAAAAAAAAAAAAAAABAACAAAAAJQAAAAwAAAACAAAAJwAAABgAAAAFAAAAAAAAAP///wAAAAAAJQAAAAwAAAAFAAAATAAAAGQAAAAAAAAAUAAAAP8AAAB8AAAAAAAAAFAAAAAAAQAALQAAACEA8AAAAAAAAAAAAAAAgD8AAAAAAAAAAAAAgD8AAAAAAAAAAAAAAAAAAAAAAAAAAAAAAAAAAAAAAAAAACUAAAAMAAAAAAAAgCgAAAAMAAAABQAAACcAAAAYAAAABQAAAAAAAAD///8AAAAAACUAAAAMAAAABQAAAEwAAABkAAAACQAAAFAAAAD2AAAAXAAAAAkAAABQAAAA7gAAAA0AAAAhAPAAAAAAAAAAAAAAAIA/AAAAAAAAAAAAAIA/AAAAAAAAAAAAAAAAAAAAAAAAAAAAAAAAAAAAAAAAAAAlAAAADAAAAAAAAIAoAAAADAAAAAUAAAAlAAAADAAAAAEAAAAYAAAADAAAAAAAAAASAAAADAAAAAEAAAAeAAAAGAAAAAkAAABQAAAA9wAAAF0AAAAlAAAADAAAAAEAAABUAAAAnAAAAAoAAABQAAAAVAAAAFwAAAABAAAAYfe0QVU1tEEKAAAAUAAAAA0AAABMAAAAAAAAAAAAAAAAAAAA//////////9oAAAARQBkAHUAYQByAGQAbwAgAEwAYQByAGEAbgAAAAYAAAAHAAAABwAAAAYAAAAEAAAABwAAAAcAAAADAAAABQAAAAYAAAAEAAAABgAAAAcAAABLAAAAQAAAADAAAAAFAAAAIAAAAAEAAAABAAAAEAAAAAAAAAAAAAAAAAEAAIAAAAAAAAAAAAAAAAABAACAAAAAJQAAAAwAAAACAAAAJwAAABgAAAAFAAAAAAAAAP///wAAAAAAJQAAAAwAAAAFAAAATAAAAGQAAAAJAAAAYAAAAPYAAABsAAAACQAAAGAAAADuAAAADQAAACEA8AAAAAAAAAAAAAAAgD8AAAAAAAAAAAAAgD8AAAAAAAAAAAAAAAAAAAAAAAAAAAAAAAAAAAAAAAAAACUAAAAMAAAAAAAAgCgAAAAMAAAABQAAACUAAAAMAAAAAQAAABgAAAAMAAAAAAAAABIAAAAMAAAAAQAAAB4AAAAYAAAACQAAAGAAAAD3AAAAbQAAACUAAAAMAAAAAQAAAFQAAACsAAAACgAAAGAAAABlAAAAbAAAAAEAAABh97RBVTW0QQoAAABgAAAAEAAAAEwAAAAAAAAAAAAAAAAAAAD//////////2wAAABDAG8AbgB0AGEAZABvAHIAIABHAGUAbgBlAHIAYQBsAAcAAAAHAAAABwAAAAQAAAAGAAAABwAAAAcAAAAEAAAAAwAAAAgAAAAGAAAABwAAAAYAAAAEAAAABgAAAAMAAABLAAAAQAAAADAAAAAFAAAAIAAAAAEAAAABAAAAEAAAAAAAAAAAAAAAAAEAAIAAAAAAAAAAAAAAAAABAACAAAAAJQAAAAwAAAACAAAAJwAAABgAAAAFAAAAAAAAAP///wAAAAAAJQAAAAwAAAAFAAAATAAAAGQAAAAJAAAAcAAAAOAAAAB8AAAACQAAAHAAAADYAAAADQAAACEA8AAAAAAAAAAAAAAAgD8AAAAAAAAAAAAAgD8AAAAAAAAAAAAAAAAAAAAAAAAAAAAAAAAAAAAAAAAAACUAAAAMAAAAAAAAgCgAAAAMAAAABQAAACUAAAAMAAAAAQAAABgAAAAMAAAAAAAAABIAAAAMAAAAAQAAABYAAAAMAAAAAAAAAFQAAAAkAQAACgAAAHAAAADfAAAAfAAAAAEAAABh97RBVTW0QQoAAABwAAAAJAAAAEwAAAAEAAAACQAAAHAAAADhAAAAfQAAAJQAAABGAGkAcgBtAGEAZABvACAAcABvAHIAOgAgAEoATwBTAEUAIABFAEQAVQBBAFIARABPACAATABBAFIAQQBOACAARABJAEEAWgAGAAAAAwAAAAQAAAAJAAAABgAAAAcAAAAHAAAAAwAAAAcAAAAHAAAABAAAAAMAAAADAAAABAAAAAkAAAAGAAAABgAAAAMAAAAGAAAACAAAAAgAAAAHAAAABwAAAAgAAAAJAAAAAwAAAAUAAAAHAAAABwAAAAcAAAAIAAAAAwAAAAgAAAADAAAABwAAAAYAAAAWAAAADAAAAAAAAAAlAAAADAAAAAIAAAAOAAAAFAAAAAAAAAAQAAAAFAAAAA==</Object>
  <Object Id="idInvalidSigLnImg">AQAAAGwAAAAAAAAAAAAAAP8AAAB/AAAAAAAAAAAAAACfFgAARAsAACBFTUYAAAEAVB8AALAAAAAGAAAAAAAAAAAAAAAAAAAAVgUAAAADAAA1AQAArQAAAAAAAAAAAAAAAAAAAAi3BADIowI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UAAAANwCAAAKAAAAAwAAABcAAAAQAAAACgAAAAMAAAAAAAAAAAAAAA4AAAAOAAAATAAAACgAAAB0AAAAaAIAAAAAAAAAAAAADgAAACgAAAAOAAAADgAAAAEAGAAAAAAAAAAAAAAAAAAAAAAAAAAAAAAAAAAKEi0AAAAAAAAAAAAFCRglQKEgOIweNIMAAAAAAAAAAAAAAAAJESoVJFpTmgAAAAcKDQcKDQcJDQ4WMShFrjFU1TJV1gECBAIDBAECBQoRKyZBowsTMQAAAAAAfqbJd6PIeqDCQFZ4JTd0Lk/HMVPSGy5uFiE4GypVJ0KnHjN9AAABAAAAAACcz+7S6ffb7fnC0t1haH0hMm8aLXIuT8ggOIwoRKslP58cK08AAAEAAAAAAMHg9P///////////+bm5k9SXjw/SzBRzTFU0y1NwSAyVzFGXwEBAgAACA8mnM/u69/SvI9jt4tgjIR9FBosDBEjMVTUMlXWMVPRKUSeDxk4AAAAAAAAAADT6ff///////+Tk5MjK0krSbkvUcsuT8YVJFoTIFIrSbgtTcEQHEcAAAAAAJzP7vT6/bTa8kRleixHhy1Nwi5PxiQtTnBwcJKSki81SRwtZAgOIwAAAAAAweD02+35gsLqZ5q6Jz1jNEJyOUZ4qamp+/v7////wdPeVnCJAQECAAAAAACv1/Ho8/ubzu6CwuqMudS3u769vb3////////////L5fZymsABAgMAAAAAAK/X8fz9/uLx+snk9uTy+vz9/v///////////////8vl9nKawAECA3hNAAAAotHvtdryxOL1xOL1tdry0+r32+350+r3tdryxOL1pdPvc5rAAQIDAAAAAABpj7ZnjrZqj7Zqj7ZnjrZtkbdukrdtkbdnjrZqj7ZojrZ3rdUCAwQAAAAAAAAAAAAAAAAAAAAAAAAAAAAAAAAAAAAAAAAAAAAAAAAAAAAAAAAAAAAAJwAAABgAAAABAAAAAAAAAP///wAAAAAAJQAAAAwAAAABAAAATAAAAGQAAAAiAAAABAAAAHEAAAAQAAAAIgAAAAQAAABQAAAADQAAACEA8AAAAAAAAAAAAAAAgD8AAAAAAAAAAAAAgD8AAAAAAAAAAAAAAAAAAAAAAAAAAAAAAAAAAAAAAAAAACUAAAAMAAAAAAAAgCgAAAAMAAAAAQAAAFIAAABwAQAAAQAAAPX///8AAAAAAAAAAAAAAACQAQAAAAAAAQAAAABzAGUAZwBvAGUAIAB1AGkAAAAAAAAAAAAAAAAAAAAAAAAAAAAAAAAAAAAAAAAAAAAAAAAAAAAAAAAAAAAAAAAAAAAAAAAZ0tP/fwAAAAAAAAAAAAAoEgAAAAAAAEAAAMD/fwAA0EZm0/9/AAA+nNWH/38AAAQAAAAAAAAA0EZm0/9/AAC5uD6q0wAAAAAAAAAAAAAA0NDWPcICAAAAAAAAwgIAAEgAAAAAAAAAsGM1iP9/AAAgUz6I/38AAMC/DIgAAAAAAQAAAAAAAACOfzWI/38AAAAAZtP/fwAAAAAAAAAAAAAAAAAAAAAAAAAAAAAAAAAAoCwSWdW5AABwCwAAAAAAAIBQyz3CAgAACLs+qtMAAAAAAAAAAAAAAAAAAAAAAAAAAAAAAAAAAAAAAAAAAAAAAGm6PqrTAAAA33XVh2R2AAgAAAAAJQAAAAwAAAABAAAAGAAAAAwAAAD/AAAAEgAAAAwAAAABAAAAHgAAABgAAAAiAAAABAAAAHIAAAARAAAAJQAAAAwAAAABAAAAVAAAAKgAAAAjAAAABAAAAHAAAAAQAAAAAQAAAGH3tEFVNbRBIwAAAAQAAAAPAAAATAAAAAAAAAAAAAAAAAAAAP//////////bAAAAEYAaQByAG0AYQAgAG4AbwAgAHYA4QBsAGkAZABhAAAABgAAAAMAAAAEAAAACQAAAAYAAAADAAAABwAAAAcAAAADAAAABQAAAAYAAAADAAAAAwAAAAcAAAAGAAAASwAAAEAAAAAwAAAABQAAACAAAAABAAAAAQAAABAAAAAAAAAAAAAAAAABAACAAAAAAAAAAAAAAAAAAQAAgAAAAFIAAABwAQAAAgAAABAAAAAHAAAAAAAAAAAAAAC8AgAAAAAAAAECAiJTAHkAcwB0AGUAbQAAAAAAAAAAAAAAAAAAAAAAAAAAAAAAAAAAAAAAAAAAAAAAAAAAAAAAAAAAAAAAAAAAAAAAAAAAAAD///8BAAAAYFZm0/9/AAAJAAAAAAAAAAkAAADCAgAApZvVh/9/AAAAAAAAAAAAAP////8AAAAAWOI9qtMAAADQfzg9wgIAABEAAAD/fwAAAAAAAAAAAAAAAAAAAAAAAAAAAAAAAAAAYAfL0P9/AAARAAAAAAAAAEBSOT0AAAAAyLDW0P9/AAAAAAAAAAAAAP7/////////e0yLx/9/AAAAAAAAAAAAAAAAAAAAAAAAYHsRWdW5AABGf7fQAAAAANaE69U0nAAA4DGAPcICAACAUMs9wgIAALDjParTAAAAAAAAAAAAAAAHAAAAAAAAAAAAAAAAAAAA7OI9qmR2AAgAAAAAJQAAAAwAAAACAAAAJwAAABgAAAADAAAAAAAAAAAAAAAAAAAAJQAAAAwAAAADAAAATAAAAGQAAAAAAAAAAAAAAP//////////AAAAABYAAAAAAAAANQAAACEA8AAAAAAAAAAAAAAAgD8AAAAAAAAAAAAAgD8AAAAAAAAAAAAAAAAAAAAAAAAAAAAAAAAAAAAAAAAAACUAAAAMAAAAAAAAgCgAAAAMAAAAAwAAACcAAAAYAAAAAwAAAAAAAAAAAAAAAAAAACUAAAAMAAAAAwAAAEwAAABkAAAAAAAAAAAAAAD//////////wAAAAAWAAAAAAEAAAAAAAAhAPAAAAAAAAAAAAAAAIA/AAAAAAAAAAAAAIA/AAAAAAAAAAAAAAAAAAAAAAAAAAAAAAAAAAAAAAAAAAAlAAAADAAAAAAAAIAoAAAADAAAAAMAAAAnAAAAGAAAAAMAAAAAAAAAAAAAAAAAAAAlAAAADAAAAAMAAABMAAAAZAAAAAAAAAAAAAAA//////////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8AAAAAACUAAAAMAAAAAwAAAEwAAABkAAAAAAAAABYAAAD/AAAASgAAAAAAAAAWAAAAAAEAADUAAAAhAPAAAAAAAAAAAAAAAIA/AAAAAAAAAAAAAIA/AAAAAAAAAAAAAAAAAAAAAAAAAAAAAAAAAAAAAAAAAAAlAAAADAAAAAAAAIAoAAAADAAAAAMAAAAnAAAAGAAAAAMAAAAAAAAA////AAAAAAAlAAAADAAAAAMAAABMAAAAZAAAAAkAAAAnAAAAHwAAAEoAAAAJAAAAJwAAABcAAAAkAAAAIQDwAAAAAAAAAAAAAACAPwAAAAAAAAAAAACAPwAAAAAAAAAAAAAAAAAAAAAAAAAAAAAAAAAAAAAAAAAAJQAAAAwAAAAAAACAKAAAAAwAAAADAAAAUgAAAHABAAADAAAA4P///wAAAAAAAAAAAAAAAJABAAAAAAABAAAAAGEAcgBpAGEAbAAAAAAAAAAAAAAAAAAAAAAAAAAAAAAAAAAAAAAAAAAAAAAAAAAAAAAAAAAAAAAAAAAAAAAAAAAAAP//AAAAAAEAAACQVNQ9wgIAAAAAAAAAAAAAAQAAAAAAAACAScQ9wgIAAOBTXkfCAgAAlYWr+Z7d1QECAAAAAAAAAABKeYb/fwAAyEp5hv9/AAADAAAAAAAAACjafob/fwAA6N5+hv9/AABgB8vQ/38AADDheU3CAgAAAgAAAAAAAADIsNbQ/38AAAAAAAAAAAAAdSrghn+6AAACAAAAAAAAAAAAAAAAAAAAAAAAAAAAAABwWBFZ1bkAAAAAAAAAAAAA6N5+hv9/AADg////AAAAAIBQyz3CAgAA2MY9qtMAAAAAAAAAAAAAAAYAAAAAAAAAAAAAAAAAAAD8xT2qZHYACAAAAAAlAAAADAAAAAMAAAAYAAAADAAAAAAAAAASAAAADAAAAAEAAAAWAAAADAAAAAgAAABUAAAAVAAAAAoAAAAnAAAAHgAAAEoAAAABAAAAYfe0QVU1tEEKAAAASwAAAAEAAABMAAAABAAAAAkAAAAnAAAAIAAAAEsAAABQAAAAWAAAABUAAAAWAAAADAAAAAAAAAAlAAAADAAAAAIAAAAnAAAAGAAAAAQAAAAAAAAA////AAAAAAAlAAAADAAAAAQAAABMAAAAZAAAACkAAAAZAAAA9gAAAEoAAAApAAAAGQAAAM4AAAAyAAAAIQDwAAAAAAAAAAAAAACAPwAAAAAAAAAAAACAPwAAAAAAAAAAAAAAAAAAAAAAAAAAAAAAAAAAAAAAAAAAJQAAAAwAAAAAAACAKAAAAAwAAAAEAAAAJwAAABgAAAAEAAAAAAAAAP///wAAAAAAJQAAAAwAAAAEAAAATAAAAGQAAAApAAAAGQAAAPYAAABHAAAAKQAAABkAAADOAAAALwAAACEA8AAAAAAAAAAAAAAAgD8AAAAAAAAAAAAAgD8AAAAAAAAAAAAAAAAAAAAAAAAAAAAAAAAAAAAAAAAAACUAAAAMAAAAAAAAgCgAAAAMAAAABAAAACcAAAAYAAAABAAAAAAAAAD///8AAAAAACUAAAAMAAAABAAAAEwAAABkAAAAKQAAADMAAACxAAAARwAAACkAAAAzAAAAiQAAABUAAAAhAPAAAAAAAAAAAAAAAIA/AAAAAAAAAAAAAIA/AAAAAAAAAAAAAAAAAAAAAAAAAAAAAAAAAAAAAAAAAAAlAAAADAAAAAAAAIAoAAAADAAAAAQAAABSAAAAcAEAAAQAAADw////AAAAAAAAAAAAAAAAkAEAAAAAAAEAAAAAcwBlAGcAbwBlACAAdQBpAAAAAAAAAAAAAAAAAAAAAAAAAAAAAAAAAAAAAAAAAAAAAAAAAAAAAAAAAAAAAAAAAAAAAAAAAAAAAAAAAAAAAAAAAAAACAAAAAAAAAAAAAAAAAAAAMDreU0AAIA/HDwAhgAAgD8AAIA/AACAP/7/////////0M49qtMAAADA63lNAAAAAP////8AAAAAAAAAAAAAAAAIAAAAAAAAAGAHy9D/fwAA4AB6TQAAgD8cPACGAAAAAMiw1tD/fwAAAAAAAAAAAADVLeCGf7oAAAAIAAAAAAAAAAAAAAAAAAAAAAAAAAAAABBfEVnVuQAAAAAAAAAAAADQhzlNAACAP/D///8AAAAAgFDLPcICAAB4xz2q0wAAAAAAAAAAAAAACQAAAAAAAAAAAAAAAAAAAJzGPapkdgAIAAAAACUAAAAMAAAABAAAABgAAAAMAAAAAAAAABIAAAAMAAAAAQAAAB4AAAAYAAAAKQAAADMAAACyAAAASAAAACUAAAAMAAAABAAAAFQAAAC4AAAAKgAAADMAAACwAAAARwAAAAEAAABh97RBVTW0QSoAAAAzAAAAEgAAAEwAAAAAAAAAAAAAAAAAAAD//////////3AAAABKAG8AcwBlACAARQBkAHUAYQByAGQAbwAgAEwAYQByAGEAbgAGAAAACQAAAAcAAAAIAAAABAAAAAgAAAAJAAAACQAAAAgAAAAGAAAACQAAAAkAAAAEAAAACAAAAAgAAAAGAAAACAAAAAkAAABLAAAAQAAAADAAAAAFAAAAIAAAAAEAAAABAAAAEAAAAAAAAAAAAAAAAAEAAIAAAAAAAAAAAAAAAAABAACAAAAAJQAAAAwAAAACAAAAJwAAABgAAAAFAAAAAAAAAP///wAAAAAAJQAAAAwAAAAFAAAATAAAAGQAAAAAAAAAUAAAAP8AAAB8AAAAAAAAAFAAAAAAAQAALQAAACEA8AAAAAAAAAAAAAAAgD8AAAAAAAAAAAAAgD8AAAAAAAAAAAAAAAAAAAAAAAAAAAAAAAAAAAAAAAAAACUAAAAMAAAAAAAAgCgAAAAMAAAABQAAACcAAAAYAAAABQAAAAAAAAD///8AAAAAACUAAAAMAAAABQAAAEwAAABkAAAACQAAAFAAAAD2AAAAXAAAAAkAAABQAAAA7gAAAA0AAAAhAPAAAAAAAAAAAAAAAIA/AAAAAAAAAAAAAIA/AAAAAAAAAAAAAAAAAAAAAAAAAAAAAAAAAAAAAAAAAAAlAAAADAAAAAAAAIAoAAAADAAAAAUAAAAlAAAADAAAAAEAAAAYAAAADAAAAAAAAAASAAAADAAAAAEAAAAeAAAAGAAAAAkAAABQAAAA9wAAAF0AAAAlAAAADAAAAAEAAABUAAAAnAAAAAoAAABQAAAAVAAAAFwAAAABAAAAYfe0QVU1tEEKAAAAUAAAAA0AAABMAAAAAAAAAAAAAAAAAAAA//////////9oAAAARQBkAHUAYQByAGQAbwAgAEwAYQByAGEAbgBTAAYAAAAHAAAABwAAAAYAAAAEAAAABwAAAAcAAAADAAAABQAAAAYAAAAEAAAABgAAAAcAAABLAAAAQAAAADAAAAAFAAAAIAAAAAEAAAABAAAAEAAAAAAAAAAAAAAAAAEAAIAAAAAAAAAAAAAAAAABAACAAAAAJQAAAAwAAAACAAAAJwAAABgAAAAFAAAAAAAAAP///wAAAAAAJQAAAAwAAAAFAAAATAAAAGQAAAAJAAAAYAAAAPYAAABsAAAACQAAAGAAAADuAAAADQAAACEA8AAAAAAAAAAAAAAAgD8AAAAAAAAAAAAAgD8AAAAAAAAAAAAAAAAAAAAAAAAAAAAAAAAAAAAAAAAAACUAAAAMAAAAAAAAgCgAAAAMAAAABQAAACUAAAAMAAAAAQAAABgAAAAMAAAAAAAAABIAAAAMAAAAAQAAAB4AAAAYAAAACQAAAGAAAAD3AAAAbQAAACUAAAAMAAAAAQAAAFQAAACsAAAACgAAAGAAAABlAAAAbAAAAAEAAABh97RBVTW0QQoAAABgAAAAEAAAAEwAAAAAAAAAAAAAAAAAAAD//////////2wAAABDAG8AbgB0AGEAZABvAHIAIABHAGUAbgBlAHIAYQBsAAcAAAAHAAAABwAAAAQAAAAGAAAABwAAAAcAAAAEAAAAAwAAAAgAAAAGAAAABwAAAAYAAAAEAAAABgAAAAMAAABLAAAAQAAAADAAAAAFAAAAIAAAAAEAAAABAAAAEAAAAAAAAAAAAAAAAAEAAIAAAAAAAAAAAAAAAAABAACAAAAAJQAAAAwAAAACAAAAJwAAABgAAAAFAAAAAAAAAP///wAAAAAAJQAAAAwAAAAFAAAATAAAAGQAAAAJAAAAcAAAAOAAAAB8AAAACQAAAHAAAADYAAAADQAAACEA8AAAAAAAAAAAAAAAgD8AAAAAAAAAAAAAgD8AAAAAAAAAAAAAAAAAAAAAAAAAAAAAAAAAAAAAAAAAACUAAAAMAAAAAAAAgCgAAAAMAAAABQAAACUAAAAMAAAAAQAAABgAAAAMAAAAAAAAABIAAAAMAAAAAQAAABYAAAAMAAAAAAAAAFQAAAAkAQAACgAAAHAAAADfAAAAfAAAAAEAAABh97RBVTW0QQoAAABwAAAAJAAAAEwAAAAEAAAACQAAAHAAAADhAAAAfQAAAJQAAABGAGkAcgBtAGEAZABvACAAcABvAHIAOgAgAEoATwBTAEUAIABFAEQAVQBBAFIARABPACAATABBAFIAQQBOACAARABJAEEAWgAGAAAAAwAAAAQAAAAJAAAABgAAAAcAAAAHAAAAAwAAAAcAAAAHAAAABAAAAAMAAAADAAAABAAAAAkAAAAGAAAABgAAAAMAAAAGAAAACAAAAAgAAAAHAAAABwAAAAgAAAAJAAAAAwAAAAUAAAAHAAAABwAAAAcAAAAIAAAAAwAAAAgAAAADAAAABwAAAAYAAAAWAAAADAAAAAAAAAAlAAAADAAAAAIAAAAOAAAAFAAAAAAAAAAQAAAAFAAAAA==</Object>
</Signature>
</file>

<file path=_xmlsignatures/sig9.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9BGJOZQEdybTuBIAzvL98Bk/eI/QCUbOGIWUy0GH9mQ=</DigestValue>
    </Reference>
    <Reference Type="http://www.w3.org/2000/09/xmldsig#Object" URI="#idOfficeObject">
      <DigestMethod Algorithm="http://www.w3.org/2001/04/xmlenc#sha256"/>
      <DigestValue>e201VupdvWvYrTshPFRIsG2bTcDwzPsK3Q/e9T81zDg=</DigestValue>
    </Reference>
    <Reference Type="http://uri.etsi.org/01903#SignedProperties" URI="#idSignedProperties">
      <Transforms>
        <Transform Algorithm="http://www.w3.org/TR/2001/REC-xml-c14n-20010315"/>
      </Transforms>
      <DigestMethod Algorithm="http://www.w3.org/2001/04/xmlenc#sha256"/>
      <DigestValue>chyeEZlpVXlAzzKW7YY1T5uvwoKIZaeSZ0/cKO4tRYQ=</DigestValue>
    </Reference>
    <Reference Type="http://www.w3.org/2000/09/xmldsig#Object" URI="#idValidSigLnImg">
      <DigestMethod Algorithm="http://www.w3.org/2001/04/xmlenc#sha256"/>
      <DigestValue>nr5TMcVsinrjTuOLavozhOszXXSRDyVLarItvY6qRTo=</DigestValue>
    </Reference>
    <Reference Type="http://www.w3.org/2000/09/xmldsig#Object" URI="#idInvalidSigLnImg">
      <DigestMethod Algorithm="http://www.w3.org/2001/04/xmlenc#sha256"/>
      <DigestValue>DpASmw/1FPDE2p3hSm98KL/NSmx7LcBxAwZhXrE+vwo=</DigestValue>
    </Reference>
  </SignedInfo>
  <SignatureValue>G+HjXSKMoHTpbt0f90DQ0ZvbR7mEBh4MgDFnQYhLqy6Ub3T/sxkG4EV/0KzXdX2XNrgV5Dr/gqjq
U/6g/v51xkiN1pbEZAP3FCYvh3NDGQpMH8QHlfXigfZM+GWfL8bM375HWTOeHd2+ZgBEBjePLUBY
OiwLP/naEEpwaKh9hxYKhjKwxBoF/RkrvHnvD/cUHMgtFJzgYfBNEJK6ckHjOoQ00nEzvK+mF6IA
j5yYrFWpuKzls8e1x1f/oHU5jXzw2wLFbPWlkeMeHRJv2XVtWAxU2n3mIIWLC/aC7cVz1bNwnu3q
muhFJufO2ekSiTYslyVJA1ZM9nM3/0qq5xKrXg==</SignatureValue>
  <KeyInfo>
    <X509Data>
      <X509Certificate>MIIH+TCCBeGgAwIBAgIIOV0lR5yqQJcwDQYJKoZIhvcNAQELBQAwWzEXMBUGA1UEBRMOUlVDIDgwMDUwMTcyLTExGjAYBgNVBAMTEUNBLURPQ1VNRU5UQSBTLkEuMRcwFQYDVQQKEw5ET0NVTUVOVEEgUy5BLjELMAkGA1UEBhMCUFkwHhcNMTkwODEzMTUwOTE1WhcNMjEwODEyMTUxOTE1WjCBmzELMAkGA1UEBhMCUFkxEzARBgNVBAQMCkxBUkFOIERJQVoxEjAQBgNVBAUTCUNJNDUxNDAxOTEVMBMGA1UEKgwMSk9TRSBFRFVBUkRPMRcwFQYDVQQKDA5QRVJTT05BIEZJU0lDQTERMA8GA1UECwwIRklSTUEgRjIxIDAeBgNVBAMMF0pPU0UgRURVQVJETyBMQVJBTiBESUFaMIIBIjANBgkqhkiG9w0BAQEFAAOCAQ8AMIIBCgKCAQEAsY0/zmKIH5wpw0/FI67SDpM/BkcAI7qdHnMnKSbEoyq70Kbpqxj3IjtDCDQuiSSrr/emtzu85qOkDrRJQIGfa6ZYRAOizSRali7R4Ktx4AMf4PIFRiwQUb0XIwE4Optp9JldnzdPtEG2V3f2b4ixcO2ckOoXpmzYHz1t7Y/STfDhfJgm+w7qE984ct9J3JpEZTmEg4mQD6Zw1r6EO49g2CIW3RSCr8pouyprhWlLv/rxUD2Q//RB+5PvAnie/HJP1eV863sYxB6jcS/YFWguXLFdP2BJGemExgvXZVmzf7wy2rSbrQ6rk2Lrdv9rcjO+aj40YkkL3CYuwmOag4I4YwIDAQABo4IDfjCCA3owDAYDVR0TAQH/BAIwADAOBgNVHQ8BAf8EBAMCBeAwKgYDVR0lAQH/BCAwHgYIKwYBBQUHAwEGCCsGAQUFBwMCBggrBgEFBQcDBDAdBgNVHQ4EFgQUR+ULIQZnZ8fYtXL4fMdNqfWCXDMwgZYGCCsGAQUFBwEBBIGJMIGGMDkGCCsGAQUFBzABhi1odHRwOi8vd3d3LmRvY3VtZW50YS5jb20ucHkvZmlybWFkaWdpdGFsL29zY3AwSQYIKwYBBQUHMAKGPWh0dHBzOi8vd3d3LmRvY3VtZW50YS5jb20ucHkvZmlybWFkaWdpdGFsL2Rlc2Nhcmdhcy9jYWRvYy5jcnQwHwYDVR0jBBgwFoAUQCasJlxij8b1AlTkjcEaJtbupbIwTwYDVR0fBEgwRjBEoEKgQIY+aHR0cHM6Ly93d3cuZG9jdW1lbnRhLmNvbS5weS9maXJtYWRpZ2l0YWwvZGVzY2FyZ2FzL2NybGRvYy5jcmwwIwYDVR0RBBwwGoEYam9zZS5sYXJhbkBhdmFsb24uY29tLnB5MIIB3QYDVR0gBIIB1DCCAdAwggHMBg4rBgEEAYL5OwEBAQYBATCCAbgwPwYIKwYBBQUHAgEWM2h0dHBzOi8vd3d3LmRvY3VtZW50YS5jb20ucHkvZmlybWFkaWdpdGFsL2Rlc2NhcmdhczCBwAYIKwYBBQUHAgIwgbMagbBFc3RlIGVzIHVuIGNlcnRpZmljYWRvIGRlIHBlcnNvbmEgZu1zaWNhIGN1eWEgY2xhdmUgcHJpdmFkYSBlc3ThIGNvbnRlbmlkYSBlbiB1biBt82R1bG8gZGUgaGFyZHdhcmUgc2VndXJvIHkgc3UgZmluYWxpZGFkIGVzIGF1dGVudGljYXIgYSBzdSB0aXR1bGFyIG8gZ2VuZXJhciBmaXJtYXMgZGlnaXRhbGVzLjCBsQYIKwYBBQUHAgIwgaQagaFUaGlzIGlzIGFuIGVuZCB1c2VyIGNlcnRpZmljYXRlIHdob3NlIHByaXZhdGUga2V5IGlzIGVtYmVkZGVkIHdpdGhpbiBhIHNlY3VyZSBoYXJkd2FyZSBtb2R1bGUgdGhhdCBhaW1zIHRvIGF1dGhlbnRpY2F0ZSBpdHMgb3duZXIgb3IgZ2VuZXJhdGUgZGlnaXRhbCBzaWduYXR1cmVzLjANBgkqhkiG9w0BAQsFAAOCAgEANkLKlAlqTH03/8PeQYlVU1OJFr59TXxTfQwpUCfU+2OzigGVuAEJ3PcO0nO2sf/kemgXwLdQxa91S1JUThjgNnRUtARn8xL8RTX0gaYOv+fUELXMR35keC0P8l3wu7uNp5b56aSHLp6mDCFY0XAvf8IfyfafaysCMDLDfZZyH74R8rV8+o065as/vB/hlsRPe+5TxRLiE7akTJBil3Gs9pe6dPKjvoiPXPmQA9BMAZsUU5xDTMhSNxpRTDCulhgKBa3M92qxRdQv5bSaPU01hiMcvLrpj2R1gvH/C5z4HTNbQhkapF3fO8l3cRMLsl7SPF3Gr0LHftfVYfKkQRQeRvoSoeW9dDs11Nrh88sG+9yRhL+WEhOggNhk+oT6iEpcal1k8mp0aaJU+g6UGn9OkmZJWAJkn0Ox5U7jjvipJMyqrX7OT5SkQgmF2Kq5msyMQDv+IWlDgyNlJIADjC2JQ41ZEQkaietW8/AnKOuHzBHabq9GxtthZsJiBe6U9Lli4q/NB172SpWmFEHCT0IIzstqZkgmf/QxBj2ztnwE9o1sxBGnP3DsL4A0p7ZqJQs/DdfUM0ktlIWWZapxjdA/6velPjM5xEhob/i7xciz2LZKfbywaOfV0ITJkPccQLjYVoBCjgO3u8s5KjoQRSTY9urLoEHVSIwf4IfTvq7FGIU=</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9"/>
          </Transform>
          <Transform Algorithm="http://www.w3.org/TR/2001/REC-xml-c14n-20010315"/>
        </Transforms>
        <DigestMethod Algorithm="http://www.w3.org/2001/04/xmlenc#sha256"/>
        <DigestValue>SvtLgLHWwOe2+41fuNrh9MPG5Bh3+j+tOUplp0lR7Bs=</DigestValue>
      </Reference>
      <Reference URI="/xl/calcChain.xml?ContentType=application/vnd.openxmlformats-officedocument.spreadsheetml.calcChain+xml">
        <DigestMethod Algorithm="http://www.w3.org/2001/04/xmlenc#sha256"/>
        <DigestValue>SqpYC5/14lNwKk7+KBP07EZ4sZac0eTofWUGWiBU1bo=</DigestValue>
      </Reference>
      <Reference URI="/xl/comments1.xml?ContentType=application/vnd.openxmlformats-officedocument.spreadsheetml.comments+xml">
        <DigestMethod Algorithm="http://www.w3.org/2001/04/xmlenc#sha256"/>
        <DigestValue>dj46mCEo3NAeuRogmgy49aJTqfbX0/eIqs3gnVV2/JY=</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YHVu9mfH7V1ojJZZGe0raSx5xHTqsPuldcEKZklKsN8=</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LTdoXsbqg2CimSiOSPgxq3wBxs/dfjOovnwDkc8k/dE=</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LTdoXsbqg2CimSiOSPgxq3wBxs/dfjOovnwDkc8k/dE=</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LTdoXsbqg2CimSiOSPgxq3wBxs/dfjOovnwDkc8k/dE=</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fNs94qbZ7SnZ1EAViIPOZf0qbzPZdDm1Oq9dFuuYn0s=</DigestValue>
      </Reference>
      <Reference URI="/xl/drawings/drawing1.xml?ContentType=application/vnd.openxmlformats-officedocument.drawing+xml">
        <DigestMethod Algorithm="http://www.w3.org/2001/04/xmlenc#sha256"/>
        <DigestValue>HKyZ+6PyU4zGVHYjrcyRuIvAXoArNo2kHgtHRpAwV8s=</DigestValue>
      </Reference>
      <Reference URI="/xl/drawings/vmlDrawing1.vml?ContentType=application/vnd.openxmlformats-officedocument.vmlDrawing">
        <DigestMethod Algorithm="http://www.w3.org/2001/04/xmlenc#sha256"/>
        <DigestValue>ByU0RZm/6icBljsn7ZbFGjsBet5qa2JnHkps4R3xgNM=</DigestValue>
      </Reference>
      <Reference URI="/xl/drawings/vmlDrawing2.vml?ContentType=application/vnd.openxmlformats-officedocument.vmlDrawing">
        <DigestMethod Algorithm="http://www.w3.org/2001/04/xmlenc#sha256"/>
        <DigestValue>HsJcxbVe+qNWxY5ZMwVTCTUPtLZMgAS5YepPmMO3/SI=</DigestValue>
      </Reference>
      <Reference URI="/xl/drawings/vmlDrawing3.vml?ContentType=application/vnd.openxmlformats-officedocument.vmlDrawing">
        <DigestMethod Algorithm="http://www.w3.org/2001/04/xmlenc#sha256"/>
        <DigestValue>vrQwKwn3ikDv5LsBfX7GiarfUMqTH/otu6928+bWoQs=</DigestValue>
      </Reference>
      <Reference URI="/xl/drawings/vmlDrawing4.vml?ContentType=application/vnd.openxmlformats-officedocument.vmlDrawing">
        <DigestMethod Algorithm="http://www.w3.org/2001/04/xmlenc#sha256"/>
        <DigestValue>QDTYbq/eg3wR4MtrDEepI+nKnYr/Hfugxd1W1BgUgS8=</DigestValue>
      </Reference>
      <Reference URI="/xl/drawings/vmlDrawing5.vml?ContentType=application/vnd.openxmlformats-officedocument.vmlDrawing">
        <DigestMethod Algorithm="http://www.w3.org/2001/04/xmlenc#sha256"/>
        <DigestValue>4kGGSF0qJt6VJoFrulYlLObjjmf0cfYhyQWDSxEwv9s=</DigestValue>
      </Reference>
      <Reference URI="/xl/media/image1.emf?ContentType=image/x-emf">
        <DigestMethod Algorithm="http://www.w3.org/2001/04/xmlenc#sha256"/>
        <DigestValue>H/w1GFhLXnY6BNx2PhlIQZFDdVTtUk7bFhR8tTggslE=</DigestValue>
      </Reference>
      <Reference URI="/xl/media/image2.emf?ContentType=image/x-emf">
        <DigestMethod Algorithm="http://www.w3.org/2001/04/xmlenc#sha256"/>
        <DigestValue>aaajaZRwcG8YOW4RiuNR4Y3+NIqz/YpwOzpC0Ui/UdA=</DigestValue>
      </Reference>
      <Reference URI="/xl/media/image3.emf?ContentType=image/x-emf">
        <DigestMethod Algorithm="http://www.w3.org/2001/04/xmlenc#sha256"/>
        <DigestValue>a1swBCWxxcOQpjnArNkABKyvPd/36OpNmkDu20mvids=</DigestValue>
      </Reference>
      <Reference URI="/xl/media/image4.emf?ContentType=image/x-emf">
        <DigestMethod Algorithm="http://www.w3.org/2001/04/xmlenc#sha256"/>
        <DigestValue>ekTmrI9qzXL3QxlVKVT98wSAyIBnG3BWdg+GJjyoAuQ=</DigestValue>
      </Reference>
      <Reference URI="/xl/media/image5.emf?ContentType=image/x-emf">
        <DigestMethod Algorithm="http://www.w3.org/2001/04/xmlenc#sha256"/>
        <DigestValue>9r1qjwkCEJOrWb0ZmN9CIP2w3mxOtiMbqSlF0m8tdMA=</DigestValue>
      </Reference>
      <Reference URI="/xl/printerSettings/printerSettings1.bin?ContentType=application/vnd.openxmlformats-officedocument.spreadsheetml.printerSettings">
        <DigestMethod Algorithm="http://www.w3.org/2001/04/xmlenc#sha256"/>
        <DigestValue>YmlNx0fbwwNBEGF0RvxQdFOj8ICfW2aC5ya0H7vEQfw=</DigestValue>
      </Reference>
      <Reference URI="/xl/printerSettings/printerSettings2.bin?ContentType=application/vnd.openxmlformats-officedocument.spreadsheetml.printerSettings">
        <DigestMethod Algorithm="http://www.w3.org/2001/04/xmlenc#sha256"/>
        <DigestValue>xsCjjPzCWd5UTOKxf9cRsV8M4zHH+quoJqAf9b+vaZI=</DigestValue>
      </Reference>
      <Reference URI="/xl/printerSettings/printerSettings3.bin?ContentType=application/vnd.openxmlformats-officedocument.spreadsheetml.printerSettings">
        <DigestMethod Algorithm="http://www.w3.org/2001/04/xmlenc#sha256"/>
        <DigestValue>FLifMMW5UlLOUkpcqJGjhMbaevjgUnUQwEEg5oUA/N4=</DigestValue>
      </Reference>
      <Reference URI="/xl/printerSettings/printerSettings4.bin?ContentType=application/vnd.openxmlformats-officedocument.spreadsheetml.printerSettings">
        <DigestMethod Algorithm="http://www.w3.org/2001/04/xmlenc#sha256"/>
        <DigestValue>8dq9D3+wycTd/6Z99wFMEMlVKFUQWTr4wt6E7nw1/Y0=</DigestValue>
      </Reference>
      <Reference URI="/xl/printerSettings/printerSettings5.bin?ContentType=application/vnd.openxmlformats-officedocument.spreadsheetml.printerSettings">
        <DigestMethod Algorithm="http://www.w3.org/2001/04/xmlenc#sha256"/>
        <DigestValue>Ik7rzi69RdvqvRaDrPoMKTh4ZHgUlx4hbxyJVwW2Q18=</DigestValue>
      </Reference>
      <Reference URI="/xl/sharedStrings.xml?ContentType=application/vnd.openxmlformats-officedocument.spreadsheetml.sharedStrings+xml">
        <DigestMethod Algorithm="http://www.w3.org/2001/04/xmlenc#sha256"/>
        <DigestValue>dEVlYMjn/T2L8fuW07yVaRza4cORTuUahk3Qio63RzI=</DigestValue>
      </Reference>
      <Reference URI="/xl/styles.xml?ContentType=application/vnd.openxmlformats-officedocument.spreadsheetml.styles+xml">
        <DigestMethod Algorithm="http://www.w3.org/2001/04/xmlenc#sha256"/>
        <DigestValue>HaqmaUN6rLKT1syysYu8fZl6UtrVNUGBxypCnMXP/MA=</DigestValue>
      </Reference>
      <Reference URI="/xl/theme/theme1.xml?ContentType=application/vnd.openxmlformats-officedocument.theme+xml">
        <DigestMethod Algorithm="http://www.w3.org/2001/04/xmlenc#sha256"/>
        <DigestValue>Q1Y4CPpXAEfTWbGgm5zElx8B0pHQK4RzdZXVzDJUMDc=</DigestValue>
      </Reference>
      <Reference URI="/xl/workbook.xml?ContentType=application/vnd.openxmlformats-officedocument.spreadsheetml.sheet.main+xml">
        <DigestMethod Algorithm="http://www.w3.org/2001/04/xmlenc#sha256"/>
        <DigestValue>ZOKBtElS2IYUm80TAv0u0C5U9iKpEZE++znhAVZY7hk=</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akUnFniyHKwcqVlub1OZRsfQvqGOzSpgPk/OZAPfvQY=</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G4fB2Vrf8KyAdhLiBGuydKBfDiUZuOfhnVshmpN+Exk=</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b1MQUVCmhQXYdYToMKZKh+xcYDt+Yv6QIM5V/T7KSB4=</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qHG/OymaPou4I0qSW0Y8/4NaGO2A2j7PweiYO7r7gxs=</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Transform>
          <Transform Algorithm="http://www.w3.org/TR/2001/REC-xml-c14n-20010315"/>
        </Transforms>
        <DigestMethod Algorithm="http://www.w3.org/2001/04/xmlenc#sha256"/>
        <DigestValue>LF7UTF088hHJKAxD/om/otm5mfHVRsrAzh16ymO//YU=</DigestValue>
      </Reference>
      <Reference URI="/xl/worksheets/sheet1.xml?ContentType=application/vnd.openxmlformats-officedocument.spreadsheetml.worksheet+xml">
        <DigestMethod Algorithm="http://www.w3.org/2001/04/xmlenc#sha256"/>
        <DigestValue>ZwsTE9u9TclPNMeG6om2ETA3adETqnNW5uz+4VqSTPc=</DigestValue>
      </Reference>
      <Reference URI="/xl/worksheets/sheet2.xml?ContentType=application/vnd.openxmlformats-officedocument.spreadsheetml.worksheet+xml">
        <DigestMethod Algorithm="http://www.w3.org/2001/04/xmlenc#sha256"/>
        <DigestValue>PKGfMpEAgkSx/CCxn6OgPRZg6dVRRBj292D+lFJDIsk=</DigestValue>
      </Reference>
      <Reference URI="/xl/worksheets/sheet3.xml?ContentType=application/vnd.openxmlformats-officedocument.spreadsheetml.worksheet+xml">
        <DigestMethod Algorithm="http://www.w3.org/2001/04/xmlenc#sha256"/>
        <DigestValue>UBG2nz2fX+dslwTv0PpnRH+PoKbZTbIgL1VWdHwZQm0=</DigestValue>
      </Reference>
      <Reference URI="/xl/worksheets/sheet4.xml?ContentType=application/vnd.openxmlformats-officedocument.spreadsheetml.worksheet+xml">
        <DigestMethod Algorithm="http://www.w3.org/2001/04/xmlenc#sha256"/>
        <DigestValue>2yH1pto8IM0F4na0YzOqR6AEl/jvvR6jZ55a9Aq31SY=</DigestValue>
      </Reference>
      <Reference URI="/xl/worksheets/sheet5.xml?ContentType=application/vnd.openxmlformats-officedocument.spreadsheetml.worksheet+xml">
        <DigestMethod Algorithm="http://www.w3.org/2001/04/xmlenc#sha256"/>
        <DigestValue>lrqStwTRxhvfBYao+ZEDszpUI6l5WrG6/coKRmzPFE0=</DigestValue>
      </Reference>
    </Manifest>
    <SignatureProperties>
      <SignatureProperty Id="idSignatureTime" Target="#idPackageSignature">
        <mdssi:SignatureTime xmlns:mdssi="http://schemas.openxmlformats.org/package/2006/digital-signature">
          <mdssi:Format>YYYY-MM-DDThh:mm:ssTZD</mdssi:Format>
          <mdssi:Value>2020-03-13T16:51:25Z</mdssi:Value>
        </mdssi:SignatureTime>
      </SignatureProperty>
    </SignatureProperties>
  </Object>
  <Object Id="idOfficeObject">
    <SignatureProperties>
      <SignatureProperty Id="idOfficeV1Details" Target="#idPackageSignature">
        <SignatureInfoV1 xmlns="http://schemas.microsoft.com/office/2006/digsig">
          <SetupID>{46AAE720-7643-4F02-BD14-94240E5203EE}</SetupID>
          <SignatureText>Jose Eduardo Laran</SignatureText>
          <SignatureImage/>
          <SignatureComments/>
          <WindowsVersion>10.0</WindowsVersion>
          <OfficeVersion>16.0.10356/14</OfficeVersion>
          <ApplicationVersion>16.0.10356</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2020-03-13T16:51:25Z</xd:SigningTime>
          <xd:SigningCertificate>
            <xd:Cert>
              <xd:CertDigest>
                <DigestMethod Algorithm="http://www.w3.org/2001/04/xmlenc#sha256"/>
                <DigestValue>kUjlJf763MEyYJHIXLn6Wv81QpDJkSNNxierpBjAAZw=</DigestValue>
              </xd:CertDigest>
              <xd:IssuerSerial>
                <X509IssuerName>C=PY, O=DOCUMENTA S.A., CN=CA-DOCUMENTA S.A., SERIALNUMBER=RUC 80050172-1</X509IssuerName>
                <X509SerialNumber>4133501022497292439</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qTCCBZGgAwIBAgIQWC+ij8rcjflWoRe765RflzANBgkqhkiG9w0BAQsFADBvMQswCQYDVQQGEwJQWTErMCkGA1UECgwiTWluaXN0ZXJpbyBkZSBJbmR1c3RyaWEgeSBDb21lcmNpbzEzMDEGA1UEAwwqQXV0b3JpZGFkIENlcnRpZmljYWRvcmEgUmHDrXogZGVsIFBhcmFndWF5MB4XDTE2MDEyMTE3MzkwN1oXDTI2MDEyMTE3MzkwN1owWzEXMBUGA1UEBRMOUlVDIDgwMDUwMTcyLTExGjAYBgNVBAMTEUNBLURPQ1VNRU5UQSBTLkEuMRcwFQYDVQQKEw5ET0NVTUVOVEEgUy5BLjELMAkGA1UEBhMCUFkwggIiMA0GCSqGSIb3DQEBAQUAA4ICDwAwggIKAoICAQD945XFHgasDzMiYEmYi3plyca69N8oZ2P/hk+D/VTF+X5H6btEEiBu1KNEf35B5e2pyeOAOBsduFcJAgh3tjNAQGcY057ad1eCdBf6pbXv8Mhio0jlcGSvlmF+OVTTYvTUwF2HbgHDqOiQDJpnDzMhVXmNKfKH7W62QYKp0fKB8F8li1ChNt30za2bqzeTntqq3kCXHlhbjHlLMHqV76MgsEeHuSJMtxOBbQatlxyJRmcEfUyF/hu8A8q3caWLFOzfsJbTfpAxkxo3/ewkRVF/SAj70/3VBrw+IY/9TTTeS2oYrWkurC3tT5KTmwr1mMKIBprkVRVqzWuh+4HyPmgF/u4kqI6A8xiA1mdsk+hCP5zICkEv+qwjP9mK4pq1gTvjvuQ6sbu2+qBaUi5nTr/L81Y5vSvLOR0Hod7GmCx9p7JWMzEVAGmh28F0ZqPt5Ry37w4DLdtrBJPzdyso36OZseNaXM3puukBisbv2vyt2ydUvuLwEbl2oYDKcvfifCLauqlgwCv5BKFuxBDL/KKaxnJZBYKbEtgY9ztwYEY8xyAbyQqH/JAB88VW04vw7GVkdUPu7mw1udKafyJXRrqlsrAbCTWdtwYuXJPj3mi/x3z6+Fg1+kx9izYU/5+DtGLhk3YN0eIObqtjUjBhqT+u1rJ3iZtalwRtDBhEb5ehrQIDAQABo4ICUzCCAk8wEgYDVR0TAQH/BAgwBgEB/wIBADAOBgNVHQ8BAf8EBAMCAQYwHQYDVR0OBBYEFEAmrCZcYo/G9QJU5I3BGibW7qWyMB8GA1UdIwQYMBaAFMLEEfIqaEQMACjsTNYp25L7Xr3WMIGJBggrBgEFBQcBAQR9MHswPgYIKwYBBQUHMAKGMmh0dHA6Ly93d3cuYWNyYWl6Lmdvdi5weS9jcnQvYWNfcmFpel9weV9zaGEyNTYuY3J0MDkGCCsGAQUFBzABhi1odHRwOi8vd3d3LmRvY3VtZW50YS5jb20ucHkvZmlybWFkaWdpdGFsL29jc3AwggEdBgNVHSAEggEUMIIBEDCCAQwGA1UdIDCCAQMwNgYIKwYBBQUHAgEWKmh0dHA6Ly93d3cuYWNyYWl6Lmdvdi5weS9jcHMvcG9saXRpY2FzLnBkZjBmBggrBgEFBQcCAjBaGlhDZXJ0aWZpY2Fkb3MgZW1pdGlkb3MgZGVudHJvIGRlbCBtYXJjbyBkZSBsYSBQS0kgUGFyYWd1YXkgYmFqbyBsYSBqZXJhcnF1aWEgZGUgc3UgQUNSYWl6MGEGCCsGAQUFBwICMFUaU0lzc3VlZCBDZXJ0aWZpY2F0ZXMgaW4gdGhlIHNjb3BlIG9mIHRoZSBQS0kgUGFyYWd1YXkgdW5kZXIgdGhlIGhpZXJhY2h5IG9mIFJPT1QgQ0EuMDwGA1UdHwQ1MDMwMaAvoC2GK2h0dHA6Ly93d3cuYWNyYWl6Lmdvdi5weS9hcmwvYWNfcmFpel9weS5jcmwwDQYJKoZIhvcNAQELBQADggIBAGK+wo/po7oT9Qq40OltXGGgBIA3i4NGFQ5UBsWU3tI+O3jNkBi/9k/BkYHVT9UxWNHUxoZw+QJsAKl5f8wQksVH18Scq5Z+RUSBQ7v1hvvH1m2P7FXcB0nf+nwDVoDyGv57EmhKofwQibUzKajDts6JrsXyugQhVbLynSCw4qPMJLpImpL21LxxVMcryQMYymYUAr3DrMLOUuXxKLXCSOf8oP/PSmBvKldr2xeGJ5kowMxq0Af8mn7+pnm3yi0Ons5plFugKv3eSAmBY3zBS5NGPt9FFY/9FeNbCNXLEIRhaCx3T/6lSfIJZU5fCfLUY3y0hkSwuoK1gf/hHFyqyN/PrJ8E9PbyEzpMYwc51K+PhRRMcrJaD9txveHz8XjDrjjoISL+ZV54LMzUi5sF++nG79TLxDaC4vBtg6I8mOooFqzbsYgM3R4SaElTQIv6dSEZX1wKJXh25RbldqePe4Alnwe3vU97ZrTEpKPQkRM4lPJVElOicbYR1Wx5xrvyFucagF6IVeP4IZLJt1L4rbiSzPq027Q8jECgeJeRQWVKS8nQ8KyMfA0tgAuL3Vtub5pSbMI3xqtQwdJtOgwFj2iVp1BQv3XegF6OySbw/sk46AGWOTwb6vwUPq5TfnuNzO92keBxGg+aWylEC25zYFPYpAq384g5lmVaV53zmp1f</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Object Id="idValidSigLnImg">AQAAAGwAAAAAAAAAAAAAAP8AAAB/AAAAAAAAAAAAAACfFgAARAsAACBFTUYAAAEAuBsAAKoAAAAGAAAAAAAAAAAAAAAAAAAAVgUAAAADAAA1AQAArQAAAAAAAAAAAAAAAAAAAAi3BADIowI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L0AAAAEAAAA9gAAABAAAAC9AAAABAAAADoAAAANAAAAIQDwAAAAAAAAAAAAAACAPwAAAAAAAAAAAACAPwAAAAAAAAAAAAAAAAAAAAAAAAAAAAAAAAAAAAAAAAAAJQAAAAwAAAAAAACAKAAAAAwAAAABAAAAUgAAAHABAAABAAAA9f///wAAAAAAAAAAAAAAAJABAAAAAAABAAAAAHMAZQBnAG8AZQAgAHUAaQAAAAAAAAAAAAAAAAAAAAAAAAAAAAAAAAAAAAAAAAAAAAAAAAAAAAAAAAAAAAAAAAAAAAAAABnS0/9/AAAAAAAAAAAAACgSAAAAAAAAQAAAwP9/AADQRmbT/38AAD6c1Yf/fwAABAAAAAAAAADQRmbT/38AALm4PqrTAAAAAAAAAAAAAADQ0NY9wgIAAAAAAADCAgAASAAAAAAAAACwYzWI/38AACBTPoj/fwAAwL8MiAAAAAABAAAAAAAAAI5/NYj/fwAAAABm0/9/AAAAAAAAAAAAAAAAAAAAAAAAAAAAAAAAAACgLBJZ1bkAAHALAAAAAAAAgFDLPcICAAAIuz6q0wAAAAAAAAAAAAAAAAAAAAAAAAAAAAAAAAAAAAAAAAAAAAAAabo+qtMAAADfddWHZHYACAAAAAAlAAAADAAAAAEAAAAYAAAADAAAAAAAAAASAAAADAAAAAEAAAAeAAAAGAAAAL0AAAAEAAAA9wAAABEAAAAlAAAADAAAAAEAAABUAAAAiAAAAL4AAAAEAAAA9QAAABAAAAABAAAAYfe0QVU1tEG+AAAABAAAAAoAAABMAAAAAAAAAAAAAAAAAAAA//////////9gAAAAMQAzAC8AMAAzAC8AMgAwADIAMAAGAAAABgAAAAQAAAAGAAAABgAAAAQAAAAGAAAABgAAAAYAAAAGAAAASwAAAEAAAAAwAAAABQAAACAAAAABAAAAAQAAABAAAAAAAAAAAAAAAAABAACAAAAAAAAAAAAAAAAAAQAAgAAAAFIAAABwAQAAAgAAABAAAAAHAAAAAAAAAAAAAAC8AgAAAAAAAAECAiJTAHkAcwB0AGUAbQAAAAAAAAAAAAAAAAAAAAAAAAAAAAAAAAAAAAAAAAAAAAAAAAAAAAAAAAAAAAAAAAAAAAAAAAAAAAD///8BAAAAYFZm0/9/AAAJAAAAAAAAAAkAAADCAgAApZvVh/9/AAAAAAAAAAAAAP////8AAAAAWOI9qtMAAADQfzg9wgIAABEAAAD/fwAAAAAAAAAAAAAAAAAAAAAAAAAAAAAAAAAAYAfL0P9/AAARAAAAAAAAAEBSOT0AAAAAyLDW0P9/AAAAAAAAAAAAAP7/////////e0yLx/9/AAAAAAAAAAAAAAAAAAAAAAAAYHsRWdW5AABGf7fQAAAAANaE69U0nAAA4DGAPcICAACAUMs9wgIAALDjParTAAAAAAAAAAAAAAAHAAAAAAAAAAAAAAAAAAAA7OI9qmR2AAgAAAAAJQAAAAwAAAACAAAAJwAAABgAAAADAAAAAAAAAAAAAAAAAAAAJQAAAAwAAAADAAAATAAAAGQAAAAAAAAAAAAAAP//////////AAAAABYAAAAAAAAANQAAACEA8AAAAAAAAAAAAAAAgD8AAAAAAAAAAAAAgD8AAAAAAAAAAAAAAAAAAAAAAAAAAAAAAAAAAAAAAAAAACUAAAAMAAAAAAAAgCgAAAAMAAAAAwAAACcAAAAYAAAAAwAAAAAAAAAAAAAAAAAAACUAAAAMAAAAAwAAAEwAAABkAAAAAAAAAAAAAAD//////////wAAAAAWAAAAAAEAAAAAAAAhAPAAAAAAAAAAAAAAAIA/AAAAAAAAAAAAAIA/AAAAAAAAAAAAAAAAAAAAAAAAAAAAAAAAAAAAAAAAAAAlAAAADAAAAAAAAIAoAAAADAAAAAMAAAAnAAAAGAAAAAMAAAAAAAAAAAAAAAAAAAAlAAAADAAAAAMAAABMAAAAZAAAAAAAAAAAAAAA//////////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8AAAAAACUAAAAMAAAAAwAAAEwAAABkAAAAAAAAABYAAAD/AAAASgAAAAAAAAAWAAAAAAEAADUAAAAhAPAAAAAAAAAAAAAAAIA/AAAAAAAAAAAAAIA/AAAAAAAAAAAAAAAAAAAAAAAAAAAAAAAAAAAAAAAAAAAlAAAADAAAAAAAAIAoAAAADAAAAAMAAAAnAAAAGAAAAAMAAAAAAAAA////AAAAAAAlAAAADAAAAAMAAABMAAAAZAAAAAkAAAAnAAAAHwAAAEoAAAAJAAAAJwAAABcAAAAkAAAAIQDwAAAAAAAAAAAAAACAPwAAAAAAAAAAAACAPwAAAAAAAAAAAAAAAAAAAAAAAAAAAAAAAAAAAAAAAAAAJQAAAAwAAAAAAACAKAAAAAwAAAADAAAAUgAAAHABAAADAAAA4P///wAAAAAAAAAAAAAAAJABAAAAAAABAAAAAGEAcgBpAGEAbAAAAAAAAAAAAAAAAAAAAAAAAAAAAAAAAAAAAAAAAAAAAAAAAAAAAAAAAAAAAAAAAAAAAAAAAAAAAP//AAAAAAEAAACQVNQ9wgIAAAAAAAAAAAAAAQAAAAAAAACAScQ9wgIAAOBTXkfCAgAAlYWr+Z7d1QECAAAAAAAAAABKeYb/fwAAyEp5hv9/AAADAAAAAAAAACjafob/fwAA6N5+hv9/AABgB8vQ/38AADDheU3CAgAAAgAAAAAAAADIsNbQ/38AAAAAAAAAAAAAdSrghn+6AAACAAAAAAAAAAAAAAAAAAAAAAAAAAAAAABwWBFZ1bkAAAAAAAAAAAAA6N5+hv9/AADg////AAAAAIBQyz3CAgAA2MY9qtMAAAAAAAAAAAAAAAYAAAAAAAAAAAAAAAAAAAD8xT2qZHYACAAAAAAlAAAADAAAAAMAAAAYAAAADAAAAAAAAAASAAAADAAAAAEAAAAWAAAADAAAAAgAAABUAAAAVAAAAAoAAAAnAAAAHgAAAEoAAAABAAAAYfe0QVU1tEEKAAAASwAAAAEAAABMAAAABAAAAAkAAAAnAAAAIAAAAEsAAABQAAAAWAAAABUAAAAWAAAADAAAAAAAAAAlAAAADAAAAAIAAAAnAAAAGAAAAAQAAAAAAAAA////AAAAAAAlAAAADAAAAAQAAABMAAAAZAAAACkAAAAZAAAA9gAAAEoAAAApAAAAGQAAAM4AAAAyAAAAIQDwAAAAAAAAAAAAAACAPwAAAAAAAAAAAACAPwAAAAAAAAAAAAAAAAAAAAAAAAAAAAAAAAAAAAAAAAAAJQAAAAwAAAAAAACAKAAAAAwAAAAEAAAAJwAAABgAAAAEAAAAAAAAAP///wAAAAAAJQAAAAwAAAAEAAAATAAAAGQAAAApAAAAGQAAAPYAAABHAAAAKQAAABkAAADOAAAALwAAACEA8AAAAAAAAAAAAAAAgD8AAAAAAAAAAAAAgD8AAAAAAAAAAAAAAAAAAAAAAAAAAAAAAAAAAAAAAAAAACUAAAAMAAAAAAAAgCgAAAAMAAAABAAAACcAAAAYAAAABAAAAAAAAAD///8AAAAAACUAAAAMAAAABAAAAEwAAABkAAAAKQAAADMAAACxAAAARwAAACkAAAAzAAAAiQAAABUAAAAhAPAAAAAAAAAAAAAAAIA/AAAAAAAAAAAAAIA/AAAAAAAAAAAAAAAAAAAAAAAAAAAAAAAAAAAAAAAAAAAlAAAADAAAAAAAAIAoAAAADAAAAAQAAABSAAAAcAEAAAQAAADw////AAAAAAAAAAAAAAAAkAEAAAAAAAEAAAAAcwBlAGcAbwBlACAAdQBpAAAAAAAAAAAAAAAAAAAAAAAAAAAAAAAAAAAAAAAAAAAAAAAAAAAAAAAAAAAAAAAAAAAAAAAAAAAAAAAAAAAAAAAAAAAACAAAAAAAAAAAAAAAAAAAAMDreU0AAIA/HDwAhgAAgD8AAIA/AACAP/7/////////0M49qtMAAADA63lNAAAAAP////8AAAAAAAAAAAAAAAAIAAAAAAAAAGAHy9D/fwAA4AB6TQAAgD8cPACGAAAAAMiw1tD/fwAAAAAAAAAAAADVLeCGf7oAAAAIAAAAAAAAAAAAAAAAAAAAAAAAAAAAABBfEVnVuQAAAAAAAAAAAADQhzlNAACAP/D///8AAAAAgFDLPcICAAB4xz2q0wAAAAAAAAAAAAAACQAAAAAAAAAAAAAAAAAAAJzGPapkdgAIAAAAACUAAAAMAAAABAAAABgAAAAMAAAAAAAAABIAAAAMAAAAAQAAAB4AAAAYAAAAKQAAADMAAACyAAAASAAAACUAAAAMAAAABAAAAFQAAAC4AAAAKgAAADMAAACwAAAARwAAAAEAAABh97RBVTW0QSoAAAAzAAAAEgAAAEwAAAAAAAAAAAAAAAAAAAD//////////3AAAABKAG8AcwBlACAARQBkAHUAYQByAGQAbwAgAEwAYQByAGEAbgAGAAAACQAAAAcAAAAIAAAABAAAAAgAAAAJAAAACQAAAAgAAAAGAAAACQAAAAkAAAAEAAAACAAAAAgAAAAGAAAACAAAAAkAAABLAAAAQAAAADAAAAAFAAAAIAAAAAEAAAABAAAAEAAAAAAAAAAAAAAAAAEAAIAAAAAAAAAAAAAAAAABAACAAAAAJQAAAAwAAAACAAAAJwAAABgAAAAFAAAAAAAAAP///wAAAAAAJQAAAAwAAAAFAAAATAAAAGQAAAAAAAAAUAAAAP8AAAB8AAAAAAAAAFAAAAAAAQAALQAAACEA8AAAAAAAAAAAAAAAgD8AAAAAAAAAAAAAgD8AAAAAAAAAAAAAAAAAAAAAAAAAAAAAAAAAAAAAAAAAACUAAAAMAAAAAAAAgCgAAAAMAAAABQAAACcAAAAYAAAABQAAAAAAAAD///8AAAAAACUAAAAMAAAABQAAAEwAAABkAAAACQAAAFAAAAD2AAAAXAAAAAkAAABQAAAA7gAAAA0AAAAhAPAAAAAAAAAAAAAAAIA/AAAAAAAAAAAAAIA/AAAAAAAAAAAAAAAAAAAAAAAAAAAAAAAAAAAAAAAAAAAlAAAADAAAAAAAAIAoAAAADAAAAAUAAAAlAAAADAAAAAEAAAAYAAAADAAAAAAAAAASAAAADAAAAAEAAAAeAAAAGAAAAAkAAABQAAAA9wAAAF0AAAAlAAAADAAAAAEAAABUAAAAnAAAAAoAAABQAAAAVAAAAFwAAAABAAAAYfe0QVU1tEEKAAAAUAAAAA0AAABMAAAAAAAAAAAAAAAAAAAA//////////9oAAAARQBkAHUAYQByAGQAbwAgAEwAYQByAGEAbgAAAAYAAAAHAAAABwAAAAYAAAAEAAAABwAAAAcAAAADAAAABQAAAAYAAAAEAAAABgAAAAcAAABLAAAAQAAAADAAAAAFAAAAIAAAAAEAAAABAAAAEAAAAAAAAAAAAAAAAAEAAIAAAAAAAAAAAAAAAAABAACAAAAAJQAAAAwAAAACAAAAJwAAABgAAAAFAAAAAAAAAP///wAAAAAAJQAAAAwAAAAFAAAATAAAAGQAAAAJAAAAYAAAAPYAAABsAAAACQAAAGAAAADuAAAADQAAACEA8AAAAAAAAAAAAAAAgD8AAAAAAAAAAAAAgD8AAAAAAAAAAAAAAAAAAAAAAAAAAAAAAAAAAAAAAAAAACUAAAAMAAAAAAAAgCgAAAAMAAAABQAAACUAAAAMAAAAAQAAABgAAAAMAAAAAAAAABIAAAAMAAAAAQAAAB4AAAAYAAAACQAAAGAAAAD3AAAAbQAAACUAAAAMAAAAAQAAAFQAAACsAAAACgAAAGAAAABlAAAAbAAAAAEAAABh97RBVTW0QQoAAABgAAAAEAAAAEwAAAAAAAAAAAAAAAAAAAD//////////2wAAABDAG8AbgB0AGEAZABvAHIAIABHAGUAbgBlAHIAYQBsAAcAAAAHAAAABwAAAAQAAAAGAAAABwAAAAcAAAAEAAAAAwAAAAgAAAAGAAAABwAAAAYAAAAEAAAABgAAAAMAAABLAAAAQAAAADAAAAAFAAAAIAAAAAEAAAABAAAAEAAAAAAAAAAAAAAAAAEAAIAAAAAAAAAAAAAAAAABAACAAAAAJQAAAAwAAAACAAAAJwAAABgAAAAFAAAAAAAAAP///wAAAAAAJQAAAAwAAAAFAAAATAAAAGQAAAAJAAAAcAAAAOAAAAB8AAAACQAAAHAAAADYAAAADQAAACEA8AAAAAAAAAAAAAAAgD8AAAAAAAAAAAAAgD8AAAAAAAAAAAAAAAAAAAAAAAAAAAAAAAAAAAAAAAAAACUAAAAMAAAAAAAAgCgAAAAMAAAABQAAACUAAAAMAAAAAQAAABgAAAAMAAAAAAAAABIAAAAMAAAAAQAAABYAAAAMAAAAAAAAAFQAAAAkAQAACgAAAHAAAADfAAAAfAAAAAEAAABh97RBVTW0QQoAAABwAAAAJAAAAEwAAAAEAAAACQAAAHAAAADhAAAAfQAAAJQAAABGAGkAcgBtAGEAZABvACAAcABvAHIAOgAgAEoATwBTAEUAIABFAEQAVQBBAFIARABPACAATABBAFIAQQBOACAARABJAEEAWgAGAAAAAwAAAAQAAAAJAAAABgAAAAcAAAAHAAAAAwAAAAcAAAAHAAAABAAAAAMAAAADAAAABAAAAAkAAAAGAAAABgAAAAMAAAAGAAAACAAAAAgAAAAHAAAABwAAAAgAAAAJAAAAAwAAAAUAAAAHAAAABwAAAAcAAAAIAAAAAwAAAAgAAAADAAAABwAAAAYAAAAWAAAADAAAAAAAAAAlAAAADAAAAAIAAAAOAAAAFAAAAAAAAAAQAAAAFAAAAA==</Object>
  <Object Id="idInvalidSigLnImg">AQAAAGwAAAAAAAAAAAAAAP8AAAB/AAAAAAAAAAAAAACfFgAARAsAACBFTUYAAAEAVB8AALAAAAAGAAAAAAAAAAAAAAAAAAAAVgUAAAADAAA1AQAArQAAAAAAAAAAAAAAAAAAAAi3BADIowI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UAAAANwCAAAKAAAAAwAAABcAAAAQAAAACgAAAAMAAAAAAAAAAAAAAA4AAAAOAAAATAAAACgAAAB0AAAAaAIAAAAAAAAAAAAADgAAACgAAAAOAAAADgAAAAEAGAAAAAAAAAAAAAAAAAAAAAAAAAAAAAAAAAAKEi0AAAAAAAAAAAAFCRglQKEgOIweNIMAAAAAAAAAAAAAAAAJESoVJFpTmgAAAAcKDQcKDQcJDQ4WMShFrjFU1TJV1gECBAIDBAECBQoRKyZBowsTMQAAAAAAfqbJd6PIeqDCQFZ4JTd0Lk/HMVPSGy5uFiE4GypVJ0KnHjN9AAABAAAAAACcz+7S6ffb7fnC0t1haH0hMm8aLXIuT8ggOIwoRKslP58cK08AAAEAAAAAAMHg9P///////////+bm5k9SXjw/SzBRzTFU0y1NwSAyVzFGXwEBAgAACA8mnM/u69/SvI9jt4tgjIR9FBosDBEjMVTUMlXWMVPRKUSeDxk4AAAAAAAAAADT6ff///////+Tk5MjK0krSbkvUcsuT8YVJFoTIFIrSbgtTcEQHEcAAAAAAJzP7vT6/bTa8kRleixHhy1Nwi5PxiQtTnBwcJKSki81SRwtZAgOIwAAAAAAweD02+35gsLqZ5q6Jz1jNEJyOUZ4qamp+/v7////wdPeVnCJAQECAAAAAACv1/Ho8/ubzu6CwuqMudS3u769vb3////////////L5fZymsABAgMAAAAAAK/X8fz9/uLx+snk9uTy+vz9/v///////////////8vl9nKawAECA3hNAAAAotHvtdryxOL1xOL1tdry0+r32+350+r3tdryxOL1pdPvc5rAAQIDAAAAAABpj7ZnjrZqj7Zqj7ZnjrZtkbdukrdtkbdnjrZqj7ZojrZ3rdUCAwQAAAAAAAAAAAAAAAAAAAAAAAAAAAAAAAAAAAAAAAAAAAAAAAAAAAAAAAAAAAAAJwAAABgAAAABAAAAAAAAAP///wAAAAAAJQAAAAwAAAABAAAATAAAAGQAAAAiAAAABAAAAHEAAAAQAAAAIgAAAAQAAABQAAAADQAAACEA8AAAAAAAAAAAAAAAgD8AAAAAAAAAAAAAgD8AAAAAAAAAAAAAAAAAAAAAAAAAAAAAAAAAAAAAAAAAACUAAAAMAAAAAAAAgCgAAAAMAAAAAQAAAFIAAABwAQAAAQAAAPX///8AAAAAAAAAAAAAAACQAQAAAAAAAQAAAABzAGUAZwBvAGUAIAB1AGkAAAAAAAAAAAAAAAAAAAAAAAAAAAAAAAAAAAAAAAAAAAAAAAAAAAAAAAAAAAAAAAAAAAAAAAAZ0tP/fwAAAAAAAAAAAAAoEgAAAAAAAEAAAMD/fwAA0EZm0/9/AAA+nNWH/38AAAQAAAAAAAAA0EZm0/9/AAC5uD6q0wAAAAAAAAAAAAAA0NDWPcICAAAAAAAAwgIAAEgAAAAAAAAAsGM1iP9/AAAgUz6I/38AAMC/DIgAAAAAAQAAAAAAAACOfzWI/38AAAAAZtP/fwAAAAAAAAAAAAAAAAAAAAAAAAAAAAAAAAAAoCwSWdW5AABwCwAAAAAAAIBQyz3CAgAACLs+qtMAAAAAAAAAAAAAAAAAAAAAAAAAAAAAAAAAAAAAAAAAAAAAAGm6PqrTAAAA33XVh2R2AAgAAAAAJQAAAAwAAAABAAAAGAAAAAwAAAD/AAAAEgAAAAwAAAABAAAAHgAAABgAAAAiAAAABAAAAHIAAAARAAAAJQAAAAwAAAABAAAAVAAAAKgAAAAjAAAABAAAAHAAAAAQAAAAAQAAAGH3tEFVNbRBIwAAAAQAAAAPAAAATAAAAAAAAAAAAAAAAAAAAP//////////bAAAAEYAaQByAG0AYQAgAG4AbwAgAHYA4QBsAGkAZABhAAAABgAAAAMAAAAEAAAACQAAAAYAAAADAAAABwAAAAcAAAADAAAABQAAAAYAAAADAAAAAwAAAAcAAAAGAAAASwAAAEAAAAAwAAAABQAAACAAAAABAAAAAQAAABAAAAAAAAAAAAAAAAABAACAAAAAAAAAAAAAAAAAAQAAgAAAAFIAAABwAQAAAgAAABAAAAAHAAAAAAAAAAAAAAC8AgAAAAAAAAECAiJTAHkAcwB0AGUAbQAAAAAAAAAAAAAAAAAAAAAAAAAAAAAAAAAAAAAAAAAAAAAAAAAAAAAAAAAAAAAAAAAAAAAAAAAAAAD///8BAAAAYFZm0/9/AAAJAAAAAAAAAAkAAADCAgAApZvVh/9/AAAAAAAAAAAAAP////8AAAAAWOI9qtMAAADQfzg9wgIAABEAAAD/fwAAAAAAAAAAAAAAAAAAAAAAAAAAAAAAAAAAYAfL0P9/AAARAAAAAAAAAEBSOT0AAAAAyLDW0P9/AAAAAAAAAAAAAP7/////////e0yLx/9/AAAAAAAAAAAAAAAAAAAAAAAAYHsRWdW5AABGf7fQAAAAANaE69U0nAAA4DGAPcICAACAUMs9wgIAALDjParTAAAAAAAAAAAAAAAHAAAAAAAAAAAAAAAAAAAA7OI9qmR2AAgAAAAAJQAAAAwAAAACAAAAJwAAABgAAAADAAAAAAAAAAAAAAAAAAAAJQAAAAwAAAADAAAATAAAAGQAAAAAAAAAAAAAAP//////////AAAAABYAAAAAAAAANQAAACEA8AAAAAAAAAAAAAAAgD8AAAAAAAAAAAAAgD8AAAAAAAAAAAAAAAAAAAAAAAAAAAAAAAAAAAAAAAAAACUAAAAMAAAAAAAAgCgAAAAMAAAAAwAAACcAAAAYAAAAAwAAAAAAAAAAAAAAAAAAACUAAAAMAAAAAwAAAEwAAABkAAAAAAAAAAAAAAD//////////wAAAAAWAAAAAAEAAAAAAAAhAPAAAAAAAAAAAAAAAIA/AAAAAAAAAAAAAIA/AAAAAAAAAAAAAAAAAAAAAAAAAAAAAAAAAAAAAAAAAAAlAAAADAAAAAAAAIAoAAAADAAAAAMAAAAnAAAAGAAAAAMAAAAAAAAAAAAAAAAAAAAlAAAADAAAAAMAAABMAAAAZAAAAAAAAAAAAAAA//////////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8AAAAAACUAAAAMAAAAAwAAAEwAAABkAAAAAAAAABYAAAD/AAAASgAAAAAAAAAWAAAAAAEAADUAAAAhAPAAAAAAAAAAAAAAAIA/AAAAAAAAAAAAAIA/AAAAAAAAAAAAAAAAAAAAAAAAAAAAAAAAAAAAAAAAAAAlAAAADAAAAAAAAIAoAAAADAAAAAMAAAAnAAAAGAAAAAMAAAAAAAAA////AAAAAAAlAAAADAAAAAMAAABMAAAAZAAAAAkAAAAnAAAAHwAAAEoAAAAJAAAAJwAAABcAAAAkAAAAIQDwAAAAAAAAAAAAAACAPwAAAAAAAAAAAACAPwAAAAAAAAAAAAAAAAAAAAAAAAAAAAAAAAAAAAAAAAAAJQAAAAwAAAAAAACAKAAAAAwAAAADAAAAUgAAAHABAAADAAAA4P///wAAAAAAAAAAAAAAAJABAAAAAAABAAAAAGEAcgBpAGEAbAAAAAAAAAAAAAAAAAAAAAAAAAAAAAAAAAAAAAAAAAAAAAAAAAAAAAAAAAAAAAAAAAAAAAAAAAAAAP//AAAAAAEAAACQVNQ9wgIAAAAAAAAAAAAAAQAAAAAAAACAScQ9wgIAAOBTXkfCAgAAlYWr+Z7d1QECAAAAAAAAAABKeYb/fwAAyEp5hv9/AAADAAAAAAAAACjafob/fwAA6N5+hv9/AABgB8vQ/38AADDheU3CAgAAAgAAAAAAAADIsNbQ/38AAAAAAAAAAAAAdSrghn+6AAACAAAAAAAAAAAAAAAAAAAAAAAAAAAAAABwWBFZ1bkAAAAAAAAAAAAA6N5+hv9/AADg////AAAAAIBQyz3CAgAA2MY9qtMAAAAAAAAAAAAAAAYAAAAAAAAAAAAAAAAAAAD8xT2qZHYACAAAAAAlAAAADAAAAAMAAAAYAAAADAAAAAAAAAASAAAADAAAAAEAAAAWAAAADAAAAAgAAABUAAAAVAAAAAoAAAAnAAAAHgAAAEoAAAABAAAAYfe0QVU1tEEKAAAASwAAAAEAAABMAAAABAAAAAkAAAAnAAAAIAAAAEsAAABQAAAAWAAAABUAAAAWAAAADAAAAAAAAAAlAAAADAAAAAIAAAAnAAAAGAAAAAQAAAAAAAAA////AAAAAAAlAAAADAAAAAQAAABMAAAAZAAAACkAAAAZAAAA9gAAAEoAAAApAAAAGQAAAM4AAAAyAAAAIQDwAAAAAAAAAAAAAACAPwAAAAAAAAAAAACAPwAAAAAAAAAAAAAAAAAAAAAAAAAAAAAAAAAAAAAAAAAAJQAAAAwAAAAAAACAKAAAAAwAAAAEAAAAJwAAABgAAAAEAAAAAAAAAP///wAAAAAAJQAAAAwAAAAEAAAATAAAAGQAAAApAAAAGQAAAPYAAABHAAAAKQAAABkAAADOAAAALwAAACEA8AAAAAAAAAAAAAAAgD8AAAAAAAAAAAAAgD8AAAAAAAAAAAAAAAAAAAAAAAAAAAAAAAAAAAAAAAAAACUAAAAMAAAAAAAAgCgAAAAMAAAABAAAACcAAAAYAAAABAAAAAAAAAD///8AAAAAACUAAAAMAAAABAAAAEwAAABkAAAAKQAAADMAAACxAAAARwAAACkAAAAzAAAAiQAAABUAAAAhAPAAAAAAAAAAAAAAAIA/AAAAAAAAAAAAAIA/AAAAAAAAAAAAAAAAAAAAAAAAAAAAAAAAAAAAAAAAAAAlAAAADAAAAAAAAIAoAAAADAAAAAQAAABSAAAAcAEAAAQAAADw////AAAAAAAAAAAAAAAAkAEAAAAAAAEAAAAAcwBlAGcAbwBlACAAdQBpAAAAAAAAAAAAAAAAAAAAAAAAAAAAAAAAAAAAAAAAAAAAAAAAAAAAAAAAAAAAAAAAAAAAAAAAAAAAAAAAAAAAAAAAAAAACAAAAAAAAAAAAAAAAAAAAMDreU0AAIA/HDwAhgAAgD8AAIA/AACAP/7/////////0M49qtMAAADA63lNAAAAAP////8AAAAAAAAAAAAAAAAIAAAAAAAAAGAHy9D/fwAA4AB6TQAAgD8cPACGAAAAAMiw1tD/fwAAAAAAAAAAAADVLeCGf7oAAAAIAAAAAAAAAAAAAAAAAAAAAAAAAAAAABBfEVnVuQAAAAAAAAAAAADQhzlNAACAP/D///8AAAAAgFDLPcICAAB4xz2q0wAAAAAAAAAAAAAACQAAAAAAAAAAAAAAAAAAAJzGPapkdgAIAAAAACUAAAAMAAAABAAAABgAAAAMAAAAAAAAABIAAAAMAAAAAQAAAB4AAAAYAAAAKQAAADMAAACyAAAASAAAACUAAAAMAAAABAAAAFQAAAC4AAAAKgAAADMAAACwAAAARwAAAAEAAABh97RBVTW0QSoAAAAzAAAAEgAAAEwAAAAAAAAAAAAAAAAAAAD//////////3AAAABKAG8AcwBlACAARQBkAHUAYQByAGQAbwAgAEwAYQByAGEAbgAGAAAACQAAAAcAAAAIAAAABAAAAAgAAAAJAAAACQAAAAgAAAAGAAAACQAAAAkAAAAEAAAACAAAAAgAAAAGAAAACAAAAAkAAABLAAAAQAAAADAAAAAFAAAAIAAAAAEAAAABAAAAEAAAAAAAAAAAAAAAAAEAAIAAAAAAAAAAAAAAAAABAACAAAAAJQAAAAwAAAACAAAAJwAAABgAAAAFAAAAAAAAAP///wAAAAAAJQAAAAwAAAAFAAAATAAAAGQAAAAAAAAAUAAAAP8AAAB8AAAAAAAAAFAAAAAAAQAALQAAACEA8AAAAAAAAAAAAAAAgD8AAAAAAAAAAAAAgD8AAAAAAAAAAAAAAAAAAAAAAAAAAAAAAAAAAAAAAAAAACUAAAAMAAAAAAAAgCgAAAAMAAAABQAAACcAAAAYAAAABQAAAAAAAAD///8AAAAAACUAAAAMAAAABQAAAEwAAABkAAAACQAAAFAAAAD2AAAAXAAAAAkAAABQAAAA7gAAAA0AAAAhAPAAAAAAAAAAAAAAAIA/AAAAAAAAAAAAAIA/AAAAAAAAAAAAAAAAAAAAAAAAAAAAAAAAAAAAAAAAAAAlAAAADAAAAAAAAIAoAAAADAAAAAUAAAAlAAAADAAAAAEAAAAYAAAADAAAAAAAAAASAAAADAAAAAEAAAAeAAAAGAAAAAkAAABQAAAA9wAAAF0AAAAlAAAADAAAAAEAAABUAAAAnAAAAAoAAABQAAAAVAAAAFwAAAABAAAAYfe0QVU1tEEKAAAAUAAAAA0AAABMAAAAAAAAAAAAAAAAAAAA//////////9oAAAARQBkAHUAYQByAGQAbwAgAEwAYQByAGEAbgBTAAYAAAAHAAAABwAAAAYAAAAEAAAABwAAAAcAAAADAAAABQAAAAYAAAAEAAAABgAAAAcAAABLAAAAQAAAADAAAAAFAAAAIAAAAAEAAAABAAAAEAAAAAAAAAAAAAAAAAEAAIAAAAAAAAAAAAAAAAABAACAAAAAJQAAAAwAAAACAAAAJwAAABgAAAAFAAAAAAAAAP///wAAAAAAJQAAAAwAAAAFAAAATAAAAGQAAAAJAAAAYAAAAPYAAABsAAAACQAAAGAAAADuAAAADQAAACEA8AAAAAAAAAAAAAAAgD8AAAAAAAAAAAAAgD8AAAAAAAAAAAAAAAAAAAAAAAAAAAAAAAAAAAAAAAAAACUAAAAMAAAAAAAAgCgAAAAMAAAABQAAACUAAAAMAAAAAQAAABgAAAAMAAAAAAAAABIAAAAMAAAAAQAAAB4AAAAYAAAACQAAAGAAAAD3AAAAbQAAACUAAAAMAAAAAQAAAFQAAACsAAAACgAAAGAAAABlAAAAbAAAAAEAAABh97RBVTW0QQoAAABgAAAAEAAAAEwAAAAAAAAAAAAAAAAAAAD//////////2wAAABDAG8AbgB0AGEAZABvAHIAIABHAGUAbgBlAHIAYQBsAAcAAAAHAAAABwAAAAQAAAAGAAAABwAAAAcAAAAEAAAAAwAAAAgAAAAGAAAABwAAAAYAAAAEAAAABgAAAAMAAABLAAAAQAAAADAAAAAFAAAAIAAAAAEAAAABAAAAEAAAAAAAAAAAAAAAAAEAAIAAAAAAAAAAAAAAAAABAACAAAAAJQAAAAwAAAACAAAAJwAAABgAAAAFAAAAAAAAAP///wAAAAAAJQAAAAwAAAAFAAAATAAAAGQAAAAJAAAAcAAAAOAAAAB8AAAACQAAAHAAAADYAAAADQAAACEA8AAAAAAAAAAAAAAAgD8AAAAAAAAAAAAAgD8AAAAAAAAAAAAAAAAAAAAAAAAAAAAAAAAAAAAAAAAAACUAAAAMAAAAAAAAgCgAAAAMAAAABQAAACUAAAAMAAAAAQAAABgAAAAMAAAAAAAAABIAAAAMAAAAAQAAABYAAAAMAAAAAAAAAFQAAAAkAQAACgAAAHAAAADfAAAAfAAAAAEAAABh97RBVTW0QQoAAABwAAAAJAAAAEwAAAAEAAAACQAAAHAAAADhAAAAfQAAAJQAAABGAGkAcgBtAGEAZABvACAAcABvAHIAOgAgAEoATwBTAEUAIABFAEQAVQBBAFIARABPACAATABBAFIAQQBOACAARABJAEEAWgAGAAAAAwAAAAQAAAAJAAAABgAAAAcAAAAHAAAAAwAAAAcAAAAHAAAABAAAAAMAAAADAAAABAAAAAkAAAAGAAAABgAAAAMAAAAGAAAACAAAAAgAAAAHAAAABwAAAAgAAAAJAAAAAwAAAAUAAAAHAAAABwAAAAcAAAAIAAAAAwAAAAgAAAADAAAABwAAAAYAAAAWAAAADAAAAAAAAAAlAAAADAAAAAIAAAAOAAAAFAAAAAAAAAAQAAAAFAAAAA==</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Balance General</vt:lpstr>
      <vt:lpstr>Estado de Resultados</vt:lpstr>
      <vt:lpstr>Flujo de Efectivo</vt:lpstr>
      <vt:lpstr>Variacion PN</vt:lpstr>
      <vt:lpstr>Notas</vt:lpstr>
      <vt:lpstr>'Balance General'!Área_de_impresión</vt:lpstr>
      <vt:lpstr>'Estado de Resultados'!Área_de_impresión</vt:lpstr>
      <vt:lpstr>'Flujo de Efectivo'!Área_de_impresión</vt:lpstr>
      <vt:lpstr>Notas!Área_de_impresión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cesar.fernandez</dc:creator>
  <cp:lastModifiedBy>Gustavo Lorenzo Segovia Vera</cp:lastModifiedBy>
  <cp:lastPrinted>2020-03-12T13:12:06Z</cp:lastPrinted>
  <dcterms:created xsi:type="dcterms:W3CDTF">2017-03-20T17:23:58Z</dcterms:created>
  <dcterms:modified xsi:type="dcterms:W3CDTF">2020-03-13T16:44:10Z</dcterms:modified>
</cp:coreProperties>
</file>