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sigs" ContentType="application/vnd.openxmlformats-package.digital-signature-origin"/>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_xmlsignatures/sig8.xml" ContentType="application/vnd.openxmlformats-package.digital-signature-xmlsignature+xml"/>
  <Override PartName="/_xmlsignatures/sig7.xml" ContentType="application/vnd.openxmlformats-package.digital-signature-xmlsignature+xml"/>
  <Override PartName="/_xmlsignatures/sig6.xml" ContentType="application/vnd.openxmlformats-package.digital-signature-xmlsignature+xml"/>
  <Override PartName="/_xmlsignatures/sig10.xml" ContentType="application/vnd.openxmlformats-package.digital-signature-xmlsignature+xml"/>
  <Override PartName="/_xmlsignatures/sig9.xml" ContentType="application/vnd.openxmlformats-package.digital-signature-xmlsignature+xml"/>
  <Override PartName="/_xmlsignatures/sig1.xml" ContentType="application/vnd.openxmlformats-package.digital-signature-xmlsignature+xml"/>
  <Override PartName="/_xmlsignatures/sig2.xml" ContentType="application/vnd.openxmlformats-package.digital-signature-xmlsignature+xml"/>
  <Override PartName="/_xmlsignatures/sig3.xml" ContentType="application/vnd.openxmlformats-package.digital-signature-xmlsignature+xml"/>
  <Override PartName="/_xmlsignatures/sig4.xml" ContentType="application/vnd.openxmlformats-package.digital-signature-xmlsignature+xml"/>
  <Override PartName="/_xmlsignatures/sig5.xml" ContentType="application/vnd.openxmlformats-package.digital-signature-xmlsignature+xml"/>
  <Override PartName="/_xmlsignatures/sig16.xml" ContentType="application/vnd.openxmlformats-package.digital-signature-xmlsignature+xml"/>
  <Override PartName="/_xmlsignatures/sig17.xml" ContentType="application/vnd.openxmlformats-package.digital-signature-xmlsignature+xml"/>
  <Override PartName="/_xmlsignatures/sig18.xml" ContentType="application/vnd.openxmlformats-package.digital-signature-xmlsignature+xml"/>
  <Override PartName="/_xmlsignatures/sig19.xml" ContentType="application/vnd.openxmlformats-package.digital-signature-xmlsignature+xml"/>
  <Override PartName="/_xmlsignatures/sig20.xml" ContentType="application/vnd.openxmlformats-package.digital-signature-xmlsignatur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digital-signature/origin" Target="_xmlsignatures/origin.sigs"/><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7"/>
  <workbookPr defaultThemeVersion="124226"/>
  <mc:AlternateContent xmlns:mc="http://schemas.openxmlformats.org/markup-compatibility/2006">
    <mc:Choice Requires="x15">
      <x15ac:absPath xmlns:x15ac="http://schemas.microsoft.com/office/spreadsheetml/2010/11/ac" url="C:\Users\rossana.arias\Documents\"/>
    </mc:Choice>
  </mc:AlternateContent>
  <xr:revisionPtr revIDLastSave="0" documentId="8_{259D8A96-688A-4DCD-ADC7-BC66C99DB570}" xr6:coauthVersionLast="36" xr6:coauthVersionMax="36" xr10:uidLastSave="{00000000-0000-0000-0000-000000000000}"/>
  <bookViews>
    <workbookView xWindow="0" yWindow="0" windowWidth="16395" windowHeight="6030" activeTab="4" xr2:uid="{00000000-000D-0000-FFFF-FFFF00000000}"/>
  </bookViews>
  <sheets>
    <sheet name="Balance General" sheetId="14" r:id="rId1"/>
    <sheet name="Estado de Resultados" sheetId="2" r:id="rId2"/>
    <sheet name="Flujo de Efectivo" sheetId="4" r:id="rId3"/>
    <sheet name="Variacion PN" sheetId="13" r:id="rId4"/>
    <sheet name="Notas " sheetId="15" r:id="rId5"/>
  </sheets>
  <definedNames>
    <definedName name="_xlnm.Print_Area" localSheetId="0">'Balance General'!$A$2:$F$44</definedName>
    <definedName name="_xlnm.Print_Area" localSheetId="1">'Estado de Resultados'!$A$2:$C$61</definedName>
    <definedName name="_xlnm.Print_Area" localSheetId="2">'Flujo de Efectivo'!$A$2:$C$34</definedName>
    <definedName name="_xlnm.Print_Area" localSheetId="4">'Notas '!$A:$H</definedName>
    <definedName name="_xlnm.Print_Area" localSheetId="3">'Variacion PN'!#REF!</definedName>
  </definedNames>
  <calcPr calcId="191029"/>
</workbook>
</file>

<file path=xl/calcChain.xml><?xml version="1.0" encoding="utf-8"?>
<calcChain xmlns="http://schemas.openxmlformats.org/spreadsheetml/2006/main">
  <c r="N7" i="13" l="1"/>
  <c r="C273" i="15" l="1"/>
  <c r="G137" i="15"/>
  <c r="G136" i="15" l="1"/>
  <c r="D234" i="15" l="1"/>
  <c r="D233" i="15"/>
  <c r="D232" i="15"/>
  <c r="D231" i="15"/>
  <c r="D230" i="15"/>
  <c r="D224" i="15" l="1"/>
  <c r="D223" i="15"/>
  <c r="D222" i="15"/>
  <c r="D221" i="15"/>
  <c r="E225" i="15"/>
  <c r="D226" i="15" l="1"/>
  <c r="J135" i="15"/>
  <c r="H135" i="15"/>
  <c r="I135" i="15"/>
  <c r="C354" i="15"/>
  <c r="F27" i="14" s="1"/>
  <c r="G156" i="15"/>
  <c r="F162" i="15"/>
  <c r="G162" i="15"/>
  <c r="B24" i="4" l="1"/>
  <c r="C266" i="15" l="1"/>
  <c r="F10" i="14" l="1"/>
  <c r="C25" i="4" l="1"/>
  <c r="C34" i="4"/>
  <c r="C31" i="4"/>
  <c r="C9" i="4"/>
  <c r="C454" i="15"/>
  <c r="C376" i="15"/>
  <c r="C465" i="15"/>
  <c r="C464" i="15"/>
  <c r="D473" i="15"/>
  <c r="C473" i="15"/>
  <c r="C400" i="15"/>
  <c r="C430" i="15"/>
  <c r="C436" i="15"/>
  <c r="D466" i="15"/>
  <c r="D454" i="15"/>
  <c r="D452" i="15"/>
  <c r="D443" i="15"/>
  <c r="D407" i="15"/>
  <c r="C407" i="15"/>
  <c r="G8" i="13" l="1"/>
  <c r="E353" i="15"/>
  <c r="C316" i="15"/>
  <c r="C323" i="15" s="1"/>
  <c r="C272" i="15"/>
  <c r="E10" i="14" s="1"/>
  <c r="E245" i="15" l="1"/>
  <c r="D245" i="15"/>
  <c r="F242" i="15"/>
  <c r="F243" i="15"/>
  <c r="F244" i="15"/>
  <c r="F251" i="15"/>
  <c r="C38" i="14"/>
  <c r="C194" i="15"/>
  <c r="F147" i="15" l="1"/>
  <c r="F148" i="15"/>
  <c r="F138" i="15"/>
  <c r="F137" i="15"/>
  <c r="F136" i="15"/>
  <c r="F135" i="15"/>
  <c r="F134" i="15"/>
  <c r="E118" i="15"/>
  <c r="F118" i="15" l="1"/>
  <c r="C76" i="15"/>
  <c r="C75" i="15"/>
  <c r="D266" i="15"/>
  <c r="F61" i="15"/>
  <c r="D61" i="15"/>
  <c r="E70" i="15"/>
  <c r="E69" i="15"/>
  <c r="F69" i="15" s="1"/>
  <c r="E68" i="15"/>
  <c r="F68" i="15" s="1"/>
  <c r="E59" i="15"/>
  <c r="F59" i="15" s="1"/>
  <c r="G59" i="15"/>
  <c r="D49" i="15"/>
  <c r="H63" i="15"/>
  <c r="G62" i="15"/>
  <c r="G61" i="15"/>
  <c r="G58" i="15"/>
  <c r="G56" i="15"/>
  <c r="G55" i="15"/>
  <c r="G54" i="15"/>
  <c r="G53" i="15"/>
  <c r="G52" i="15"/>
  <c r="G51" i="15"/>
  <c r="G50" i="15"/>
  <c r="G49" i="15"/>
  <c r="G48" i="15"/>
  <c r="E63" i="15"/>
  <c r="E62" i="15"/>
  <c r="F62" i="15" s="1"/>
  <c r="E61" i="15"/>
  <c r="E58" i="15"/>
  <c r="F58" i="15" s="1"/>
  <c r="E56" i="15"/>
  <c r="F56" i="15" s="1"/>
  <c r="E55" i="15"/>
  <c r="F55" i="15" s="1"/>
  <c r="E54" i="15"/>
  <c r="F54" i="15" s="1"/>
  <c r="E53" i="15"/>
  <c r="E52" i="15"/>
  <c r="F52" i="15" s="1"/>
  <c r="E51" i="15"/>
  <c r="F51" i="15" s="1"/>
  <c r="E50" i="15"/>
  <c r="F50" i="15" s="1"/>
  <c r="E49" i="15"/>
  <c r="E48" i="15"/>
  <c r="F48" i="15" s="1"/>
  <c r="F49" i="15" l="1"/>
  <c r="F63" i="15" s="1"/>
  <c r="D63" i="15"/>
  <c r="L8" i="13"/>
  <c r="B25" i="4"/>
  <c r="B33" i="4"/>
  <c r="C16" i="4"/>
  <c r="C443" i="15" l="1"/>
  <c r="F25" i="14" l="1"/>
  <c r="F43" i="14" s="1"/>
  <c r="C40" i="14"/>
  <c r="C25" i="14"/>
  <c r="C43" i="14" s="1"/>
  <c r="J8" i="13"/>
  <c r="F12" i="13"/>
  <c r="G12" i="13"/>
  <c r="H12" i="13"/>
  <c r="I12" i="13"/>
  <c r="J12" i="13"/>
  <c r="K12" i="13"/>
  <c r="E12" i="13"/>
  <c r="H8" i="13"/>
  <c r="M8" i="13"/>
  <c r="F11" i="13"/>
  <c r="G165" i="15"/>
  <c r="G164" i="15"/>
  <c r="B28" i="14" s="1"/>
  <c r="D118" i="15"/>
  <c r="D368" i="15"/>
  <c r="C368" i="15"/>
  <c r="F156" i="15"/>
  <c r="G226" i="15" l="1"/>
  <c r="B31" i="4" l="1"/>
  <c r="C293" i="15"/>
  <c r="C245" i="15" l="1"/>
  <c r="D481" i="15" l="1"/>
  <c r="C481" i="15"/>
  <c r="C466" i="15"/>
  <c r="C452" i="15"/>
  <c r="D400" i="15"/>
  <c r="C386" i="15"/>
  <c r="D379" i="15"/>
  <c r="C379" i="15"/>
  <c r="C360" i="15"/>
  <c r="F354" i="15"/>
  <c r="E354" i="15"/>
  <c r="D351" i="15"/>
  <c r="D350" i="15"/>
  <c r="D349" i="15"/>
  <c r="D348" i="15"/>
  <c r="D347" i="15"/>
  <c r="D346" i="15"/>
  <c r="E21" i="14"/>
  <c r="C286" i="15"/>
  <c r="B22" i="14"/>
  <c r="F252" i="15"/>
  <c r="C252" i="15"/>
  <c r="D253" i="15" s="1"/>
  <c r="F253" i="15" s="1"/>
  <c r="D252" i="15"/>
  <c r="E235" i="15"/>
  <c r="C235" i="15"/>
  <c r="F234" i="15"/>
  <c r="F233" i="15"/>
  <c r="F232" i="15"/>
  <c r="D235" i="15"/>
  <c r="F230" i="15"/>
  <c r="F226" i="15"/>
  <c r="E226" i="15"/>
  <c r="C226" i="15"/>
  <c r="F123" i="15"/>
  <c r="E123" i="15"/>
  <c r="E125" i="15" s="1"/>
  <c r="D125" i="15"/>
  <c r="D127" i="15" s="1"/>
  <c r="D70" i="15"/>
  <c r="F70" i="15"/>
  <c r="B17" i="14"/>
  <c r="E15" i="14"/>
  <c r="E6" i="14" l="1"/>
  <c r="E23" i="14" s="1"/>
  <c r="E25" i="14" s="1"/>
  <c r="E127" i="15"/>
  <c r="B6" i="14"/>
  <c r="F149" i="15"/>
  <c r="F158" i="15" s="1"/>
  <c r="F125" i="15"/>
  <c r="F127" i="15" s="1"/>
  <c r="D354" i="15"/>
  <c r="F231" i="15"/>
  <c r="F235" i="15" s="1"/>
  <c r="G235" i="15"/>
  <c r="B33" i="14" l="1"/>
  <c r="B9" i="4"/>
  <c r="B14" i="4" s="1"/>
  <c r="E11" i="13"/>
  <c r="D11" i="13"/>
  <c r="C11" i="13"/>
  <c r="M10" i="13"/>
  <c r="M9" i="13"/>
  <c r="B16" i="4" l="1"/>
  <c r="M11" i="13"/>
  <c r="E28" i="14" l="1"/>
  <c r="E43" i="14" s="1"/>
  <c r="B32" i="4"/>
  <c r="B34" i="4" s="1"/>
  <c r="F245" i="15"/>
  <c r="B37" i="14" s="1"/>
  <c r="B40" i="14" s="1"/>
  <c r="G149" i="15"/>
  <c r="G158" i="15" s="1"/>
  <c r="B10" i="14" l="1"/>
  <c r="B25" i="14" l="1"/>
  <c r="B43" i="14" s="1"/>
</calcChain>
</file>

<file path=xl/sharedStrings.xml><?xml version="1.0" encoding="utf-8"?>
<sst xmlns="http://schemas.openxmlformats.org/spreadsheetml/2006/main" count="832" uniqueCount="553">
  <si>
    <t>ACTIVO</t>
  </si>
  <si>
    <t>Recaudaciones a Depositar</t>
  </si>
  <si>
    <t>PASIVO</t>
  </si>
  <si>
    <t>PATRIMONIO NETO</t>
  </si>
  <si>
    <t>TOTAL PASIVO Y PATRIMINIO NETO</t>
  </si>
  <si>
    <t>INGRESOS OPERACIONES</t>
  </si>
  <si>
    <t>- Por intermediación de acciones en rueda</t>
  </si>
  <si>
    <t>- Por intermediación de renta fija en rueda</t>
  </si>
  <si>
    <t>- Ingresos por Administración de cartera</t>
  </si>
  <si>
    <t>- Ingresos por Asesoria Financiera</t>
  </si>
  <si>
    <t>GASTOS OPERATIVOS</t>
  </si>
  <si>
    <t>RESULTADO OPERATIVO BRUTO</t>
  </si>
  <si>
    <t>Publicidad</t>
  </si>
  <si>
    <t>Servicios Personales</t>
  </si>
  <si>
    <t>Mantenimiento</t>
  </si>
  <si>
    <t>Alquileres</t>
  </si>
  <si>
    <t>Gastos Generales</t>
  </si>
  <si>
    <t xml:space="preserve">Seguros </t>
  </si>
  <si>
    <t>Multas</t>
  </si>
  <si>
    <t>Impuestos, Tasas y Contribuciones</t>
  </si>
  <si>
    <t>RESULTADO OPERATIVO NETO</t>
  </si>
  <si>
    <t>OTROS INGRESOS Y EGRESOS</t>
  </si>
  <si>
    <t>RESULTADOS FINANCIEROS</t>
  </si>
  <si>
    <t>Generados por activos</t>
  </si>
  <si>
    <t>Diferencias de Cambio</t>
  </si>
  <si>
    <t>Generados por pasivos</t>
  </si>
  <si>
    <t>RESULTADO EXTRAORDINARIO</t>
  </si>
  <si>
    <t>AJUSTE DE RESULTADO DE EJERCICIOS ANTERIORES</t>
  </si>
  <si>
    <t>Ingresos</t>
  </si>
  <si>
    <t>Egresos</t>
  </si>
  <si>
    <t>UTILIDAD</t>
  </si>
  <si>
    <t>IMPUESTO A LA RENTA</t>
  </si>
  <si>
    <t>RESULTADO DEL EJERCICIO</t>
  </si>
  <si>
    <t>Flujo de Efectivo por las Actividades Operativas</t>
  </si>
  <si>
    <t>Ingreso en efectivo por comisiones y otros</t>
  </si>
  <si>
    <t>Efectivo pagado a empleados</t>
  </si>
  <si>
    <t>Efectivo generado (usado por las actividades)</t>
  </si>
  <si>
    <t>Total de efectivo de las actividades operativas antes de cambios en los activos de operaciones</t>
  </si>
  <si>
    <t>(Aumento) disminución en los activos de operación</t>
  </si>
  <si>
    <t>Fondos colocados a corto plazo</t>
  </si>
  <si>
    <t>Aumento (disminución) en pasivos operativos</t>
  </si>
  <si>
    <t>Pago a Proveedores</t>
  </si>
  <si>
    <t>Efectivo neto de actividades de operación antes de impuestos</t>
  </si>
  <si>
    <t>Impuesto a la Renta</t>
  </si>
  <si>
    <t>Efectivo neto de actividades de operación</t>
  </si>
  <si>
    <t>Inversiones en otras empresas</t>
  </si>
  <si>
    <t>Inversiones temporarias</t>
  </si>
  <si>
    <t>Fondos con destino especial</t>
  </si>
  <si>
    <t>Compra de Propiedad, planta y equipo</t>
  </si>
  <si>
    <t>Adquisición de Acciones y Títulos de Deuda (Cartera Propia)</t>
  </si>
  <si>
    <t>Intereses percibidos</t>
  </si>
  <si>
    <t>Efectivo neto por (o usado) en actividades de inversión</t>
  </si>
  <si>
    <t>Flujo de Efectivo por las Actividades de Financiamiento</t>
  </si>
  <si>
    <t>Flujo de Efectivo por las Actividades de Inversión</t>
  </si>
  <si>
    <t>Aporte de capital</t>
  </si>
  <si>
    <t>Proveniente de préstamos y otras deudas</t>
  </si>
  <si>
    <t>Intereses pagados</t>
  </si>
  <si>
    <t>Efectivo neto en actividades de financiamiento</t>
  </si>
  <si>
    <t>Aumento (o disminición) neto de efectivo y sus equivalentes</t>
  </si>
  <si>
    <t>Efectivo y su equivalente al comienzo del período</t>
  </si>
  <si>
    <t>Efectivo y su equivalente al cierre del período</t>
  </si>
  <si>
    <t>MOVIMIENTOS</t>
  </si>
  <si>
    <t>CAPITAL</t>
  </si>
  <si>
    <t>A INTEGRAR</t>
  </si>
  <si>
    <t>INTEGRADO</t>
  </si>
  <si>
    <t>RESERVAS</t>
  </si>
  <si>
    <t>LEGAL</t>
  </si>
  <si>
    <t>FACULTATIVA</t>
  </si>
  <si>
    <t>DEL EJERCICIO</t>
  </si>
  <si>
    <t>TOTAL ACTIVO</t>
  </si>
  <si>
    <t>Ingresos Varios</t>
  </si>
  <si>
    <t>TOTAL</t>
  </si>
  <si>
    <t xml:space="preserve">Concepto </t>
  </si>
  <si>
    <t>Intereses Cobrados Extrabursátiles</t>
  </si>
  <si>
    <t>Ganancia en Operación Bursátil</t>
  </si>
  <si>
    <t>Intereses Cobrados Bursátiles</t>
  </si>
  <si>
    <t>Venta de Servicios Bursátiles</t>
  </si>
  <si>
    <t>Ganancia en Operación Extrabursátil</t>
  </si>
  <si>
    <t>Venta de Servicios Extrabursátiles</t>
  </si>
  <si>
    <t>TOTALES</t>
  </si>
  <si>
    <t>Otros Ingresos Operativos</t>
  </si>
  <si>
    <t>Dividendos Percibidos</t>
  </si>
  <si>
    <t>Aranceles Pagados a la CNV</t>
  </si>
  <si>
    <t>Comisiones pagadas</t>
  </si>
  <si>
    <t>Gastos no Deducibles</t>
  </si>
  <si>
    <t>Honorarios Profesionales</t>
  </si>
  <si>
    <t>Gastos de Asamblea</t>
  </si>
  <si>
    <t>Aguinaldo</t>
  </si>
  <si>
    <t>Combustibles y Lubricantes</t>
  </si>
  <si>
    <t>Gratificaciones Ley 285</t>
  </si>
  <si>
    <t>Uniformes al Personal</t>
  </si>
  <si>
    <t>Gastos Bancarios</t>
  </si>
  <si>
    <t>Intereses por Sobregiro</t>
  </si>
  <si>
    <t>Sueldos</t>
  </si>
  <si>
    <t>Aporte Patronal</t>
  </si>
  <si>
    <t>CONCEPTO</t>
  </si>
  <si>
    <t>Totales</t>
  </si>
  <si>
    <t>Otros Ingresos</t>
  </si>
  <si>
    <t>Otros Egresos</t>
  </si>
  <si>
    <t>Teléfonos y Comunicaciones</t>
  </si>
  <si>
    <t>Gastos de Escribanía</t>
  </si>
  <si>
    <t>Gastos y Útiles de Informática</t>
  </si>
  <si>
    <t>Energía Eléctrica</t>
  </si>
  <si>
    <t>IVA Gasto Deducible</t>
  </si>
  <si>
    <t>Bonificación Familiar</t>
  </si>
  <si>
    <t>Papelería y Útiles</t>
  </si>
  <si>
    <t>Capacitación personal</t>
  </si>
  <si>
    <t>Fondo de Garantía</t>
  </si>
  <si>
    <t>Aranceles Pagados a La SEN</t>
  </si>
  <si>
    <t>Canon SEPRELAD</t>
  </si>
  <si>
    <t>Tipo de cambio comprador</t>
  </si>
  <si>
    <t xml:space="preserve">Tipo de cambio vendedor       </t>
  </si>
  <si>
    <t>DETALLE</t>
  </si>
  <si>
    <t>MONEDA EXTRANJERA MONTO</t>
  </si>
  <si>
    <t>ACTIVOS CORRIENTES</t>
  </si>
  <si>
    <t>BANCOS</t>
  </si>
  <si>
    <t>Banco ITAU</t>
  </si>
  <si>
    <t>U$D</t>
  </si>
  <si>
    <t>Banco Continental</t>
  </si>
  <si>
    <t>Banco Regional</t>
  </si>
  <si>
    <t>Banco Sudameris</t>
  </si>
  <si>
    <t>CREDITOS</t>
  </si>
  <si>
    <t>Clientes Moneda Extranjera</t>
  </si>
  <si>
    <t>INVERSIONES TEMPORARIAS</t>
  </si>
  <si>
    <t xml:space="preserve">Titulos de Renta Fija CDA </t>
  </si>
  <si>
    <t xml:space="preserve">Titulos de Renta Fija BONO </t>
  </si>
  <si>
    <t>OBLIGACIONES COMERCIALES</t>
  </si>
  <si>
    <t>Proveedores Moneda Extranjera</t>
  </si>
  <si>
    <t>GANANCIAS POR VALUACIÓN DE ACTIVOS MONETARIOS EN MONEDA EXTRANJERA</t>
  </si>
  <si>
    <t>PÉRDIDAS POR VALUACIÓN  DE PASIVOS MONETARIOS EN MONEDA EXTRANJERA</t>
  </si>
  <si>
    <t>TIPO DE MONEDA</t>
  </si>
  <si>
    <t>MONTO USD</t>
  </si>
  <si>
    <t>Banco ITAU 700805688</t>
  </si>
  <si>
    <t>Banco ITAU 7700812608</t>
  </si>
  <si>
    <t>Banco Continental 53456309</t>
  </si>
  <si>
    <t>Banco Continental 76696402</t>
  </si>
  <si>
    <t>Vision Banco 900483585</t>
  </si>
  <si>
    <t>Banco Regional 7881548</t>
  </si>
  <si>
    <t>Banco Sudameris 28906017</t>
  </si>
  <si>
    <t>Financiera Solar 182965</t>
  </si>
  <si>
    <t>Banco Nacional de Fomento</t>
  </si>
  <si>
    <t>Banco ITAU 7050800413</t>
  </si>
  <si>
    <t>Banco Continental 17608406</t>
  </si>
  <si>
    <t>Banco Regional 7881549</t>
  </si>
  <si>
    <t>TOTAL DISPONIBILIDADES</t>
  </si>
  <si>
    <t>e)     Inversiones: Conformación, e indicación del criterio de valuación e inclusión de los importes de previsión por menor valor.</t>
  </si>
  <si>
    <t>INFORMACIÓN SOBRE EL DOCUMENTO Y EMISOR</t>
  </si>
  <si>
    <t>MONEDA</t>
  </si>
  <si>
    <t>INSTRUMENTO</t>
  </si>
  <si>
    <t>CANTIDAD DE TITULOS</t>
  </si>
  <si>
    <t>VALOR NOMINAL UNITARIO</t>
  </si>
  <si>
    <t>RESULTADO</t>
  </si>
  <si>
    <t>EMISOR</t>
  </si>
  <si>
    <t>CDA</t>
  </si>
  <si>
    <t>USD</t>
  </si>
  <si>
    <t>ACCIONES EN OTRAS EMPRESAS</t>
  </si>
  <si>
    <t>ACCIONES</t>
  </si>
  <si>
    <t>CUENTAS</t>
  </si>
  <si>
    <t>VALOR DE COSTO</t>
  </si>
  <si>
    <t>VALOR CONTABLE</t>
  </si>
  <si>
    <t>VALOR DE COTIZACION</t>
  </si>
  <si>
    <t>Inversiones Corrientes</t>
  </si>
  <si>
    <t>Saldo período actual</t>
  </si>
  <si>
    <t>Saldo ejercicio anterior</t>
  </si>
  <si>
    <t>Inversiones No Corrientes</t>
  </si>
  <si>
    <t>Saldo período actual G.</t>
  </si>
  <si>
    <t>Saldo ejercicio anterior G.</t>
  </si>
  <si>
    <t>ACCION DE LA BOLSA DE VALORES</t>
  </si>
  <si>
    <t>CANTIDAD</t>
  </si>
  <si>
    <t>VALOR NOMINAL</t>
  </si>
  <si>
    <t>1 (una)</t>
  </si>
  <si>
    <t>f)    Créditos</t>
  </si>
  <si>
    <t>DEUDORES POR INTERMEDIACION</t>
  </si>
  <si>
    <t xml:space="preserve">CONCEPTO </t>
  </si>
  <si>
    <t>Deudores por Intermediación Moneda Local - Servicios</t>
  </si>
  <si>
    <t>DEUDORES VARIOS</t>
  </si>
  <si>
    <t>g)      Bienes de Uso</t>
  </si>
  <si>
    <t>Equipo de Informatica</t>
  </si>
  <si>
    <t>Mejora en Propiedad de Terceros</t>
  </si>
  <si>
    <t>Rodados</t>
  </si>
  <si>
    <t>DEPRECIACIONES</t>
  </si>
  <si>
    <t>h)      Cargos diferidos</t>
  </si>
  <si>
    <t xml:space="preserve"> Los cargos diferidos se deben exponer desagregados de acuerdo al siguiente modelo:</t>
  </si>
  <si>
    <t>SALDO INCIAL</t>
  </si>
  <si>
    <t>SALDO</t>
  </si>
  <si>
    <t>AUMENTOS</t>
  </si>
  <si>
    <t>AMORTIZACIONES</t>
  </si>
  <si>
    <t>NETO FINAL</t>
  </si>
  <si>
    <t>i) Intangibles</t>
  </si>
  <si>
    <t>j) Otros Activos Corrientes y No Corrientes</t>
  </si>
  <si>
    <t>Impuesto al Valor Agregado</t>
  </si>
  <si>
    <t>Seguros a Vencer</t>
  </si>
  <si>
    <t>INSTITUCIÓN</t>
  </si>
  <si>
    <t>Gratificación Especial Ley 285/93</t>
  </si>
  <si>
    <t>n)      Administración de Cartera (corto y largo plazo)</t>
  </si>
  <si>
    <t>o) Cuentas a pagar a personas y empresas relacionadas (corto y largo plazo)</t>
  </si>
  <si>
    <t>NOMBRE</t>
  </si>
  <si>
    <t>RELACION</t>
  </si>
  <si>
    <t>TIPO DE OPERACIÓN</t>
  </si>
  <si>
    <t>ANTIGÜEDAD DE LA DEUDA</t>
  </si>
  <si>
    <t>VENCIMIENTO</t>
  </si>
  <si>
    <t>p)     Obligac. por contrato de Underwriting (corto y largo plazo)</t>
  </si>
  <si>
    <t>PLAZO DE VENCIMIENTO DEL CONTRATO</t>
  </si>
  <si>
    <t>q)      Otros Pasivos Corrientes y No Corrientes</t>
  </si>
  <si>
    <t>Operaciones a Liquidar</t>
  </si>
  <si>
    <t>r)      Saldos y transacciones con personas y empresas relacionadas  (Corriente y No Corriente)</t>
  </si>
  <si>
    <t>Página 9 de 10</t>
  </si>
  <si>
    <t xml:space="preserve">NOMBRE </t>
  </si>
  <si>
    <t>SALDOS</t>
  </si>
  <si>
    <t>s)      Resultado con personas y empresas vinculadas</t>
  </si>
  <si>
    <t>PERSONA O EMPRESA RELACIONADA</t>
  </si>
  <si>
    <t>TOTAL DE INGRESOS</t>
  </si>
  <si>
    <t>t)      Patrimonio</t>
  </si>
  <si>
    <t>DISMINUCIÓN</t>
  </si>
  <si>
    <t>Capital Integrado</t>
  </si>
  <si>
    <t>Reserva de Revaluo</t>
  </si>
  <si>
    <t>Reserva Legal</t>
  </si>
  <si>
    <t>Reserva Facultativa</t>
  </si>
  <si>
    <t>Revaluo de acciones al inicio</t>
  </si>
  <si>
    <t>Resultados Acumulados</t>
  </si>
  <si>
    <t>Resultados del Ejercicio</t>
  </si>
  <si>
    <t>u)      Previsiones</t>
  </si>
  <si>
    <t>DISMINUCION</t>
  </si>
  <si>
    <t>- DEDUCIDAS DEL ACTIVO</t>
  </si>
  <si>
    <t>- INCLUIDAS EN EL PASIVO</t>
  </si>
  <si>
    <t>v)      INGRESOS OPERATIVOS</t>
  </si>
  <si>
    <t>w)  Otros Gastos Operativos, de Comercialización y de Administración</t>
  </si>
  <si>
    <t>x)  Otros Ingresos y Egresos</t>
  </si>
  <si>
    <t>y) RESULTADOS FINANCIEROS</t>
  </si>
  <si>
    <t>z)      Resultados Extraordinarios</t>
  </si>
  <si>
    <t>6) Informacion referente a contingencias y compromisos</t>
  </si>
  <si>
    <t>a)Compromisos Directos:</t>
  </si>
  <si>
    <t>b) Contingencias Legales:</t>
  </si>
  <si>
    <t>c) Garantias Constituidas:</t>
  </si>
  <si>
    <t>Garantías</t>
  </si>
  <si>
    <t>Monto Asegurado</t>
  </si>
  <si>
    <t>Forma de Constitución</t>
  </si>
  <si>
    <t>7) Hechos Posteriores al cierre del Ejercicio</t>
  </si>
  <si>
    <t>No existen hechos posteriores al cierre del ejercicio que impliquen alteraciones significativas a la estructura patrimonial y resultado del ejercicio.</t>
  </si>
  <si>
    <t>8) Limitacion a la Libre Disponibilidad de los activos o del patrimonio y cualquier restriccion al derecho de propiedad.</t>
  </si>
  <si>
    <t>La firma cuenta  con la libre disposicion  de su patrimonio.</t>
  </si>
  <si>
    <t>9) Cambios Contables</t>
  </si>
  <si>
    <t>No Aplicable</t>
  </si>
  <si>
    <t>10) Restricciones para Distribucion  de Utilidades</t>
  </si>
  <si>
    <t>11) Sanciones</t>
  </si>
  <si>
    <t>No Posee sanciones con la Comision Nacional de Valores u otras entidades fiscalizadoras.</t>
  </si>
  <si>
    <t xml:space="preserve"> PASIVO CORRIENTE</t>
  </si>
  <si>
    <t xml:space="preserve"> Provisiones</t>
  </si>
  <si>
    <t xml:space="preserve"> Impuesto a la Renta a Pagar</t>
  </si>
  <si>
    <t xml:space="preserve"> Otros Pasivos</t>
  </si>
  <si>
    <t xml:space="preserve"> TOTAL PASIVO CORRIENTE</t>
  </si>
  <si>
    <t xml:space="preserve"> TOTAL PASIVO</t>
  </si>
  <si>
    <t xml:space="preserve"> TOTAL PATRIMONIO NETO</t>
  </si>
  <si>
    <t>RESULTADOS</t>
  </si>
  <si>
    <t>ACUMULADOS</t>
  </si>
  <si>
    <t xml:space="preserve">ESTADO DE VARIACION DE PATRIMONIO NETO                                                                                                                   </t>
  </si>
  <si>
    <t>Dieta de Directorio</t>
  </si>
  <si>
    <t>Financiera El Comercio</t>
  </si>
  <si>
    <t>Anticipo Impuesto a la Renta</t>
  </si>
  <si>
    <t>Bono Electrónico</t>
  </si>
  <si>
    <t xml:space="preserve"> Aportes y Retenciones a Pagar</t>
  </si>
  <si>
    <t>TOTAL DE EGRESOS</t>
  </si>
  <si>
    <t>Total del Periodo Actual</t>
  </si>
  <si>
    <t>Total del Periodo Anterior</t>
  </si>
  <si>
    <t>SUSCRIPTO</t>
  </si>
  <si>
    <t>Garantia de Desempeño de Profesión</t>
  </si>
  <si>
    <t>Vigencia</t>
  </si>
  <si>
    <t>Diferencia de Cambio</t>
  </si>
  <si>
    <t>Retencion Impuesto al Valor Agregado</t>
  </si>
  <si>
    <t>Cuentas</t>
  </si>
  <si>
    <t>Altas</t>
  </si>
  <si>
    <t>Bajas</t>
  </si>
  <si>
    <t>Revaluo del Periodo</t>
  </si>
  <si>
    <t>Muebles y Utiles</t>
  </si>
  <si>
    <t>Maquinas y Equipos de oficina</t>
  </si>
  <si>
    <t>Acumulado al Cierre</t>
  </si>
  <si>
    <t>Refrigerio</t>
  </si>
  <si>
    <t>Auditoria Externa</t>
  </si>
  <si>
    <t>Banco Continental 34068203</t>
  </si>
  <si>
    <t>Banco Continental 71629001</t>
  </si>
  <si>
    <t>PERIODO ACTUAL USD (En Guaraníes)</t>
  </si>
  <si>
    <t>Membresia Mercado Futuro</t>
  </si>
  <si>
    <t>Garantia Mercado Futuro</t>
  </si>
  <si>
    <t>₲</t>
  </si>
  <si>
    <t>Sub Total Cuentas Propias</t>
  </si>
  <si>
    <t>Cuentas Compensadoras</t>
  </si>
  <si>
    <t>Sub Total Cuentas Compensadoras</t>
  </si>
  <si>
    <t>Fondo Fijo</t>
  </si>
  <si>
    <r>
      <t>d) DISPONIBILIDADES:</t>
    </r>
    <r>
      <rPr>
        <sz val="12"/>
        <rFont val="Arial"/>
        <family val="2"/>
      </rPr>
      <t xml:space="preserve"> El rubro se encuentra compuesto de la siguiente manera:</t>
    </r>
  </si>
  <si>
    <t>Total Caja</t>
  </si>
  <si>
    <t>Total Bancos</t>
  </si>
  <si>
    <t>Citibank 5198720013</t>
  </si>
  <si>
    <t>c) DIFERENCIA DE CAMBIO EN MONEDA EXTRANJERA</t>
  </si>
  <si>
    <t>PASIVOS EN MONEDA EXTRANJERA</t>
  </si>
  <si>
    <t xml:space="preserve">          ACTIVOS EN MONEDA EXTRANJERA</t>
  </si>
  <si>
    <r>
      <t>d.1) CAJA:</t>
    </r>
    <r>
      <rPr>
        <sz val="12"/>
        <rFont val="Calibri"/>
        <family val="2"/>
        <scheme val="minor"/>
      </rPr>
      <t xml:space="preserve"> Representa las monedas y billetes existentes en la empresa y cuya composición es:</t>
    </r>
  </si>
  <si>
    <r>
      <t xml:space="preserve">d.2) BANCOS: </t>
    </r>
    <r>
      <rPr>
        <sz val="12"/>
        <rFont val="Arial"/>
        <family val="2"/>
      </rPr>
      <t xml:space="preserve">Representa los fondos disponibles en cta, corriente y ahorros a la vista tanto de </t>
    </r>
  </si>
  <si>
    <t>BANCO CONTINENTAL S.A.E.C.A.</t>
  </si>
  <si>
    <t>TRACTOPAR S.A.E.</t>
  </si>
  <si>
    <t>BOLSA DE VALORES Y PROD. ASUNCION S.A.</t>
  </si>
  <si>
    <t>Acciones</t>
  </si>
  <si>
    <t>Total al 31/12/2017</t>
  </si>
  <si>
    <t>Total al 31/12/2018</t>
  </si>
  <si>
    <r>
      <t xml:space="preserve">CORTO PLAZO      </t>
    </r>
    <r>
      <rPr>
        <b/>
        <sz val="11"/>
        <rFont val="Calibri"/>
        <family val="2"/>
      </rPr>
      <t>₲</t>
    </r>
  </si>
  <si>
    <r>
      <t xml:space="preserve">LARGO PLAZO      </t>
    </r>
    <r>
      <rPr>
        <b/>
        <sz val="11"/>
        <rFont val="Calibri"/>
        <family val="2"/>
      </rPr>
      <t>₲</t>
    </r>
  </si>
  <si>
    <t>DOCUMENTOS Y CUENTAS POR COBRAR</t>
  </si>
  <si>
    <t>N/A</t>
  </si>
  <si>
    <t>Totales al 31/12/2017</t>
  </si>
  <si>
    <t>Totales al 31/12/2018</t>
  </si>
  <si>
    <t>Anticipo a Proveedores</t>
  </si>
  <si>
    <t>Suscripciones a Devengar</t>
  </si>
  <si>
    <t>Proveedores Moneda Nacional</t>
  </si>
  <si>
    <r>
      <t xml:space="preserve">CORTO PLAZO </t>
    </r>
    <r>
      <rPr>
        <b/>
        <sz val="10"/>
        <rFont val="Calibri"/>
        <family val="2"/>
      </rPr>
      <t>₲</t>
    </r>
  </si>
  <si>
    <r>
      <t xml:space="preserve">LARGO PLAZO </t>
    </r>
    <r>
      <rPr>
        <b/>
        <sz val="10"/>
        <rFont val="Calibri"/>
        <family val="2"/>
      </rPr>
      <t>₲</t>
    </r>
  </si>
  <si>
    <t>RELACIÓN</t>
  </si>
  <si>
    <t>TIPO DE     RELACIÓN</t>
  </si>
  <si>
    <t>CORTO PLAZO ₲</t>
  </si>
  <si>
    <t>LARGO PLAZO ₲</t>
  </si>
  <si>
    <t>Ingresos a Realizar</t>
  </si>
  <si>
    <r>
      <t xml:space="preserve">CORRIENTE </t>
    </r>
    <r>
      <rPr>
        <b/>
        <sz val="10"/>
        <rFont val="Calibri"/>
        <family val="2"/>
      </rPr>
      <t>₲</t>
    </r>
  </si>
  <si>
    <r>
      <t xml:space="preserve">NO CORRIENTE  </t>
    </r>
    <r>
      <rPr>
        <b/>
        <sz val="10"/>
        <rFont val="Calibri"/>
        <family val="2"/>
      </rPr>
      <t>₲</t>
    </r>
  </si>
  <si>
    <r>
      <t xml:space="preserve">PERIODO ACTUAL </t>
    </r>
    <r>
      <rPr>
        <b/>
        <sz val="10"/>
        <rFont val="Calibri"/>
        <family val="2"/>
      </rPr>
      <t>₲</t>
    </r>
  </si>
  <si>
    <r>
      <t xml:space="preserve">PERIODO ANTERIOR </t>
    </r>
    <r>
      <rPr>
        <b/>
        <sz val="10"/>
        <rFont val="Calibri"/>
        <family val="2"/>
      </rPr>
      <t>₲</t>
    </r>
  </si>
  <si>
    <t>Prima de Acciones</t>
  </si>
  <si>
    <t>SALDO AL</t>
  </si>
  <si>
    <t>Servicio de Limpieza</t>
  </si>
  <si>
    <t>Gastos de Representación</t>
  </si>
  <si>
    <t>Seguro Medico del Personal</t>
  </si>
  <si>
    <t>Gasto por Reimpresión de Acciones</t>
  </si>
  <si>
    <t>Pérdida en Operaciones</t>
  </si>
  <si>
    <t>Pérdida por Reporto</t>
  </si>
  <si>
    <t>Remuneración Personal Superior</t>
  </si>
  <si>
    <t xml:space="preserve">Otras Gratificaciones </t>
  </si>
  <si>
    <t>Pre Aviso</t>
  </si>
  <si>
    <t>Indemnizaciones</t>
  </si>
  <si>
    <t xml:space="preserve">     INTERESES COBRADOS</t>
  </si>
  <si>
    <t xml:space="preserve">     INTERESES PAGADOS</t>
  </si>
  <si>
    <t>Intereses Pagados por Préstamos</t>
  </si>
  <si>
    <t xml:space="preserve">                               INGRESOS EXTRAORDINARIOS</t>
  </si>
  <si>
    <t xml:space="preserve">                             EGRESOS EXTRAORDINARIOS</t>
  </si>
  <si>
    <t>Acreedores Varios</t>
  </si>
  <si>
    <t>GASTOS DE ADMINISTRACIÓN</t>
  </si>
  <si>
    <t>GASTOS DE COMERCIALIZACIÓN</t>
  </si>
  <si>
    <t>Previsión, Amortización y Depreciaciones</t>
  </si>
  <si>
    <r>
      <t xml:space="preserve">Otros Gastos de Administración </t>
    </r>
    <r>
      <rPr>
        <b/>
        <sz val="10"/>
        <color theme="1"/>
        <rFont val="Calibri"/>
        <family val="2"/>
        <scheme val="minor"/>
      </rPr>
      <t>(Nota 5.w)</t>
    </r>
  </si>
  <si>
    <t>- Por Intermediación de Acciones en Rueda</t>
  </si>
  <si>
    <t>- Por Intermediación de Renta Fija en Rueda</t>
  </si>
  <si>
    <t>Comisiones por Operaciones Fuera de Rueda</t>
  </si>
  <si>
    <t>Comisiones por Operaciones en Rueda</t>
  </si>
  <si>
    <t>Comisiones por Contratos de Colocación Primaria</t>
  </si>
  <si>
    <t>- Comisiones por Contratos de Colocación Primaria de Acciones</t>
  </si>
  <si>
    <t>- Comisiones por Contratos de Colocación Primaria en Renta Fija</t>
  </si>
  <si>
    <t>- Ingresos por Custodia de Valores</t>
  </si>
  <si>
    <t>- Ingresos por Intereses y Dividendos de Cartera Propia</t>
  </si>
  <si>
    <t>- Ingresos por Venta de Cartera Propia</t>
  </si>
  <si>
    <t>- Ingresos por Venta de Cartera Propia a Personas y Empresas Relacionadas</t>
  </si>
  <si>
    <t>- Ingresos por Operaciones y Servicios a Personas Relacionadas</t>
  </si>
  <si>
    <t>Gastos por Comisiones y Servicios</t>
  </si>
  <si>
    <t>Aranceles por Negociación Bolsa de Valores</t>
  </si>
  <si>
    <t>Folletos e Impresiones</t>
  </si>
  <si>
    <t xml:space="preserve"> Otros Ingresos</t>
  </si>
  <si>
    <r>
      <t xml:space="preserve"> Otros Egresos </t>
    </r>
    <r>
      <rPr>
        <b/>
        <sz val="10"/>
        <color theme="1"/>
        <rFont val="Calibri"/>
        <family val="2"/>
        <scheme val="minor"/>
      </rPr>
      <t>(Nota 5.x)</t>
    </r>
  </si>
  <si>
    <t>Ingresos Extraordinarios</t>
  </si>
  <si>
    <r>
      <t xml:space="preserve">Egresos Extraordinarios </t>
    </r>
    <r>
      <rPr>
        <b/>
        <sz val="10"/>
        <color theme="1"/>
        <rFont val="Calibri"/>
        <family val="2"/>
        <scheme val="minor"/>
      </rPr>
      <t>(Nota 5.z)</t>
    </r>
  </si>
  <si>
    <t xml:space="preserve">PRIMA </t>
  </si>
  <si>
    <t>R. ACCIONES</t>
  </si>
  <si>
    <r>
      <rPr>
        <b/>
        <sz val="11"/>
        <color theme="1"/>
        <rFont val="Calibri"/>
        <family val="2"/>
        <scheme val="minor"/>
      </rPr>
      <t xml:space="preserve">(Expresado en Guaraníes) </t>
    </r>
    <r>
      <rPr>
        <b/>
        <sz val="13"/>
        <color theme="1"/>
        <rFont val="Calibri"/>
        <family val="2"/>
        <scheme val="minor"/>
      </rPr>
      <t xml:space="preserve">      </t>
    </r>
  </si>
  <si>
    <t>REVALÚO</t>
  </si>
  <si>
    <t xml:space="preserve">  Saldo al incio del ejercicio</t>
  </si>
  <si>
    <t xml:space="preserve">  Movimientos subsecuentes</t>
  </si>
  <si>
    <t xml:space="preserve">  Transferencia a Dividendos a Pagar</t>
  </si>
  <si>
    <t xml:space="preserve">  Resultado del Ejercicio</t>
  </si>
  <si>
    <t>TOTAL PASIVO</t>
  </si>
  <si>
    <t>VALOR LIBRO</t>
  </si>
  <si>
    <t>VALOR ÚLTIMO REMATE</t>
  </si>
  <si>
    <t>VALORES DE ORIGEN</t>
  </si>
  <si>
    <t>CORTO PLAZO      ₲</t>
  </si>
  <si>
    <t>LARGO PLAZO      ₲</t>
  </si>
  <si>
    <t>l)        Documentos y Cuentas por Pagar</t>
  </si>
  <si>
    <t>m)        Acreedores por Intermediación</t>
  </si>
  <si>
    <t>n)    Acreedores Varios</t>
  </si>
  <si>
    <r>
      <t xml:space="preserve">Otros Gastos Operativos </t>
    </r>
    <r>
      <rPr>
        <b/>
        <sz val="10"/>
        <color theme="1"/>
        <rFont val="Calibri"/>
        <family val="2"/>
        <scheme val="minor"/>
      </rPr>
      <t>(Nota 5.w.1)</t>
    </r>
  </si>
  <si>
    <r>
      <t xml:space="preserve">Otros Gastos de Comercialización </t>
    </r>
    <r>
      <rPr>
        <b/>
        <sz val="10"/>
        <color theme="1"/>
        <rFont val="Calibri"/>
        <family val="2"/>
        <scheme val="minor"/>
      </rPr>
      <t>(Nota 5.w.3)</t>
    </r>
  </si>
  <si>
    <r>
      <t xml:space="preserve">Intereses Cobrados </t>
    </r>
    <r>
      <rPr>
        <b/>
        <sz val="10"/>
        <color theme="1"/>
        <rFont val="Calibri"/>
        <family val="2"/>
        <scheme val="minor"/>
      </rPr>
      <t>(Nota 5.y.1)</t>
    </r>
  </si>
  <si>
    <r>
      <t xml:space="preserve">Intereses Pagados </t>
    </r>
    <r>
      <rPr>
        <b/>
        <sz val="10"/>
        <color theme="1"/>
        <rFont val="Calibri"/>
        <family val="2"/>
        <scheme val="minor"/>
      </rPr>
      <t>(Nota 5.y.2)</t>
    </r>
  </si>
  <si>
    <t>Aranceles Pagados a la BVPASA.</t>
  </si>
  <si>
    <t>Citibank 5198720021</t>
  </si>
  <si>
    <t>BANCO REGIONAL S.A.E.C.A.</t>
  </si>
  <si>
    <t>BANCO RIO S.A.E.C.A.</t>
  </si>
  <si>
    <t xml:space="preserve">     propias y de clientes, tanto en dólares como en guaraníes:</t>
  </si>
  <si>
    <r>
      <t xml:space="preserve"> Acreedores por Intermediación </t>
    </r>
    <r>
      <rPr>
        <b/>
        <sz val="8"/>
        <color theme="1"/>
        <rFont val="Calibri"/>
        <family val="2"/>
        <scheme val="minor"/>
      </rPr>
      <t>(Nota 5.m)</t>
    </r>
  </si>
  <si>
    <r>
      <t xml:space="preserve"> Acreedores Varios</t>
    </r>
    <r>
      <rPr>
        <i/>
        <sz val="8"/>
        <color theme="1"/>
        <rFont val="Calibri"/>
        <family val="2"/>
        <scheme val="minor"/>
      </rPr>
      <t xml:space="preserve"> </t>
    </r>
    <r>
      <rPr>
        <b/>
        <sz val="8"/>
        <color theme="1"/>
        <rFont val="Calibri"/>
        <family val="2"/>
        <scheme val="minor"/>
      </rPr>
      <t>(Nota 5.n)</t>
    </r>
  </si>
  <si>
    <r>
      <t xml:space="preserve"> Otros Pasivos Corrientes </t>
    </r>
    <r>
      <rPr>
        <b/>
        <sz val="8"/>
        <color theme="1"/>
        <rFont val="Calibri"/>
        <family val="2"/>
        <scheme val="minor"/>
      </rPr>
      <t>(Nota 5.q)</t>
    </r>
  </si>
  <si>
    <r>
      <t xml:space="preserve"> PATRIMONIO NETO</t>
    </r>
    <r>
      <rPr>
        <b/>
        <i/>
        <sz val="8"/>
        <color theme="1"/>
        <rFont val="Calibri"/>
        <family val="2"/>
        <scheme val="minor"/>
      </rPr>
      <t xml:space="preserve"> </t>
    </r>
    <r>
      <rPr>
        <b/>
        <sz val="8"/>
        <color theme="1"/>
        <rFont val="Calibri"/>
        <family val="2"/>
        <scheme val="minor"/>
      </rPr>
      <t>(Nota 5.t)</t>
    </r>
  </si>
  <si>
    <t>Las notas que se acompañan forman parte integrante de los Estados Financieros.</t>
  </si>
  <si>
    <t>NOTA A LOS ESTADOS CONTABLES</t>
  </si>
  <si>
    <t>1.	 CONSIDERACIONES DE LOS ESTADOS CONTABLES</t>
  </si>
  <si>
    <t>2.    INFORMACION BASICA DE LA EMPRESA</t>
  </si>
  <si>
    <t>2.1.	Naturaleza Jurídica de las Actividades de la Sociedad:</t>
  </si>
  <si>
    <t xml:space="preserve">La sociedad ha sido constituida legalmente bajo las leyes de la República del Paraguay, bajo la denominación de AVANTGARDE CASA DE BOLSA S.A. Constitución formalizada ante el Escribano Público Luis Enrique Peroni por medio de la Escritura Pública Nº 400 en fecha 9 de Julio de 2008. Asimismo, se encuentra inscripta en los Registros Públicos de Comercio, bajo el Nº 590 serie E folio 6.395 y siguientes, de la sección contratos de fecha 5 de agosto de 2008; e inscripta en la Comisión Nacional de Valores por medio de la Resolución Nº 1145/2008, bajo el Código CB 019.	
Inscripta en la Bolsa de Valores y Productos de Asunción S.A. por medio de la Resolución Nº 818/2008 de fecha 3 de diciembre de 2008. Posteriormente, en fecha 15 de marzo de 2013 según Acta de Asamblea se decidió el cambio de denominación por AVALON CASA DE BOLSA S.A., la que fuera formalizada ante el Escribano Público Luis Enrique Peroni mediante la Escritura Pública Nº 208 e inscripta en los Registros Públicos de Comercio bajo el Nº 245 Serie H folio 1809 y siguientes de fecha 23 de agosto de 2013 y la modificación de los estatutos sociales por medio de la Escritura Pública N° 173 de fecha 15 de octubre de 2015 e inscripta en los Registros Públicos de Comercio bajo Nº 01 Folio 01.
</t>
  </si>
  <si>
    <t>2.2.	Participación en Otras Empresas:</t>
  </si>
  <si>
    <t>AVALON CASA DE BOLSA S.A., al cierre del periodo considerado cuenta con participación en la Bolsa de Valores y Productos Asunción S.A. (BVPASA) de acuerdo a lo establecido en la Ley Nº 5.810/2017 “Mercado de Valores”.</t>
  </si>
  <si>
    <t>3)	PRINCIPALES POLITICAS Y PRACTICAS CONTABLES APLICADAS</t>
  </si>
  <si>
    <t>3.1.	Base de preparación de los Estados Contables:</t>
  </si>
  <si>
    <t>Los Estados Financieros han sido preparados de acuerdo a las normas establecidas por la Comisión Nacional de Valores y los Principios de Contabilidad generalmente Aceptados aplicables en su caso.</t>
  </si>
  <si>
    <t>3.2.	Criterio de Valuación:</t>
  </si>
  <si>
    <t>Los Bienes del Activo Fijo se han registrados a su costo de adquisición, menos las depreciaciones acumuladas, cuyos valores se hallan revaluados al 31/12/2019 de acuerdo con lo establecido en el Art. 12 de la Ley N° 125/1991, T.A. por la Ley Nº 2421/2004 y su reglamentación.</t>
  </si>
  <si>
    <t>Las cuentas en moneda extranjera se han valuado a su valor de cotización al cierre diario, de acuerdo a las disposiciones de la Subsecretaria de Estado de Tributación (SET), Ley Nº 125/1991, T.A. por Ley Nº 2.421/2004. Los Estados Financieros no reconocen en forma integral los efectos de la inflación en la situación patrimonial y financiera de la sociedad, en los resultados de sus operaciones en atención a que la corrección monetaria no constituye una práctica contable aceptada en la República Paraguay.</t>
  </si>
  <si>
    <t>3.3. Política de Constitución de Previsiones:</t>
  </si>
  <si>
    <t>La previsión por menor valor se realiza considerando el atraso en los pagos de los intereses por parte del Emisor.</t>
  </si>
  <si>
    <t xml:space="preserve">3.4. Política de Depreciación: </t>
  </si>
  <si>
    <t>Los Bienes del Activo Fijo son depreciados por el sistema de línea recta en función a los años de vida útil estimados en las normativas de la Subsecretaria de Estado de Tributación (SET).</t>
  </si>
  <si>
    <t>3.5 Política de Reconocimiento de Ingresos y Gastos:</t>
  </si>
  <si>
    <t>Los ingresos son reconocidos con base en el criterio de lo devengado, de conformidad con lo propuesto por los Principios de Contabilidad Generalmente Aceptados y las normas de la Comisión Nacional de Valores y que fueron aplicados por la Alta Dirección en forma uniforme de un ejercicio financiero a otro.</t>
  </si>
  <si>
    <t xml:space="preserve">3.6 Flujo de Efectivo  </t>
  </si>
  <si>
    <t>El flujo de efectivo fue elaborado por el método directo, criterio contemplados en los Principios de Contabilidad Generalmente Aceptados .</t>
  </si>
  <si>
    <t>3.7 Normas aplicadas para la Consolidación de los Estados Financieros</t>
  </si>
  <si>
    <t>La Sociedad no consolida los Estados Financieros, pues no es controlante de ninguna otra sociedad.</t>
  </si>
  <si>
    <t xml:space="preserve">3.8 Gastos de Constitución y Organización </t>
  </si>
  <si>
    <t>No cuenta con partidas que exponer en este ítem.</t>
  </si>
  <si>
    <t>4)  CAMBIO DE POLITICAS Y PROCEDIMIENTOS DE CONTABILIDAD</t>
  </si>
  <si>
    <t>La Alta Administración de la Sociedad no ha cambiado, ni tiene previsto cambiar o modificar las políticas y/o procedimientos contables, y las mantiene en forma uniforme de un ejercicio financiero a otro.</t>
  </si>
  <si>
    <t>5) CRITERIOS ESPECIFICOS DE VALUACION</t>
  </si>
  <si>
    <t xml:space="preserve">      a) VALUACION EN MONEDA EXTRANJERA</t>
  </si>
  <si>
    <t xml:space="preserve">      b) POSICION EN MONEDA EXTRANJERA</t>
  </si>
  <si>
    <t>TIPO DE CAMBIO AL 31/12/2019</t>
  </si>
  <si>
    <t>EQUIVALENTE EN ₲ AL 31/12/2019</t>
  </si>
  <si>
    <t>Banco RIO</t>
  </si>
  <si>
    <t>Bancop</t>
  </si>
  <si>
    <t>Citibank Paraguay</t>
  </si>
  <si>
    <t>Banco BBVA</t>
  </si>
  <si>
    <t>CAMBIO CIERRE AL 31/12/2019</t>
  </si>
  <si>
    <t>MONTO AJUSTADO  AL 31/12/2019</t>
  </si>
  <si>
    <t>SALDO AL 31/12/2019</t>
  </si>
  <si>
    <t>Banco Rio 1874600</t>
  </si>
  <si>
    <t>Banco BASA 100021204</t>
  </si>
  <si>
    <t>Banco Familiar 1889576</t>
  </si>
  <si>
    <t>Bancop 410057495</t>
  </si>
  <si>
    <t>Banco Continental 769245</t>
  </si>
  <si>
    <t>Banco RIO 01-00187460-08</t>
  </si>
  <si>
    <t>Bancop 410063533</t>
  </si>
  <si>
    <t>Banco Continental 25642603</t>
  </si>
  <si>
    <t>Banco BBVA Gs</t>
  </si>
  <si>
    <t>Banco BBVA 2101047322</t>
  </si>
  <si>
    <t>Banco RIO 844460-2 Gs</t>
  </si>
  <si>
    <t>BANCO BASA S.A.</t>
  </si>
  <si>
    <t>TOTAL PERIODO AL 31/12/2019</t>
  </si>
  <si>
    <t>Saldo período al 31/12/2019</t>
  </si>
  <si>
    <t>Total al 31/12/2019</t>
  </si>
  <si>
    <r>
      <t xml:space="preserve">Total actual </t>
    </r>
    <r>
      <rPr>
        <b/>
        <strike/>
        <sz val="11"/>
        <rFont val="Calibri"/>
        <family val="2"/>
      </rPr>
      <t>₲</t>
    </r>
  </si>
  <si>
    <r>
      <t xml:space="preserve">Total anterior </t>
    </r>
    <r>
      <rPr>
        <b/>
        <strike/>
        <sz val="11"/>
        <rFont val="Calibri"/>
        <family val="2"/>
      </rPr>
      <t>₲</t>
    </r>
  </si>
  <si>
    <t>Saldos al 31/12/2019</t>
  </si>
  <si>
    <t>Totales al 31/12/2019</t>
  </si>
  <si>
    <t>Acumuladas al 31/12/2019</t>
  </si>
  <si>
    <t>Aranceles Pagados A Devengar</t>
  </si>
  <si>
    <t>Licencias Informáticas</t>
  </si>
  <si>
    <r>
      <t>k)  </t>
    </r>
    <r>
      <rPr>
        <b/>
        <sz val="11"/>
        <color rgb="FFFF0000"/>
        <rFont val="Calibri"/>
        <family val="2"/>
        <scheme val="minor"/>
      </rPr>
      <t>  </t>
    </r>
    <r>
      <rPr>
        <b/>
        <sz val="11"/>
        <rFont val="Calibri"/>
        <family val="2"/>
        <scheme val="minor"/>
      </rPr>
      <t>  Préstamos Financieros a corto y largo plazo</t>
    </r>
  </si>
  <si>
    <t>Operaciones a liquidar</t>
  </si>
  <si>
    <t>Aguinaldo a Pagar</t>
  </si>
  <si>
    <t>Otras gratificaciones a pagar</t>
  </si>
  <si>
    <t>SALDO 31/12/2019</t>
  </si>
  <si>
    <t>v1) Ingresos por Intereses y Dividendos de Cartera Propia</t>
  </si>
  <si>
    <t xml:space="preserve">v2) Ingresos por operaciones y servicios </t>
  </si>
  <si>
    <t>Descuentos obtenidos</t>
  </si>
  <si>
    <t xml:space="preserve">Desafectación previsiones </t>
  </si>
  <si>
    <t>No Registra</t>
  </si>
  <si>
    <t>31.12.2019 al 31.12.2020</t>
  </si>
  <si>
    <t>Póliza emitida por Patria S.A. de Seguros y Reaseguros.</t>
  </si>
  <si>
    <t>Banco Continental SAECA</t>
  </si>
  <si>
    <t>Banco RIO SAECA</t>
  </si>
  <si>
    <t xml:space="preserve">Expensas - Edificio </t>
  </si>
  <si>
    <t>Servicios fibra optica</t>
  </si>
  <si>
    <t>NUCLEO SAECA</t>
  </si>
  <si>
    <t>Aporte p/futura capitalización</t>
  </si>
  <si>
    <t>Garantia de alquiler</t>
  </si>
  <si>
    <t>Intereses a vencer</t>
  </si>
  <si>
    <t>Suscripciones</t>
  </si>
  <si>
    <t>Dividendos pagados</t>
  </si>
  <si>
    <t>SALDO AL 30/09/2020</t>
  </si>
  <si>
    <t>Los Estados Financieros  al 30 de Setiembre de 2020  fueron aprobados por el Directorio.</t>
  </si>
  <si>
    <t>TIPO DE CAMBIO AL 30/09/2020</t>
  </si>
  <si>
    <t>EQUIVALENTE EN ₲ AL 30/09/2020</t>
  </si>
  <si>
    <t>Cuentas por Cobrar</t>
  </si>
  <si>
    <r>
      <t xml:space="preserve">EQUIVALENTE EN </t>
    </r>
    <r>
      <rPr>
        <b/>
        <sz val="10"/>
        <rFont val="Calibri"/>
        <family val="2"/>
      </rPr>
      <t>₲</t>
    </r>
    <r>
      <rPr>
        <b/>
        <sz val="10"/>
        <rFont val="Calibri"/>
        <family val="2"/>
        <scheme val="minor"/>
      </rPr>
      <t xml:space="preserve"> AL 30/09/2020</t>
    </r>
  </si>
  <si>
    <t>CAMBIO CIERRE AL 30/09/2020</t>
  </si>
  <si>
    <t>MONTO AJUSTADO  AL 30/09/2020</t>
  </si>
  <si>
    <t>TOTAL PERIODO AL 30/09/2020</t>
  </si>
  <si>
    <t>Saldo período al 30/09/2020</t>
  </si>
  <si>
    <t>Totales al 30/09/2020</t>
  </si>
  <si>
    <t>Total al 30/09/2020</t>
  </si>
  <si>
    <t>SALDO 30/09/2020</t>
  </si>
  <si>
    <t>Banco Continental 19008407</t>
  </si>
  <si>
    <t>Banco RIO 08-839941-08</t>
  </si>
  <si>
    <t>FIC S.A. DE FINANZAS</t>
  </si>
  <si>
    <t>VISION BANCO S.A.E.C.A.</t>
  </si>
  <si>
    <t>TELEFONICA CELULAR DEL PARAGUAY S.A.</t>
  </si>
  <si>
    <t>SUDAMERIS BANK S.A.E.C.A.</t>
  </si>
  <si>
    <t>CRISOL Y ENCARNACION FINANCIERA S.A.E.C.A.</t>
  </si>
  <si>
    <t>BANCO FAMILIAR. S.A.E.C.A.</t>
  </si>
  <si>
    <t>BANCO GNB PY S.A.</t>
  </si>
  <si>
    <r>
      <t>TOTAL PERIODO AL 30/09/2020 EN GUARANIES (</t>
    </r>
    <r>
      <rPr>
        <b/>
        <sz val="10"/>
        <rFont val="Calibri"/>
        <family val="2"/>
      </rPr>
      <t>₲</t>
    </r>
    <r>
      <rPr>
        <b/>
        <sz val="10"/>
        <rFont val="Calibri"/>
        <family val="2"/>
        <scheme val="minor"/>
      </rPr>
      <t xml:space="preserve"> + USD)</t>
    </r>
  </si>
  <si>
    <r>
      <t>TOTAL PERIODO AL 31/12/2019 EN GUARANIES (</t>
    </r>
    <r>
      <rPr>
        <b/>
        <sz val="10"/>
        <rFont val="Calibri"/>
        <family val="2"/>
      </rPr>
      <t>₲</t>
    </r>
    <r>
      <rPr>
        <b/>
        <sz val="10"/>
        <rFont val="Calibri"/>
        <family val="2"/>
        <scheme val="minor"/>
      </rPr>
      <t xml:space="preserve"> + USD)</t>
    </r>
  </si>
  <si>
    <r>
      <t xml:space="preserve">LARGO PLAZO      </t>
    </r>
    <r>
      <rPr>
        <b/>
        <sz val="10"/>
        <rFont val="Calibri"/>
        <family val="2"/>
      </rPr>
      <t>₲</t>
    </r>
  </si>
  <si>
    <t>Saldos al 30/09/2020</t>
  </si>
  <si>
    <t xml:space="preserve"> Impuesto al valor agregado</t>
  </si>
  <si>
    <t>CORRESPONDIENTE AL 30 DE SETIEMBRE DE 2020 PRESENTADO EN FORMA COMPARATIVA CON EL 30 DE SETIEMBRE DE 2019</t>
  </si>
  <si>
    <r>
      <t xml:space="preserve">Otros Ingresos Operativos </t>
    </r>
    <r>
      <rPr>
        <b/>
        <sz val="9"/>
        <color theme="1"/>
        <rFont val="Calibri"/>
        <family val="2"/>
        <scheme val="minor"/>
      </rPr>
      <t>(Nota 5.v.2)</t>
    </r>
  </si>
  <si>
    <r>
      <t xml:space="preserve">- Ingresos por Operaciones y Servicios </t>
    </r>
    <r>
      <rPr>
        <b/>
        <sz val="9"/>
        <color theme="1"/>
        <rFont val="Calibri"/>
        <family val="2"/>
        <scheme val="minor"/>
      </rPr>
      <t>(Nota 5.v.2)</t>
    </r>
  </si>
  <si>
    <t>Servicios Informáticos</t>
  </si>
  <si>
    <t>Perdida por Reporto</t>
  </si>
  <si>
    <t>w1)  Otros Gastos Operativos</t>
  </si>
  <si>
    <t>w2)  Otros Gastos de Comercialización</t>
  </si>
  <si>
    <t>w3)  Otros Gastos de Administración</t>
  </si>
  <si>
    <t xml:space="preserve"> DOCUMENTOS Y CUENTAS POR PAGAR</t>
  </si>
  <si>
    <t xml:space="preserve"> Obligaciones Financieras</t>
  </si>
  <si>
    <t xml:space="preserve"> Prestamos en Bancos</t>
  </si>
  <si>
    <t xml:space="preserve"> Sobregiro en Cuenta Corriente</t>
  </si>
  <si>
    <t xml:space="preserve"> Operaciones en Reporto</t>
  </si>
  <si>
    <t xml:space="preserve"> ACTIVO CORRIENTE</t>
  </si>
  <si>
    <t xml:space="preserve"> DISPONIBILIDADES</t>
  </si>
  <si>
    <r>
      <rPr>
        <sz val="10"/>
        <color theme="1"/>
        <rFont val="Calibri"/>
        <family val="2"/>
        <scheme val="minor"/>
      </rPr>
      <t xml:space="preserve"> CAJA</t>
    </r>
    <r>
      <rPr>
        <sz val="9"/>
        <color theme="1"/>
        <rFont val="Calibri"/>
        <family val="2"/>
        <scheme val="minor"/>
      </rPr>
      <t xml:space="preserve"> </t>
    </r>
    <r>
      <rPr>
        <b/>
        <sz val="8"/>
        <color theme="1"/>
        <rFont val="Calibri"/>
        <family val="2"/>
        <scheme val="minor"/>
      </rPr>
      <t>(Nota 5.d.1)</t>
    </r>
  </si>
  <si>
    <r>
      <rPr>
        <sz val="10"/>
        <color theme="1"/>
        <rFont val="Calibri"/>
        <family val="2"/>
        <scheme val="minor"/>
      </rPr>
      <t xml:space="preserve"> BANCOS</t>
    </r>
    <r>
      <rPr>
        <sz val="12"/>
        <color theme="1"/>
        <rFont val="Calibri"/>
        <family val="2"/>
        <scheme val="minor"/>
      </rPr>
      <t xml:space="preserve"> </t>
    </r>
    <r>
      <rPr>
        <b/>
        <sz val="9"/>
        <color theme="1"/>
        <rFont val="Calibri"/>
        <family val="2"/>
        <scheme val="minor"/>
      </rPr>
      <t>(</t>
    </r>
    <r>
      <rPr>
        <b/>
        <sz val="8"/>
        <color theme="1"/>
        <rFont val="Calibri"/>
        <family val="2"/>
        <scheme val="minor"/>
      </rPr>
      <t>Nota 5.d.2)</t>
    </r>
  </si>
  <si>
    <r>
      <t xml:space="preserve"> INVERSIONES TEMPORALES</t>
    </r>
    <r>
      <rPr>
        <b/>
        <sz val="9"/>
        <color theme="1"/>
        <rFont val="Calibri"/>
        <family val="2"/>
        <scheme val="minor"/>
      </rPr>
      <t xml:space="preserve"> </t>
    </r>
    <r>
      <rPr>
        <b/>
        <sz val="8"/>
        <color theme="1"/>
        <rFont val="Calibri"/>
        <family val="2"/>
        <scheme val="minor"/>
      </rPr>
      <t>(Nota 5.e)</t>
    </r>
  </si>
  <si>
    <t xml:space="preserve"> Titulos de Renta Variable</t>
  </si>
  <si>
    <t xml:space="preserve"> Titulos de Renta Fija</t>
  </si>
  <si>
    <t xml:space="preserve"> Titulos de Renta Fija en Reporto</t>
  </si>
  <si>
    <t xml:space="preserve"> Inversiones en otras empresas</t>
  </si>
  <si>
    <t xml:space="preserve"> CRÉDITOS</t>
  </si>
  <si>
    <r>
      <t xml:space="preserve"> Deudores por Intermediación</t>
    </r>
    <r>
      <rPr>
        <sz val="8"/>
        <color theme="1"/>
        <rFont val="Calibri"/>
        <family val="2"/>
        <scheme val="minor"/>
      </rPr>
      <t xml:space="preserve"> </t>
    </r>
    <r>
      <rPr>
        <b/>
        <sz val="8"/>
        <color theme="1"/>
        <rFont val="Calibri"/>
        <family val="2"/>
        <scheme val="minor"/>
      </rPr>
      <t>(Nota 5.f.1.)</t>
    </r>
  </si>
  <si>
    <r>
      <t xml:space="preserve"> Deudores Varios </t>
    </r>
    <r>
      <rPr>
        <b/>
        <sz val="8"/>
        <color theme="1"/>
        <rFont val="Calibri"/>
        <family val="2"/>
        <scheme val="minor"/>
      </rPr>
      <t>(Nota 5.j)</t>
    </r>
  </si>
  <si>
    <t xml:space="preserve"> OTROS ACTIVOS</t>
  </si>
  <si>
    <r>
      <t xml:space="preserve"> Otros Activos Corrientes </t>
    </r>
    <r>
      <rPr>
        <b/>
        <sz val="8"/>
        <color theme="1"/>
        <rFont val="Calibri"/>
        <family val="2"/>
        <scheme val="minor"/>
      </rPr>
      <t>(Nota 5.j)</t>
    </r>
  </si>
  <si>
    <t xml:space="preserve"> TOTAL ACTIVO CORRIENTE</t>
  </si>
  <si>
    <t xml:space="preserve"> ACTIVO NO CORRIENTE</t>
  </si>
  <si>
    <t xml:space="preserve"> INVERSIONES PERMANENTES</t>
  </si>
  <si>
    <r>
      <t xml:space="preserve"> Acción de la Bolsa de Valores </t>
    </r>
    <r>
      <rPr>
        <b/>
        <sz val="8"/>
        <color theme="1"/>
        <rFont val="Calibri"/>
        <family val="2"/>
        <scheme val="minor"/>
      </rPr>
      <t>(Nota 5.e)</t>
    </r>
  </si>
  <si>
    <r>
      <rPr>
        <b/>
        <sz val="12"/>
        <color theme="1"/>
        <rFont val="Calibri"/>
        <family val="2"/>
        <scheme val="minor"/>
      </rPr>
      <t xml:space="preserve"> Menos:</t>
    </r>
    <r>
      <rPr>
        <sz val="12"/>
        <color theme="1"/>
        <rFont val="Calibri"/>
        <family val="2"/>
        <scheme val="minor"/>
      </rPr>
      <t xml:space="preserve"> Previsión por menor valor</t>
    </r>
  </si>
  <si>
    <t xml:space="preserve"> BIENES DE USO</t>
  </si>
  <si>
    <r>
      <t xml:space="preserve"> Bienes de Uso </t>
    </r>
    <r>
      <rPr>
        <b/>
        <sz val="8"/>
        <color theme="1"/>
        <rFont val="Calibri"/>
        <family val="2"/>
        <scheme val="minor"/>
      </rPr>
      <t>(Nota 5.g)</t>
    </r>
  </si>
  <si>
    <r>
      <t xml:space="preserve"> Depreciación Acumulada </t>
    </r>
    <r>
      <rPr>
        <b/>
        <sz val="8"/>
        <color theme="1"/>
        <rFont val="Calibri"/>
        <family val="2"/>
        <scheme val="minor"/>
      </rPr>
      <t>(Nota 5.g)</t>
    </r>
  </si>
  <si>
    <t xml:space="preserve"> ACTIVOS INTANGIBLES Y CARGOS DIFERIDOS</t>
  </si>
  <si>
    <t xml:space="preserve"> Licencias y Marcas</t>
  </si>
  <si>
    <r>
      <t xml:space="preserve"> Membresia Mercado de Divisas </t>
    </r>
    <r>
      <rPr>
        <b/>
        <sz val="8"/>
        <color theme="1"/>
        <rFont val="Calibri"/>
        <family val="2"/>
        <scheme val="minor"/>
      </rPr>
      <t>(Nota h.)</t>
    </r>
  </si>
  <si>
    <t xml:space="preserve"> TOTAL ACTIVO NO CORRIENTE</t>
  </si>
  <si>
    <t>INFORMACIÓN SOBRE EL EMISOR AL 30/06/2020</t>
  </si>
  <si>
    <r>
      <t xml:space="preserve">ESTADO DE RESULTADOS FLUJO DE EFECTIVO                                                                                                                                                   CORRESPONDIENTE AL 30 DE SETIEMBRE DE 2020 PRESENTADO EN FORMA                                                                           COMPARATIVA CON EL 30 DE SETIEMBRE DE 2019                                                                                                                                                             </t>
    </r>
    <r>
      <rPr>
        <b/>
        <sz val="11"/>
        <color theme="1"/>
        <rFont val="Calibri"/>
        <family val="2"/>
        <scheme val="minor"/>
      </rPr>
      <t>(Expresado en Guaraníes)</t>
    </r>
  </si>
  <si>
    <t>Operaciones de Reporto</t>
  </si>
  <si>
    <r>
      <t xml:space="preserve">ESTADO DE SITUACIÓN PATRIMONIAL AL 30/09/2020                                                                                                                                                                                         PRESENTADO EN FORMA COMPARATIVA CON EL EJERCICIO ANTERIOR CERRADO EL 31/12/2019                                                                                                                                                                                                                                                             </t>
    </r>
    <r>
      <rPr>
        <b/>
        <sz val="10"/>
        <color theme="1"/>
        <rFont val="Calibri"/>
        <family val="2"/>
        <scheme val="minor"/>
      </rPr>
      <t>(Expresado en Guaraníes)</t>
    </r>
  </si>
  <si>
    <r>
      <t xml:space="preserve">ESTADO DE RESULTADOS AL 30 DE SETIEMBRE DE 2020                                                                            PRESENTADO EN FORMA COMPARATIVA CON EL 30 DE SETIEMBRE DE 2019                                                                                                                                </t>
    </r>
    <r>
      <rPr>
        <b/>
        <sz val="11"/>
        <color theme="1"/>
        <rFont val="Calibri"/>
        <family val="2"/>
        <scheme val="minor"/>
      </rPr>
      <t>(Expresado en Guaraníes)</t>
    </r>
  </si>
  <si>
    <t>MENOS: PREVISION POR MENOR VALOR</t>
  </si>
  <si>
    <r>
      <rPr>
        <b/>
        <i/>
        <sz val="12"/>
        <color theme="1"/>
        <rFont val="Calibri"/>
        <family val="2"/>
        <scheme val="minor"/>
      </rPr>
      <t xml:space="preserve"> Menos:</t>
    </r>
    <r>
      <rPr>
        <sz val="12"/>
        <color theme="1"/>
        <rFont val="Calibri"/>
        <family val="2"/>
        <scheme val="minor"/>
      </rPr>
      <t xml:space="preserve"> Previsión por menor valor </t>
    </r>
  </si>
  <si>
    <t>Bono Electrónico -Reportado</t>
  </si>
  <si>
    <r>
      <t xml:space="preserve">CORTO PLAZO  </t>
    </r>
    <r>
      <rPr>
        <b/>
        <sz val="10"/>
        <rFont val="Calibri"/>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</si>
</sst>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1" formatCode="_ * #,##0_ ;_ * \-#,##0_ ;_ * &quot;-&quot;_ ;_ @_ "/>
    <numFmt numFmtId="43" formatCode="_ * #,##0.00_ ;_ * \-#,##0.00_ ;_ * &quot;-&quot;??_ ;_ @_ "/>
    <numFmt numFmtId="164" formatCode="_(* #,##0.00_);_(* \(#,##0.00\);_(* &quot;-&quot;??_);_(@_)"/>
    <numFmt numFmtId="165" formatCode="_ * #,##0_ ;_ * \-#,##0_ ;_ * &quot;-&quot;??_ ;_ @_ "/>
    <numFmt numFmtId="166" formatCode="_ &quot;Gs&quot;\ * #,##0_ ;_ &quot;Gs&quot;\ * \-#,##0_ ;_ &quot;Gs&quot;\ * &quot;-&quot;_ ;_ @_ "/>
    <numFmt numFmtId="167" formatCode="_ &quot;Gs&quot;\ * #,##0.00_ ;_ &quot;Gs&quot;\ * \-#,##0.00_ ;_ &quot;Gs&quot;\ * &quot;-&quot;??_ ;_ @_ "/>
    <numFmt numFmtId="168" formatCode="0.0"/>
    <numFmt numFmtId="169" formatCode="#,##0_ ;[Red]\-#,##0\ "/>
    <numFmt numFmtId="170" formatCode="#,##0.00_ ;[Red]\-#,##0.00\ "/>
    <numFmt numFmtId="171" formatCode="_-* #,##0.00_-;\-* #,##0.00_-;_-* \-??_-;_-@_-"/>
    <numFmt numFmtId="172" formatCode="_(* #,##0_);_(* \(#,##0\);_(* &quot;-&quot;??_);_(@_)"/>
    <numFmt numFmtId="173" formatCode="#,##0.0_ ;[Red]\-#,##0.0\ "/>
    <numFmt numFmtId="174" formatCode="#,##0_ ;\-#,##0\ "/>
    <numFmt numFmtId="175" formatCode="_(* #,##0.00_);_(* \(#,##0.00\);_(* \-??_);_(@_)"/>
    <numFmt numFmtId="176" formatCode="_(* #,##0_);_(* \(#,##0\);_(* \-_);_(@_)"/>
  </numFmts>
  <fonts count="69" x14ac:knownFonts="1">
    <font>
      <sz val="11"/>
      <color theme="1"/>
      <name val="Calibri"/>
      <family val="2"/>
      <scheme val="minor"/>
    </font>
    <font>
      <b/>
      <sz val="12"/>
      <color theme="1"/>
      <name val="Calibri"/>
      <family val="2"/>
      <scheme val="minor"/>
    </font>
    <font>
      <b/>
      <sz val="7"/>
      <color theme="1"/>
      <name val="Tahoma"/>
      <family val="2"/>
    </font>
    <font>
      <sz val="7"/>
      <color theme="1"/>
      <name val="Tahoma"/>
      <family val="2"/>
    </font>
    <font>
      <sz val="11"/>
      <color theme="1"/>
      <name val="Tahoma"/>
      <family val="2"/>
    </font>
    <font>
      <sz val="11"/>
      <color theme="1"/>
      <name val="Calibri"/>
      <family val="2"/>
      <scheme val="minor"/>
    </font>
    <font>
      <b/>
      <sz val="11"/>
      <color theme="1"/>
      <name val="Calibri"/>
      <family val="2"/>
      <scheme val="minor"/>
    </font>
    <font>
      <sz val="11"/>
      <name val="Calibri"/>
      <family val="2"/>
      <scheme val="minor"/>
    </font>
    <font>
      <b/>
      <sz val="10"/>
      <color theme="1"/>
      <name val="Calibri"/>
      <family val="2"/>
      <scheme val="minor"/>
    </font>
    <font>
      <sz val="10"/>
      <color theme="1"/>
      <name val="Calibri"/>
      <family val="2"/>
      <scheme val="minor"/>
    </font>
    <font>
      <b/>
      <sz val="13"/>
      <color theme="1"/>
      <name val="Calibri"/>
      <family val="2"/>
      <scheme val="minor"/>
    </font>
    <font>
      <b/>
      <u/>
      <sz val="11"/>
      <color theme="1"/>
      <name val="Calibri"/>
      <family val="2"/>
      <scheme val="minor"/>
    </font>
    <font>
      <sz val="10"/>
      <name val="Calibri"/>
      <family val="2"/>
      <scheme val="minor"/>
    </font>
    <font>
      <b/>
      <sz val="12"/>
      <name val="Times New Roman"/>
      <family val="1"/>
    </font>
    <font>
      <b/>
      <sz val="12"/>
      <name val="Calibri"/>
      <family val="2"/>
      <scheme val="minor"/>
    </font>
    <font>
      <sz val="10"/>
      <name val="Arial"/>
      <family val="2"/>
    </font>
    <font>
      <b/>
      <sz val="12"/>
      <name val="Arial"/>
      <family val="2"/>
    </font>
    <font>
      <b/>
      <sz val="11"/>
      <name val="Calibri"/>
      <family val="2"/>
      <scheme val="minor"/>
    </font>
    <font>
      <sz val="8"/>
      <name val="Times New Roman"/>
      <family val="1"/>
    </font>
    <font>
      <b/>
      <sz val="11"/>
      <name val="Times New Roman"/>
      <family val="1"/>
    </font>
    <font>
      <sz val="12"/>
      <name val="Arial"/>
      <family val="2"/>
    </font>
    <font>
      <sz val="11"/>
      <name val="Times New Roman"/>
      <family val="1"/>
    </font>
    <font>
      <b/>
      <sz val="8"/>
      <name val="Times New Roman"/>
      <family val="1"/>
    </font>
    <font>
      <b/>
      <sz val="9"/>
      <name val="Times New Roman"/>
      <family val="1"/>
    </font>
    <font>
      <b/>
      <sz val="10"/>
      <name val="Calibri"/>
      <family val="2"/>
      <scheme val="minor"/>
    </font>
    <font>
      <u/>
      <sz val="10"/>
      <color indexed="12"/>
      <name val="Arial"/>
      <family val="2"/>
    </font>
    <font>
      <sz val="10"/>
      <color indexed="8"/>
      <name val="Calibri"/>
      <family val="2"/>
      <scheme val="minor"/>
    </font>
    <font>
      <b/>
      <sz val="10"/>
      <color indexed="8"/>
      <name val="Calibri"/>
      <family val="2"/>
      <scheme val="minor"/>
    </font>
    <font>
      <b/>
      <sz val="8"/>
      <color theme="1"/>
      <name val="Calibri"/>
      <family val="2"/>
      <scheme val="minor"/>
    </font>
    <font>
      <b/>
      <sz val="11"/>
      <name val="Arial"/>
      <family val="2"/>
    </font>
    <font>
      <sz val="11"/>
      <name val="Arial"/>
      <family val="2"/>
    </font>
    <font>
      <b/>
      <u/>
      <sz val="11"/>
      <name val="Calibri"/>
      <family val="2"/>
      <scheme val="minor"/>
    </font>
    <font>
      <sz val="9"/>
      <color theme="1"/>
      <name val="Calibri"/>
      <family val="2"/>
      <scheme val="minor"/>
    </font>
    <font>
      <b/>
      <sz val="9"/>
      <color theme="1"/>
      <name val="Calibri"/>
      <family val="2"/>
      <scheme val="minor"/>
    </font>
    <font>
      <sz val="9"/>
      <name val="Arial"/>
      <family val="2"/>
    </font>
    <font>
      <sz val="10"/>
      <color theme="1"/>
      <name val="Tahoma"/>
      <family val="2"/>
    </font>
    <font>
      <sz val="11"/>
      <name val="Calibri"/>
      <family val="2"/>
    </font>
    <font>
      <b/>
      <sz val="11"/>
      <name val="Calibri"/>
      <family val="2"/>
    </font>
    <font>
      <b/>
      <i/>
      <sz val="11"/>
      <name val="Calibri"/>
      <family val="2"/>
      <scheme val="minor"/>
    </font>
    <font>
      <sz val="12"/>
      <color theme="1"/>
      <name val="Tahoma"/>
      <family val="2"/>
    </font>
    <font>
      <sz val="12"/>
      <color theme="1"/>
      <name val="Calibri"/>
      <family val="2"/>
      <scheme val="minor"/>
    </font>
    <font>
      <sz val="8"/>
      <color theme="1"/>
      <name val="Calibri"/>
      <family val="2"/>
      <scheme val="minor"/>
    </font>
    <font>
      <sz val="12"/>
      <color theme="1"/>
      <name val="Arial"/>
      <family val="2"/>
    </font>
    <font>
      <b/>
      <i/>
      <sz val="8"/>
      <color theme="1"/>
      <name val="Calibri"/>
      <family val="2"/>
      <scheme val="minor"/>
    </font>
    <font>
      <sz val="11"/>
      <color theme="1"/>
      <name val="Arial"/>
      <family val="2"/>
    </font>
    <font>
      <b/>
      <sz val="12"/>
      <color theme="1"/>
      <name val="Tahoma"/>
      <family val="2"/>
    </font>
    <font>
      <sz val="12"/>
      <name val="Calibri"/>
      <family val="2"/>
      <scheme val="minor"/>
    </font>
    <font>
      <b/>
      <sz val="10"/>
      <name val="Calibri"/>
      <family val="2"/>
    </font>
    <font>
      <b/>
      <u/>
      <sz val="10"/>
      <color theme="1"/>
      <name val="Calibri"/>
      <family val="2"/>
      <scheme val="minor"/>
    </font>
    <font>
      <b/>
      <i/>
      <sz val="12"/>
      <color theme="1"/>
      <name val="Calibri"/>
      <family val="2"/>
      <scheme val="minor"/>
    </font>
    <font>
      <i/>
      <sz val="8"/>
      <color theme="1"/>
      <name val="Calibri"/>
      <family val="2"/>
      <scheme val="minor"/>
    </font>
    <font>
      <b/>
      <u/>
      <sz val="10"/>
      <name val="Calibri"/>
      <family val="2"/>
      <scheme val="minor"/>
    </font>
    <font>
      <sz val="11"/>
      <color indexed="8"/>
      <name val="Calibri"/>
      <family val="2"/>
    </font>
    <font>
      <sz val="11"/>
      <color theme="0"/>
      <name val="Calibri"/>
      <family val="2"/>
      <scheme val="minor"/>
    </font>
    <font>
      <b/>
      <sz val="11"/>
      <color theme="0"/>
      <name val="Times New Roman"/>
      <family val="1"/>
    </font>
    <font>
      <b/>
      <sz val="10"/>
      <color theme="0"/>
      <name val="Arial"/>
      <family val="2"/>
    </font>
    <font>
      <sz val="12"/>
      <color theme="0"/>
      <name val="Calibri"/>
      <family val="2"/>
      <scheme val="minor"/>
    </font>
    <font>
      <sz val="11"/>
      <color rgb="FFFF0000"/>
      <name val="Calibri"/>
      <family val="2"/>
      <scheme val="minor"/>
    </font>
    <font>
      <b/>
      <sz val="14"/>
      <color theme="1"/>
      <name val="Arial"/>
      <family val="2"/>
    </font>
    <font>
      <b/>
      <strike/>
      <sz val="11"/>
      <name val="Calibri"/>
      <family val="2"/>
      <scheme val="minor"/>
    </font>
    <font>
      <strike/>
      <sz val="11"/>
      <name val="Calibri"/>
      <family val="2"/>
      <scheme val="minor"/>
    </font>
    <font>
      <strike/>
      <sz val="11"/>
      <color theme="1"/>
      <name val="Calibri"/>
      <family val="2"/>
      <scheme val="minor"/>
    </font>
    <font>
      <b/>
      <strike/>
      <sz val="11"/>
      <name val="Calibri"/>
      <family val="2"/>
    </font>
    <font>
      <b/>
      <sz val="11"/>
      <color rgb="FFFF0000"/>
      <name val="Calibri"/>
      <family val="2"/>
      <scheme val="minor"/>
    </font>
    <font>
      <sz val="10"/>
      <color rgb="FFFF0000"/>
      <name val="Calibri"/>
      <family val="2"/>
      <scheme val="minor"/>
    </font>
    <font>
      <sz val="10"/>
      <name val="Calibri"/>
      <family val="2"/>
    </font>
    <font>
      <b/>
      <sz val="10"/>
      <color rgb="FFFF0000"/>
      <name val="Calibri"/>
      <family val="2"/>
      <scheme val="minor"/>
    </font>
    <font>
      <i/>
      <sz val="10"/>
      <color rgb="FFFF0000"/>
      <name val="Calibri"/>
      <family val="2"/>
      <scheme val="minor"/>
    </font>
    <font>
      <b/>
      <sz val="10"/>
      <color theme="1"/>
      <name val="Tahoma"/>
      <family val="2"/>
    </font>
  </fonts>
  <fills count="11">
    <fill>
      <patternFill patternType="none"/>
    </fill>
    <fill>
      <patternFill patternType="gray125"/>
    </fill>
    <fill>
      <patternFill patternType="solid">
        <fgColor rgb="FFFFFFCC"/>
      </patternFill>
    </fill>
    <fill>
      <patternFill patternType="solid">
        <fgColor theme="0" tint="-0.14999847407452621"/>
        <bgColor indexed="64"/>
      </patternFill>
    </fill>
    <fill>
      <patternFill patternType="solid">
        <fgColor indexed="9"/>
        <bgColor indexed="64"/>
      </patternFill>
    </fill>
    <fill>
      <patternFill patternType="solid">
        <fgColor theme="0" tint="-0.14996795556505021"/>
        <bgColor indexed="64"/>
      </patternFill>
    </fill>
    <fill>
      <patternFill patternType="solid">
        <fgColor indexed="65"/>
        <bgColor indexed="64"/>
      </patternFill>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s>
  <borders count="9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8"/>
      </left>
      <right style="thin">
        <color indexed="8"/>
      </right>
      <top/>
      <bottom style="hair">
        <color indexed="8"/>
      </bottom>
      <diagonal/>
    </border>
    <border>
      <left style="thin">
        <color indexed="8"/>
      </left>
      <right style="thin">
        <color indexed="8"/>
      </right>
      <top style="hair">
        <color indexed="8"/>
      </top>
      <bottom style="hair">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diagonal/>
    </border>
    <border>
      <left style="thin">
        <color indexed="8"/>
      </left>
      <right/>
      <top/>
      <bottom style="hair">
        <color indexed="8"/>
      </bottom>
      <diagonal/>
    </border>
    <border>
      <left style="thin">
        <color indexed="8"/>
      </left>
      <right/>
      <top style="hair">
        <color indexed="8"/>
      </top>
      <bottom style="hair">
        <color indexed="8"/>
      </bottom>
      <diagonal/>
    </border>
    <border>
      <left style="thin">
        <color auto="1"/>
      </left>
      <right style="thin">
        <color auto="1"/>
      </right>
      <top style="thin">
        <color auto="1"/>
      </top>
      <bottom style="hair">
        <color auto="1"/>
      </bottom>
      <diagonal/>
    </border>
    <border>
      <left style="thin">
        <color auto="1"/>
      </left>
      <right style="thin">
        <color auto="1"/>
      </right>
      <top/>
      <bottom style="thin">
        <color auto="1"/>
      </bottom>
      <diagonal/>
    </border>
    <border>
      <left/>
      <right style="thin">
        <color indexed="64"/>
      </right>
      <top/>
      <bottom style="hair">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auto="1"/>
      </top>
      <bottom style="medium">
        <color indexed="64"/>
      </bottom>
      <diagonal/>
    </border>
    <border>
      <left style="thin">
        <color indexed="64"/>
      </left>
      <right style="thin">
        <color indexed="64"/>
      </right>
      <top style="hair">
        <color auto="1"/>
      </top>
      <bottom style="medium">
        <color indexed="64"/>
      </bottom>
      <diagonal/>
    </border>
    <border>
      <left style="thin">
        <color indexed="64"/>
      </left>
      <right style="medium">
        <color indexed="64"/>
      </right>
      <top style="hair">
        <color auto="1"/>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auto="1"/>
      </top>
      <bottom style="hair">
        <color auto="1"/>
      </bottom>
      <diagonal/>
    </border>
    <border>
      <left style="medium">
        <color indexed="64"/>
      </left>
      <right style="thin">
        <color indexed="64"/>
      </right>
      <top style="thin">
        <color indexed="64"/>
      </top>
      <bottom/>
      <diagonal/>
    </border>
    <border>
      <left style="thin">
        <color auto="1"/>
      </left>
      <right style="medium">
        <color auto="1"/>
      </right>
      <top style="thin">
        <color auto="1"/>
      </top>
      <bottom style="thin">
        <color auto="1"/>
      </bottom>
      <diagonal/>
    </border>
    <border>
      <left style="medium">
        <color indexed="64"/>
      </left>
      <right style="thin">
        <color auto="1"/>
      </right>
      <top style="thin">
        <color auto="1"/>
      </top>
      <bottom style="hair">
        <color auto="1"/>
      </bottom>
      <diagonal/>
    </border>
    <border>
      <left style="medium">
        <color indexed="64"/>
      </left>
      <right style="thin">
        <color auto="1"/>
      </right>
      <top style="hair">
        <color auto="1"/>
      </top>
      <bottom style="hair">
        <color auto="1"/>
      </bottom>
      <diagonal/>
    </border>
    <border>
      <left style="thin">
        <color auto="1"/>
      </left>
      <right style="medium">
        <color indexed="64"/>
      </right>
      <top style="hair">
        <color auto="1"/>
      </top>
      <bottom style="hair">
        <color auto="1"/>
      </bottom>
      <diagonal/>
    </border>
    <border>
      <left style="thin">
        <color auto="1"/>
      </left>
      <right style="medium">
        <color indexed="64"/>
      </right>
      <top style="hair">
        <color auto="1"/>
      </top>
      <bottom/>
      <diagonal/>
    </border>
    <border>
      <left style="medium">
        <color auto="1"/>
      </left>
      <right style="thin">
        <color auto="1"/>
      </right>
      <top style="medium">
        <color indexed="64"/>
      </top>
      <bottom style="hair">
        <color auto="1"/>
      </bottom>
      <diagonal/>
    </border>
    <border>
      <left style="thin">
        <color auto="1"/>
      </left>
      <right style="medium">
        <color auto="1"/>
      </right>
      <top style="medium">
        <color indexed="64"/>
      </top>
      <bottom style="hair">
        <color auto="1"/>
      </bottom>
      <diagonal/>
    </border>
    <border>
      <left style="thin">
        <color indexed="64"/>
      </left>
      <right style="medium">
        <color indexed="64"/>
      </right>
      <top style="thin">
        <color indexed="64"/>
      </top>
      <bottom/>
      <diagonal/>
    </border>
    <border>
      <left style="thin">
        <color auto="1"/>
      </left>
      <right style="medium">
        <color indexed="64"/>
      </right>
      <top/>
      <bottom/>
      <diagonal/>
    </border>
    <border>
      <left style="medium">
        <color indexed="64"/>
      </left>
      <right style="thin">
        <color indexed="64"/>
      </right>
      <top style="hair">
        <color auto="1"/>
      </top>
      <bottom style="thin">
        <color auto="1"/>
      </bottom>
      <diagonal/>
    </border>
    <border>
      <left style="medium">
        <color indexed="64"/>
      </left>
      <right style="thin">
        <color auto="1"/>
      </right>
      <top style="hair">
        <color auto="1"/>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medium">
        <color indexed="64"/>
      </left>
      <right/>
      <top/>
      <bottom style="hair">
        <color auto="1"/>
      </bottom>
      <diagonal/>
    </border>
    <border>
      <left style="medium">
        <color indexed="64"/>
      </left>
      <right/>
      <top style="hair">
        <color auto="1"/>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auto="1"/>
      </left>
      <right style="medium">
        <color auto="1"/>
      </right>
      <top/>
      <bottom style="medium">
        <color indexed="64"/>
      </bottom>
      <diagonal/>
    </border>
    <border>
      <left/>
      <right style="thin">
        <color indexed="64"/>
      </right>
      <top style="hair">
        <color auto="1"/>
      </top>
      <bottom/>
      <diagonal/>
    </border>
    <border>
      <left style="thin">
        <color indexed="64"/>
      </left>
      <right style="thin">
        <color indexed="64"/>
      </right>
      <top style="medium">
        <color indexed="64"/>
      </top>
      <bottom style="hair">
        <color indexed="64"/>
      </bottom>
      <diagonal/>
    </border>
    <border>
      <left style="medium">
        <color indexed="64"/>
      </left>
      <right style="thin">
        <color indexed="64"/>
      </right>
      <top/>
      <bottom style="thin">
        <color auto="1"/>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auto="1"/>
      </left>
      <right style="thin">
        <color auto="1"/>
      </right>
      <top/>
      <bottom style="hair">
        <color auto="1"/>
      </bottom>
      <diagonal/>
    </border>
    <border>
      <left style="thin">
        <color indexed="64"/>
      </left>
      <right style="medium">
        <color indexed="64"/>
      </right>
      <top/>
      <bottom style="hair">
        <color auto="1"/>
      </bottom>
      <diagonal/>
    </border>
    <border>
      <left style="thin">
        <color indexed="64"/>
      </left>
      <right style="medium">
        <color indexed="64"/>
      </right>
      <top style="hair">
        <color auto="1"/>
      </top>
      <bottom style="thin">
        <color auto="1"/>
      </bottom>
      <diagonal/>
    </border>
    <border>
      <left style="thin">
        <color auto="1"/>
      </left>
      <right style="medium">
        <color auto="1"/>
      </right>
      <top/>
      <bottom style="thin">
        <color auto="1"/>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thin">
        <color indexed="8"/>
      </bottom>
      <diagonal/>
    </border>
    <border>
      <left style="medium">
        <color indexed="64"/>
      </left>
      <right/>
      <top style="hair">
        <color indexed="8"/>
      </top>
      <bottom style="hair">
        <color indexed="8"/>
      </bottom>
      <diagonal/>
    </border>
    <border>
      <left style="thin">
        <color indexed="8"/>
      </left>
      <right style="medium">
        <color indexed="64"/>
      </right>
      <top style="thin">
        <color indexed="64"/>
      </top>
      <bottom style="hair">
        <color indexed="8"/>
      </bottom>
      <diagonal/>
    </border>
    <border>
      <left style="thin">
        <color indexed="8"/>
      </left>
      <right style="medium">
        <color indexed="64"/>
      </right>
      <top/>
      <bottom style="hair">
        <color indexed="8"/>
      </bottom>
      <diagonal/>
    </border>
    <border>
      <left style="medium">
        <color indexed="64"/>
      </left>
      <right style="thin">
        <color indexed="8"/>
      </right>
      <top style="hair">
        <color indexed="8"/>
      </top>
      <bottom style="hair">
        <color indexed="8"/>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medium">
        <color indexed="64"/>
      </right>
      <top/>
      <bottom/>
      <diagonal/>
    </border>
  </borders>
  <cellStyleXfs count="75">
    <xf numFmtId="0" fontId="0" fillId="0" borderId="0"/>
    <xf numFmtId="164" fontId="5" fillId="0" borderId="0" applyFont="0" applyFill="0" applyBorder="0" applyAlignment="0" applyProtection="0"/>
    <xf numFmtId="0" fontId="5" fillId="0" borderId="0"/>
    <xf numFmtId="43" fontId="15" fillId="0" borderId="0" applyFont="0" applyFill="0" applyBorder="0" applyAlignment="0" applyProtection="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15" fillId="0" borderId="0"/>
    <xf numFmtId="0" fontId="15" fillId="0" borderId="0"/>
    <xf numFmtId="43" fontId="15" fillId="0" borderId="0" applyFont="0" applyFill="0" applyBorder="0" applyAlignment="0" applyProtection="0"/>
    <xf numFmtId="0" fontId="15" fillId="0" borderId="0"/>
    <xf numFmtId="0" fontId="25" fillId="0" borderId="0" applyNumberFormat="0" applyFill="0" applyBorder="0" applyAlignment="0" applyProtection="0">
      <alignment vertical="top"/>
      <protection locked="0"/>
    </xf>
    <xf numFmtId="41"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7" fontId="15" fillId="0" borderId="0" applyFont="0" applyFill="0" applyBorder="0" applyAlignment="0" applyProtection="0"/>
    <xf numFmtId="166"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2" borderId="4" applyNumberFormat="0" applyFont="0" applyAlignment="0" applyProtection="0"/>
    <xf numFmtId="9" fontId="15" fillId="0" borderId="0" applyFont="0" applyFill="0" applyBorder="0" applyAlignment="0" applyProtection="0"/>
    <xf numFmtId="167" fontId="15" fillId="0" borderId="0" applyFont="0" applyFill="0" applyBorder="0" applyAlignment="0" applyProtection="0"/>
    <xf numFmtId="0" fontId="15" fillId="0" borderId="0"/>
    <xf numFmtId="0" fontId="5" fillId="0" borderId="0"/>
    <xf numFmtId="43" fontId="15" fillId="0" borderId="0" applyFont="0" applyFill="0" applyBorder="0" applyAlignment="0" applyProtection="0"/>
    <xf numFmtId="0" fontId="15" fillId="0" borderId="0"/>
    <xf numFmtId="0" fontId="52" fillId="0" borderId="0"/>
    <xf numFmtId="171" fontId="52" fillId="0" borderId="0" applyFill="0" applyBorder="0" applyAlignment="0" applyProtection="0"/>
    <xf numFmtId="175" fontId="15" fillId="0" borderId="0" applyFill="0" applyBorder="0" applyAlignment="0" applyProtection="0"/>
    <xf numFmtId="175" fontId="15" fillId="0" borderId="0" applyFill="0" applyBorder="0" applyAlignment="0" applyProtection="0"/>
    <xf numFmtId="175" fontId="15" fillId="0" borderId="0" applyFill="0" applyBorder="0" applyAlignment="0" applyProtection="0"/>
    <xf numFmtId="176" fontId="15" fillId="0" borderId="0" applyFill="0" applyBorder="0" applyAlignment="0" applyProtection="0"/>
    <xf numFmtId="0" fontId="20" fillId="0" borderId="0"/>
    <xf numFmtId="9" fontId="15" fillId="0" borderId="0" applyFill="0" applyBorder="0" applyAlignment="0" applyProtection="0"/>
  </cellStyleXfs>
  <cellXfs count="767">
    <xf numFmtId="0" fontId="0" fillId="0" borderId="0" xfId="0"/>
    <xf numFmtId="2" fontId="1" fillId="0" borderId="0" xfId="0" applyNumberFormat="1" applyFont="1" applyAlignment="1">
      <alignment vertical="center" wrapText="1"/>
    </xf>
    <xf numFmtId="2" fontId="2" fillId="0" borderId="0" xfId="0" applyNumberFormat="1" applyFont="1" applyAlignment="1">
      <alignment vertical="center" wrapText="1"/>
    </xf>
    <xf numFmtId="0" fontId="3" fillId="0" borderId="0" xfId="0" applyFont="1"/>
    <xf numFmtId="0" fontId="4" fillId="0" borderId="0" xfId="0" applyFont="1"/>
    <xf numFmtId="3" fontId="0" fillId="0" borderId="0" xfId="0" applyNumberFormat="1"/>
    <xf numFmtId="0" fontId="6" fillId="0" borderId="0" xfId="0" applyFont="1"/>
    <xf numFmtId="0" fontId="0" fillId="0" borderId="0" xfId="0" applyFont="1"/>
    <xf numFmtId="3" fontId="0" fillId="0" borderId="0" xfId="0" applyNumberFormat="1" applyFont="1"/>
    <xf numFmtId="3" fontId="8" fillId="0" borderId="3" xfId="0" applyNumberFormat="1" applyFont="1" applyBorder="1"/>
    <xf numFmtId="0" fontId="6" fillId="0" borderId="1" xfId="0" applyFont="1" applyBorder="1"/>
    <xf numFmtId="3" fontId="8" fillId="0" borderId="1" xfId="0" applyNumberFormat="1" applyFont="1" applyBorder="1"/>
    <xf numFmtId="0" fontId="11" fillId="0" borderId="1" xfId="0" applyFont="1" applyBorder="1"/>
    <xf numFmtId="3" fontId="9" fillId="0" borderId="1" xfId="0" applyNumberFormat="1" applyFont="1" applyBorder="1"/>
    <xf numFmtId="0" fontId="0" fillId="0" borderId="1" xfId="0" quotePrefix="1" applyFont="1" applyBorder="1"/>
    <xf numFmtId="0" fontId="6" fillId="3" borderId="1" xfId="0" applyFont="1" applyFill="1" applyBorder="1" applyAlignment="1">
      <alignment horizontal="center" vertical="center" wrapText="1"/>
    </xf>
    <xf numFmtId="0" fontId="9" fillId="0" borderId="0" xfId="0" applyFont="1"/>
    <xf numFmtId="3" fontId="9" fillId="0" borderId="3" xfId="0" applyNumberFormat="1" applyFont="1" applyBorder="1"/>
    <xf numFmtId="0" fontId="11" fillId="0" borderId="3" xfId="0" applyFont="1" applyBorder="1"/>
    <xf numFmtId="0" fontId="0" fillId="0" borderId="3" xfId="0" quotePrefix="1" applyFont="1" applyBorder="1"/>
    <xf numFmtId="0" fontId="16" fillId="0" borderId="0" xfId="0" applyFont="1" applyAlignment="1">
      <alignment horizontal="center"/>
    </xf>
    <xf numFmtId="0" fontId="19" fillId="0" borderId="0" xfId="0" applyFont="1" applyAlignment="1">
      <alignment horizontal="justify"/>
    </xf>
    <xf numFmtId="3" fontId="20" fillId="0" borderId="0" xfId="0" applyNumberFormat="1" applyFont="1"/>
    <xf numFmtId="0" fontId="13" fillId="0" borderId="0" xfId="0" applyFont="1" applyAlignment="1">
      <alignment horizontal="left"/>
    </xf>
    <xf numFmtId="3" fontId="19" fillId="0" borderId="0" xfId="0" applyNumberFormat="1" applyFont="1" applyAlignment="1">
      <alignment horizontal="left"/>
    </xf>
    <xf numFmtId="0" fontId="18" fillId="0" borderId="0" xfId="0" applyFont="1" applyBorder="1" applyAlignment="1">
      <alignment horizontal="justify" vertical="top" wrapText="1"/>
    </xf>
    <xf numFmtId="0" fontId="21" fillId="0" borderId="0" xfId="0" applyFont="1" applyBorder="1" applyAlignment="1">
      <alignment horizontal="justify" vertical="top" wrapText="1"/>
    </xf>
    <xf numFmtId="0" fontId="21" fillId="0" borderId="0" xfId="0" applyFont="1" applyAlignment="1">
      <alignment horizontal="justify"/>
    </xf>
    <xf numFmtId="0" fontId="22" fillId="0" borderId="0" xfId="0" applyFont="1" applyBorder="1" applyAlignment="1">
      <alignment horizontal="justify" vertical="top" wrapText="1"/>
    </xf>
    <xf numFmtId="3" fontId="20" fillId="0" borderId="0" xfId="0" applyNumberFormat="1" applyFont="1" applyBorder="1" applyAlignment="1">
      <alignment horizontal="justify" vertical="top" wrapText="1"/>
    </xf>
    <xf numFmtId="3" fontId="18" fillId="0" borderId="0" xfId="0" applyNumberFormat="1" applyFont="1" applyBorder="1" applyAlignment="1">
      <alignment horizontal="justify" vertical="top" wrapText="1"/>
    </xf>
    <xf numFmtId="3" fontId="19" fillId="0" borderId="0" xfId="0" applyNumberFormat="1" applyFont="1" applyAlignment="1">
      <alignment horizontal="center"/>
    </xf>
    <xf numFmtId="0" fontId="17" fillId="0" borderId="0" xfId="0" applyFont="1" applyAlignment="1">
      <alignment horizontal="center"/>
    </xf>
    <xf numFmtId="3" fontId="0" fillId="0" borderId="0" xfId="0" applyNumberFormat="1" applyFont="1" applyFill="1"/>
    <xf numFmtId="0" fontId="7" fillId="0" borderId="0" xfId="0" applyFont="1"/>
    <xf numFmtId="0" fontId="17" fillId="0" borderId="0" xfId="0" applyFont="1"/>
    <xf numFmtId="3" fontId="17" fillId="0" borderId="0" xfId="0" applyNumberFormat="1" applyFont="1" applyFill="1" applyBorder="1" applyAlignment="1">
      <alignment horizontal="center" vertical="top" wrapText="1"/>
    </xf>
    <xf numFmtId="0" fontId="7" fillId="0" borderId="0" xfId="0" applyFont="1" applyFill="1"/>
    <xf numFmtId="0" fontId="0" fillId="0" borderId="0" xfId="0"/>
    <xf numFmtId="3" fontId="12" fillId="0" borderId="16" xfId="3" applyNumberFormat="1" applyFont="1" applyFill="1" applyBorder="1" applyAlignment="1" applyProtection="1">
      <alignment horizontal="right" wrapText="1"/>
    </xf>
    <xf numFmtId="3" fontId="12" fillId="0" borderId="17" xfId="3" applyNumberFormat="1" applyFont="1" applyFill="1" applyBorder="1" applyAlignment="1" applyProtection="1">
      <alignment horizontal="right" wrapText="1"/>
    </xf>
    <xf numFmtId="3" fontId="24" fillId="3" borderId="18" xfId="4" applyNumberFormat="1" applyFont="1" applyFill="1" applyBorder="1" applyAlignment="1">
      <alignment horizontal="right" wrapText="1"/>
    </xf>
    <xf numFmtId="0" fontId="29" fillId="0" borderId="0" xfId="0" applyFont="1" applyAlignment="1">
      <alignment horizontal="justify"/>
    </xf>
    <xf numFmtId="0" fontId="30" fillId="0" borderId="0" xfId="0" applyFont="1"/>
    <xf numFmtId="0" fontId="30" fillId="0" borderId="0" xfId="0" applyFont="1" applyAlignment="1">
      <alignment horizontal="justify"/>
    </xf>
    <xf numFmtId="0" fontId="29" fillId="0" borderId="0" xfId="0" applyFont="1" applyBorder="1" applyAlignment="1">
      <alignment horizontal="justify" vertical="top" wrapText="1"/>
    </xf>
    <xf numFmtId="165" fontId="29" fillId="0" borderId="0" xfId="0" applyNumberFormat="1" applyFont="1" applyBorder="1" applyAlignment="1">
      <alignment horizontal="justify" vertical="top" wrapText="1"/>
    </xf>
    <xf numFmtId="0" fontId="30" fillId="0" borderId="0" xfId="0" applyFont="1" applyBorder="1" applyAlignment="1">
      <alignment horizontal="justify" vertical="top" wrapText="1"/>
    </xf>
    <xf numFmtId="0" fontId="29" fillId="0" borderId="0" xfId="0" applyFont="1" applyAlignment="1">
      <alignment horizontal="center"/>
    </xf>
    <xf numFmtId="3" fontId="7" fillId="0" borderId="7" xfId="0" applyNumberFormat="1" applyFont="1" applyBorder="1" applyAlignment="1">
      <alignment horizontal="right" vertical="center" wrapText="1"/>
    </xf>
    <xf numFmtId="3" fontId="0" fillId="0" borderId="0" xfId="0" applyNumberFormat="1" applyFont="1" applyBorder="1"/>
    <xf numFmtId="0" fontId="17" fillId="0" borderId="0" xfId="0" applyFont="1" applyAlignment="1">
      <alignment horizontal="justify"/>
    </xf>
    <xf numFmtId="0" fontId="17" fillId="0" borderId="0" xfId="0" applyFont="1" applyBorder="1" applyAlignment="1"/>
    <xf numFmtId="0" fontId="7" fillId="0" borderId="0" xfId="0" applyFont="1" applyAlignment="1">
      <alignment horizontal="left"/>
    </xf>
    <xf numFmtId="3" fontId="7" fillId="0" borderId="0" xfId="0" applyNumberFormat="1" applyFont="1" applyBorder="1" applyAlignment="1">
      <alignment vertical="top" wrapText="1"/>
    </xf>
    <xf numFmtId="0" fontId="31" fillId="0" borderId="0" xfId="0" applyFont="1" applyBorder="1" applyAlignment="1"/>
    <xf numFmtId="3" fontId="17" fillId="0" borderId="0" xfId="0" applyNumberFormat="1" applyFont="1" applyAlignment="1">
      <alignment horizontal="center"/>
    </xf>
    <xf numFmtId="3" fontId="17" fillId="0" borderId="0" xfId="0" applyNumberFormat="1" applyFont="1" applyAlignment="1">
      <alignment horizontal="left"/>
    </xf>
    <xf numFmtId="0" fontId="7" fillId="0" borderId="0" xfId="0" applyFont="1" applyAlignment="1">
      <alignment horizontal="center"/>
    </xf>
    <xf numFmtId="3" fontId="7" fillId="0" borderId="0" xfId="0" applyNumberFormat="1" applyFont="1"/>
    <xf numFmtId="3" fontId="7" fillId="0" borderId="0" xfId="0" applyNumberFormat="1" applyFont="1" applyAlignment="1">
      <alignment horizontal="left"/>
    </xf>
    <xf numFmtId="0" fontId="7" fillId="0" borderId="0" xfId="0" applyFont="1" applyAlignment="1">
      <alignment horizontal="justify"/>
    </xf>
    <xf numFmtId="0" fontId="7" fillId="0" borderId="0" xfId="0" applyFont="1" applyBorder="1" applyAlignment="1">
      <alignment horizontal="justify" vertical="top" wrapText="1"/>
    </xf>
    <xf numFmtId="0" fontId="17" fillId="4" borderId="0" xfId="0" applyFont="1" applyFill="1" applyBorder="1" applyAlignment="1">
      <alignment horizontal="justify" vertical="top" wrapText="1"/>
    </xf>
    <xf numFmtId="165" fontId="7" fillId="6" borderId="0" xfId="0" applyNumberFormat="1" applyFont="1" applyFill="1" applyBorder="1" applyAlignment="1">
      <alignment horizontal="justify" vertical="top" wrapText="1"/>
    </xf>
    <xf numFmtId="0" fontId="7" fillId="0" borderId="0" xfId="0" applyFont="1" applyFill="1" applyBorder="1" applyAlignment="1">
      <alignment horizontal="justify" vertical="top" wrapText="1"/>
    </xf>
    <xf numFmtId="3" fontId="17" fillId="3" borderId="18" xfId="0" applyNumberFormat="1" applyFont="1" applyFill="1" applyBorder="1" applyAlignment="1">
      <alignment horizontal="right" vertical="top" wrapText="1"/>
    </xf>
    <xf numFmtId="4" fontId="0" fillId="0" borderId="0" xfId="0" applyNumberFormat="1"/>
    <xf numFmtId="165" fontId="0" fillId="0" borderId="0" xfId="0" applyNumberFormat="1" applyFont="1"/>
    <xf numFmtId="0" fontId="0" fillId="0" borderId="0" xfId="0" applyAlignment="1">
      <alignment horizontal="right"/>
    </xf>
    <xf numFmtId="3" fontId="12" fillId="0" borderId="16" xfId="4" applyNumberFormat="1" applyFont="1" applyBorder="1" applyAlignment="1">
      <alignment horizontal="right" wrapText="1"/>
    </xf>
    <xf numFmtId="3" fontId="12" fillId="0" borderId="23" xfId="3" applyNumberFormat="1" applyFont="1" applyFill="1" applyBorder="1" applyAlignment="1" applyProtection="1">
      <alignment horizontal="right" wrapText="1"/>
    </xf>
    <xf numFmtId="3" fontId="12" fillId="0" borderId="24" xfId="3" applyNumberFormat="1" applyFont="1" applyFill="1" applyBorder="1" applyAlignment="1" applyProtection="1">
      <alignment horizontal="right" wrapText="1"/>
    </xf>
    <xf numFmtId="3" fontId="24" fillId="3" borderId="19" xfId="4" applyNumberFormat="1" applyFont="1" applyFill="1" applyBorder="1" applyAlignment="1">
      <alignment horizontal="right" wrapText="1"/>
    </xf>
    <xf numFmtId="3" fontId="34" fillId="0" borderId="0" xfId="0" applyNumberFormat="1" applyFont="1"/>
    <xf numFmtId="0" fontId="6" fillId="3" borderId="18" xfId="0" applyFont="1" applyFill="1" applyBorder="1" applyAlignment="1">
      <alignment horizontal="center" vertical="center" wrapText="1"/>
    </xf>
    <xf numFmtId="0" fontId="6" fillId="3" borderId="18" xfId="0" applyFont="1" applyFill="1" applyBorder="1"/>
    <xf numFmtId="3" fontId="6" fillId="3" borderId="18" xfId="0" applyNumberFormat="1" applyFont="1" applyFill="1" applyBorder="1"/>
    <xf numFmtId="168" fontId="0" fillId="0" borderId="0" xfId="0" applyNumberFormat="1" applyFont="1"/>
    <xf numFmtId="3" fontId="32" fillId="0" borderId="0" xfId="0" applyNumberFormat="1" applyFont="1"/>
    <xf numFmtId="0" fontId="6" fillId="0" borderId="2" xfId="0" applyFont="1" applyBorder="1"/>
    <xf numFmtId="0" fontId="0" fillId="0" borderId="2" xfId="0" applyFont="1" applyBorder="1"/>
    <xf numFmtId="3" fontId="0" fillId="0" borderId="2" xfId="0" applyNumberFormat="1" applyFont="1" applyBorder="1"/>
    <xf numFmtId="3" fontId="4" fillId="0" borderId="0" xfId="0" applyNumberFormat="1" applyFont="1"/>
    <xf numFmtId="3" fontId="6" fillId="0" borderId="2" xfId="0" applyNumberFormat="1" applyFont="1" applyBorder="1"/>
    <xf numFmtId="0" fontId="35" fillId="0" borderId="0" xfId="0" applyFont="1"/>
    <xf numFmtId="14" fontId="6" fillId="3" borderId="1" xfId="0" applyNumberFormat="1" applyFont="1" applyFill="1" applyBorder="1" applyAlignment="1">
      <alignment horizontal="center" vertical="center" wrapText="1"/>
    </xf>
    <xf numFmtId="0" fontId="0" fillId="0" borderId="0" xfId="0" applyFont="1" applyBorder="1"/>
    <xf numFmtId="0" fontId="0" fillId="0" borderId="0" xfId="0" applyFont="1" applyFill="1" applyAlignment="1">
      <alignment horizontal="right"/>
    </xf>
    <xf numFmtId="0" fontId="0" fillId="0" borderId="0" xfId="0" applyFont="1" applyFill="1"/>
    <xf numFmtId="3" fontId="7" fillId="0" borderId="0" xfId="0" applyNumberFormat="1" applyFont="1" applyBorder="1" applyAlignment="1">
      <alignment horizontal="right" vertical="top" wrapText="1"/>
    </xf>
    <xf numFmtId="169" fontId="0" fillId="0" borderId="0" xfId="0" applyNumberFormat="1"/>
    <xf numFmtId="0" fontId="1" fillId="0" borderId="2" xfId="0" applyFont="1" applyBorder="1"/>
    <xf numFmtId="0" fontId="39" fillId="0" borderId="0" xfId="0" applyFont="1"/>
    <xf numFmtId="0" fontId="40" fillId="0" borderId="2" xfId="0" applyFont="1" applyBorder="1"/>
    <xf numFmtId="0" fontId="40" fillId="0" borderId="2" xfId="0" applyFont="1" applyBorder="1" applyAlignment="1">
      <alignment vertical="top"/>
    </xf>
    <xf numFmtId="0" fontId="40" fillId="0" borderId="2" xfId="0" applyFont="1" applyBorder="1" applyAlignment="1">
      <alignment horizontal="left" vertical="center" wrapText="1"/>
    </xf>
    <xf numFmtId="0" fontId="1" fillId="0" borderId="2" xfId="0" applyFont="1" applyBorder="1" applyAlignment="1">
      <alignment horizontal="left" vertical="center" wrapText="1"/>
    </xf>
    <xf numFmtId="0" fontId="40" fillId="0" borderId="0" xfId="0" applyFont="1"/>
    <xf numFmtId="0" fontId="16" fillId="0" borderId="0" xfId="0" applyFont="1" applyAlignment="1">
      <alignment horizontal="left"/>
    </xf>
    <xf numFmtId="0" fontId="42" fillId="0" borderId="0" xfId="0" applyFont="1"/>
    <xf numFmtId="3" fontId="0" fillId="0" borderId="2" xfId="0" applyNumberFormat="1" applyFont="1" applyBorder="1" applyAlignment="1">
      <alignment vertical="top" wrapText="1"/>
    </xf>
    <xf numFmtId="0" fontId="16" fillId="0" borderId="0" xfId="0" applyFont="1" applyAlignment="1">
      <alignment horizontal="left" vertical="center"/>
    </xf>
    <xf numFmtId="0" fontId="42" fillId="0" borderId="0" xfId="0" applyFont="1" applyAlignment="1">
      <alignment vertical="center"/>
    </xf>
    <xf numFmtId="0" fontId="7" fillId="0" borderId="0" xfId="0" applyFont="1" applyBorder="1" applyAlignment="1">
      <alignment horizontal="left" vertical="top" wrapText="1"/>
    </xf>
    <xf numFmtId="3" fontId="36" fillId="0" borderId="0" xfId="0" applyNumberFormat="1" applyFont="1" applyBorder="1" applyAlignment="1">
      <alignment horizontal="center" vertical="top" wrapText="1"/>
    </xf>
    <xf numFmtId="170" fontId="7" fillId="0" borderId="0" xfId="0" applyNumberFormat="1" applyFont="1" applyBorder="1" applyAlignment="1">
      <alignment horizontal="right" vertical="top" wrapText="1"/>
    </xf>
    <xf numFmtId="169" fontId="7" fillId="0" borderId="0" xfId="0" applyNumberFormat="1" applyFont="1" applyBorder="1" applyAlignment="1">
      <alignment horizontal="right" vertical="top" wrapText="1"/>
    </xf>
    <xf numFmtId="0" fontId="20" fillId="0" borderId="0" xfId="0" applyFont="1" applyAlignment="1">
      <alignment horizontal="left" vertical="center"/>
    </xf>
    <xf numFmtId="43" fontId="0" fillId="0" borderId="0" xfId="0" applyNumberFormat="1" applyFont="1" applyBorder="1"/>
    <xf numFmtId="0" fontId="17" fillId="0" borderId="0" xfId="0" applyFont="1" applyBorder="1" applyAlignment="1">
      <alignment vertical="top" wrapText="1"/>
    </xf>
    <xf numFmtId="0" fontId="24" fillId="3" borderId="28" xfId="0" applyFont="1" applyFill="1" applyBorder="1" applyAlignment="1">
      <alignment horizontal="center" vertical="center" wrapText="1"/>
    </xf>
    <xf numFmtId="0" fontId="24" fillId="3" borderId="29" xfId="0" applyFont="1" applyFill="1" applyBorder="1" applyAlignment="1">
      <alignment horizontal="center" vertical="center" wrapText="1"/>
    </xf>
    <xf numFmtId="0" fontId="17" fillId="0" borderId="0" xfId="0" applyFont="1" applyAlignment="1"/>
    <xf numFmtId="0" fontId="44" fillId="0" borderId="0" xfId="0" applyFont="1"/>
    <xf numFmtId="0" fontId="38" fillId="0" borderId="0" xfId="0" applyFont="1" applyFill="1" applyBorder="1" applyAlignment="1">
      <alignment horizontal="justify" vertical="top" wrapText="1"/>
    </xf>
    <xf numFmtId="0" fontId="38" fillId="0" borderId="0" xfId="0" applyFont="1" applyFill="1" applyBorder="1" applyAlignment="1">
      <alignment horizontal="center" vertical="top" wrapText="1"/>
    </xf>
    <xf numFmtId="4" fontId="38" fillId="0" borderId="0" xfId="0" applyNumberFormat="1" applyFont="1" applyFill="1" applyBorder="1" applyAlignment="1">
      <alignment horizontal="right" vertical="top" wrapText="1"/>
    </xf>
    <xf numFmtId="3" fontId="38" fillId="0" borderId="0" xfId="0" applyNumberFormat="1" applyFont="1" applyFill="1" applyBorder="1" applyAlignment="1">
      <alignment vertical="top" wrapText="1"/>
    </xf>
    <xf numFmtId="0" fontId="0" fillId="0" borderId="0" xfId="0" applyFont="1" applyFill="1" applyBorder="1"/>
    <xf numFmtId="43" fontId="0" fillId="0" borderId="0" xfId="0" applyNumberFormat="1" applyFont="1" applyFill="1" applyBorder="1"/>
    <xf numFmtId="0" fontId="14" fillId="0" borderId="0" xfId="0" applyFont="1" applyAlignment="1">
      <alignment horizontal="left" vertical="center"/>
    </xf>
    <xf numFmtId="0" fontId="40" fillId="0" borderId="0" xfId="0" applyFont="1" applyAlignment="1">
      <alignment vertical="center"/>
    </xf>
    <xf numFmtId="0" fontId="7" fillId="0" borderId="7" xfId="0" applyFont="1" applyBorder="1" applyAlignment="1">
      <alignment horizontal="center" vertical="top" wrapText="1"/>
    </xf>
    <xf numFmtId="0" fontId="17" fillId="8" borderId="0" xfId="0" applyFont="1" applyFill="1" applyBorder="1" applyAlignment="1">
      <alignment vertical="top" wrapText="1"/>
    </xf>
    <xf numFmtId="3" fontId="17" fillId="8" borderId="0" xfId="0" applyNumberFormat="1" applyFont="1" applyFill="1" applyBorder="1" applyAlignment="1">
      <alignment horizontal="right" vertical="top" wrapText="1"/>
    </xf>
    <xf numFmtId="0" fontId="0" fillId="8" borderId="0" xfId="0" applyFont="1" applyFill="1"/>
    <xf numFmtId="3" fontId="0" fillId="8" borderId="0" xfId="0" applyNumberFormat="1" applyFont="1" applyFill="1"/>
    <xf numFmtId="0" fontId="17" fillId="0" borderId="0" xfId="0" applyFont="1" applyFill="1" applyBorder="1" applyAlignment="1">
      <alignment vertical="top" wrapText="1"/>
    </xf>
    <xf numFmtId="3" fontId="17" fillId="0" borderId="0" xfId="0" applyNumberFormat="1" applyFont="1" applyFill="1" applyBorder="1" applyAlignment="1">
      <alignment horizontal="right" vertical="top" wrapText="1"/>
    </xf>
    <xf numFmtId="0" fontId="17" fillId="0" borderId="0" xfId="0" applyFont="1" applyFill="1" applyBorder="1" applyAlignment="1"/>
    <xf numFmtId="0" fontId="6" fillId="8" borderId="0" xfId="0" applyFont="1" applyFill="1" applyBorder="1" applyAlignment="1">
      <alignment horizontal="center"/>
    </xf>
    <xf numFmtId="3" fontId="6" fillId="8" borderId="0" xfId="0" applyNumberFormat="1" applyFont="1" applyFill="1" applyBorder="1" applyAlignment="1">
      <alignment horizontal="right"/>
    </xf>
    <xf numFmtId="0" fontId="26" fillId="0" borderId="20" xfId="0" applyFont="1" applyBorder="1" applyAlignment="1">
      <alignment horizontal="center" vertical="center" wrapText="1"/>
    </xf>
    <xf numFmtId="3" fontId="26" fillId="0" borderId="20" xfId="0" applyNumberFormat="1" applyFont="1" applyBorder="1" applyAlignment="1">
      <alignment horizontal="right" vertical="top" wrapText="1"/>
    </xf>
    <xf numFmtId="3" fontId="12" fillId="0" borderId="20" xfId="0" applyNumberFormat="1" applyFont="1" applyBorder="1" applyAlignment="1">
      <alignment horizontal="right" vertical="top" wrapText="1"/>
    </xf>
    <xf numFmtId="3" fontId="24" fillId="3" borderId="18" xfId="0" applyNumberFormat="1" applyFont="1" applyFill="1" applyBorder="1" applyAlignment="1">
      <alignment horizontal="right" vertical="top" wrapText="1"/>
    </xf>
    <xf numFmtId="3" fontId="12" fillId="0" borderId="6" xfId="0" applyNumberFormat="1" applyFont="1" applyBorder="1" applyAlignment="1">
      <alignment vertical="center" wrapText="1"/>
    </xf>
    <xf numFmtId="3" fontId="21" fillId="0" borderId="0" xfId="0" applyNumberFormat="1" applyFont="1" applyAlignment="1">
      <alignment horizontal="center"/>
    </xf>
    <xf numFmtId="4" fontId="0" fillId="0" borderId="0" xfId="0" applyNumberFormat="1" applyFont="1"/>
    <xf numFmtId="3" fontId="12" fillId="0" borderId="6" xfId="0" applyNumberFormat="1" applyFont="1" applyBorder="1"/>
    <xf numFmtId="0" fontId="14" fillId="0" borderId="0" xfId="0" applyFont="1" applyAlignment="1"/>
    <xf numFmtId="3" fontId="9" fillId="0" borderId="21" xfId="0" applyNumberFormat="1" applyFont="1" applyBorder="1"/>
    <xf numFmtId="0" fontId="6" fillId="0" borderId="0" xfId="0" applyFont="1" applyFill="1" applyBorder="1" applyAlignment="1">
      <alignment horizontal="left"/>
    </xf>
    <xf numFmtId="3" fontId="6" fillId="0" borderId="0" xfId="0" applyNumberFormat="1" applyFont="1" applyFill="1" applyBorder="1" applyAlignment="1">
      <alignment horizontal="right"/>
    </xf>
    <xf numFmtId="3" fontId="0" fillId="0" borderId="0" xfId="0" applyNumberFormat="1" applyFill="1" applyBorder="1"/>
    <xf numFmtId="0" fontId="24" fillId="0" borderId="0" xfId="0" applyFont="1" applyFill="1" applyBorder="1" applyAlignment="1">
      <alignment horizontal="center" vertical="top" wrapText="1"/>
    </xf>
    <xf numFmtId="3" fontId="24" fillId="0" borderId="0" xfId="0" applyNumberFormat="1" applyFont="1" applyFill="1" applyBorder="1" applyAlignment="1">
      <alignment horizontal="right" vertical="top" wrapText="1"/>
    </xf>
    <xf numFmtId="3" fontId="0" fillId="0" borderId="0" xfId="0" applyNumberFormat="1" applyFill="1"/>
    <xf numFmtId="169" fontId="39" fillId="0" borderId="0" xfId="0" applyNumberFormat="1" applyFont="1"/>
    <xf numFmtId="169" fontId="4" fillId="0" borderId="0" xfId="0" applyNumberFormat="1" applyFont="1"/>
    <xf numFmtId="169" fontId="3" fillId="0" borderId="0" xfId="0" applyNumberFormat="1" applyFont="1"/>
    <xf numFmtId="169" fontId="45" fillId="0" borderId="0" xfId="0" applyNumberFormat="1" applyFont="1" applyAlignment="1">
      <alignment horizontal="center"/>
    </xf>
    <xf numFmtId="169" fontId="39" fillId="0" borderId="0" xfId="0" applyNumberFormat="1" applyFont="1" applyAlignment="1">
      <alignment horizontal="center"/>
    </xf>
    <xf numFmtId="169" fontId="19" fillId="0" borderId="0" xfId="0" applyNumberFormat="1" applyFont="1" applyAlignment="1">
      <alignment horizontal="left"/>
    </xf>
    <xf numFmtId="0" fontId="0" fillId="0" borderId="1" xfId="0" applyFont="1" applyFill="1" applyBorder="1"/>
    <xf numFmtId="3" fontId="9" fillId="0" borderId="1" xfId="0" applyNumberFormat="1" applyFont="1" applyFill="1" applyBorder="1"/>
    <xf numFmtId="0" fontId="0" fillId="0" borderId="1" xfId="0" applyFill="1" applyBorder="1"/>
    <xf numFmtId="0" fontId="0" fillId="0" borderId="3" xfId="0" applyFill="1" applyBorder="1"/>
    <xf numFmtId="3" fontId="9" fillId="0" borderId="3" xfId="0" applyNumberFormat="1" applyFont="1" applyFill="1" applyBorder="1"/>
    <xf numFmtId="169" fontId="0" fillId="0" borderId="0" xfId="0" applyNumberFormat="1" applyFill="1"/>
    <xf numFmtId="169" fontId="44" fillId="0" borderId="0" xfId="0" applyNumberFormat="1" applyFont="1"/>
    <xf numFmtId="169" fontId="0" fillId="0" borderId="0" xfId="0" applyNumberFormat="1" applyFont="1"/>
    <xf numFmtId="169" fontId="38" fillId="0" borderId="0" xfId="0" applyNumberFormat="1" applyFont="1" applyFill="1" applyBorder="1" applyAlignment="1">
      <alignment horizontal="right" vertical="top" wrapText="1"/>
    </xf>
    <xf numFmtId="169" fontId="38" fillId="0" borderId="0" xfId="0" applyNumberFormat="1" applyFont="1" applyFill="1" applyBorder="1" applyAlignment="1">
      <alignment vertical="top" wrapText="1"/>
    </xf>
    <xf numFmtId="169" fontId="7" fillId="0" borderId="0" xfId="0" applyNumberFormat="1" applyFont="1" applyBorder="1" applyAlignment="1">
      <alignment vertical="top" wrapText="1"/>
    </xf>
    <xf numFmtId="169" fontId="42" fillId="0" borderId="0" xfId="0" applyNumberFormat="1" applyFont="1"/>
    <xf numFmtId="169" fontId="40" fillId="0" borderId="0" xfId="0" applyNumberFormat="1" applyFont="1" applyAlignment="1">
      <alignment vertical="center"/>
    </xf>
    <xf numFmtId="169" fontId="24" fillId="3" borderId="28" xfId="0" applyNumberFormat="1" applyFont="1" applyFill="1" applyBorder="1" applyAlignment="1">
      <alignment horizontal="center" vertical="center" wrapText="1"/>
    </xf>
    <xf numFmtId="169" fontId="42" fillId="0" borderId="0" xfId="0" applyNumberFormat="1" applyFont="1" applyAlignment="1">
      <alignment vertical="center"/>
    </xf>
    <xf numFmtId="169" fontId="0" fillId="0" borderId="0" xfId="0" applyNumberFormat="1" applyFont="1" applyBorder="1"/>
    <xf numFmtId="169" fontId="0" fillId="0" borderId="0" xfId="0" applyNumberFormat="1" applyFont="1" applyFill="1"/>
    <xf numFmtId="169" fontId="17" fillId="0" borderId="0" xfId="0" applyNumberFormat="1" applyFont="1" applyAlignment="1">
      <alignment horizontal="center"/>
    </xf>
    <xf numFmtId="169" fontId="0" fillId="8" borderId="0" xfId="0" applyNumberFormat="1" applyFont="1" applyFill="1"/>
    <xf numFmtId="169" fontId="17" fillId="0" borderId="0" xfId="0" applyNumberFormat="1" applyFont="1" applyAlignment="1">
      <alignment horizontal="left"/>
    </xf>
    <xf numFmtId="169" fontId="7" fillId="0" borderId="0" xfId="0" applyNumberFormat="1" applyFont="1"/>
    <xf numFmtId="169" fontId="7" fillId="0" borderId="0" xfId="0" applyNumberFormat="1" applyFont="1" applyAlignment="1">
      <alignment horizontal="left"/>
    </xf>
    <xf numFmtId="169" fontId="7" fillId="0" borderId="0" xfId="3" applyNumberFormat="1" applyFont="1" applyBorder="1" applyAlignment="1">
      <alignment horizontal="justify" vertical="top" wrapText="1"/>
    </xf>
    <xf numFmtId="169" fontId="17" fillId="0" borderId="0" xfId="3" applyNumberFormat="1" applyFont="1" applyBorder="1" applyAlignment="1">
      <alignment horizontal="right" vertical="top" wrapText="1"/>
    </xf>
    <xf numFmtId="169" fontId="7" fillId="8" borderId="0" xfId="3" applyNumberFormat="1" applyFont="1" applyFill="1" applyBorder="1" applyAlignment="1">
      <alignment horizontal="justify" vertical="top" wrapText="1"/>
    </xf>
    <xf numFmtId="169" fontId="17" fillId="8" borderId="0" xfId="3" applyNumberFormat="1" applyFont="1" applyFill="1" applyBorder="1" applyAlignment="1">
      <alignment horizontal="right" vertical="top" wrapText="1"/>
    </xf>
    <xf numFmtId="169" fontId="29" fillId="0" borderId="0" xfId="0" applyNumberFormat="1" applyFont="1" applyAlignment="1">
      <alignment horizontal="left"/>
    </xf>
    <xf numFmtId="169" fontId="30" fillId="0" borderId="0" xfId="0" applyNumberFormat="1" applyFont="1"/>
    <xf numFmtId="169" fontId="21" fillId="4" borderId="0" xfId="0" applyNumberFormat="1" applyFont="1" applyFill="1" applyBorder="1" applyAlignment="1">
      <alignment horizontal="justify" vertical="top" wrapText="1"/>
    </xf>
    <xf numFmtId="169" fontId="23" fillId="0" borderId="0" xfId="0" applyNumberFormat="1" applyFont="1" applyBorder="1" applyAlignment="1">
      <alignment horizontal="right" vertical="top" wrapText="1"/>
    </xf>
    <xf numFmtId="169" fontId="29" fillId="0" borderId="0" xfId="0" applyNumberFormat="1" applyFont="1" applyBorder="1" applyAlignment="1">
      <alignment horizontal="justify" vertical="top" wrapText="1"/>
    </xf>
    <xf numFmtId="169" fontId="30" fillId="0" borderId="0" xfId="0" applyNumberFormat="1" applyFont="1" applyBorder="1" applyAlignment="1">
      <alignment horizontal="justify" vertical="top" wrapText="1"/>
    </xf>
    <xf numFmtId="169" fontId="21" fillId="0" borderId="0" xfId="0" applyNumberFormat="1" applyFont="1" applyBorder="1" applyAlignment="1">
      <alignment horizontal="justify" vertical="top" wrapText="1"/>
    </xf>
    <xf numFmtId="169" fontId="19" fillId="0" borderId="0" xfId="0" applyNumberFormat="1" applyFont="1" applyAlignment="1">
      <alignment horizontal="center"/>
    </xf>
    <xf numFmtId="169" fontId="0" fillId="0" borderId="0" xfId="0" applyNumberFormat="1" applyFont="1" applyFill="1" applyBorder="1"/>
    <xf numFmtId="169" fontId="0" fillId="0" borderId="0" xfId="0" applyNumberFormat="1" applyFill="1" applyBorder="1"/>
    <xf numFmtId="0" fontId="6" fillId="0" borderId="3" xfId="0" applyFont="1" applyFill="1" applyBorder="1"/>
    <xf numFmtId="3" fontId="8" fillId="0" borderId="3" xfId="0" applyNumberFormat="1" applyFont="1" applyFill="1" applyBorder="1"/>
    <xf numFmtId="0" fontId="6" fillId="0" borderId="1" xfId="0" applyFont="1" applyFill="1" applyBorder="1"/>
    <xf numFmtId="3" fontId="8" fillId="0" borderId="1" xfId="0" applyNumberFormat="1" applyFont="1" applyFill="1" applyBorder="1"/>
    <xf numFmtId="0" fontId="0" fillId="0" borderId="1" xfId="0" applyFont="1" applyFill="1" applyBorder="1" applyAlignment="1">
      <alignment horizontal="left" vertical="center" wrapText="1"/>
    </xf>
    <xf numFmtId="3" fontId="8" fillId="0" borderId="18" xfId="0" applyNumberFormat="1" applyFont="1" applyFill="1" applyBorder="1"/>
    <xf numFmtId="3" fontId="6" fillId="3" borderId="18" xfId="0" applyNumberFormat="1" applyFont="1" applyFill="1" applyBorder="1" applyAlignment="1">
      <alignment horizontal="right" vertical="center"/>
    </xf>
    <xf numFmtId="14" fontId="17" fillId="7" borderId="18" xfId="4" applyNumberFormat="1" applyFont="1" applyFill="1" applyBorder="1" applyAlignment="1">
      <alignment horizontal="center" vertical="center" wrapText="1"/>
    </xf>
    <xf numFmtId="0" fontId="12" fillId="0" borderId="6" xfId="0" applyFont="1" applyBorder="1" applyAlignment="1">
      <alignment horizontal="center" vertical="top" wrapText="1"/>
    </xf>
    <xf numFmtId="4" fontId="12" fillId="0" borderId="6" xfId="1" applyNumberFormat="1" applyFont="1" applyBorder="1" applyAlignment="1">
      <alignment horizontal="right" vertical="top" wrapText="1"/>
    </xf>
    <xf numFmtId="170" fontId="12" fillId="0" borderId="6" xfId="0" applyNumberFormat="1" applyFont="1" applyBorder="1" applyAlignment="1">
      <alignment horizontal="right" vertical="top" wrapText="1"/>
    </xf>
    <xf numFmtId="0" fontId="24" fillId="0" borderId="5" xfId="0" applyFont="1" applyBorder="1" applyAlignment="1">
      <alignment horizontal="center" vertical="top" wrapText="1"/>
    </xf>
    <xf numFmtId="0" fontId="12" fillId="0" borderId="5" xfId="0" applyFont="1" applyBorder="1" applyAlignment="1">
      <alignment horizontal="right" vertical="top" wrapText="1"/>
    </xf>
    <xf numFmtId="169" fontId="12" fillId="0" borderId="5" xfId="0" applyNumberFormat="1" applyFont="1" applyBorder="1" applyAlignment="1">
      <alignment horizontal="right" vertical="top" wrapText="1"/>
    </xf>
    <xf numFmtId="169" fontId="12" fillId="0" borderId="5" xfId="0" applyNumberFormat="1" applyFont="1" applyBorder="1" applyAlignment="1">
      <alignment vertical="top" wrapText="1"/>
    </xf>
    <xf numFmtId="4" fontId="26" fillId="0" borderId="7" xfId="0" applyNumberFormat="1" applyFont="1" applyBorder="1" applyAlignment="1">
      <alignment horizontal="right" vertical="center" wrapText="1"/>
    </xf>
    <xf numFmtId="3" fontId="26" fillId="0" borderId="7" xfId="0" applyNumberFormat="1" applyFont="1" applyBorder="1" applyAlignment="1">
      <alignment horizontal="right" vertical="center" wrapText="1"/>
    </xf>
    <xf numFmtId="0" fontId="12" fillId="0" borderId="7" xfId="0" applyFont="1" applyBorder="1" applyAlignment="1">
      <alignment horizontal="left" vertical="center" wrapText="1"/>
    </xf>
    <xf numFmtId="3" fontId="12" fillId="0" borderId="7" xfId="0" applyNumberFormat="1" applyFont="1" applyBorder="1" applyAlignment="1">
      <alignment horizontal="right" vertical="center" wrapText="1"/>
    </xf>
    <xf numFmtId="0" fontId="24" fillId="0" borderId="0" xfId="0" applyFont="1" applyFill="1" applyBorder="1" applyAlignment="1">
      <alignment horizontal="left" vertical="top" wrapText="1"/>
    </xf>
    <xf numFmtId="169" fontId="17" fillId="0" borderId="0" xfId="0" applyNumberFormat="1" applyFont="1" applyFill="1" applyAlignment="1">
      <alignment horizontal="left"/>
    </xf>
    <xf numFmtId="3" fontId="17" fillId="0" borderId="0" xfId="0" applyNumberFormat="1" applyFont="1" applyFill="1" applyAlignment="1">
      <alignment horizontal="left"/>
    </xf>
    <xf numFmtId="3" fontId="6" fillId="0" borderId="2" xfId="0" applyNumberFormat="1" applyFont="1" applyFill="1" applyBorder="1"/>
    <xf numFmtId="3" fontId="9" fillId="8" borderId="1" xfId="0" applyNumberFormat="1" applyFont="1" applyFill="1" applyBorder="1"/>
    <xf numFmtId="3" fontId="9" fillId="8" borderId="3" xfId="0" applyNumberFormat="1" applyFont="1" applyFill="1" applyBorder="1"/>
    <xf numFmtId="3" fontId="0" fillId="8" borderId="2" xfId="0" applyNumberFormat="1" applyFont="1" applyFill="1" applyBorder="1"/>
    <xf numFmtId="3" fontId="8" fillId="8" borderId="3" xfId="0" applyNumberFormat="1" applyFont="1" applyFill="1" applyBorder="1"/>
    <xf numFmtId="3" fontId="8" fillId="8" borderId="1" xfId="0" applyNumberFormat="1" applyFont="1" applyFill="1" applyBorder="1"/>
    <xf numFmtId="0" fontId="53" fillId="0" borderId="0" xfId="0" applyFont="1" applyBorder="1"/>
    <xf numFmtId="3" fontId="53" fillId="8" borderId="0" xfId="0" applyNumberFormat="1" applyFont="1" applyFill="1"/>
    <xf numFmtId="0" fontId="53" fillId="8" borderId="0" xfId="0" applyFont="1" applyFill="1"/>
    <xf numFmtId="3" fontId="54" fillId="8" borderId="0" xfId="0" applyNumberFormat="1" applyFont="1" applyFill="1" applyAlignment="1">
      <alignment horizontal="left"/>
    </xf>
    <xf numFmtId="3" fontId="55" fillId="8" borderId="0" xfId="0" applyNumberFormat="1" applyFont="1" applyFill="1" applyAlignment="1">
      <alignment horizontal="center"/>
    </xf>
    <xf numFmtId="0" fontId="56" fillId="8" borderId="0" xfId="0" applyFont="1" applyFill="1"/>
    <xf numFmtId="172" fontId="53" fillId="8" borderId="0" xfId="1" applyNumberFormat="1" applyFont="1" applyFill="1"/>
    <xf numFmtId="2" fontId="24" fillId="3" borderId="18" xfId="0" applyNumberFormat="1" applyFont="1" applyFill="1" applyBorder="1" applyAlignment="1">
      <alignment horizontal="center" vertical="center" wrapText="1"/>
    </xf>
    <xf numFmtId="0" fontId="17" fillId="0" borderId="0" xfId="0" applyFont="1" applyAlignment="1">
      <alignment horizontal="left"/>
    </xf>
    <xf numFmtId="0" fontId="1" fillId="3" borderId="18" xfId="0" applyFont="1" applyFill="1" applyBorder="1" applyAlignment="1">
      <alignment horizontal="center" vertical="center" wrapText="1"/>
    </xf>
    <xf numFmtId="14" fontId="6" fillId="3" borderId="18" xfId="0" applyNumberFormat="1" applyFont="1" applyFill="1" applyBorder="1" applyAlignment="1">
      <alignment horizontal="center" vertical="center" wrapText="1"/>
    </xf>
    <xf numFmtId="0" fontId="14" fillId="0" borderId="2" xfId="0" applyFont="1" applyBorder="1" applyAlignment="1">
      <alignment horizontal="left" vertical="center" wrapText="1"/>
    </xf>
    <xf numFmtId="0" fontId="1" fillId="3" borderId="18" xfId="0" applyFont="1" applyFill="1" applyBorder="1" applyAlignment="1">
      <alignment horizontal="center"/>
    </xf>
    <xf numFmtId="0" fontId="0" fillId="0" borderId="0" xfId="0" applyFont="1" applyAlignment="1">
      <alignment vertical="center"/>
    </xf>
    <xf numFmtId="0" fontId="0" fillId="0" borderId="0" xfId="0" applyFont="1" applyAlignment="1"/>
    <xf numFmtId="0" fontId="0" fillId="0" borderId="0" xfId="0" applyFont="1" applyAlignment="1">
      <alignment horizontal="left" vertical="center" wrapText="1"/>
    </xf>
    <xf numFmtId="0" fontId="6" fillId="0" borderId="0" xfId="0" applyFont="1" applyAlignment="1">
      <alignment vertical="center"/>
    </xf>
    <xf numFmtId="169" fontId="6" fillId="0" borderId="0" xfId="0" applyNumberFormat="1" applyFont="1" applyAlignment="1">
      <alignment vertical="center"/>
    </xf>
    <xf numFmtId="0" fontId="0" fillId="0" borderId="0" xfId="0" applyFont="1" applyAlignment="1">
      <alignment horizontal="left"/>
    </xf>
    <xf numFmtId="169" fontId="0" fillId="0" borderId="0" xfId="0" applyNumberFormat="1" applyFont="1" applyAlignment="1">
      <alignment horizontal="left"/>
    </xf>
    <xf numFmtId="0" fontId="17" fillId="3" borderId="30" xfId="0" applyFont="1" applyFill="1" applyBorder="1" applyAlignment="1">
      <alignment horizontal="center" vertical="center" wrapText="1"/>
    </xf>
    <xf numFmtId="14" fontId="17" fillId="3" borderId="31" xfId="0" applyNumberFormat="1" applyFont="1" applyFill="1" applyBorder="1" applyAlignment="1">
      <alignment horizontal="center" vertical="center" wrapText="1"/>
    </xf>
    <xf numFmtId="170" fontId="0" fillId="0" borderId="0" xfId="0" applyNumberFormat="1" applyFont="1"/>
    <xf numFmtId="170" fontId="12" fillId="0" borderId="18" xfId="0" applyNumberFormat="1" applyFont="1" applyBorder="1" applyAlignment="1">
      <alignment horizontal="right" vertical="top" wrapText="1"/>
    </xf>
    <xf numFmtId="169" fontId="12" fillId="0" borderId="18" xfId="0" applyNumberFormat="1" applyFont="1" applyBorder="1" applyAlignment="1">
      <alignment horizontal="right" vertical="top" wrapText="1"/>
    </xf>
    <xf numFmtId="172" fontId="12" fillId="0" borderId="6" xfId="1" applyNumberFormat="1" applyFont="1" applyBorder="1" applyAlignment="1">
      <alignment horizontal="right" vertical="top" wrapText="1"/>
    </xf>
    <xf numFmtId="2" fontId="17" fillId="3" borderId="18" xfId="0" applyNumberFormat="1" applyFont="1" applyFill="1" applyBorder="1" applyAlignment="1">
      <alignment horizontal="center" vertical="center" wrapText="1"/>
    </xf>
    <xf numFmtId="0" fontId="17" fillId="3" borderId="19" xfId="0" applyFont="1" applyFill="1" applyBorder="1" applyAlignment="1">
      <alignment vertical="top" wrapText="1"/>
    </xf>
    <xf numFmtId="0" fontId="24" fillId="3" borderId="19" xfId="0" applyFont="1" applyFill="1" applyBorder="1" applyAlignment="1">
      <alignment vertical="top" wrapText="1"/>
    </xf>
    <xf numFmtId="0" fontId="59" fillId="10" borderId="19" xfId="0" applyFont="1" applyFill="1" applyBorder="1" applyAlignment="1">
      <alignment horizontal="justify" vertical="top" wrapText="1"/>
    </xf>
    <xf numFmtId="0" fontId="60" fillId="10" borderId="18" xfId="0" applyFont="1" applyFill="1" applyBorder="1" applyAlignment="1">
      <alignment horizontal="center" vertical="top" wrapText="1"/>
    </xf>
    <xf numFmtId="169" fontId="60" fillId="10" borderId="18" xfId="0" applyNumberFormat="1" applyFont="1" applyFill="1" applyBorder="1" applyAlignment="1">
      <alignment horizontal="center" vertical="top" wrapText="1"/>
    </xf>
    <xf numFmtId="3" fontId="60" fillId="10" borderId="18" xfId="0" applyNumberFormat="1" applyFont="1" applyFill="1" applyBorder="1" applyAlignment="1">
      <alignment horizontal="center" vertical="top" wrapText="1"/>
    </xf>
    <xf numFmtId="0" fontId="59" fillId="10" borderId="18" xfId="0" applyFont="1" applyFill="1" applyBorder="1" applyAlignment="1">
      <alignment horizontal="center" vertical="top" wrapText="1"/>
    </xf>
    <xf numFmtId="169" fontId="59" fillId="10" borderId="18" xfId="0" applyNumberFormat="1" applyFont="1" applyFill="1" applyBorder="1" applyAlignment="1">
      <alignment horizontal="center" vertical="top" wrapText="1"/>
    </xf>
    <xf numFmtId="3" fontId="59" fillId="10" borderId="18" xfId="0" applyNumberFormat="1" applyFont="1" applyFill="1" applyBorder="1" applyAlignment="1">
      <alignment horizontal="center" vertical="top" wrapText="1"/>
    </xf>
    <xf numFmtId="3" fontId="9" fillId="8" borderId="0" xfId="0" applyNumberFormat="1" applyFont="1" applyFill="1" applyBorder="1" applyAlignment="1">
      <alignment horizontal="right"/>
    </xf>
    <xf numFmtId="3" fontId="9" fillId="8" borderId="6" xfId="0" applyNumberFormat="1" applyFont="1" applyFill="1" applyBorder="1" applyAlignment="1">
      <alignment horizontal="right"/>
    </xf>
    <xf numFmtId="169" fontId="9" fillId="8" borderId="6" xfId="0" applyNumberFormat="1" applyFont="1" applyFill="1" applyBorder="1" applyAlignment="1">
      <alignment horizontal="right"/>
    </xf>
    <xf numFmtId="168" fontId="0" fillId="8" borderId="0" xfId="0" applyNumberFormat="1" applyFont="1" applyFill="1"/>
    <xf numFmtId="3" fontId="0" fillId="8" borderId="0" xfId="0" applyNumberFormat="1" applyFont="1" applyFill="1" applyBorder="1"/>
    <xf numFmtId="169" fontId="12" fillId="0" borderId="21" xfId="0" applyNumberFormat="1" applyFont="1" applyBorder="1" applyAlignment="1">
      <alignment horizontal="right" vertical="center" wrapText="1"/>
    </xf>
    <xf numFmtId="169" fontId="12" fillId="0" borderId="21" xfId="3" applyNumberFormat="1" applyFont="1" applyBorder="1" applyAlignment="1">
      <alignment horizontal="right" vertical="center" wrapText="1"/>
    </xf>
    <xf numFmtId="0" fontId="24" fillId="3" borderId="18" xfId="0" applyFont="1" applyFill="1" applyBorder="1" applyAlignment="1">
      <alignment horizontal="left" vertical="top" wrapText="1"/>
    </xf>
    <xf numFmtId="169" fontId="12" fillId="8" borderId="6" xfId="0" applyNumberFormat="1" applyFont="1" applyFill="1" applyBorder="1" applyAlignment="1">
      <alignment vertical="center" wrapText="1"/>
    </xf>
    <xf numFmtId="3" fontId="9" fillId="0" borderId="6" xfId="0" applyNumberFormat="1" applyFont="1" applyBorder="1"/>
    <xf numFmtId="0" fontId="7" fillId="8" borderId="0" xfId="0" applyFont="1" applyFill="1"/>
    <xf numFmtId="169" fontId="0" fillId="0" borderId="0" xfId="0" applyNumberFormat="1" applyFont="1" applyAlignment="1">
      <alignment vertical="center"/>
    </xf>
    <xf numFmtId="3" fontId="0" fillId="0" borderId="0" xfId="0" applyNumberFormat="1" applyFont="1" applyAlignment="1">
      <alignment vertical="center"/>
    </xf>
    <xf numFmtId="0" fontId="0" fillId="0" borderId="0" xfId="0" applyAlignment="1">
      <alignment vertical="center"/>
    </xf>
    <xf numFmtId="0" fontId="57" fillId="0" borderId="0" xfId="0" applyFont="1" applyBorder="1"/>
    <xf numFmtId="0" fontId="26" fillId="0" borderId="0" xfId="0" applyFont="1" applyBorder="1" applyAlignment="1">
      <alignment horizontal="center" vertical="center" wrapText="1"/>
    </xf>
    <xf numFmtId="3" fontId="26" fillId="0" borderId="0" xfId="0" applyNumberFormat="1" applyFont="1" applyBorder="1" applyAlignment="1">
      <alignment horizontal="right" vertical="top" wrapText="1"/>
    </xf>
    <xf numFmtId="3" fontId="12" fillId="0" borderId="0" xfId="0" applyNumberFormat="1" applyFont="1" applyBorder="1" applyAlignment="1">
      <alignment horizontal="right" vertical="top" wrapText="1"/>
    </xf>
    <xf numFmtId="172" fontId="0" fillId="0" borderId="0" xfId="1" applyNumberFormat="1" applyFont="1"/>
    <xf numFmtId="0" fontId="12" fillId="0" borderId="6" xfId="2" applyFont="1" applyFill="1" applyBorder="1" applyAlignment="1">
      <alignment horizontal="center" vertical="top" wrapText="1"/>
    </xf>
    <xf numFmtId="0" fontId="24" fillId="0" borderId="6" xfId="2" applyFont="1" applyFill="1" applyBorder="1" applyAlignment="1">
      <alignment horizontal="center" vertical="top" wrapText="1"/>
    </xf>
    <xf numFmtId="169" fontId="12" fillId="8" borderId="18" xfId="0" applyNumberFormat="1" applyFont="1" applyFill="1" applyBorder="1" applyAlignment="1">
      <alignment horizontal="right" vertical="top" wrapText="1"/>
    </xf>
    <xf numFmtId="0" fontId="1" fillId="0" borderId="20" xfId="0" applyFont="1" applyBorder="1"/>
    <xf numFmtId="0" fontId="0" fillId="0" borderId="20" xfId="0" applyFont="1" applyBorder="1"/>
    <xf numFmtId="169" fontId="24" fillId="3" borderId="18" xfId="0" applyNumberFormat="1" applyFont="1" applyFill="1" applyBorder="1" applyAlignment="1">
      <alignment horizontal="center" vertical="center" wrapText="1"/>
    </xf>
    <xf numFmtId="0" fontId="26" fillId="0" borderId="35" xfId="0" applyFont="1" applyBorder="1" applyAlignment="1">
      <alignment horizontal="left" vertical="center" wrapText="1"/>
    </xf>
    <xf numFmtId="3" fontId="26" fillId="0" borderId="36" xfId="0" applyNumberFormat="1" applyFont="1" applyBorder="1" applyAlignment="1">
      <alignment horizontal="right" vertical="center" wrapText="1"/>
    </xf>
    <xf numFmtId="0" fontId="26" fillId="0" borderId="37" xfId="0" applyFont="1" applyBorder="1" applyAlignment="1">
      <alignment horizontal="left" vertical="center" wrapText="1"/>
    </xf>
    <xf numFmtId="4" fontId="26" fillId="0" borderId="38" xfId="0" applyNumberFormat="1" applyFont="1" applyBorder="1" applyAlignment="1">
      <alignment horizontal="right" vertical="center" wrapText="1"/>
    </xf>
    <xf numFmtId="3" fontId="26" fillId="0" borderId="38" xfId="0" applyNumberFormat="1" applyFont="1" applyBorder="1" applyAlignment="1">
      <alignment horizontal="right" vertical="center" wrapText="1"/>
    </xf>
    <xf numFmtId="3" fontId="26" fillId="0" borderId="39" xfId="0" applyNumberFormat="1" applyFont="1" applyBorder="1" applyAlignment="1">
      <alignment horizontal="right" vertical="center" wrapText="1"/>
    </xf>
    <xf numFmtId="0" fontId="24" fillId="3" borderId="40" xfId="0" applyFont="1" applyFill="1" applyBorder="1" applyAlignment="1">
      <alignment horizontal="center" vertical="center" wrapText="1"/>
    </xf>
    <xf numFmtId="0" fontId="24" fillId="3" borderId="41" xfId="0" applyFont="1" applyFill="1" applyBorder="1" applyAlignment="1">
      <alignment horizontal="center" vertical="center" wrapText="1"/>
    </xf>
    <xf numFmtId="0" fontId="24" fillId="3" borderId="42" xfId="0" applyFont="1" applyFill="1" applyBorder="1" applyAlignment="1">
      <alignment horizontal="center" vertical="center" wrapText="1"/>
    </xf>
    <xf numFmtId="0" fontId="17" fillId="3" borderId="28" xfId="0" applyFont="1" applyFill="1" applyBorder="1" applyAlignment="1">
      <alignment horizontal="center" vertical="center" wrapText="1"/>
    </xf>
    <xf numFmtId="169" fontId="17" fillId="3" borderId="28" xfId="0" applyNumberFormat="1" applyFont="1" applyFill="1" applyBorder="1" applyAlignment="1">
      <alignment horizontal="center" vertical="center" wrapText="1"/>
    </xf>
    <xf numFmtId="0" fontId="12" fillId="0" borderId="22" xfId="0" applyFont="1" applyBorder="1" applyAlignment="1">
      <alignment horizontal="center" vertical="top" wrapText="1"/>
    </xf>
    <xf numFmtId="4" fontId="12" fillId="0" borderId="22" xfId="1" applyNumberFormat="1" applyFont="1" applyBorder="1" applyAlignment="1">
      <alignment horizontal="right" vertical="top" wrapText="1"/>
    </xf>
    <xf numFmtId="170" fontId="12" fillId="0" borderId="22" xfId="0" applyNumberFormat="1" applyFont="1" applyBorder="1" applyAlignment="1">
      <alignment horizontal="right" vertical="top" wrapText="1"/>
    </xf>
    <xf numFmtId="172" fontId="12" fillId="0" borderId="22" xfId="1" applyNumberFormat="1" applyFont="1" applyBorder="1" applyAlignment="1">
      <alignment horizontal="right" vertical="top" wrapText="1"/>
    </xf>
    <xf numFmtId="0" fontId="17" fillId="7" borderId="18" xfId="4" applyFont="1" applyFill="1" applyBorder="1" applyAlignment="1">
      <alignment horizontal="center" vertical="center" wrapText="1"/>
    </xf>
    <xf numFmtId="2" fontId="0" fillId="0" borderId="0" xfId="0" applyNumberFormat="1" applyFont="1"/>
    <xf numFmtId="3" fontId="9" fillId="0" borderId="6" xfId="0" applyNumberFormat="1" applyFont="1" applyBorder="1" applyAlignment="1">
      <alignment horizontal="right"/>
    </xf>
    <xf numFmtId="3" fontId="57" fillId="0" borderId="0" xfId="0" applyNumberFormat="1" applyFont="1" applyBorder="1"/>
    <xf numFmtId="0" fontId="12" fillId="0" borderId="43" xfId="0" applyFont="1" applyBorder="1" applyAlignment="1">
      <alignment horizontal="justify" vertical="center" wrapText="1"/>
    </xf>
    <xf numFmtId="4" fontId="12" fillId="0" borderId="25" xfId="0" applyNumberFormat="1" applyFont="1" applyBorder="1" applyAlignment="1">
      <alignment horizontal="center" vertical="top" wrapText="1"/>
    </xf>
    <xf numFmtId="0" fontId="12" fillId="0" borderId="37" xfId="0" applyFont="1" applyBorder="1" applyAlignment="1">
      <alignment horizontal="justify" vertical="center" wrapText="1"/>
    </xf>
    <xf numFmtId="4" fontId="12" fillId="0" borderId="38" xfId="0" applyNumberFormat="1" applyFont="1" applyBorder="1" applyAlignment="1">
      <alignment horizontal="center" vertical="top" wrapText="1"/>
    </xf>
    <xf numFmtId="14" fontId="17" fillId="3" borderId="44" xfId="0" applyNumberFormat="1" applyFont="1" applyFill="1" applyBorder="1" applyAlignment="1">
      <alignment horizontal="center" vertical="center" wrapText="1"/>
    </xf>
    <xf numFmtId="4" fontId="12" fillId="0" borderId="45" xfId="0" applyNumberFormat="1" applyFont="1" applyBorder="1" applyAlignment="1">
      <alignment horizontal="center" vertical="top" wrapText="1"/>
    </xf>
    <xf numFmtId="4" fontId="12" fillId="0" borderId="39" xfId="0" applyNumberFormat="1" applyFont="1" applyBorder="1" applyAlignment="1">
      <alignment horizontal="center" vertical="top" wrapText="1"/>
    </xf>
    <xf numFmtId="0" fontId="12" fillId="0" borderId="32" xfId="0" applyFont="1" applyBorder="1" applyAlignment="1">
      <alignment horizontal="justify" vertical="top" wrapText="1"/>
    </xf>
    <xf numFmtId="0" fontId="24" fillId="3" borderId="28" xfId="0" applyFont="1" applyFill="1" applyBorder="1" applyAlignment="1">
      <alignment horizontal="center" vertical="top" wrapText="1"/>
    </xf>
    <xf numFmtId="4" fontId="24" fillId="3" borderId="28" xfId="0" applyNumberFormat="1" applyFont="1" applyFill="1" applyBorder="1" applyAlignment="1">
      <alignment horizontal="right" vertical="top" wrapText="1"/>
    </xf>
    <xf numFmtId="170" fontId="24" fillId="3" borderId="28" xfId="0" applyNumberFormat="1" applyFont="1" applyFill="1" applyBorder="1" applyAlignment="1">
      <alignment horizontal="right" vertical="top" wrapText="1"/>
    </xf>
    <xf numFmtId="3" fontId="24" fillId="3" borderId="28" xfId="0" applyNumberFormat="1" applyFont="1" applyFill="1" applyBorder="1" applyAlignment="1">
      <alignment horizontal="right" vertical="top" wrapText="1"/>
    </xf>
    <xf numFmtId="172" fontId="24" fillId="3" borderId="28" xfId="1" applyNumberFormat="1" applyFont="1" applyFill="1" applyBorder="1" applyAlignment="1">
      <alignment horizontal="right" vertical="top" wrapText="1"/>
    </xf>
    <xf numFmtId="0" fontId="51" fillId="0" borderId="48" xfId="0" applyFont="1" applyBorder="1" applyAlignment="1">
      <alignment horizontal="justify" vertical="top" wrapText="1"/>
    </xf>
    <xf numFmtId="0" fontId="12" fillId="0" borderId="49" xfId="0" applyFont="1" applyBorder="1" applyAlignment="1">
      <alignment horizontal="justify" vertical="top" wrapText="1"/>
    </xf>
    <xf numFmtId="0" fontId="12" fillId="0" borderId="37" xfId="0" applyFont="1" applyBorder="1" applyAlignment="1">
      <alignment horizontal="justify" vertical="top" wrapText="1"/>
    </xf>
    <xf numFmtId="169" fontId="12" fillId="0" borderId="45" xfId="0" applyNumberFormat="1" applyFont="1" applyBorder="1" applyAlignment="1">
      <alignment vertical="top" wrapText="1"/>
    </xf>
    <xf numFmtId="172" fontId="12" fillId="0" borderId="50" xfId="1" applyNumberFormat="1" applyFont="1" applyBorder="1" applyAlignment="1">
      <alignment horizontal="right" vertical="top" wrapText="1"/>
    </xf>
    <xf numFmtId="172" fontId="12" fillId="0" borderId="51" xfId="1" applyNumberFormat="1" applyFont="1" applyBorder="1" applyAlignment="1">
      <alignment horizontal="right" vertical="top" wrapText="1"/>
    </xf>
    <xf numFmtId="0" fontId="24" fillId="0" borderId="28" xfId="0" applyFont="1" applyBorder="1" applyAlignment="1">
      <alignment horizontal="justify" vertical="top" wrapText="1"/>
    </xf>
    <xf numFmtId="3" fontId="47" fillId="0" borderId="28" xfId="0" applyNumberFormat="1" applyFont="1" applyBorder="1" applyAlignment="1">
      <alignment horizontal="center" vertical="top" wrapText="1"/>
    </xf>
    <xf numFmtId="170" fontId="24" fillId="0" borderId="28" xfId="0" applyNumberFormat="1" applyFont="1" applyBorder="1" applyAlignment="1">
      <alignment horizontal="right" vertical="top" wrapText="1"/>
    </xf>
    <xf numFmtId="169" fontId="24" fillId="0" borderId="28" xfId="0" applyNumberFormat="1" applyFont="1" applyBorder="1" applyAlignment="1">
      <alignment horizontal="right" vertical="top" wrapText="1"/>
    </xf>
    <xf numFmtId="0" fontId="12" fillId="0" borderId="52" xfId="0" applyFont="1" applyBorder="1" applyAlignment="1">
      <alignment horizontal="justify" vertical="top" wrapText="1"/>
    </xf>
    <xf numFmtId="3" fontId="65" fillId="0" borderId="6" xfId="0" applyNumberFormat="1" applyFont="1" applyBorder="1" applyAlignment="1">
      <alignment horizontal="center" vertical="top" wrapText="1"/>
    </xf>
    <xf numFmtId="169" fontId="12" fillId="8" borderId="6" xfId="0" applyNumberFormat="1" applyFont="1" applyFill="1" applyBorder="1" applyAlignment="1">
      <alignment horizontal="right" vertical="top" wrapText="1"/>
    </xf>
    <xf numFmtId="169" fontId="12" fillId="0" borderId="53" xfId="0" applyNumberFormat="1" applyFont="1" applyBorder="1" applyAlignment="1">
      <alignment horizontal="right" vertical="top" wrapText="1"/>
    </xf>
    <xf numFmtId="3" fontId="65" fillId="0" borderId="22" xfId="0" applyNumberFormat="1" applyFont="1" applyBorder="1" applyAlignment="1">
      <alignment horizontal="center" vertical="top" wrapText="1"/>
    </xf>
    <xf numFmtId="169" fontId="12" fillId="0" borderId="22" xfId="0" applyNumberFormat="1" applyFont="1" applyBorder="1" applyAlignment="1">
      <alignment horizontal="right" vertical="top" wrapText="1"/>
    </xf>
    <xf numFmtId="169" fontId="12" fillId="0" borderId="39" xfId="0" applyNumberFormat="1" applyFont="1" applyBorder="1" applyAlignment="1">
      <alignment horizontal="right" vertical="top" wrapText="1"/>
    </xf>
    <xf numFmtId="3" fontId="65" fillId="0" borderId="26" xfId="0" applyNumberFormat="1" applyFont="1" applyBorder="1" applyAlignment="1">
      <alignment horizontal="center" vertical="top" wrapText="1"/>
    </xf>
    <xf numFmtId="170" fontId="12" fillId="0" borderId="26" xfId="0" applyNumberFormat="1" applyFont="1" applyBorder="1" applyAlignment="1">
      <alignment horizontal="right" vertical="top" wrapText="1"/>
    </xf>
    <xf numFmtId="169" fontId="12" fillId="0" borderId="26" xfId="0" applyNumberFormat="1" applyFont="1" applyBorder="1" applyAlignment="1">
      <alignment horizontal="right" vertical="top" wrapText="1"/>
    </xf>
    <xf numFmtId="3" fontId="65" fillId="0" borderId="18" xfId="0" applyNumberFormat="1" applyFont="1" applyBorder="1" applyAlignment="1">
      <alignment horizontal="center" vertical="top" wrapText="1"/>
    </xf>
    <xf numFmtId="172" fontId="12" fillId="0" borderId="18" xfId="1" applyNumberFormat="1" applyFont="1" applyBorder="1" applyAlignment="1">
      <alignment horizontal="right" vertical="top" wrapText="1"/>
    </xf>
    <xf numFmtId="170" fontId="12" fillId="8" borderId="18" xfId="0" applyNumberFormat="1" applyFont="1" applyFill="1" applyBorder="1" applyAlignment="1">
      <alignment horizontal="right" vertical="top" wrapText="1"/>
    </xf>
    <xf numFmtId="170" fontId="12" fillId="8" borderId="18" xfId="1" applyNumberFormat="1" applyFont="1" applyFill="1" applyBorder="1" applyAlignment="1">
      <alignment horizontal="right" vertical="top" wrapText="1"/>
    </xf>
    <xf numFmtId="172" fontId="9" fillId="0" borderId="18" xfId="1" applyNumberFormat="1" applyFont="1" applyBorder="1"/>
    <xf numFmtId="3" fontId="65" fillId="0" borderId="20" xfId="0" applyNumberFormat="1" applyFont="1" applyBorder="1" applyAlignment="1">
      <alignment horizontal="center" vertical="top" wrapText="1"/>
    </xf>
    <xf numFmtId="170" fontId="12" fillId="8" borderId="20" xfId="0" applyNumberFormat="1" applyFont="1" applyFill="1" applyBorder="1" applyAlignment="1">
      <alignment horizontal="right" vertical="top" wrapText="1"/>
    </xf>
    <xf numFmtId="172" fontId="12" fillId="0" borderId="20" xfId="1" applyNumberFormat="1" applyFont="1" applyBorder="1" applyAlignment="1">
      <alignment horizontal="right" vertical="top" wrapText="1"/>
    </xf>
    <xf numFmtId="0" fontId="24" fillId="3" borderId="28" xfId="0" applyFont="1" applyFill="1" applyBorder="1" applyAlignment="1">
      <alignment vertical="top" wrapText="1"/>
    </xf>
    <xf numFmtId="169" fontId="24" fillId="3" borderId="28" xfId="0" applyNumberFormat="1" applyFont="1" applyFill="1" applyBorder="1" applyAlignment="1">
      <alignment horizontal="right" vertical="top" wrapText="1"/>
    </xf>
    <xf numFmtId="0" fontId="9" fillId="0" borderId="0" xfId="0" applyFont="1" applyBorder="1"/>
    <xf numFmtId="169" fontId="9" fillId="0" borderId="0" xfId="0" applyNumberFormat="1" applyFont="1" applyBorder="1"/>
    <xf numFmtId="3" fontId="12" fillId="0" borderId="7" xfId="0" applyNumberFormat="1" applyFont="1" applyFill="1" applyBorder="1" applyAlignment="1">
      <alignment horizontal="center" vertical="top" wrapText="1"/>
    </xf>
    <xf numFmtId="4" fontId="12" fillId="0" borderId="7" xfId="1" applyNumberFormat="1" applyFont="1" applyBorder="1" applyAlignment="1">
      <alignment horizontal="right" vertical="top" wrapText="1"/>
    </xf>
    <xf numFmtId="169" fontId="12" fillId="0" borderId="7" xfId="0" applyNumberFormat="1" applyFont="1" applyBorder="1" applyAlignment="1">
      <alignment horizontal="right" vertical="top" wrapText="1"/>
    </xf>
    <xf numFmtId="3" fontId="65" fillId="0" borderId="2" xfId="0" applyNumberFormat="1" applyFont="1" applyBorder="1" applyAlignment="1">
      <alignment horizontal="center" vertical="top" wrapText="1"/>
    </xf>
    <xf numFmtId="4" fontId="12" fillId="0" borderId="22" xfId="0" applyNumberFormat="1" applyFont="1" applyFill="1" applyBorder="1" applyAlignment="1">
      <alignment horizontal="right" vertical="top" wrapText="1"/>
    </xf>
    <xf numFmtId="169" fontId="12" fillId="0" borderId="22" xfId="0" applyNumberFormat="1" applyFont="1" applyFill="1" applyBorder="1" applyAlignment="1">
      <alignment horizontal="right" vertical="top" wrapText="1"/>
    </xf>
    <xf numFmtId="0" fontId="12" fillId="0" borderId="0" xfId="0" applyFont="1" applyBorder="1" applyAlignment="1">
      <alignment horizontal="justify" vertical="top" wrapText="1"/>
    </xf>
    <xf numFmtId="3" fontId="12" fillId="0" borderId="0" xfId="0" applyNumberFormat="1" applyFont="1" applyBorder="1" applyAlignment="1">
      <alignment horizontal="center" vertical="top" wrapText="1"/>
    </xf>
    <xf numFmtId="4" fontId="12" fillId="0" borderId="0" xfId="1" applyNumberFormat="1" applyFont="1" applyBorder="1" applyAlignment="1">
      <alignment horizontal="right" vertical="top" wrapText="1"/>
    </xf>
    <xf numFmtId="169" fontId="12" fillId="0" borderId="0" xfId="0" applyNumberFormat="1" applyFont="1" applyBorder="1" applyAlignment="1">
      <alignment horizontal="right" vertical="top" wrapText="1"/>
    </xf>
    <xf numFmtId="169" fontId="12" fillId="0" borderId="0" xfId="1" applyNumberFormat="1" applyFont="1" applyBorder="1" applyAlignment="1">
      <alignment horizontal="right" vertical="top" wrapText="1"/>
    </xf>
    <xf numFmtId="0" fontId="12" fillId="0" borderId="30" xfId="0" applyFont="1" applyBorder="1" applyAlignment="1">
      <alignment horizontal="justify" vertical="top" wrapText="1"/>
    </xf>
    <xf numFmtId="0" fontId="12" fillId="0" borderId="46" xfId="0" applyFont="1" applyBorder="1" applyAlignment="1">
      <alignment horizontal="justify" vertical="top" wrapText="1"/>
    </xf>
    <xf numFmtId="169" fontId="12" fillId="0" borderId="44" xfId="0" applyNumberFormat="1" applyFont="1" applyBorder="1" applyAlignment="1">
      <alignment horizontal="right" vertical="top" wrapText="1"/>
    </xf>
    <xf numFmtId="174" fontId="9" fillId="0" borderId="47" xfId="0" applyNumberFormat="1" applyFont="1" applyBorder="1" applyAlignment="1">
      <alignment horizontal="right" vertical="top" wrapText="1"/>
    </xf>
    <xf numFmtId="169" fontId="12" fillId="0" borderId="47" xfId="0" applyNumberFormat="1" applyFont="1" applyBorder="1" applyAlignment="1">
      <alignment horizontal="right" vertical="top" wrapText="1"/>
    </xf>
    <xf numFmtId="169" fontId="12" fillId="8" borderId="47" xfId="0" applyNumberFormat="1" applyFont="1" applyFill="1" applyBorder="1" applyAlignment="1">
      <alignment horizontal="right" vertical="top" wrapText="1"/>
    </xf>
    <xf numFmtId="169" fontId="9" fillId="0" borderId="47" xfId="0" applyNumberFormat="1" applyFont="1" applyBorder="1"/>
    <xf numFmtId="170" fontId="12" fillId="0" borderId="47" xfId="1" applyNumberFormat="1" applyFont="1" applyBorder="1" applyAlignment="1">
      <alignment horizontal="right" vertical="top" wrapText="1"/>
    </xf>
    <xf numFmtId="170" fontId="12" fillId="0" borderId="54" xfId="1" applyNumberFormat="1" applyFont="1" applyBorder="1" applyAlignment="1">
      <alignment horizontal="right" vertical="top" wrapText="1"/>
    </xf>
    <xf numFmtId="0" fontId="9" fillId="0" borderId="7" xfId="0" applyFont="1" applyBorder="1"/>
    <xf numFmtId="169" fontId="9" fillId="0" borderId="7" xfId="0" applyNumberFormat="1" applyFont="1" applyBorder="1"/>
    <xf numFmtId="0" fontId="65" fillId="0" borderId="6" xfId="2" applyFont="1" applyFill="1" applyBorder="1" applyAlignment="1">
      <alignment horizontal="center" vertical="top" wrapText="1"/>
    </xf>
    <xf numFmtId="169" fontId="12" fillId="0" borderId="6" xfId="2" applyNumberFormat="1" applyFont="1" applyFill="1" applyBorder="1" applyAlignment="1">
      <alignment horizontal="center" vertical="top" wrapText="1"/>
    </xf>
    <xf numFmtId="169" fontId="12" fillId="0" borderId="6" xfId="3" applyNumberFormat="1" applyFont="1" applyFill="1" applyBorder="1" applyAlignment="1">
      <alignment horizontal="right" vertical="top" wrapText="1"/>
    </xf>
    <xf numFmtId="3" fontId="12" fillId="8" borderId="6" xfId="3" applyNumberFormat="1" applyFont="1" applyFill="1" applyBorder="1" applyAlignment="1">
      <alignment horizontal="right" vertical="top" wrapText="1"/>
    </xf>
    <xf numFmtId="3" fontId="12" fillId="0" borderId="6" xfId="2" applyNumberFormat="1" applyFont="1" applyFill="1" applyBorder="1" applyAlignment="1">
      <alignment horizontal="right" vertical="top" wrapText="1"/>
    </xf>
    <xf numFmtId="172" fontId="12" fillId="8" borderId="6" xfId="1" applyNumberFormat="1" applyFont="1" applyFill="1" applyBorder="1" applyAlignment="1">
      <alignment horizontal="right" vertical="top" wrapText="1"/>
    </xf>
    <xf numFmtId="3" fontId="12" fillId="0" borderId="6" xfId="0" applyNumberFormat="1" applyFont="1" applyFill="1" applyBorder="1" applyAlignment="1">
      <alignment horizontal="center" vertical="top" wrapText="1"/>
    </xf>
    <xf numFmtId="169" fontId="12" fillId="0" borderId="6" xfId="2" applyNumberFormat="1" applyFont="1" applyFill="1" applyBorder="1" applyAlignment="1">
      <alignment horizontal="center" vertical="center" wrapText="1"/>
    </xf>
    <xf numFmtId="169" fontId="12" fillId="0" borderId="6" xfId="3" applyNumberFormat="1" applyFont="1" applyFill="1" applyBorder="1" applyAlignment="1">
      <alignment vertical="top" wrapText="1"/>
    </xf>
    <xf numFmtId="4" fontId="12" fillId="0" borderId="6" xfId="0" applyNumberFormat="1" applyFont="1" applyFill="1" applyBorder="1" applyAlignment="1">
      <alignment horizontal="right" vertical="top" wrapText="1"/>
    </xf>
    <xf numFmtId="4" fontId="12" fillId="0" borderId="6" xfId="3" applyNumberFormat="1" applyFont="1" applyFill="1" applyBorder="1" applyAlignment="1">
      <alignment horizontal="right" vertical="top" wrapText="1"/>
    </xf>
    <xf numFmtId="3" fontId="12" fillId="0" borderId="2" xfId="2" applyNumberFormat="1" applyFont="1" applyFill="1" applyBorder="1" applyAlignment="1">
      <alignment horizontal="right" vertical="top" wrapText="1"/>
    </xf>
    <xf numFmtId="0" fontId="12" fillId="0" borderId="7" xfId="0" applyFont="1" applyBorder="1" applyAlignment="1">
      <alignment horizontal="center" vertical="top" wrapText="1"/>
    </xf>
    <xf numFmtId="3" fontId="12" fillId="0" borderId="0" xfId="0" applyNumberFormat="1" applyFont="1" applyBorder="1" applyAlignment="1">
      <alignment vertical="top" wrapText="1"/>
    </xf>
    <xf numFmtId="0" fontId="12" fillId="0" borderId="0" xfId="0" applyFont="1" applyBorder="1" applyAlignment="1">
      <alignment horizontal="center" vertical="top" wrapText="1"/>
    </xf>
    <xf numFmtId="0" fontId="12" fillId="0" borderId="0" xfId="0" applyFont="1" applyBorder="1" applyAlignment="1">
      <alignment vertical="top" wrapText="1"/>
    </xf>
    <xf numFmtId="169" fontId="12" fillId="0" borderId="0" xfId="0" applyNumberFormat="1" applyFont="1" applyBorder="1" applyAlignment="1">
      <alignment vertical="top" wrapText="1"/>
    </xf>
    <xf numFmtId="0" fontId="24" fillId="3" borderId="8" xfId="0" applyFont="1" applyFill="1" applyBorder="1" applyAlignment="1">
      <alignment horizontal="center" vertical="center" wrapText="1"/>
    </xf>
    <xf numFmtId="169" fontId="24" fillId="3" borderId="8" xfId="0" applyNumberFormat="1" applyFont="1" applyFill="1" applyBorder="1" applyAlignment="1">
      <alignment horizontal="center" vertical="center" wrapText="1"/>
    </xf>
    <xf numFmtId="3" fontId="9" fillId="0" borderId="0" xfId="0" applyNumberFormat="1" applyFont="1"/>
    <xf numFmtId="3" fontId="9" fillId="0" borderId="0" xfId="0" applyNumberFormat="1" applyFont="1" applyBorder="1"/>
    <xf numFmtId="0" fontId="12" fillId="0" borderId="9" xfId="0" applyFont="1" applyBorder="1" applyAlignment="1">
      <alignment horizontal="left" wrapText="1"/>
    </xf>
    <xf numFmtId="0" fontId="12" fillId="0" borderId="10" xfId="0" applyFont="1" applyBorder="1" applyAlignment="1">
      <alignment horizontal="left" vertical="top" wrapText="1"/>
    </xf>
    <xf numFmtId="0" fontId="12" fillId="0" borderId="10" xfId="0" applyFont="1" applyBorder="1" applyAlignment="1">
      <alignment horizontal="justify" vertical="top" wrapText="1"/>
    </xf>
    <xf numFmtId="169" fontId="12" fillId="0" borderId="10" xfId="0" applyNumberFormat="1" applyFont="1" applyBorder="1" applyAlignment="1">
      <alignment horizontal="justify" vertical="top" wrapText="1"/>
    </xf>
    <xf numFmtId="169" fontId="12" fillId="0" borderId="11" xfId="0" applyNumberFormat="1" applyFont="1" applyBorder="1" applyAlignment="1">
      <alignment horizontal="justify" vertical="top" wrapText="1"/>
    </xf>
    <xf numFmtId="0" fontId="12" fillId="0" borderId="12" xfId="0" applyFont="1" applyBorder="1" applyAlignment="1">
      <alignment horizontal="left" wrapText="1"/>
    </xf>
    <xf numFmtId="0" fontId="12" fillId="0" borderId="13" xfId="0" applyFont="1" applyBorder="1" applyAlignment="1">
      <alignment horizontal="left" vertical="top" wrapText="1"/>
    </xf>
    <xf numFmtId="0" fontId="12" fillId="0" borderId="13" xfId="0" applyFont="1" applyBorder="1" applyAlignment="1">
      <alignment horizontal="justify" vertical="top" wrapText="1"/>
    </xf>
    <xf numFmtId="169" fontId="12" fillId="0" borderId="13" xfId="0" applyNumberFormat="1" applyFont="1" applyBorder="1" applyAlignment="1">
      <alignment horizontal="justify" vertical="top" wrapText="1"/>
    </xf>
    <xf numFmtId="169" fontId="12" fillId="0" borderId="14" xfId="0" applyNumberFormat="1" applyFont="1" applyBorder="1" applyAlignment="1">
      <alignment horizontal="justify" vertical="top" wrapText="1"/>
    </xf>
    <xf numFmtId="0" fontId="12" fillId="0" borderId="15" xfId="0" applyFont="1" applyBorder="1" applyAlignment="1">
      <alignment horizontal="left" wrapText="1"/>
    </xf>
    <xf numFmtId="0" fontId="12" fillId="0" borderId="33" xfId="0" applyFont="1" applyBorder="1" applyAlignment="1">
      <alignment horizontal="left" vertical="top" wrapText="1"/>
    </xf>
    <xf numFmtId="0" fontId="12" fillId="0" borderId="33" xfId="0" applyFont="1" applyBorder="1" applyAlignment="1">
      <alignment horizontal="justify" vertical="top" wrapText="1"/>
    </xf>
    <xf numFmtId="169" fontId="12" fillId="0" borderId="33" xfId="0" applyNumberFormat="1" applyFont="1" applyBorder="1" applyAlignment="1">
      <alignment horizontal="justify" vertical="top" wrapText="1"/>
    </xf>
    <xf numFmtId="169" fontId="12" fillId="0" borderId="34" xfId="0" applyNumberFormat="1" applyFont="1" applyBorder="1" applyAlignment="1">
      <alignment horizontal="justify" vertical="top" wrapText="1"/>
    </xf>
    <xf numFmtId="169" fontId="9" fillId="0" borderId="0" xfId="0" applyNumberFormat="1" applyFont="1"/>
    <xf numFmtId="3" fontId="66" fillId="0" borderId="0" xfId="0" applyNumberFormat="1" applyFont="1"/>
    <xf numFmtId="169" fontId="67" fillId="0" borderId="0" xfId="0" applyNumberFormat="1" applyFont="1"/>
    <xf numFmtId="0" fontId="12" fillId="0" borderId="52" xfId="0" applyFont="1" applyFill="1" applyBorder="1" applyAlignment="1">
      <alignment horizontal="justify" vertical="top" wrapText="1"/>
    </xf>
    <xf numFmtId="0" fontId="12" fillId="0" borderId="37" xfId="0" applyFont="1" applyFill="1" applyBorder="1" applyAlignment="1">
      <alignment horizontal="justify" vertical="top" wrapText="1"/>
    </xf>
    <xf numFmtId="169" fontId="12" fillId="0" borderId="53" xfId="1" applyNumberFormat="1" applyFont="1" applyBorder="1" applyAlignment="1">
      <alignment horizontal="right" vertical="top" wrapText="1"/>
    </xf>
    <xf numFmtId="169" fontId="12" fillId="0" borderId="39" xfId="0" applyNumberFormat="1" applyFont="1" applyFill="1" applyBorder="1" applyAlignment="1">
      <alignment horizontal="right" vertical="top" wrapText="1"/>
    </xf>
    <xf numFmtId="0" fontId="48" fillId="0" borderId="35" xfId="0" applyFont="1" applyBorder="1"/>
    <xf numFmtId="0" fontId="12" fillId="0" borderId="49" xfId="2" applyFont="1" applyFill="1" applyBorder="1" applyAlignment="1">
      <alignment horizontal="left" vertical="top" wrapText="1"/>
    </xf>
    <xf numFmtId="3" fontId="12" fillId="0" borderId="50" xfId="2" applyNumberFormat="1" applyFont="1" applyFill="1" applyBorder="1" applyAlignment="1">
      <alignment horizontal="right" vertical="top" wrapText="1"/>
    </xf>
    <xf numFmtId="3" fontId="12" fillId="0" borderId="55" xfId="2" applyNumberFormat="1" applyFont="1" applyFill="1" applyBorder="1" applyAlignment="1">
      <alignment horizontal="right" vertical="top" wrapText="1"/>
    </xf>
    <xf numFmtId="0" fontId="24" fillId="0" borderId="49" xfId="0" applyFont="1" applyBorder="1" applyAlignment="1">
      <alignment horizontal="left" vertical="top" wrapText="1"/>
    </xf>
    <xf numFmtId="3" fontId="12" fillId="0" borderId="2" xfId="0" applyNumberFormat="1" applyFont="1" applyBorder="1" applyAlignment="1">
      <alignment horizontal="right" vertical="center" wrapText="1"/>
    </xf>
    <xf numFmtId="0" fontId="9" fillId="8" borderId="49" xfId="0" applyFont="1" applyFill="1" applyBorder="1"/>
    <xf numFmtId="3" fontId="9" fillId="8" borderId="50" xfId="0" applyNumberFormat="1" applyFont="1" applyFill="1" applyBorder="1" applyAlignment="1">
      <alignment horizontal="right"/>
    </xf>
    <xf numFmtId="169" fontId="24" fillId="3" borderId="41" xfId="0" applyNumberFormat="1" applyFont="1" applyFill="1" applyBorder="1" applyAlignment="1">
      <alignment horizontal="center" vertical="center" wrapText="1"/>
    </xf>
    <xf numFmtId="0" fontId="12" fillId="0" borderId="57" xfId="2" applyFont="1" applyFill="1" applyBorder="1" applyAlignment="1">
      <alignment horizontal="left" vertical="top" wrapText="1"/>
    </xf>
    <xf numFmtId="0" fontId="65" fillId="0" borderId="22" xfId="2" applyFont="1" applyFill="1" applyBorder="1" applyAlignment="1">
      <alignment horizontal="center" vertical="top" wrapText="1"/>
    </xf>
    <xf numFmtId="0" fontId="12" fillId="0" borderId="22" xfId="2" applyFont="1" applyFill="1" applyBorder="1" applyAlignment="1">
      <alignment horizontal="center" vertical="top" wrapText="1"/>
    </xf>
    <xf numFmtId="169" fontId="12" fillId="0" borderId="22" xfId="2" applyNumberFormat="1" applyFont="1" applyFill="1" applyBorder="1" applyAlignment="1">
      <alignment horizontal="center" vertical="top" wrapText="1"/>
    </xf>
    <xf numFmtId="169" fontId="12" fillId="0" borderId="22" xfId="3" applyNumberFormat="1" applyFont="1" applyFill="1" applyBorder="1" applyAlignment="1">
      <alignment horizontal="right" vertical="top" wrapText="1"/>
    </xf>
    <xf numFmtId="3" fontId="12" fillId="8" borderId="22" xfId="3" applyNumberFormat="1" applyFont="1" applyFill="1" applyBorder="1" applyAlignment="1">
      <alignment horizontal="right" vertical="top" wrapText="1"/>
    </xf>
    <xf numFmtId="0" fontId="12" fillId="0" borderId="35" xfId="2" applyFont="1" applyFill="1" applyBorder="1" applyAlignment="1">
      <alignment horizontal="left" vertical="top" wrapText="1"/>
    </xf>
    <xf numFmtId="0" fontId="24" fillId="0" borderId="7" xfId="2" applyFont="1" applyFill="1" applyBorder="1" applyAlignment="1">
      <alignment horizontal="center" vertical="top" wrapText="1"/>
    </xf>
    <xf numFmtId="169" fontId="12" fillId="0" borderId="7" xfId="2" applyNumberFormat="1" applyFont="1" applyFill="1" applyBorder="1" applyAlignment="1">
      <alignment horizontal="center" vertical="center" wrapText="1"/>
    </xf>
    <xf numFmtId="169" fontId="12" fillId="0" borderId="7" xfId="3" applyNumberFormat="1" applyFont="1" applyFill="1" applyBorder="1" applyAlignment="1">
      <alignment vertical="top" wrapText="1"/>
    </xf>
    <xf numFmtId="4" fontId="12" fillId="0" borderId="7" xfId="0" applyNumberFormat="1" applyFont="1" applyFill="1" applyBorder="1" applyAlignment="1">
      <alignment horizontal="right" vertical="top" wrapText="1"/>
    </xf>
    <xf numFmtId="3" fontId="12" fillId="0" borderId="7" xfId="2" applyNumberFormat="1" applyFont="1" applyFill="1" applyBorder="1" applyAlignment="1">
      <alignment horizontal="right" vertical="top" wrapText="1"/>
    </xf>
    <xf numFmtId="169" fontId="24" fillId="3" borderId="41" xfId="3" applyNumberFormat="1" applyFont="1" applyFill="1" applyBorder="1" applyAlignment="1">
      <alignment vertical="top" wrapText="1"/>
    </xf>
    <xf numFmtId="0" fontId="24" fillId="3" borderId="41" xfId="2" applyFont="1" applyFill="1" applyBorder="1" applyAlignment="1">
      <alignment vertical="top" wrapText="1"/>
    </xf>
    <xf numFmtId="0" fontId="24" fillId="3" borderId="42" xfId="2" applyFont="1" applyFill="1" applyBorder="1" applyAlignment="1">
      <alignment vertical="top" wrapText="1"/>
    </xf>
    <xf numFmtId="0" fontId="24" fillId="0" borderId="22" xfId="2" applyFont="1" applyFill="1" applyBorder="1" applyAlignment="1">
      <alignment horizontal="center" vertical="top" wrapText="1"/>
    </xf>
    <xf numFmtId="4" fontId="12" fillId="0" borderId="22" xfId="3" applyNumberFormat="1" applyFont="1" applyFill="1" applyBorder="1" applyAlignment="1">
      <alignment horizontal="right" vertical="top" wrapText="1"/>
    </xf>
    <xf numFmtId="3" fontId="24" fillId="3" borderId="41" xfId="3" applyNumberFormat="1" applyFont="1" applyFill="1" applyBorder="1" applyAlignment="1">
      <alignment vertical="top" wrapText="1"/>
    </xf>
    <xf numFmtId="169" fontId="12" fillId="3" borderId="41" xfId="2" applyNumberFormat="1" applyFont="1" applyFill="1" applyBorder="1" applyAlignment="1">
      <alignment horizontal="center" vertical="top" wrapText="1"/>
    </xf>
    <xf numFmtId="3" fontId="24" fillId="3" borderId="60" xfId="3" applyNumberFormat="1" applyFont="1" applyFill="1" applyBorder="1" applyAlignment="1">
      <alignment vertical="top" wrapText="1"/>
    </xf>
    <xf numFmtId="169" fontId="24" fillId="3" borderId="59" xfId="2" applyNumberFormat="1" applyFont="1" applyFill="1" applyBorder="1" applyAlignment="1">
      <alignment vertical="top" wrapText="1"/>
    </xf>
    <xf numFmtId="3" fontId="24" fillId="3" borderId="42" xfId="3" applyNumberFormat="1" applyFont="1" applyFill="1" applyBorder="1" applyAlignment="1">
      <alignment vertical="top" wrapText="1"/>
    </xf>
    <xf numFmtId="0" fontId="12" fillId="0" borderId="61" xfId="0" applyFont="1" applyBorder="1" applyAlignment="1">
      <alignment horizontal="left" vertical="top" wrapText="1"/>
    </xf>
    <xf numFmtId="165" fontId="12" fillId="8" borderId="2" xfId="3" applyNumberFormat="1" applyFont="1" applyFill="1" applyBorder="1" applyAlignment="1">
      <alignment horizontal="center" vertical="top" wrapText="1"/>
    </xf>
    <xf numFmtId="165" fontId="12" fillId="4" borderId="2" xfId="3" applyNumberFormat="1" applyFont="1" applyFill="1" applyBorder="1" applyAlignment="1">
      <alignment horizontal="center" vertical="top" wrapText="1"/>
    </xf>
    <xf numFmtId="169" fontId="12" fillId="4" borderId="55" xfId="3" applyNumberFormat="1" applyFont="1" applyFill="1" applyBorder="1" applyAlignment="1">
      <alignment horizontal="center" vertical="top" wrapText="1"/>
    </xf>
    <xf numFmtId="169" fontId="24" fillId="3" borderId="42" xfId="0" applyNumberFormat="1" applyFont="1" applyFill="1" applyBorder="1" applyAlignment="1">
      <alignment horizontal="center" vertical="center" wrapText="1"/>
    </xf>
    <xf numFmtId="0" fontId="24" fillId="3" borderId="40" xfId="0" applyFont="1" applyFill="1" applyBorder="1" applyAlignment="1">
      <alignment horizontal="left" vertical="top" wrapText="1"/>
    </xf>
    <xf numFmtId="165" fontId="24" fillId="3" borderId="41" xfId="3" applyNumberFormat="1" applyFont="1" applyFill="1" applyBorder="1" applyAlignment="1">
      <alignment horizontal="center" vertical="top" wrapText="1"/>
    </xf>
    <xf numFmtId="169" fontId="24" fillId="3" borderId="42" xfId="3" applyNumberFormat="1" applyFont="1" applyFill="1" applyBorder="1" applyAlignment="1">
      <alignment horizontal="center" vertical="top" wrapText="1"/>
    </xf>
    <xf numFmtId="0" fontId="12" fillId="0" borderId="62" xfId="0" applyFont="1" applyBorder="1" applyAlignment="1">
      <alignment horizontal="left" vertical="top" wrapText="1"/>
    </xf>
    <xf numFmtId="3" fontId="12" fillId="0" borderId="36" xfId="0" applyNumberFormat="1" applyFont="1" applyBorder="1" applyAlignment="1">
      <alignment horizontal="right" vertical="center" wrapText="1"/>
    </xf>
    <xf numFmtId="2" fontId="24" fillId="3" borderId="40" xfId="0" applyNumberFormat="1" applyFont="1" applyFill="1" applyBorder="1" applyAlignment="1">
      <alignment horizontal="center" vertical="center" wrapText="1"/>
    </xf>
    <xf numFmtId="2" fontId="24" fillId="3" borderId="41" xfId="0" applyNumberFormat="1" applyFont="1" applyFill="1" applyBorder="1" applyAlignment="1">
      <alignment horizontal="center" vertical="center" wrapText="1"/>
    </xf>
    <xf numFmtId="2" fontId="24" fillId="3" borderId="42" xfId="0" applyNumberFormat="1" applyFont="1" applyFill="1" applyBorder="1" applyAlignment="1">
      <alignment horizontal="center" vertical="center" wrapText="1"/>
    </xf>
    <xf numFmtId="0" fontId="12" fillId="0" borderId="63" xfId="0" applyFont="1" applyBorder="1" applyAlignment="1">
      <alignment horizontal="left" vertical="top" wrapText="1"/>
    </xf>
    <xf numFmtId="3" fontId="12" fillId="0" borderId="22" xfId="0" applyNumberFormat="1" applyFont="1" applyBorder="1" applyAlignment="1">
      <alignment horizontal="right" vertical="center" wrapText="1"/>
    </xf>
    <xf numFmtId="3" fontId="12" fillId="0" borderId="51" xfId="0" applyNumberFormat="1" applyFont="1" applyBorder="1" applyAlignment="1">
      <alignment horizontal="right" vertical="center" wrapText="1"/>
    </xf>
    <xf numFmtId="0" fontId="24" fillId="3" borderId="29" xfId="0" applyFont="1" applyFill="1" applyBorder="1" applyAlignment="1">
      <alignment vertical="top" wrapText="1"/>
    </xf>
    <xf numFmtId="3" fontId="24" fillId="3" borderId="41" xfId="0" applyNumberFormat="1" applyFont="1" applyFill="1" applyBorder="1" applyAlignment="1">
      <alignment horizontal="right" vertical="top" wrapText="1"/>
    </xf>
    <xf numFmtId="3" fontId="24" fillId="3" borderId="42" xfId="0" applyNumberFormat="1" applyFont="1" applyFill="1" applyBorder="1" applyAlignment="1">
      <alignment horizontal="right" vertical="top" wrapText="1"/>
    </xf>
    <xf numFmtId="0" fontId="9" fillId="8" borderId="35" xfId="0" applyFont="1" applyFill="1" applyBorder="1"/>
    <xf numFmtId="3" fontId="9" fillId="8" borderId="7" xfId="0" applyNumberFormat="1" applyFont="1" applyFill="1" applyBorder="1" applyAlignment="1">
      <alignment horizontal="right"/>
    </xf>
    <xf numFmtId="169" fontId="9" fillId="8" borderId="7" xfId="0" applyNumberFormat="1" applyFont="1" applyFill="1" applyBorder="1" applyAlignment="1">
      <alignment horizontal="right"/>
    </xf>
    <xf numFmtId="3" fontId="9" fillId="8" borderId="36" xfId="0" applyNumberFormat="1" applyFont="1" applyFill="1" applyBorder="1" applyAlignment="1">
      <alignment horizontal="right"/>
    </xf>
    <xf numFmtId="0" fontId="9" fillId="8" borderId="57" xfId="0" applyFont="1" applyFill="1" applyBorder="1"/>
    <xf numFmtId="3" fontId="9" fillId="8" borderId="22" xfId="0" applyNumberFormat="1" applyFont="1" applyFill="1" applyBorder="1" applyAlignment="1">
      <alignment horizontal="right"/>
    </xf>
    <xf numFmtId="169" fontId="9" fillId="8" borderId="22" xfId="0" applyNumberFormat="1" applyFont="1" applyFill="1" applyBorder="1" applyAlignment="1">
      <alignment horizontal="right"/>
    </xf>
    <xf numFmtId="3" fontId="9" fillId="8" borderId="51" xfId="0" applyNumberFormat="1" applyFont="1" applyFill="1" applyBorder="1" applyAlignment="1">
      <alignment horizontal="right"/>
    </xf>
    <xf numFmtId="0" fontId="8" fillId="3" borderId="40" xfId="0" applyFont="1" applyFill="1" applyBorder="1" applyAlignment="1">
      <alignment horizontal="center"/>
    </xf>
    <xf numFmtId="3" fontId="8" fillId="3" borderId="41" xfId="0" applyNumberFormat="1" applyFont="1" applyFill="1" applyBorder="1" applyAlignment="1">
      <alignment horizontal="right"/>
    </xf>
    <xf numFmtId="3" fontId="8" fillId="3" borderId="42" xfId="0" applyNumberFormat="1" applyFont="1" applyFill="1" applyBorder="1" applyAlignment="1">
      <alignment horizontal="right"/>
    </xf>
    <xf numFmtId="169" fontId="8" fillId="3" borderId="41" xfId="0" applyNumberFormat="1" applyFont="1" applyFill="1" applyBorder="1" applyAlignment="1">
      <alignment horizontal="right"/>
    </xf>
    <xf numFmtId="0" fontId="0" fillId="0" borderId="56" xfId="0" applyBorder="1"/>
    <xf numFmtId="0" fontId="0" fillId="0" borderId="35" xfId="0" applyBorder="1"/>
    <xf numFmtId="169" fontId="12" fillId="8" borderId="7" xfId="0" applyNumberFormat="1" applyFont="1" applyFill="1" applyBorder="1" applyAlignment="1">
      <alignment horizontal="right" vertical="center" wrapText="1"/>
    </xf>
    <xf numFmtId="169" fontId="26" fillId="8" borderId="7" xfId="0" applyNumberFormat="1" applyFont="1" applyFill="1" applyBorder="1" applyAlignment="1">
      <alignment horizontal="right" vertical="center" wrapText="1"/>
    </xf>
    <xf numFmtId="49" fontId="27" fillId="5" borderId="28" xfId="0" applyNumberFormat="1" applyFont="1" applyFill="1" applyBorder="1" applyAlignment="1">
      <alignment horizontal="center" vertical="center" wrapText="1"/>
    </xf>
    <xf numFmtId="169" fontId="27" fillId="5" borderId="28" xfId="0" applyNumberFormat="1" applyFont="1" applyFill="1" applyBorder="1" applyAlignment="1">
      <alignment horizontal="center" vertical="center" wrapText="1"/>
    </xf>
    <xf numFmtId="0" fontId="0" fillId="0" borderId="57" xfId="0" applyBorder="1"/>
    <xf numFmtId="169" fontId="12" fillId="0" borderId="22" xfId="0" applyNumberFormat="1" applyFont="1" applyBorder="1" applyAlignment="1">
      <alignment horizontal="right" vertical="center" wrapText="1"/>
    </xf>
    <xf numFmtId="169" fontId="12" fillId="0" borderId="22" xfId="3" applyNumberFormat="1" applyFont="1" applyBorder="1" applyAlignment="1">
      <alignment horizontal="right" vertical="center" wrapText="1"/>
    </xf>
    <xf numFmtId="169" fontId="12" fillId="0" borderId="51" xfId="3" applyNumberFormat="1" applyFont="1" applyBorder="1" applyAlignment="1">
      <alignment horizontal="right" vertical="center" wrapText="1"/>
    </xf>
    <xf numFmtId="0" fontId="24" fillId="3" borderId="28" xfId="0" applyFont="1" applyFill="1" applyBorder="1" applyAlignment="1">
      <alignment horizontal="justify" vertical="top" wrapText="1"/>
    </xf>
    <xf numFmtId="3" fontId="24" fillId="3" borderId="28" xfId="0" applyNumberFormat="1" applyFont="1" applyFill="1" applyBorder="1" applyAlignment="1">
      <alignment horizontal="right" vertical="center" wrapText="1"/>
    </xf>
    <xf numFmtId="3" fontId="12" fillId="3" borderId="28" xfId="0" applyNumberFormat="1" applyFont="1" applyFill="1" applyBorder="1" applyAlignment="1">
      <alignment horizontal="right" vertical="center" wrapText="1"/>
    </xf>
    <xf numFmtId="169" fontId="12" fillId="3" borderId="28" xfId="3" applyNumberFormat="1" applyFont="1" applyFill="1" applyBorder="1" applyAlignment="1">
      <alignment horizontal="right" vertical="center" wrapText="1"/>
    </xf>
    <xf numFmtId="169" fontId="24" fillId="3" borderId="28" xfId="0" applyNumberFormat="1" applyFont="1" applyFill="1" applyBorder="1" applyAlignment="1">
      <alignment horizontal="right" vertical="center" wrapText="1"/>
    </xf>
    <xf numFmtId="3" fontId="12" fillId="0" borderId="2" xfId="3" applyNumberFormat="1" applyFont="1" applyBorder="1" applyAlignment="1">
      <alignment horizontal="right" vertical="center" wrapText="1"/>
    </xf>
    <xf numFmtId="169" fontId="12" fillId="0" borderId="2" xfId="3" applyNumberFormat="1" applyFont="1" applyBorder="1" applyAlignment="1">
      <alignment horizontal="right" vertical="center" wrapText="1"/>
    </xf>
    <xf numFmtId="169" fontId="12" fillId="0" borderId="55" xfId="3" applyNumberFormat="1" applyFont="1" applyBorder="1" applyAlignment="1">
      <alignment horizontal="right" vertical="center" wrapText="1"/>
    </xf>
    <xf numFmtId="0" fontId="8" fillId="3" borderId="28" xfId="0" applyFont="1" applyFill="1" applyBorder="1" applyAlignment="1">
      <alignment horizontal="left"/>
    </xf>
    <xf numFmtId="0" fontId="9" fillId="0" borderId="49" xfId="0" applyFont="1" applyBorder="1"/>
    <xf numFmtId="3" fontId="9" fillId="0" borderId="50" xfId="0" applyNumberFormat="1" applyFont="1" applyBorder="1" applyAlignment="1">
      <alignment horizontal="right"/>
    </xf>
    <xf numFmtId="0" fontId="9" fillId="0" borderId="35" xfId="0" applyFont="1" applyBorder="1"/>
    <xf numFmtId="3" fontId="9" fillId="0" borderId="7" xfId="0" applyNumberFormat="1" applyFont="1" applyBorder="1" applyAlignment="1">
      <alignment horizontal="right"/>
    </xf>
    <xf numFmtId="14" fontId="8" fillId="9" borderId="28" xfId="0" applyNumberFormat="1" applyFont="1" applyFill="1" applyBorder="1" applyAlignment="1">
      <alignment horizontal="center" vertical="center" wrapText="1"/>
    </xf>
    <xf numFmtId="0" fontId="9" fillId="0" borderId="57" xfId="0" applyFont="1" applyBorder="1"/>
    <xf numFmtId="3" fontId="9" fillId="0" borderId="51" xfId="0" applyNumberFormat="1" applyFont="1" applyBorder="1" applyAlignment="1">
      <alignment horizontal="right"/>
    </xf>
    <xf numFmtId="0" fontId="8" fillId="3" borderId="28" xfId="0" applyFont="1" applyFill="1" applyBorder="1" applyAlignment="1">
      <alignment horizontal="center"/>
    </xf>
    <xf numFmtId="3" fontId="8" fillId="3" borderId="28" xfId="0" applyNumberFormat="1" applyFont="1" applyFill="1" applyBorder="1" applyAlignment="1">
      <alignment horizontal="right"/>
    </xf>
    <xf numFmtId="2" fontId="24" fillId="3" borderId="28" xfId="0" applyNumberFormat="1" applyFont="1" applyFill="1" applyBorder="1" applyAlignment="1">
      <alignment horizontal="center" vertical="center" wrapText="1"/>
    </xf>
    <xf numFmtId="0" fontId="26" fillId="4" borderId="65" xfId="0" applyFont="1" applyFill="1" applyBorder="1" applyAlignment="1">
      <alignment horizontal="center" vertical="top" wrapText="1"/>
    </xf>
    <xf numFmtId="3" fontId="26" fillId="4" borderId="66" xfId="0" applyNumberFormat="1" applyFont="1" applyFill="1" applyBorder="1" applyAlignment="1">
      <alignment horizontal="right" vertical="top" wrapText="1"/>
    </xf>
    <xf numFmtId="3" fontId="12" fillId="6" borderId="67" xfId="0" applyNumberFormat="1" applyFont="1" applyFill="1" applyBorder="1" applyAlignment="1">
      <alignment horizontal="right" vertical="top" wrapText="1"/>
    </xf>
    <xf numFmtId="0" fontId="26" fillId="4" borderId="35" xfId="0" applyFont="1" applyFill="1" applyBorder="1" applyAlignment="1">
      <alignment horizontal="left" vertical="top" wrapText="1"/>
    </xf>
    <xf numFmtId="3" fontId="26" fillId="4" borderId="27" xfId="0" applyNumberFormat="1" applyFont="1" applyFill="1" applyBorder="1" applyAlignment="1">
      <alignment horizontal="right" vertical="top" wrapText="1"/>
    </xf>
    <xf numFmtId="3" fontId="12" fillId="6" borderId="36" xfId="0" applyNumberFormat="1" applyFont="1" applyFill="1" applyBorder="1" applyAlignment="1">
      <alignment horizontal="right" vertical="top" wrapText="1"/>
    </xf>
    <xf numFmtId="0" fontId="26" fillId="4" borderId="57" xfId="0" applyFont="1" applyFill="1" applyBorder="1" applyAlignment="1">
      <alignment horizontal="left" vertical="top" wrapText="1"/>
    </xf>
    <xf numFmtId="3" fontId="26" fillId="4" borderId="68" xfId="0" applyNumberFormat="1" applyFont="1" applyFill="1" applyBorder="1" applyAlignment="1">
      <alignment horizontal="right" vertical="top" wrapText="1"/>
    </xf>
    <xf numFmtId="3" fontId="26" fillId="4" borderId="51" xfId="0" applyNumberFormat="1" applyFont="1" applyFill="1" applyBorder="1" applyAlignment="1">
      <alignment horizontal="right" vertical="top" wrapText="1"/>
    </xf>
    <xf numFmtId="0" fontId="24" fillId="3" borderId="28" xfId="0" applyFont="1" applyFill="1" applyBorder="1" applyAlignment="1">
      <alignment horizontal="left" vertical="top" wrapText="1"/>
    </xf>
    <xf numFmtId="0" fontId="12" fillId="0" borderId="64" xfId="0" applyFont="1" applyBorder="1" applyAlignment="1">
      <alignment horizontal="center" vertical="top" wrapText="1"/>
    </xf>
    <xf numFmtId="169" fontId="12" fillId="0" borderId="64" xfId="0" applyNumberFormat="1" applyFont="1" applyBorder="1" applyAlignment="1">
      <alignment horizontal="center" vertical="top" wrapText="1"/>
    </xf>
    <xf numFmtId="3" fontId="12" fillId="0" borderId="64" xfId="3" applyNumberFormat="1" applyFont="1" applyBorder="1" applyAlignment="1">
      <alignment vertical="top" wrapText="1"/>
    </xf>
    <xf numFmtId="3" fontId="12" fillId="0" borderId="64" xfId="0" applyNumberFormat="1" applyFont="1" applyBorder="1" applyAlignment="1">
      <alignment vertical="top" wrapText="1"/>
    </xf>
    <xf numFmtId="0" fontId="26" fillId="0" borderId="40" xfId="0" applyFont="1" applyBorder="1" applyAlignment="1">
      <alignment horizontal="center" vertical="top" wrapText="1"/>
    </xf>
    <xf numFmtId="0" fontId="26" fillId="0" borderId="41" xfId="0" applyFont="1" applyBorder="1" applyAlignment="1">
      <alignment horizontal="center" vertical="top" wrapText="1"/>
    </xf>
    <xf numFmtId="0" fontId="12" fillId="0" borderId="41" xfId="0" applyFont="1" applyBorder="1" applyAlignment="1">
      <alignment horizontal="center" vertical="top" wrapText="1"/>
    </xf>
    <xf numFmtId="169" fontId="12" fillId="4" borderId="41" xfId="0" applyNumberFormat="1" applyFont="1" applyFill="1" applyBorder="1" applyAlignment="1">
      <alignment horizontal="right" vertical="top" wrapText="1"/>
    </xf>
    <xf numFmtId="169" fontId="12" fillId="4" borderId="42" xfId="0" applyNumberFormat="1" applyFont="1" applyFill="1" applyBorder="1" applyAlignment="1">
      <alignment horizontal="right" vertical="top" wrapText="1"/>
    </xf>
    <xf numFmtId="0" fontId="26" fillId="4" borderId="52" xfId="0" applyFont="1" applyFill="1" applyBorder="1" applyAlignment="1">
      <alignment vertical="top" wrapText="1"/>
    </xf>
    <xf numFmtId="169" fontId="26" fillId="4" borderId="69" xfId="0" applyNumberFormat="1" applyFont="1" applyFill="1" applyBorder="1" applyAlignment="1">
      <alignment horizontal="right" vertical="top" wrapText="1"/>
    </xf>
    <xf numFmtId="169" fontId="26" fillId="8" borderId="53" xfId="0" applyNumberFormat="1" applyFont="1" applyFill="1" applyBorder="1" applyAlignment="1">
      <alignment horizontal="right" vertical="top" wrapText="1"/>
    </xf>
    <xf numFmtId="0" fontId="26" fillId="4" borderId="49" xfId="0" applyFont="1" applyFill="1" applyBorder="1" applyAlignment="1">
      <alignment horizontal="left" vertical="top" wrapText="1"/>
    </xf>
    <xf numFmtId="169" fontId="26" fillId="4" borderId="6" xfId="0" applyNumberFormat="1" applyFont="1" applyFill="1" applyBorder="1" applyAlignment="1">
      <alignment horizontal="right" vertical="top" wrapText="1"/>
    </xf>
    <xf numFmtId="169" fontId="26" fillId="8" borderId="50" xfId="0" applyNumberFormat="1" applyFont="1" applyFill="1" applyBorder="1" applyAlignment="1">
      <alignment horizontal="right" vertical="top" wrapText="1"/>
    </xf>
    <xf numFmtId="174" fontId="9" fillId="4" borderId="6" xfId="0" applyNumberFormat="1" applyFont="1" applyFill="1" applyBorder="1" applyAlignment="1">
      <alignment horizontal="right" vertical="top" wrapText="1"/>
    </xf>
    <xf numFmtId="0" fontId="26" fillId="4" borderId="49" xfId="0" applyFont="1" applyFill="1" applyBorder="1" applyAlignment="1">
      <alignment vertical="top" wrapText="1"/>
    </xf>
    <xf numFmtId="0" fontId="26" fillId="4" borderId="37" xfId="0" applyFont="1" applyFill="1" applyBorder="1" applyAlignment="1">
      <alignment vertical="top" wrapText="1"/>
    </xf>
    <xf numFmtId="169" fontId="26" fillId="4" borderId="38" xfId="0" applyNumberFormat="1" applyFont="1" applyFill="1" applyBorder="1" applyAlignment="1">
      <alignment horizontal="right" vertical="top" wrapText="1"/>
    </xf>
    <xf numFmtId="169" fontId="26" fillId="8" borderId="39" xfId="0" applyNumberFormat="1" applyFont="1" applyFill="1" applyBorder="1" applyAlignment="1">
      <alignment horizontal="right" vertical="top" wrapText="1"/>
    </xf>
    <xf numFmtId="0" fontId="8" fillId="3" borderId="28" xfId="0" applyFont="1" applyFill="1" applyBorder="1" applyAlignment="1">
      <alignment horizontal="center" vertical="center"/>
    </xf>
    <xf numFmtId="0" fontId="8" fillId="3" borderId="28" xfId="0" applyFont="1" applyFill="1" applyBorder="1" applyAlignment="1">
      <alignment horizontal="center"/>
    </xf>
    <xf numFmtId="0" fontId="8" fillId="3" borderId="28" xfId="0" applyFont="1" applyFill="1" applyBorder="1" applyAlignment="1">
      <alignment horizontal="center" vertical="center" wrapText="1"/>
    </xf>
    <xf numFmtId="169" fontId="8" fillId="3" borderId="28" xfId="0" applyNumberFormat="1" applyFont="1" applyFill="1" applyBorder="1" applyAlignment="1">
      <alignment horizontal="center" vertical="center" wrapText="1"/>
    </xf>
    <xf numFmtId="0" fontId="24" fillId="0" borderId="52" xfId="0" applyFont="1" applyBorder="1" applyAlignment="1">
      <alignment horizontal="justify" vertical="top" wrapText="1"/>
    </xf>
    <xf numFmtId="0" fontId="24" fillId="0" borderId="69" xfId="0" applyFont="1" applyBorder="1" applyAlignment="1">
      <alignment vertical="top" wrapText="1"/>
    </xf>
    <xf numFmtId="173" fontId="24" fillId="0" borderId="69" xfId="0" applyNumberFormat="1" applyFont="1" applyBorder="1" applyAlignment="1">
      <alignment vertical="top" wrapText="1"/>
    </xf>
    <xf numFmtId="169" fontId="24" fillId="0" borderId="69" xfId="0" applyNumberFormat="1" applyFont="1" applyBorder="1" applyAlignment="1">
      <alignment vertical="top" wrapText="1"/>
    </xf>
    <xf numFmtId="0" fontId="24" fillId="0" borderId="53" xfId="0" applyFont="1" applyBorder="1" applyAlignment="1">
      <alignment vertical="top" wrapText="1"/>
    </xf>
    <xf numFmtId="0" fontId="24" fillId="0" borderId="6" xfId="0" applyFont="1" applyBorder="1" applyAlignment="1">
      <alignment vertical="top" wrapText="1"/>
    </xf>
    <xf numFmtId="169" fontId="24" fillId="0" borderId="6" xfId="0" applyNumberFormat="1" applyFont="1" applyBorder="1" applyAlignment="1">
      <alignment vertical="top" wrapText="1"/>
    </xf>
    <xf numFmtId="0" fontId="24" fillId="0" borderId="50" xfId="0" applyFont="1" applyBorder="1" applyAlignment="1">
      <alignment vertical="top" wrapText="1"/>
    </xf>
    <xf numFmtId="0" fontId="51" fillId="0" borderId="49" xfId="0" applyFont="1" applyBorder="1" applyAlignment="1">
      <alignment horizontal="left" vertical="top" wrapText="1"/>
    </xf>
    <xf numFmtId="4" fontId="12" fillId="0" borderId="6" xfId="0" applyNumberFormat="1" applyFont="1" applyBorder="1" applyAlignment="1">
      <alignment horizontal="right" vertical="top" wrapText="1"/>
    </xf>
    <xf numFmtId="169" fontId="12" fillId="0" borderId="50" xfId="1" applyNumberFormat="1" applyFont="1" applyBorder="1" applyAlignment="1">
      <alignment vertical="top" wrapText="1"/>
    </xf>
    <xf numFmtId="169" fontId="12" fillId="0" borderId="50" xfId="0" applyNumberFormat="1" applyFont="1" applyFill="1" applyBorder="1" applyAlignment="1">
      <alignment vertical="top" wrapText="1"/>
    </xf>
    <xf numFmtId="0" fontId="51" fillId="0" borderId="49" xfId="0" applyFont="1" applyBorder="1" applyAlignment="1">
      <alignment horizontal="justify" vertical="top" wrapText="1"/>
    </xf>
    <xf numFmtId="0" fontId="12" fillId="0" borderId="6" xfId="0" applyFont="1" applyBorder="1" applyAlignment="1">
      <alignment horizontal="center" vertical="center" wrapText="1"/>
    </xf>
    <xf numFmtId="169" fontId="12" fillId="0" borderId="6" xfId="0" applyNumberFormat="1" applyFont="1" applyBorder="1" applyAlignment="1">
      <alignment vertical="top" wrapText="1"/>
    </xf>
    <xf numFmtId="170" fontId="12" fillId="0" borderId="6" xfId="0" applyNumberFormat="1" applyFont="1" applyBorder="1" applyAlignment="1">
      <alignment vertical="top" wrapText="1"/>
    </xf>
    <xf numFmtId="169" fontId="12" fillId="0" borderId="50" xfId="0" applyNumberFormat="1" applyFont="1" applyBorder="1" applyAlignment="1">
      <alignment vertical="top" wrapText="1"/>
    </xf>
    <xf numFmtId="170" fontId="24" fillId="0" borderId="6" xfId="0" applyNumberFormat="1" applyFont="1" applyBorder="1" applyAlignment="1">
      <alignment vertical="top" wrapText="1"/>
    </xf>
    <xf numFmtId="0" fontId="12" fillId="0" borderId="49" xfId="0" applyFont="1" applyFill="1" applyBorder="1" applyAlignment="1">
      <alignment horizontal="justify" vertical="top" wrapText="1"/>
    </xf>
    <xf numFmtId="0" fontId="12" fillId="0" borderId="6" xfId="0" applyFont="1" applyFill="1" applyBorder="1" applyAlignment="1">
      <alignment horizontal="center" vertical="top" wrapText="1"/>
    </xf>
    <xf numFmtId="170" fontId="12" fillId="0" borderId="6" xfId="0" applyNumberFormat="1" applyFont="1" applyFill="1" applyBorder="1" applyAlignment="1">
      <alignment vertical="top" wrapText="1"/>
    </xf>
    <xf numFmtId="170" fontId="12" fillId="0" borderId="6" xfId="0" applyNumberFormat="1" applyFont="1" applyFill="1" applyBorder="1" applyAlignment="1">
      <alignment horizontal="right" vertical="top" wrapText="1"/>
    </xf>
    <xf numFmtId="0" fontId="12" fillId="0" borderId="38" xfId="0" applyFont="1" applyFill="1" applyBorder="1" applyAlignment="1">
      <alignment horizontal="center" vertical="top" wrapText="1"/>
    </xf>
    <xf numFmtId="170" fontId="12" fillId="0" borderId="38" xfId="1" applyNumberFormat="1" applyFont="1" applyFill="1" applyBorder="1" applyAlignment="1">
      <alignment horizontal="right" vertical="top" wrapText="1"/>
    </xf>
    <xf numFmtId="170" fontId="12" fillId="0" borderId="38" xfId="0" applyNumberFormat="1" applyFont="1" applyBorder="1" applyAlignment="1">
      <alignment horizontal="right" vertical="top" wrapText="1"/>
    </xf>
    <xf numFmtId="169" fontId="24" fillId="0" borderId="38" xfId="0" applyNumberFormat="1" applyFont="1" applyBorder="1" applyAlignment="1">
      <alignment vertical="top" wrapText="1"/>
    </xf>
    <xf numFmtId="170" fontId="12" fillId="0" borderId="38" xfId="0" applyNumberFormat="1" applyFont="1" applyFill="1" applyBorder="1" applyAlignment="1">
      <alignment horizontal="right" vertical="top" wrapText="1"/>
    </xf>
    <xf numFmtId="169" fontId="12" fillId="0" borderId="39" xfId="1" applyNumberFormat="1" applyFont="1" applyFill="1" applyBorder="1" applyAlignment="1">
      <alignment vertical="top" wrapText="1"/>
    </xf>
    <xf numFmtId="0" fontId="65" fillId="0" borderId="2" xfId="2" applyFont="1" applyBorder="1" applyAlignment="1">
      <alignment horizontal="center" vertical="top" wrapText="1"/>
    </xf>
    <xf numFmtId="0" fontId="24" fillId="0" borderId="2" xfId="2" applyFont="1" applyBorder="1" applyAlignment="1">
      <alignment horizontal="center" vertical="center" wrapText="1"/>
    </xf>
    <xf numFmtId="169" fontId="12" fillId="0" borderId="2" xfId="2" applyNumberFormat="1" applyFont="1" applyBorder="1" applyAlignment="1">
      <alignment horizontal="center" vertical="center" wrapText="1"/>
    </xf>
    <xf numFmtId="169" fontId="12" fillId="4" borderId="2" xfId="3" applyNumberFormat="1" applyFont="1" applyFill="1" applyBorder="1" applyAlignment="1">
      <alignment horizontal="right" vertical="center" wrapText="1"/>
    </xf>
    <xf numFmtId="165" fontId="12" fillId="4" borderId="2" xfId="3" applyNumberFormat="1" applyFont="1" applyFill="1" applyBorder="1" applyAlignment="1">
      <alignment horizontal="center" vertical="center" wrapText="1"/>
    </xf>
    <xf numFmtId="165" fontId="12" fillId="4" borderId="55" xfId="3" applyNumberFormat="1" applyFont="1" applyFill="1" applyBorder="1" applyAlignment="1">
      <alignment horizontal="center" vertical="center" wrapText="1"/>
    </xf>
    <xf numFmtId="0" fontId="24" fillId="0" borderId="40" xfId="0" applyFont="1" applyBorder="1" applyAlignment="1">
      <alignment horizontal="left" vertical="top" wrapText="1"/>
    </xf>
    <xf numFmtId="0" fontId="24" fillId="0" borderId="41" xfId="0" applyFont="1" applyBorder="1" applyAlignment="1">
      <alignment horizontal="center" vertical="top" wrapText="1"/>
    </xf>
    <xf numFmtId="169" fontId="12" fillId="4" borderId="41" xfId="3" applyNumberFormat="1" applyFont="1" applyFill="1" applyBorder="1" applyAlignment="1">
      <alignment vertical="top" wrapText="1"/>
    </xf>
    <xf numFmtId="165" fontId="12" fillId="4" borderId="41" xfId="3" applyNumberFormat="1" applyFont="1" applyFill="1" applyBorder="1" applyAlignment="1">
      <alignment vertical="top" wrapText="1"/>
    </xf>
    <xf numFmtId="3" fontId="12" fillId="4" borderId="41" xfId="3" applyNumberFormat="1" applyFont="1" applyFill="1" applyBorder="1" applyAlignment="1">
      <alignment horizontal="center" vertical="top" wrapText="1"/>
    </xf>
    <xf numFmtId="3" fontId="12" fillId="0" borderId="41" xfId="3" applyNumberFormat="1" applyFont="1" applyFill="1" applyBorder="1" applyAlignment="1">
      <alignment horizontal="center" vertical="top" wrapText="1"/>
    </xf>
    <xf numFmtId="3" fontId="12" fillId="0" borderId="42" xfId="3" applyNumberFormat="1" applyFont="1" applyFill="1" applyBorder="1" applyAlignment="1">
      <alignment horizontal="center" vertical="top" wrapText="1"/>
    </xf>
    <xf numFmtId="3" fontId="57" fillId="0" borderId="0" xfId="0" applyNumberFormat="1" applyFont="1"/>
    <xf numFmtId="0" fontId="57" fillId="0" borderId="0" xfId="0" applyFont="1"/>
    <xf numFmtId="3" fontId="64" fillId="0" borderId="0" xfId="0" applyNumberFormat="1" applyFont="1" applyBorder="1" applyAlignment="1">
      <alignment horizontal="right"/>
    </xf>
    <xf numFmtId="2" fontId="24" fillId="3" borderId="28" xfId="0" applyNumberFormat="1" applyFont="1" applyFill="1" applyBorder="1" applyAlignment="1">
      <alignment horizontal="center" vertical="center" wrapText="1"/>
    </xf>
    <xf numFmtId="0" fontId="24" fillId="3" borderId="40" xfId="0" applyFont="1" applyFill="1" applyBorder="1" applyAlignment="1">
      <alignment horizontal="center" vertical="center" wrapText="1"/>
    </xf>
    <xf numFmtId="0" fontId="24" fillId="3" borderId="41" xfId="0" applyFont="1" applyFill="1" applyBorder="1" applyAlignment="1">
      <alignment horizontal="center" vertical="center" wrapText="1"/>
    </xf>
    <xf numFmtId="3" fontId="8" fillId="0" borderId="6" xfId="0" applyNumberFormat="1" applyFont="1" applyBorder="1"/>
    <xf numFmtId="3" fontId="6" fillId="8" borderId="2" xfId="0" applyNumberFormat="1" applyFont="1" applyFill="1" applyBorder="1"/>
    <xf numFmtId="3" fontId="12" fillId="0" borderId="55" xfId="0" applyNumberFormat="1" applyFont="1" applyBorder="1" applyAlignment="1">
      <alignment horizontal="right" vertical="top" wrapText="1"/>
    </xf>
    <xf numFmtId="3" fontId="0" fillId="0" borderId="2" xfId="0" applyNumberFormat="1" applyFont="1" applyFill="1" applyBorder="1"/>
    <xf numFmtId="0" fontId="24" fillId="3" borderId="71" xfId="0" applyFont="1" applyFill="1" applyBorder="1" applyAlignment="1">
      <alignment horizontal="justify" vertical="top" wrapText="1"/>
    </xf>
    <xf numFmtId="0" fontId="24" fillId="3" borderId="72" xfId="0" applyFont="1" applyFill="1" applyBorder="1" applyAlignment="1">
      <alignment horizontal="justify" vertical="top" wrapText="1"/>
    </xf>
    <xf numFmtId="169" fontId="24" fillId="3" borderId="72" xfId="3" applyNumberFormat="1" applyFont="1" applyFill="1" applyBorder="1" applyAlignment="1">
      <alignment horizontal="right" vertical="top" wrapText="1"/>
    </xf>
    <xf numFmtId="169" fontId="24" fillId="3" borderId="73" xfId="3" applyNumberFormat="1" applyFont="1" applyFill="1" applyBorder="1" applyAlignment="1">
      <alignment horizontal="right" vertical="top" wrapText="1"/>
    </xf>
    <xf numFmtId="165" fontId="12" fillId="0" borderId="35" xfId="3" applyNumberFormat="1" applyFont="1" applyFill="1" applyBorder="1" applyAlignment="1">
      <alignment horizontal="center" vertical="center" wrapText="1"/>
    </xf>
    <xf numFmtId="165" fontId="12" fillId="0" borderId="74" xfId="3" applyNumberFormat="1" applyFont="1" applyFill="1" applyBorder="1" applyAlignment="1">
      <alignment horizontal="center" vertical="center" wrapText="1"/>
    </xf>
    <xf numFmtId="169" fontId="12" fillId="0" borderId="74" xfId="3" applyNumberFormat="1" applyFont="1" applyFill="1" applyBorder="1" applyAlignment="1">
      <alignment vertical="top" wrapText="1"/>
    </xf>
    <xf numFmtId="169" fontId="12" fillId="0" borderId="75" xfId="3" applyNumberFormat="1" applyFont="1" applyBorder="1" applyAlignment="1">
      <alignment horizontal="right" vertical="top" wrapText="1"/>
    </xf>
    <xf numFmtId="169" fontId="12" fillId="0" borderId="74" xfId="0" applyNumberFormat="1" applyFont="1" applyBorder="1"/>
    <xf numFmtId="169" fontId="12" fillId="0" borderId="75" xfId="0" applyNumberFormat="1" applyFont="1" applyBorder="1"/>
    <xf numFmtId="165" fontId="12" fillId="0" borderId="57" xfId="3" applyNumberFormat="1" applyFont="1" applyFill="1" applyBorder="1" applyAlignment="1">
      <alignment horizontal="center" vertical="center" wrapText="1"/>
    </xf>
    <xf numFmtId="165" fontId="12" fillId="0" borderId="22" xfId="3" applyNumberFormat="1" applyFont="1" applyFill="1" applyBorder="1" applyAlignment="1">
      <alignment horizontal="center" vertical="center" wrapText="1"/>
    </xf>
    <xf numFmtId="169" fontId="12" fillId="0" borderId="22" xfId="0" applyNumberFormat="1" applyFont="1" applyBorder="1"/>
    <xf numFmtId="169" fontId="12" fillId="0" borderId="51" xfId="0" applyNumberFormat="1" applyFont="1" applyBorder="1"/>
    <xf numFmtId="169" fontId="24" fillId="3" borderId="28" xfId="3" applyNumberFormat="1" applyFont="1" applyFill="1" applyBorder="1" applyAlignment="1">
      <alignment horizontal="right" vertical="top" wrapText="1"/>
    </xf>
    <xf numFmtId="169" fontId="12" fillId="3" borderId="28" xfId="3" applyNumberFormat="1" applyFont="1" applyFill="1" applyBorder="1" applyAlignment="1">
      <alignment horizontal="right" vertical="top" wrapText="1"/>
    </xf>
    <xf numFmtId="169" fontId="12" fillId="0" borderId="50" xfId="0" applyNumberFormat="1" applyFont="1" applyBorder="1" applyAlignment="1">
      <alignment vertical="center" wrapText="1"/>
    </xf>
    <xf numFmtId="0" fontId="12" fillId="0" borderId="49" xfId="0" applyFont="1" applyBorder="1" applyAlignment="1">
      <alignment horizontal="left" vertical="top" wrapText="1"/>
    </xf>
    <xf numFmtId="0" fontId="12" fillId="0" borderId="35" xfId="0" applyFont="1" applyBorder="1" applyAlignment="1">
      <alignment horizontal="justify" vertical="center" wrapText="1"/>
    </xf>
    <xf numFmtId="3" fontId="12" fillId="0" borderId="74" xfId="0" applyNumberFormat="1" applyFont="1" applyBorder="1" applyAlignment="1">
      <alignment vertical="center" wrapText="1"/>
    </xf>
    <xf numFmtId="169" fontId="12" fillId="8" borderId="74" xfId="0" applyNumberFormat="1" applyFont="1" applyFill="1" applyBorder="1" applyAlignment="1">
      <alignment vertical="center" wrapText="1"/>
    </xf>
    <xf numFmtId="169" fontId="12" fillId="0" borderId="75" xfId="0" applyNumberFormat="1" applyFont="1" applyBorder="1" applyAlignment="1">
      <alignment vertical="center" wrapText="1"/>
    </xf>
    <xf numFmtId="0" fontId="12" fillId="0" borderId="57" xfId="0" applyFont="1" applyBorder="1" applyAlignment="1">
      <alignment horizontal="justify" vertical="top" wrapText="1"/>
    </xf>
    <xf numFmtId="3" fontId="12" fillId="0" borderId="22" xfId="0" applyNumberFormat="1" applyFont="1" applyBorder="1" applyAlignment="1">
      <alignment vertical="center" wrapText="1"/>
    </xf>
    <xf numFmtId="169" fontId="12" fillId="0" borderId="51" xfId="0" applyNumberFormat="1" applyFont="1" applyBorder="1" applyAlignment="1">
      <alignment vertical="center" wrapText="1"/>
    </xf>
    <xf numFmtId="3" fontId="24" fillId="3" borderId="28" xfId="0" applyNumberFormat="1" applyFont="1" applyFill="1" applyBorder="1" applyAlignment="1">
      <alignment vertical="center" wrapText="1"/>
    </xf>
    <xf numFmtId="0" fontId="12" fillId="0" borderId="70" xfId="0" quotePrefix="1" applyFont="1" applyBorder="1" applyAlignment="1">
      <alignment horizontal="justify" vertical="top" wrapText="1"/>
    </xf>
    <xf numFmtId="3" fontId="12" fillId="0" borderId="26" xfId="0" applyNumberFormat="1" applyFont="1" applyBorder="1" applyAlignment="1">
      <alignment horizontal="right" vertical="top" wrapText="1"/>
    </xf>
    <xf numFmtId="169" fontId="12" fillId="0" borderId="77" xfId="0" applyNumberFormat="1" applyFont="1" applyBorder="1" applyAlignment="1">
      <alignment horizontal="right" vertical="top" wrapText="1"/>
    </xf>
    <xf numFmtId="0" fontId="12" fillId="0" borderId="46" xfId="0" quotePrefix="1" applyFont="1" applyBorder="1" applyAlignment="1">
      <alignment horizontal="justify" vertical="top" wrapText="1"/>
    </xf>
    <xf numFmtId="169" fontId="12" fillId="0" borderId="20" xfId="0" applyNumberFormat="1" applyFont="1" applyBorder="1" applyAlignment="1">
      <alignment horizontal="right" vertical="top" wrapText="1"/>
    </xf>
    <xf numFmtId="169" fontId="12" fillId="8" borderId="54" xfId="0" applyNumberFormat="1" applyFont="1" applyFill="1" applyBorder="1" applyAlignment="1">
      <alignment horizontal="right" vertical="top" wrapText="1"/>
    </xf>
    <xf numFmtId="14" fontId="24" fillId="3" borderId="28" xfId="0" applyNumberFormat="1" applyFont="1" applyFill="1" applyBorder="1" applyAlignment="1">
      <alignment horizontal="center" vertical="center" wrapText="1"/>
    </xf>
    <xf numFmtId="3" fontId="12" fillId="8" borderId="2" xfId="0" applyNumberFormat="1" applyFont="1" applyFill="1" applyBorder="1"/>
    <xf numFmtId="3" fontId="12" fillId="8" borderId="55" xfId="0" applyNumberFormat="1" applyFont="1" applyFill="1" applyBorder="1"/>
    <xf numFmtId="3" fontId="12" fillId="0" borderId="74" xfId="0" applyNumberFormat="1" applyFont="1" applyBorder="1"/>
    <xf numFmtId="0" fontId="12" fillId="0" borderId="35" xfId="0" applyFont="1" applyBorder="1"/>
    <xf numFmtId="3" fontId="12" fillId="0" borderId="75" xfId="0" applyNumberFormat="1" applyFont="1" applyBorder="1"/>
    <xf numFmtId="0" fontId="12" fillId="0" borderId="49" xfId="0" applyFont="1" applyBorder="1"/>
    <xf numFmtId="3" fontId="12" fillId="0" borderId="50" xfId="0" applyNumberFormat="1" applyFont="1" applyBorder="1"/>
    <xf numFmtId="0" fontId="12" fillId="0" borderId="57" xfId="0" applyFont="1" applyBorder="1"/>
    <xf numFmtId="3" fontId="12" fillId="0" borderId="22" xfId="0" applyNumberFormat="1" applyFont="1" applyBorder="1"/>
    <xf numFmtId="3" fontId="12" fillId="8" borderId="51" xfId="0" applyNumberFormat="1" applyFont="1" applyFill="1" applyBorder="1"/>
    <xf numFmtId="0" fontId="9" fillId="8" borderId="61" xfId="0" applyFont="1" applyFill="1" applyBorder="1"/>
    <xf numFmtId="3" fontId="9" fillId="8" borderId="2" xfId="0" applyNumberFormat="1" applyFont="1" applyFill="1" applyBorder="1"/>
    <xf numFmtId="3" fontId="9" fillId="8" borderId="55" xfId="0" applyNumberFormat="1" applyFont="1" applyFill="1" applyBorder="1"/>
    <xf numFmtId="3" fontId="9" fillId="0" borderId="50" xfId="0" applyNumberFormat="1" applyFont="1" applyBorder="1"/>
    <xf numFmtId="0" fontId="9" fillId="0" borderId="56" xfId="0" applyFont="1" applyBorder="1"/>
    <xf numFmtId="3" fontId="9" fillId="0" borderId="76" xfId="0" applyNumberFormat="1" applyFont="1" applyBorder="1"/>
    <xf numFmtId="3" fontId="9" fillId="0" borderId="74" xfId="0" applyNumberFormat="1" applyFont="1" applyBorder="1"/>
    <xf numFmtId="3" fontId="9" fillId="0" borderId="75" xfId="0" applyNumberFormat="1" applyFont="1" applyBorder="1"/>
    <xf numFmtId="0" fontId="9" fillId="0" borderId="46" xfId="0" applyFont="1" applyBorder="1"/>
    <xf numFmtId="3" fontId="9" fillId="0" borderId="20" xfId="0" applyNumberFormat="1" applyFont="1" applyBorder="1"/>
    <xf numFmtId="3" fontId="9" fillId="0" borderId="54" xfId="0" applyNumberFormat="1" applyFont="1" applyBorder="1"/>
    <xf numFmtId="3" fontId="8" fillId="3" borderId="28" xfId="0" applyNumberFormat="1" applyFont="1" applyFill="1" applyBorder="1" applyAlignment="1">
      <alignment horizontal="right" vertical="center"/>
    </xf>
    <xf numFmtId="0" fontId="9" fillId="0" borderId="62" xfId="0" applyFont="1" applyBorder="1"/>
    <xf numFmtId="0" fontId="9" fillId="0" borderId="63" xfId="0" applyFont="1" applyBorder="1"/>
    <xf numFmtId="3" fontId="9" fillId="0" borderId="22" xfId="0" applyNumberFormat="1" applyFont="1" applyBorder="1"/>
    <xf numFmtId="3" fontId="9" fillId="0" borderId="51" xfId="0" applyNumberFormat="1" applyFont="1" applyBorder="1"/>
    <xf numFmtId="3" fontId="9" fillId="8" borderId="51" xfId="0" applyNumberFormat="1" applyFont="1" applyFill="1" applyBorder="1"/>
    <xf numFmtId="0" fontId="48" fillId="0" borderId="49" xfId="0" applyFont="1" applyBorder="1"/>
    <xf numFmtId="3" fontId="8" fillId="0" borderId="50" xfId="0" applyNumberFormat="1" applyFont="1" applyBorder="1"/>
    <xf numFmtId="0" fontId="9" fillId="0" borderId="37" xfId="0" applyFont="1" applyBorder="1"/>
    <xf numFmtId="3" fontId="9" fillId="0" borderId="38" xfId="0" applyNumberFormat="1" applyFont="1" applyBorder="1"/>
    <xf numFmtId="3" fontId="9" fillId="0" borderId="39" xfId="0" applyNumberFormat="1" applyFont="1" applyBorder="1"/>
    <xf numFmtId="3" fontId="8" fillId="0" borderId="74" xfId="0" applyNumberFormat="1" applyFont="1" applyBorder="1"/>
    <xf numFmtId="3" fontId="8" fillId="0" borderId="75" xfId="0" applyNumberFormat="1" applyFont="1" applyBorder="1"/>
    <xf numFmtId="3" fontId="12" fillId="0" borderId="2" xfId="0" applyNumberFormat="1" applyFont="1" applyBorder="1" applyAlignment="1">
      <alignment horizontal="right" vertical="top" wrapText="1"/>
    </xf>
    <xf numFmtId="0" fontId="12" fillId="0" borderId="65" xfId="0" applyFont="1" applyBorder="1" applyAlignment="1">
      <alignment horizontal="left" vertical="top" wrapText="1"/>
    </xf>
    <xf numFmtId="3" fontId="12" fillId="0" borderId="66" xfId="0" applyNumberFormat="1" applyFont="1" applyBorder="1" applyAlignment="1">
      <alignment horizontal="right" vertical="top" wrapText="1"/>
    </xf>
    <xf numFmtId="3" fontId="12" fillId="0" borderId="67" xfId="0" applyNumberFormat="1" applyFont="1" applyBorder="1" applyAlignment="1">
      <alignment horizontal="right" vertical="top" wrapText="1"/>
    </xf>
    <xf numFmtId="0" fontId="9" fillId="8" borderId="65" xfId="0" applyFont="1" applyFill="1" applyBorder="1" applyAlignment="1">
      <alignment horizontal="left" vertical="center" wrapText="1"/>
    </xf>
    <xf numFmtId="3" fontId="9" fillId="8" borderId="66" xfId="0" applyNumberFormat="1" applyFont="1" applyFill="1" applyBorder="1" applyAlignment="1">
      <alignment horizontal="center" vertical="center" wrapText="1"/>
    </xf>
    <xf numFmtId="169" fontId="9" fillId="8" borderId="66" xfId="0" applyNumberFormat="1" applyFont="1" applyFill="1" applyBorder="1" applyAlignment="1">
      <alignment horizontal="left" vertical="center" wrapText="1"/>
    </xf>
    <xf numFmtId="3" fontId="9" fillId="8" borderId="67" xfId="0" applyNumberFormat="1" applyFont="1" applyFill="1" applyBorder="1" applyAlignment="1">
      <alignment horizontal="right" vertical="center" wrapText="1"/>
    </xf>
    <xf numFmtId="0" fontId="6" fillId="0" borderId="25" xfId="0" applyFont="1" applyBorder="1" applyAlignment="1">
      <alignment horizontal="center"/>
    </xf>
    <xf numFmtId="0" fontId="0" fillId="0" borderId="25" xfId="0" applyFont="1" applyBorder="1"/>
    <xf numFmtId="0" fontId="0" fillId="0" borderId="6" xfId="0" quotePrefix="1" applyFont="1" applyBorder="1"/>
    <xf numFmtId="3" fontId="0" fillId="8" borderId="6" xfId="0" applyNumberFormat="1" applyFont="1" applyFill="1" applyBorder="1"/>
    <xf numFmtId="3" fontId="0" fillId="0" borderId="6" xfId="0" applyNumberFormat="1" applyFont="1" applyBorder="1"/>
    <xf numFmtId="0" fontId="0" fillId="0" borderId="6" xfId="0" applyFont="1" applyBorder="1"/>
    <xf numFmtId="3" fontId="0" fillId="8" borderId="6" xfId="0" applyNumberFormat="1" applyFont="1" applyFill="1" applyBorder="1" applyAlignment="1">
      <alignment horizontal="right"/>
    </xf>
    <xf numFmtId="3" fontId="0" fillId="0" borderId="6" xfId="0" applyNumberFormat="1" applyFont="1" applyBorder="1" applyAlignment="1">
      <alignment horizontal="right"/>
    </xf>
    <xf numFmtId="0" fontId="0" fillId="0" borderId="21" xfId="0" applyFont="1" applyBorder="1"/>
    <xf numFmtId="3" fontId="0" fillId="0" borderId="21" xfId="0" applyNumberFormat="1" applyFont="1" applyBorder="1" applyAlignment="1">
      <alignment horizontal="right"/>
    </xf>
    <xf numFmtId="3" fontId="0" fillId="0" borderId="21" xfId="0" quotePrefix="1" applyNumberFormat="1" applyFont="1" applyBorder="1" applyAlignment="1">
      <alignment horizontal="right"/>
    </xf>
    <xf numFmtId="0" fontId="6" fillId="0" borderId="25" xfId="0" applyFont="1" applyBorder="1"/>
    <xf numFmtId="3" fontId="0" fillId="0" borderId="25" xfId="0" applyNumberFormat="1" applyFont="1" applyBorder="1"/>
    <xf numFmtId="0" fontId="6" fillId="0" borderId="6" xfId="0" applyFont="1" applyBorder="1"/>
    <xf numFmtId="0" fontId="0" fillId="0" borderId="6" xfId="0" applyFont="1" applyBorder="1" applyAlignment="1">
      <alignment horizontal="left" vertical="center" wrapText="1"/>
    </xf>
    <xf numFmtId="3" fontId="6" fillId="8" borderId="6" xfId="0" applyNumberFormat="1" applyFont="1" applyFill="1" applyBorder="1" applyAlignment="1">
      <alignment vertical="center"/>
    </xf>
    <xf numFmtId="3" fontId="6" fillId="0" borderId="6" xfId="0" applyNumberFormat="1" applyFont="1" applyBorder="1" applyAlignment="1">
      <alignment vertical="center"/>
    </xf>
    <xf numFmtId="3" fontId="0" fillId="8" borderId="21" xfId="0" applyNumberFormat="1" applyFont="1" applyFill="1" applyBorder="1"/>
    <xf numFmtId="3" fontId="0" fillId="0" borderId="21" xfId="0" applyNumberFormat="1" applyFont="1" applyBorder="1"/>
    <xf numFmtId="14" fontId="17" fillId="7" borderId="47" xfId="4" applyNumberFormat="1" applyFont="1" applyFill="1" applyBorder="1" applyAlignment="1">
      <alignment horizontal="center" vertical="center" wrapText="1"/>
    </xf>
    <xf numFmtId="0" fontId="7" fillId="0" borderId="83" xfId="4" applyFont="1" applyBorder="1" applyAlignment="1">
      <alignment horizontal="left" vertical="center" wrapText="1"/>
    </xf>
    <xf numFmtId="169" fontId="12" fillId="0" borderId="84" xfId="3" applyNumberFormat="1" applyFont="1" applyFill="1" applyBorder="1" applyAlignment="1" applyProtection="1">
      <alignment horizontal="right" vertical="center" wrapText="1"/>
    </xf>
    <xf numFmtId="169" fontId="12" fillId="0" borderId="85" xfId="3" applyNumberFormat="1" applyFont="1" applyFill="1" applyBorder="1" applyAlignment="1" applyProtection="1">
      <alignment horizontal="right" vertical="center" wrapText="1"/>
    </xf>
    <xf numFmtId="0" fontId="7" fillId="0" borderId="86" xfId="4" applyFont="1" applyBorder="1" applyAlignment="1">
      <alignment horizontal="left" vertical="center" wrapText="1"/>
    </xf>
    <xf numFmtId="0" fontId="17" fillId="3" borderId="32" xfId="4" applyFont="1" applyFill="1" applyBorder="1" applyAlignment="1">
      <alignment horizontal="center" vertical="center" wrapText="1"/>
    </xf>
    <xf numFmtId="169" fontId="24" fillId="3" borderId="47" xfId="4" applyNumberFormat="1" applyFont="1" applyFill="1" applyBorder="1" applyAlignment="1">
      <alignment horizontal="right" vertical="center" wrapText="1"/>
    </xf>
    <xf numFmtId="0" fontId="17" fillId="3" borderId="71" xfId="4" applyFont="1" applyFill="1" applyBorder="1" applyAlignment="1">
      <alignment horizontal="center" vertical="center" wrapText="1"/>
    </xf>
    <xf numFmtId="3" fontId="24" fillId="3" borderId="72" xfId="4" applyNumberFormat="1" applyFont="1" applyFill="1" applyBorder="1" applyAlignment="1">
      <alignment horizontal="right" wrapText="1"/>
    </xf>
    <xf numFmtId="3" fontId="24" fillId="3" borderId="73" xfId="4" applyNumberFormat="1" applyFont="1" applyFill="1" applyBorder="1" applyAlignment="1">
      <alignment horizontal="right" wrapText="1"/>
    </xf>
    <xf numFmtId="0" fontId="61" fillId="8" borderId="0" xfId="0" applyFont="1" applyFill="1"/>
    <xf numFmtId="3" fontId="61" fillId="8" borderId="0" xfId="0" applyNumberFormat="1" applyFont="1" applyFill="1"/>
    <xf numFmtId="3" fontId="12" fillId="0" borderId="0" xfId="2" applyNumberFormat="1" applyFont="1" applyFill="1" applyBorder="1" applyAlignment="1">
      <alignment horizontal="right" vertical="top" wrapText="1"/>
    </xf>
    <xf numFmtId="0" fontId="12" fillId="0" borderId="61" xfId="0" applyFont="1" applyBorder="1" applyAlignment="1">
      <alignment horizontal="left" vertical="center" wrapText="1"/>
    </xf>
    <xf numFmtId="3" fontId="9" fillId="8" borderId="53" xfId="0" applyNumberFormat="1" applyFont="1" applyFill="1" applyBorder="1" applyAlignment="1">
      <alignment horizontal="right"/>
    </xf>
    <xf numFmtId="169" fontId="9" fillId="8" borderId="69" xfId="0" applyNumberFormat="1" applyFont="1" applyFill="1" applyBorder="1" applyAlignment="1">
      <alignment horizontal="right"/>
    </xf>
    <xf numFmtId="3" fontId="9" fillId="8" borderId="69" xfId="0" applyNumberFormat="1" applyFont="1" applyFill="1" applyBorder="1" applyAlignment="1">
      <alignment horizontal="right"/>
    </xf>
    <xf numFmtId="3" fontId="12" fillId="0" borderId="87" xfId="2" applyNumberFormat="1" applyFont="1" applyFill="1" applyBorder="1" applyAlignment="1">
      <alignment horizontal="right" vertical="top" wrapText="1"/>
    </xf>
    <xf numFmtId="0" fontId="9" fillId="0" borderId="53" xfId="0" applyFont="1" applyBorder="1"/>
    <xf numFmtId="3" fontId="9" fillId="8" borderId="88" xfId="0" applyNumberFormat="1" applyFont="1" applyFill="1" applyBorder="1" applyAlignment="1">
      <alignment horizontal="right"/>
    </xf>
    <xf numFmtId="169" fontId="9" fillId="8" borderId="88" xfId="0" applyNumberFormat="1" applyFont="1" applyFill="1" applyBorder="1" applyAlignment="1">
      <alignment horizontal="right"/>
    </xf>
    <xf numFmtId="3" fontId="9" fillId="8" borderId="38" xfId="0" applyNumberFormat="1" applyFont="1" applyFill="1" applyBorder="1" applyAlignment="1">
      <alignment horizontal="right"/>
    </xf>
    <xf numFmtId="169" fontId="9" fillId="8" borderId="38" xfId="0" applyNumberFormat="1" applyFont="1" applyFill="1" applyBorder="1" applyAlignment="1">
      <alignment horizontal="right"/>
    </xf>
    <xf numFmtId="3" fontId="9" fillId="8" borderId="39" xfId="0" applyNumberFormat="1" applyFont="1" applyFill="1" applyBorder="1" applyAlignment="1">
      <alignment horizontal="right"/>
    </xf>
    <xf numFmtId="0" fontId="26" fillId="0" borderId="61" xfId="0" applyFont="1" applyBorder="1" applyAlignment="1">
      <alignment horizontal="left" vertical="center" wrapText="1"/>
    </xf>
    <xf numFmtId="3" fontId="26" fillId="0" borderId="89" xfId="0" applyNumberFormat="1" applyFont="1" applyBorder="1" applyAlignment="1">
      <alignment horizontal="right" vertical="top" wrapText="1"/>
    </xf>
    <xf numFmtId="3" fontId="12" fillId="0" borderId="90" xfId="0" applyNumberFormat="1" applyFont="1" applyBorder="1" applyAlignment="1">
      <alignment horizontal="right" vertical="top" wrapText="1"/>
    </xf>
    <xf numFmtId="172" fontId="9" fillId="0" borderId="0" xfId="0" applyNumberFormat="1" applyFont="1"/>
    <xf numFmtId="0" fontId="12" fillId="8" borderId="61" xfId="0" applyFont="1" applyFill="1" applyBorder="1" applyAlignment="1">
      <alignment horizontal="left" vertical="center"/>
    </xf>
    <xf numFmtId="0" fontId="12" fillId="8" borderId="61" xfId="0" applyFont="1" applyFill="1" applyBorder="1" applyAlignment="1">
      <alignment horizontal="left" vertical="top" wrapText="1"/>
    </xf>
    <xf numFmtId="169" fontId="66" fillId="0" borderId="0" xfId="0" applyNumberFormat="1" applyFont="1"/>
    <xf numFmtId="174" fontId="24" fillId="3" borderId="41" xfId="3" applyNumberFormat="1" applyFont="1" applyFill="1" applyBorder="1" applyAlignment="1">
      <alignment vertical="top" wrapText="1"/>
    </xf>
    <xf numFmtId="1" fontId="12" fillId="0" borderId="35" xfId="0" applyNumberFormat="1" applyFont="1" applyBorder="1" applyAlignment="1">
      <alignment horizontal="left" vertical="center" wrapText="1"/>
    </xf>
    <xf numFmtId="0" fontId="26" fillId="0" borderId="57" xfId="0" applyFont="1" applyBorder="1" applyAlignment="1">
      <alignment horizontal="left" vertical="center" wrapText="1"/>
    </xf>
    <xf numFmtId="3" fontId="26" fillId="0" borderId="22" xfId="0" applyNumberFormat="1" applyFont="1" applyBorder="1" applyAlignment="1">
      <alignment horizontal="right" vertical="top" wrapText="1"/>
    </xf>
    <xf numFmtId="3" fontId="12" fillId="0" borderId="51" xfId="0" applyNumberFormat="1" applyFont="1" applyBorder="1" applyAlignment="1">
      <alignment horizontal="right" vertical="top" wrapText="1"/>
    </xf>
    <xf numFmtId="0" fontId="26" fillId="0" borderId="52" xfId="0" applyFont="1" applyBorder="1" applyAlignment="1">
      <alignment horizontal="left" vertical="center" wrapText="1"/>
    </xf>
    <xf numFmtId="3" fontId="26" fillId="0" borderId="69" xfId="0" applyNumberFormat="1" applyFont="1" applyBorder="1" applyAlignment="1">
      <alignment horizontal="right" vertical="top" wrapText="1"/>
    </xf>
    <xf numFmtId="3" fontId="12" fillId="0" borderId="53" xfId="0" applyNumberFormat="1" applyFont="1" applyBorder="1" applyAlignment="1">
      <alignment horizontal="right" vertical="top" wrapText="1"/>
    </xf>
    <xf numFmtId="0" fontId="12" fillId="0" borderId="7" xfId="0" applyFont="1" applyBorder="1" applyAlignment="1">
      <alignment horizontal="center" vertical="center" wrapText="1"/>
    </xf>
    <xf numFmtId="169" fontId="12" fillId="4" borderId="7" xfId="3" applyNumberFormat="1" applyFont="1" applyFill="1" applyBorder="1" applyAlignment="1">
      <alignment horizontal="right" vertical="center" wrapText="1"/>
    </xf>
    <xf numFmtId="169" fontId="68" fillId="0" borderId="0" xfId="0" applyNumberFormat="1" applyFont="1" applyAlignment="1">
      <alignment horizontal="center"/>
    </xf>
    <xf numFmtId="169" fontId="35" fillId="0" borderId="0" xfId="0" applyNumberFormat="1" applyFont="1" applyAlignment="1">
      <alignment horizontal="center"/>
    </xf>
    <xf numFmtId="169" fontId="68" fillId="0" borderId="0" xfId="0" applyNumberFormat="1" applyFont="1" applyAlignment="1">
      <alignment horizontal="left"/>
    </xf>
    <xf numFmtId="169" fontId="35" fillId="0" borderId="0" xfId="0" applyNumberFormat="1" applyFont="1" applyAlignment="1">
      <alignment horizontal="left"/>
    </xf>
    <xf numFmtId="2" fontId="10" fillId="0" borderId="0" xfId="0" applyNumberFormat="1" applyFont="1" applyAlignment="1">
      <alignment horizontal="center" vertical="center" wrapText="1"/>
    </xf>
    <xf numFmtId="2" fontId="10" fillId="0" borderId="0" xfId="0" applyNumberFormat="1" applyFont="1" applyBorder="1" applyAlignment="1">
      <alignment horizontal="center" vertical="center" wrapText="1"/>
    </xf>
    <xf numFmtId="0" fontId="17" fillId="7" borderId="78" xfId="4" applyFont="1" applyFill="1" applyBorder="1" applyAlignment="1">
      <alignment horizontal="center" vertical="center" wrapText="1"/>
    </xf>
    <xf numFmtId="0" fontId="17" fillId="7" borderId="82" xfId="4" applyFont="1" applyFill="1" applyBorder="1" applyAlignment="1">
      <alignment horizontal="center" vertical="center" wrapText="1"/>
    </xf>
    <xf numFmtId="0" fontId="17" fillId="7" borderId="79" xfId="4" applyFont="1" applyFill="1" applyBorder="1" applyAlignment="1">
      <alignment horizontal="center" vertical="center" wrapText="1"/>
    </xf>
    <xf numFmtId="0" fontId="17" fillId="7" borderId="80" xfId="4" applyFont="1" applyFill="1" applyBorder="1" applyAlignment="1">
      <alignment horizontal="center" vertical="center" wrapText="1"/>
    </xf>
    <xf numFmtId="0" fontId="17" fillId="7" borderId="81" xfId="4" applyFont="1" applyFill="1" applyBorder="1" applyAlignment="1">
      <alignment horizontal="center" vertical="center" wrapText="1"/>
    </xf>
    <xf numFmtId="0" fontId="17" fillId="7" borderId="31" xfId="4" applyFont="1" applyFill="1" applyBorder="1" applyAlignment="1">
      <alignment horizontal="center" vertical="center" wrapText="1"/>
    </xf>
    <xf numFmtId="0" fontId="17" fillId="7" borderId="44" xfId="4" applyFont="1" applyFill="1" applyBorder="1" applyAlignment="1">
      <alignment horizontal="center" vertical="center" wrapText="1"/>
    </xf>
    <xf numFmtId="2" fontId="24" fillId="3" borderId="28" xfId="0" applyNumberFormat="1" applyFont="1" applyFill="1" applyBorder="1" applyAlignment="1">
      <alignment horizontal="center" vertical="center" wrapText="1"/>
    </xf>
    <xf numFmtId="0" fontId="24" fillId="3" borderId="28" xfId="0" applyFont="1" applyFill="1" applyBorder="1" applyAlignment="1">
      <alignment horizontal="center"/>
    </xf>
    <xf numFmtId="0" fontId="7" fillId="0" borderId="0" xfId="0" applyFont="1" applyAlignment="1">
      <alignment horizontal="justify"/>
    </xf>
    <xf numFmtId="0" fontId="17" fillId="0" borderId="0" xfId="0" applyFont="1" applyAlignment="1">
      <alignment horizontal="left"/>
    </xf>
    <xf numFmtId="0" fontId="14" fillId="0" borderId="0" xfId="0" applyFont="1" applyAlignment="1">
      <alignment horizontal="left"/>
    </xf>
    <xf numFmtId="169" fontId="24" fillId="3" borderId="28" xfId="0" applyNumberFormat="1" applyFont="1" applyFill="1" applyBorder="1" applyAlignment="1">
      <alignment horizontal="center" vertical="center" wrapText="1"/>
    </xf>
    <xf numFmtId="0" fontId="17" fillId="8" borderId="0" xfId="0" applyFont="1" applyFill="1" applyAlignment="1">
      <alignment horizontal="left"/>
    </xf>
    <xf numFmtId="0" fontId="17" fillId="0" borderId="0" xfId="0" applyFont="1" applyFill="1" applyAlignment="1">
      <alignment horizontal="left"/>
    </xf>
    <xf numFmtId="0" fontId="8" fillId="9" borderId="28" xfId="0" applyFont="1" applyFill="1" applyBorder="1" applyAlignment="1">
      <alignment horizontal="center" vertical="center" wrapText="1"/>
    </xf>
    <xf numFmtId="0" fontId="24" fillId="9" borderId="28" xfId="0" applyFont="1" applyFill="1" applyBorder="1" applyAlignment="1">
      <alignment horizontal="center"/>
    </xf>
    <xf numFmtId="0" fontId="27" fillId="5" borderId="28" xfId="0" applyFont="1" applyFill="1" applyBorder="1" applyAlignment="1">
      <alignment horizontal="center" vertical="top" wrapText="1"/>
    </xf>
    <xf numFmtId="0" fontId="8" fillId="3" borderId="28" xfId="0" applyFont="1" applyFill="1" applyBorder="1" applyAlignment="1">
      <alignment horizontal="center" vertical="center"/>
    </xf>
    <xf numFmtId="0" fontId="8" fillId="3" borderId="28" xfId="0" applyFont="1" applyFill="1" applyBorder="1" applyAlignment="1">
      <alignment horizontal="center"/>
    </xf>
    <xf numFmtId="0" fontId="24" fillId="3" borderId="29" xfId="2" applyFont="1" applyFill="1" applyBorder="1" applyAlignment="1">
      <alignment horizontal="center" vertical="top" wrapText="1"/>
    </xf>
    <xf numFmtId="0" fontId="24" fillId="3" borderId="58" xfId="2" applyFont="1" applyFill="1" applyBorder="1" applyAlignment="1">
      <alignment horizontal="center" vertical="top" wrapText="1"/>
    </xf>
    <xf numFmtId="0" fontId="24" fillId="3" borderId="59" xfId="2" applyFont="1" applyFill="1" applyBorder="1" applyAlignment="1">
      <alignment horizontal="center" vertical="top" wrapText="1"/>
    </xf>
    <xf numFmtId="0" fontId="24" fillId="3" borderId="40" xfId="2" applyFont="1" applyFill="1" applyBorder="1" applyAlignment="1">
      <alignment horizontal="center" vertical="top" wrapText="1"/>
    </xf>
    <xf numFmtId="0" fontId="24" fillId="3" borderId="41" xfId="2" applyFont="1" applyFill="1" applyBorder="1" applyAlignment="1">
      <alignment horizontal="center" vertical="top" wrapText="1"/>
    </xf>
    <xf numFmtId="0" fontId="24" fillId="0" borderId="0" xfId="0" applyFont="1" applyBorder="1" applyAlignment="1">
      <alignment horizontal="center"/>
    </xf>
    <xf numFmtId="0" fontId="29" fillId="0" borderId="0" xfId="0" applyFont="1" applyBorder="1" applyAlignment="1">
      <alignment horizontal="left"/>
    </xf>
    <xf numFmtId="0" fontId="29" fillId="0" borderId="0" xfId="0" applyFont="1" applyFill="1" applyAlignment="1">
      <alignment horizontal="left"/>
    </xf>
    <xf numFmtId="0" fontId="24" fillId="3" borderId="40" xfId="0" applyFont="1" applyFill="1" applyBorder="1" applyAlignment="1">
      <alignment horizontal="center" vertical="center" wrapText="1"/>
    </xf>
    <xf numFmtId="0" fontId="24" fillId="3" borderId="41" xfId="0" applyFont="1" applyFill="1" applyBorder="1" applyAlignment="1">
      <alignment horizontal="center" vertical="center" wrapText="1"/>
    </xf>
    <xf numFmtId="3" fontId="24" fillId="3" borderId="41" xfId="0" applyNumberFormat="1" applyFont="1" applyFill="1" applyBorder="1" applyAlignment="1">
      <alignment horizontal="center" vertical="center" wrapText="1"/>
    </xf>
    <xf numFmtId="3" fontId="24" fillId="3" borderId="42" xfId="0" applyNumberFormat="1" applyFont="1" applyFill="1" applyBorder="1" applyAlignment="1">
      <alignment horizontal="center" vertical="center" wrapText="1"/>
    </xf>
    <xf numFmtId="0" fontId="6" fillId="0" borderId="0" xfId="0" applyFont="1" applyAlignment="1">
      <alignment horizontal="left" vertical="center" wrapText="1"/>
    </xf>
    <xf numFmtId="0" fontId="0" fillId="0" borderId="0" xfId="0" applyFont="1" applyAlignment="1">
      <alignment horizontal="left" wrapText="1"/>
    </xf>
    <xf numFmtId="0" fontId="16" fillId="0" borderId="0" xfId="0" applyFont="1" applyAlignment="1">
      <alignment horizontal="left"/>
    </xf>
    <xf numFmtId="0" fontId="29" fillId="0" borderId="0" xfId="0" applyFont="1" applyFill="1" applyAlignment="1">
      <alignment horizontal="left" vertical="center"/>
    </xf>
    <xf numFmtId="0" fontId="0" fillId="0" borderId="0" xfId="0" applyFont="1" applyAlignment="1">
      <alignment horizontal="justify" vertical="center" wrapText="1"/>
    </xf>
    <xf numFmtId="0" fontId="0" fillId="0" borderId="0" xfId="0" applyFont="1" applyAlignment="1">
      <alignment horizontal="left" vertical="center" wrapText="1"/>
    </xf>
    <xf numFmtId="0" fontId="6" fillId="0" borderId="0" xfId="0" applyFont="1" applyAlignment="1">
      <alignment horizontal="left" wrapText="1"/>
    </xf>
    <xf numFmtId="0" fontId="58" fillId="0" borderId="0" xfId="0" applyFont="1" applyAlignment="1">
      <alignment horizontal="center" vertical="center" wrapText="1"/>
    </xf>
    <xf numFmtId="0" fontId="0" fillId="0" borderId="0" xfId="0" applyFont="1" applyAlignment="1">
      <alignment horizontal="justify" vertical="top" wrapText="1"/>
    </xf>
  </cellXfs>
  <cellStyles count="75">
    <cellStyle name="Comma 2" xfId="69" xr:uid="{00000000-0005-0000-0000-000072000000}"/>
    <cellStyle name="Comma_Comparativo 2004" xfId="70" xr:uid="{00000000-0005-0000-0000-000073000000}"/>
    <cellStyle name="Excel Built-in Comma" xfId="19" xr:uid="{00000000-0005-0000-0000-000000000000}"/>
    <cellStyle name="Excel Built-in Normal" xfId="18" xr:uid="{00000000-0005-0000-0000-000001000000}"/>
    <cellStyle name="Hipervínculo 2" xfId="22" xr:uid="{00000000-0005-0000-0000-000002000000}"/>
    <cellStyle name="Millares" xfId="1" builtinId="3"/>
    <cellStyle name="Millares [0] 2" xfId="23" xr:uid="{00000000-0005-0000-0000-000005000000}"/>
    <cellStyle name="Millares [0] 3" xfId="72" xr:uid="{00000000-0005-0000-0000-000075000000}"/>
    <cellStyle name="Millares 10" xfId="5" xr:uid="{00000000-0005-0000-0000-000006000000}"/>
    <cellStyle name="Millares 10 2" xfId="24" xr:uid="{00000000-0005-0000-0000-000007000000}"/>
    <cellStyle name="Millares 11" xfId="25" xr:uid="{00000000-0005-0000-0000-000008000000}"/>
    <cellStyle name="Millares 12" xfId="26" xr:uid="{00000000-0005-0000-0000-000009000000}"/>
    <cellStyle name="Millares 13" xfId="27" xr:uid="{00000000-0005-0000-0000-00000A000000}"/>
    <cellStyle name="Millares 14" xfId="28" xr:uid="{00000000-0005-0000-0000-00000B000000}"/>
    <cellStyle name="Millares 15" xfId="29" xr:uid="{00000000-0005-0000-0000-00000C000000}"/>
    <cellStyle name="Millares 16" xfId="30" xr:uid="{00000000-0005-0000-0000-00000D000000}"/>
    <cellStyle name="Millares 17" xfId="31" xr:uid="{00000000-0005-0000-0000-00000E000000}"/>
    <cellStyle name="Millares 18" xfId="32" xr:uid="{00000000-0005-0000-0000-00000F000000}"/>
    <cellStyle name="Millares 19" xfId="33" xr:uid="{00000000-0005-0000-0000-000010000000}"/>
    <cellStyle name="Millares 2" xfId="3" xr:uid="{00000000-0005-0000-0000-000011000000}"/>
    <cellStyle name="Millares 2 2" xfId="20" xr:uid="{00000000-0005-0000-0000-000012000000}"/>
    <cellStyle name="Millares 2 3" xfId="65" xr:uid="{00000000-0005-0000-0000-000013000000}"/>
    <cellStyle name="Millares 20" xfId="68" xr:uid="{84CA1892-5EA7-41BF-ACEE-11677BDD9B9C}"/>
    <cellStyle name="Millares 21" xfId="71" xr:uid="{00000000-0005-0000-0000-000074000000}"/>
    <cellStyle name="Millares 3" xfId="34" xr:uid="{00000000-0005-0000-0000-000014000000}"/>
    <cellStyle name="Millares 4" xfId="35" xr:uid="{00000000-0005-0000-0000-000015000000}"/>
    <cellStyle name="Millares 5" xfId="36" xr:uid="{00000000-0005-0000-0000-000016000000}"/>
    <cellStyle name="Millares 6" xfId="6" xr:uid="{00000000-0005-0000-0000-000017000000}"/>
    <cellStyle name="Millares 6 2" xfId="37" xr:uid="{00000000-0005-0000-0000-000018000000}"/>
    <cellStyle name="Millares 7" xfId="38" xr:uid="{00000000-0005-0000-0000-000019000000}"/>
    <cellStyle name="Millares 8" xfId="39" xr:uid="{00000000-0005-0000-0000-00001A000000}"/>
    <cellStyle name="Millares 9" xfId="40" xr:uid="{00000000-0005-0000-0000-00001B000000}"/>
    <cellStyle name="Moneda [0] 2" xfId="42" xr:uid="{00000000-0005-0000-0000-00001C000000}"/>
    <cellStyle name="Moneda 2" xfId="41" xr:uid="{00000000-0005-0000-0000-00001D000000}"/>
    <cellStyle name="Moneda 3" xfId="62" xr:uid="{00000000-0005-0000-0000-00001E000000}"/>
    <cellStyle name="Normal" xfId="0" builtinId="0"/>
    <cellStyle name="Normal 10" xfId="7" xr:uid="{00000000-0005-0000-0000-000020000000}"/>
    <cellStyle name="Normal 10 2" xfId="43" xr:uid="{00000000-0005-0000-0000-000021000000}"/>
    <cellStyle name="Normal 11" xfId="8" xr:uid="{00000000-0005-0000-0000-000022000000}"/>
    <cellStyle name="Normal 11 2" xfId="44" xr:uid="{00000000-0005-0000-0000-000023000000}"/>
    <cellStyle name="Normal 11 3" xfId="73" xr:uid="{00000000-0005-0000-0000-000076000000}"/>
    <cellStyle name="Normal 12" xfId="9" xr:uid="{00000000-0005-0000-0000-000024000000}"/>
    <cellStyle name="Normal 12 2" xfId="45" xr:uid="{00000000-0005-0000-0000-000025000000}"/>
    <cellStyle name="Normal 13" xfId="10" xr:uid="{00000000-0005-0000-0000-000026000000}"/>
    <cellStyle name="Normal 13 2" xfId="46" xr:uid="{00000000-0005-0000-0000-000027000000}"/>
    <cellStyle name="Normal 14" xfId="11" xr:uid="{00000000-0005-0000-0000-000028000000}"/>
    <cellStyle name="Normal 14 2" xfId="47" xr:uid="{00000000-0005-0000-0000-000029000000}"/>
    <cellStyle name="Normal 15" xfId="12" xr:uid="{00000000-0005-0000-0000-00002A000000}"/>
    <cellStyle name="Normal 15 2" xfId="48" xr:uid="{00000000-0005-0000-0000-00002B000000}"/>
    <cellStyle name="Normal 16" xfId="49" xr:uid="{00000000-0005-0000-0000-00002C000000}"/>
    <cellStyle name="Normal 17" xfId="13" xr:uid="{00000000-0005-0000-0000-00002D000000}"/>
    <cellStyle name="Normal 17 2" xfId="50" xr:uid="{00000000-0005-0000-0000-00002E000000}"/>
    <cellStyle name="Normal 18" xfId="51" xr:uid="{00000000-0005-0000-0000-00002F000000}"/>
    <cellStyle name="Normal 19" xfId="21" xr:uid="{00000000-0005-0000-0000-000030000000}"/>
    <cellStyle name="Normal 2" xfId="2" xr:uid="{00000000-0005-0000-0000-000031000000}"/>
    <cellStyle name="Normal 2 2" xfId="4" xr:uid="{00000000-0005-0000-0000-000032000000}"/>
    <cellStyle name="Normal 2 2 2" xfId="17" xr:uid="{00000000-0005-0000-0000-000033000000}"/>
    <cellStyle name="Normal 2 2 2 2" xfId="52" xr:uid="{00000000-0005-0000-0000-000034000000}"/>
    <cellStyle name="Normal 2 2 3" xfId="66" xr:uid="{00000000-0005-0000-0000-000035000000}"/>
    <cellStyle name="Normal 2 3" xfId="64" xr:uid="{00000000-0005-0000-0000-000036000000}"/>
    <cellStyle name="Normal 20" xfId="63" xr:uid="{00000000-0005-0000-0000-000037000000}"/>
    <cellStyle name="Normal 21" xfId="67" xr:uid="{4DFC0050-B368-40A6-A853-A07F092FC44A}"/>
    <cellStyle name="Normal 3" xfId="53" xr:uid="{00000000-0005-0000-0000-000038000000}"/>
    <cellStyle name="Normal 4" xfId="54" xr:uid="{00000000-0005-0000-0000-000039000000}"/>
    <cellStyle name="Normal 5" xfId="55" xr:uid="{00000000-0005-0000-0000-00003A000000}"/>
    <cellStyle name="Normal 6" xfId="14" xr:uid="{00000000-0005-0000-0000-00003B000000}"/>
    <cellStyle name="Normal 6 2" xfId="56" xr:uid="{00000000-0005-0000-0000-00003C000000}"/>
    <cellStyle name="Normal 7" xfId="57" xr:uid="{00000000-0005-0000-0000-00003D000000}"/>
    <cellStyle name="Normal 8" xfId="15" xr:uid="{00000000-0005-0000-0000-00003E000000}"/>
    <cellStyle name="Normal 8 2" xfId="58" xr:uid="{00000000-0005-0000-0000-00003F000000}"/>
    <cellStyle name="Normal 9" xfId="16" xr:uid="{00000000-0005-0000-0000-000040000000}"/>
    <cellStyle name="Normal 9 2" xfId="59" xr:uid="{00000000-0005-0000-0000-000041000000}"/>
    <cellStyle name="Notas 2" xfId="60" xr:uid="{00000000-0005-0000-0000-000042000000}"/>
    <cellStyle name="Percent 2" xfId="74" xr:uid="{00000000-0005-0000-0000-000078000000}"/>
    <cellStyle name="Porcentaje 2" xfId="61" xr:uid="{00000000-0005-0000-0000-000043000000}"/>
  </cellStyles>
  <dxfs count="0"/>
  <tableStyles count="0" defaultTableStyle="TableStyleMedium9" defaultPivotStyle="PivotStyleLight16"/>
  <colors>
    <mruColors>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2.emf"/><Relationship Id="rId1" Type="http://schemas.openxmlformats.org/officeDocument/2006/relationships/image" Target="../media/image1.emf"/></Relationships>
</file>

<file path=xl/drawings/_rels/vmlDrawing4.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vmlDrawing5.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2.emf"/><Relationship Id="rId1" Type="http://schemas.openxmlformats.org/officeDocument/2006/relationships/image" Target="../media/image1.emf"/></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2EB50D-2764-4875-A7C1-B7EF600B1E32}">
  <sheetPr>
    <tabColor rgb="FFFF0066"/>
    <pageSetUpPr fitToPage="1"/>
  </sheetPr>
  <dimension ref="A2:J194"/>
  <sheetViews>
    <sheetView showGridLines="0" topLeftCell="A25" zoomScale="78" zoomScaleNormal="78" workbookViewId="0">
      <selection activeCell="F50" sqref="F50"/>
    </sheetView>
  </sheetViews>
  <sheetFormatPr baseColWidth="10" defaultColWidth="11.42578125" defaultRowHeight="15.75" x14ac:dyDescent="0.25"/>
  <cols>
    <col min="1" max="1" width="49.28515625" style="93" customWidth="1"/>
    <col min="2" max="3" width="16.7109375" style="4" customWidth="1"/>
    <col min="4" max="4" width="42" style="93" customWidth="1"/>
    <col min="5" max="6" width="16.7109375" style="4" customWidth="1"/>
    <col min="7" max="7" width="2.42578125" style="38" customWidth="1"/>
    <col min="8" max="10" width="14.5703125" style="38" bestFit="1" customWidth="1"/>
    <col min="11" max="16384" width="11.42578125" style="38"/>
  </cols>
  <sheetData>
    <row r="2" spans="1:10" ht="53.25" customHeight="1" x14ac:dyDescent="0.25">
      <c r="A2" s="724" t="s">
        <v>547</v>
      </c>
      <c r="B2" s="724"/>
      <c r="C2" s="724"/>
      <c r="D2" s="724"/>
      <c r="E2" s="724"/>
      <c r="F2" s="724"/>
      <c r="G2" s="2"/>
      <c r="H2" s="1"/>
      <c r="I2" s="1"/>
    </row>
    <row r="3" spans="1:10" ht="6.75" customHeight="1" x14ac:dyDescent="0.25">
      <c r="G3" s="3"/>
    </row>
    <row r="4" spans="1:10" s="7" customFormat="1" ht="32.25" customHeight="1" x14ac:dyDescent="0.25">
      <c r="A4" s="228" t="s">
        <v>0</v>
      </c>
      <c r="B4" s="229">
        <v>44104</v>
      </c>
      <c r="C4" s="229">
        <v>43830</v>
      </c>
      <c r="D4" s="228" t="s">
        <v>2</v>
      </c>
      <c r="E4" s="229">
        <v>44104</v>
      </c>
      <c r="F4" s="229">
        <v>43830</v>
      </c>
      <c r="G4" s="4"/>
    </row>
    <row r="5" spans="1:10" s="98" customFormat="1" x14ac:dyDescent="0.25">
      <c r="A5" s="92" t="s">
        <v>518</v>
      </c>
      <c r="B5" s="81"/>
      <c r="C5" s="81"/>
      <c r="D5" s="277" t="s">
        <v>246</v>
      </c>
      <c r="E5" s="278"/>
      <c r="F5" s="278"/>
      <c r="G5" s="93"/>
    </row>
    <row r="6" spans="1:10" s="7" customFormat="1" ht="15" x14ac:dyDescent="0.25">
      <c r="A6" s="80" t="s">
        <v>519</v>
      </c>
      <c r="B6" s="582">
        <f>+B7+B8</f>
        <v>809677259</v>
      </c>
      <c r="C6" s="213">
        <v>9216119470</v>
      </c>
      <c r="D6" s="80" t="s">
        <v>513</v>
      </c>
      <c r="E6" s="84">
        <f>+E7+E8</f>
        <v>67346072</v>
      </c>
      <c r="F6" s="84">
        <v>29209612</v>
      </c>
      <c r="G6" s="4"/>
      <c r="H6" s="8"/>
    </row>
    <row r="7" spans="1:10" s="7" customFormat="1" x14ac:dyDescent="0.25">
      <c r="A7" s="94" t="s">
        <v>520</v>
      </c>
      <c r="B7" s="82">
        <v>1000000</v>
      </c>
      <c r="C7" s="82">
        <v>1000000</v>
      </c>
      <c r="D7" s="96" t="s">
        <v>390</v>
      </c>
      <c r="E7" s="82">
        <v>65896240</v>
      </c>
      <c r="F7" s="82">
        <v>29209612</v>
      </c>
      <c r="G7" s="4"/>
    </row>
    <row r="8" spans="1:10" s="7" customFormat="1" x14ac:dyDescent="0.25">
      <c r="A8" s="95" t="s">
        <v>521</v>
      </c>
      <c r="B8" s="101">
        <v>808677259</v>
      </c>
      <c r="C8" s="101">
        <v>9215119470</v>
      </c>
      <c r="D8" s="94" t="s">
        <v>391</v>
      </c>
      <c r="E8" s="216">
        <v>1449832</v>
      </c>
      <c r="F8" s="216">
        <v>0</v>
      </c>
      <c r="G8" s="4"/>
      <c r="I8" s="8"/>
      <c r="J8" s="8"/>
    </row>
    <row r="9" spans="1:10" s="16" customFormat="1" x14ac:dyDescent="0.25">
      <c r="A9" s="94"/>
      <c r="B9" s="82"/>
      <c r="C9" s="82"/>
      <c r="D9" s="94"/>
      <c r="E9" s="82"/>
      <c r="F9" s="82"/>
      <c r="G9" s="85"/>
      <c r="J9" s="385"/>
    </row>
    <row r="10" spans="1:10" s="7" customFormat="1" ht="15" x14ac:dyDescent="0.25">
      <c r="A10" s="80" t="s">
        <v>522</v>
      </c>
      <c r="B10" s="213">
        <f>SUM(B11:B15)</f>
        <v>85516473378.044388</v>
      </c>
      <c r="C10" s="213">
        <v>35152392636.539803</v>
      </c>
      <c r="D10" s="80" t="s">
        <v>514</v>
      </c>
      <c r="E10" s="84">
        <f>SUM(E11:E13)</f>
        <v>43367064362</v>
      </c>
      <c r="F10" s="84">
        <f>SUM(F11:F13)</f>
        <v>0</v>
      </c>
      <c r="G10" s="4"/>
    </row>
    <row r="11" spans="1:10" s="7" customFormat="1" x14ac:dyDescent="0.25">
      <c r="A11" s="96" t="s">
        <v>523</v>
      </c>
      <c r="B11" s="82">
        <v>42840232945</v>
      </c>
      <c r="C11" s="82">
        <v>19560799449</v>
      </c>
      <c r="D11" s="81" t="s">
        <v>515</v>
      </c>
      <c r="E11" s="82">
        <v>32702894939</v>
      </c>
      <c r="F11" s="81">
        <v>0</v>
      </c>
      <c r="G11" s="4"/>
      <c r="H11" s="8"/>
      <c r="J11" s="8"/>
    </row>
    <row r="12" spans="1:10" s="7" customFormat="1" x14ac:dyDescent="0.25">
      <c r="A12" s="96" t="s">
        <v>524</v>
      </c>
      <c r="B12" s="82">
        <v>38445729912.222061</v>
      </c>
      <c r="C12" s="82">
        <v>15727914447.539803</v>
      </c>
      <c r="D12" s="81" t="s">
        <v>516</v>
      </c>
      <c r="E12" s="216">
        <v>8660806820</v>
      </c>
      <c r="F12" s="81">
        <v>0</v>
      </c>
      <c r="G12" s="4"/>
      <c r="H12" s="8"/>
      <c r="I12" s="8"/>
    </row>
    <row r="13" spans="1:10" s="7" customFormat="1" x14ac:dyDescent="0.25">
      <c r="A13" s="96" t="s">
        <v>525</v>
      </c>
      <c r="B13" s="82">
        <v>2111391780.8223331</v>
      </c>
      <c r="C13" s="82">
        <v>0</v>
      </c>
      <c r="D13" s="81" t="s">
        <v>517</v>
      </c>
      <c r="E13" s="216">
        <v>2003362603</v>
      </c>
      <c r="F13" s="81">
        <v>0</v>
      </c>
      <c r="G13" s="4"/>
      <c r="H13" s="8"/>
    </row>
    <row r="14" spans="1:10" s="7" customFormat="1" x14ac:dyDescent="0.25">
      <c r="A14" s="96" t="s">
        <v>526</v>
      </c>
      <c r="B14" s="82">
        <v>2255440000</v>
      </c>
      <c r="C14" s="82">
        <v>0</v>
      </c>
      <c r="E14" s="81"/>
      <c r="F14" s="81"/>
      <c r="G14" s="4"/>
      <c r="H14" s="8"/>
    </row>
    <row r="15" spans="1:10" s="7" customFormat="1" x14ac:dyDescent="0.25">
      <c r="A15" s="96" t="s">
        <v>550</v>
      </c>
      <c r="B15" s="82">
        <v>-136321260</v>
      </c>
      <c r="C15" s="82">
        <v>-136321260</v>
      </c>
      <c r="D15" s="97" t="s">
        <v>247</v>
      </c>
      <c r="E15" s="84">
        <f>+E16+E17+E18</f>
        <v>346152822</v>
      </c>
      <c r="F15" s="84">
        <v>882562672</v>
      </c>
      <c r="G15" s="4"/>
      <c r="H15" s="8"/>
    </row>
    <row r="16" spans="1:10" s="7" customFormat="1" ht="15.75" customHeight="1" x14ac:dyDescent="0.25">
      <c r="A16" s="94"/>
      <c r="B16" s="82"/>
      <c r="C16" s="82"/>
      <c r="D16" s="96" t="s">
        <v>248</v>
      </c>
      <c r="E16" s="82">
        <v>290553940</v>
      </c>
      <c r="F16" s="82">
        <v>853165781</v>
      </c>
      <c r="G16" s="4"/>
      <c r="H16" s="8"/>
    </row>
    <row r="17" spans="1:10" s="7" customFormat="1" x14ac:dyDescent="0.25">
      <c r="A17" s="92" t="s">
        <v>527</v>
      </c>
      <c r="B17" s="213">
        <f>+B18</f>
        <v>425023301</v>
      </c>
      <c r="C17" s="213">
        <v>195717985</v>
      </c>
      <c r="D17" s="96" t="s">
        <v>260</v>
      </c>
      <c r="E17" s="82">
        <v>45551644</v>
      </c>
      <c r="F17" s="82">
        <v>29396891</v>
      </c>
      <c r="G17" s="4"/>
      <c r="H17" s="8"/>
    </row>
    <row r="18" spans="1:10" s="7" customFormat="1" x14ac:dyDescent="0.25">
      <c r="A18" s="96" t="s">
        <v>528</v>
      </c>
      <c r="B18" s="216">
        <v>425023301</v>
      </c>
      <c r="C18" s="82">
        <v>195717985</v>
      </c>
      <c r="D18" s="94" t="s">
        <v>504</v>
      </c>
      <c r="E18" s="82">
        <v>10047238</v>
      </c>
      <c r="F18" s="82">
        <v>0</v>
      </c>
      <c r="G18" s="4"/>
    </row>
    <row r="19" spans="1:10" s="7" customFormat="1" x14ac:dyDescent="0.25">
      <c r="A19" s="94"/>
      <c r="B19" s="82"/>
      <c r="C19" s="82"/>
      <c r="D19" s="81"/>
      <c r="E19" s="81"/>
      <c r="F19" s="82"/>
      <c r="G19" s="4"/>
      <c r="H19" s="8"/>
    </row>
    <row r="20" spans="1:10" s="7" customFormat="1" x14ac:dyDescent="0.25">
      <c r="A20" s="96" t="s">
        <v>529</v>
      </c>
      <c r="B20" s="82">
        <v>0</v>
      </c>
      <c r="C20" s="82">
        <v>0</v>
      </c>
      <c r="D20" s="94"/>
      <c r="E20" s="82"/>
      <c r="F20" s="82"/>
      <c r="G20" s="4"/>
      <c r="H20" s="8"/>
    </row>
    <row r="21" spans="1:10" s="7" customFormat="1" x14ac:dyDescent="0.25">
      <c r="A21" s="94"/>
      <c r="B21" s="82"/>
      <c r="C21" s="82"/>
      <c r="D21" s="230" t="s">
        <v>249</v>
      </c>
      <c r="E21" s="84">
        <f>+E22</f>
        <v>897729658</v>
      </c>
      <c r="F21" s="84">
        <v>1732453771</v>
      </c>
      <c r="G21" s="4"/>
    </row>
    <row r="22" spans="1:10" s="7" customFormat="1" x14ac:dyDescent="0.25">
      <c r="A22" s="92" t="s">
        <v>530</v>
      </c>
      <c r="B22" s="84">
        <f>+B23</f>
        <v>455614053</v>
      </c>
      <c r="C22" s="84">
        <v>919392010</v>
      </c>
      <c r="D22" s="94" t="s">
        <v>392</v>
      </c>
      <c r="E22" s="82">
        <v>897729658</v>
      </c>
      <c r="F22" s="82">
        <v>1732453771</v>
      </c>
      <c r="G22" s="4"/>
      <c r="H22" s="8"/>
      <c r="I22" s="8"/>
    </row>
    <row r="23" spans="1:10" s="7" customFormat="1" x14ac:dyDescent="0.25">
      <c r="A23" s="96" t="s">
        <v>531</v>
      </c>
      <c r="B23" s="82">
        <v>455614053</v>
      </c>
      <c r="C23" s="82">
        <v>919392010</v>
      </c>
      <c r="D23" s="92" t="s">
        <v>250</v>
      </c>
      <c r="E23" s="84">
        <f>+E6+E15+E21+E10</f>
        <v>44678292914</v>
      </c>
      <c r="F23" s="84">
        <v>2644226055</v>
      </c>
      <c r="G23" s="4"/>
    </row>
    <row r="24" spans="1:10" s="7" customFormat="1" x14ac:dyDescent="0.25">
      <c r="A24" s="94"/>
      <c r="B24" s="82"/>
      <c r="C24" s="82"/>
      <c r="D24" s="96"/>
      <c r="E24" s="81"/>
      <c r="F24" s="81"/>
      <c r="G24" s="4"/>
      <c r="H24" s="8"/>
    </row>
    <row r="25" spans="1:10" s="7" customFormat="1" x14ac:dyDescent="0.25">
      <c r="A25" s="92" t="s">
        <v>532</v>
      </c>
      <c r="B25" s="84">
        <f>+B22+B17+B10+B6</f>
        <v>87206787991.044388</v>
      </c>
      <c r="C25" s="84">
        <f>+C22+C17+C10+C6</f>
        <v>45483622101.539803</v>
      </c>
      <c r="D25" s="92" t="s">
        <v>251</v>
      </c>
      <c r="E25" s="84">
        <f>+E23</f>
        <v>44678292914</v>
      </c>
      <c r="F25" s="84">
        <f>+F6+F15+F21</f>
        <v>2644226055</v>
      </c>
      <c r="G25" s="4"/>
      <c r="H25" s="127"/>
      <c r="I25" s="127"/>
      <c r="J25" s="8"/>
    </row>
    <row r="26" spans="1:10" s="7" customFormat="1" x14ac:dyDescent="0.25">
      <c r="A26" s="94"/>
      <c r="B26" s="82"/>
      <c r="C26" s="82"/>
      <c r="D26" s="94"/>
      <c r="E26" s="94"/>
      <c r="F26" s="94"/>
      <c r="G26" s="4"/>
      <c r="H26" s="126"/>
      <c r="I26" s="126"/>
    </row>
    <row r="27" spans="1:10" s="7" customFormat="1" x14ac:dyDescent="0.25">
      <c r="A27" s="92" t="s">
        <v>533</v>
      </c>
      <c r="B27" s="82"/>
      <c r="C27" s="82"/>
      <c r="D27" s="92" t="s">
        <v>393</v>
      </c>
      <c r="E27" s="584">
        <v>44809080329</v>
      </c>
      <c r="F27" s="82">
        <f>+'Notas '!C354</f>
        <v>44120034019</v>
      </c>
      <c r="G27" s="4"/>
      <c r="H27" s="126"/>
      <c r="I27" s="126"/>
    </row>
    <row r="28" spans="1:10" s="7" customFormat="1" x14ac:dyDescent="0.25">
      <c r="A28" s="97" t="s">
        <v>534</v>
      </c>
      <c r="B28" s="84">
        <f>+B30</f>
        <v>851000000</v>
      </c>
      <c r="C28" s="84">
        <v>369547169</v>
      </c>
      <c r="D28" s="92" t="s">
        <v>252</v>
      </c>
      <c r="E28" s="84">
        <f>+E27</f>
        <v>44809080329</v>
      </c>
      <c r="F28" s="84">
        <v>44120034019</v>
      </c>
      <c r="G28" s="4"/>
      <c r="H28" s="126"/>
      <c r="I28" s="126"/>
    </row>
    <row r="29" spans="1:10" s="7" customFormat="1" x14ac:dyDescent="0.25">
      <c r="A29" s="94"/>
      <c r="B29" s="82"/>
      <c r="C29" s="82"/>
      <c r="D29" s="94"/>
      <c r="E29" s="94"/>
      <c r="F29" s="94"/>
      <c r="G29" s="4"/>
    </row>
    <row r="30" spans="1:10" s="7" customFormat="1" x14ac:dyDescent="0.25">
      <c r="A30" s="96" t="s">
        <v>535</v>
      </c>
      <c r="B30" s="216">
        <v>851000000</v>
      </c>
      <c r="C30" s="82">
        <v>369547169</v>
      </c>
      <c r="D30" s="94"/>
      <c r="E30" s="94"/>
      <c r="F30" s="94"/>
      <c r="G30" s="4"/>
      <c r="H30" s="8"/>
      <c r="I30" s="8"/>
    </row>
    <row r="31" spans="1:10" s="7" customFormat="1" x14ac:dyDescent="0.25">
      <c r="A31" s="96" t="s">
        <v>536</v>
      </c>
      <c r="B31" s="82">
        <v>0</v>
      </c>
      <c r="C31" s="82">
        <v>0</v>
      </c>
      <c r="D31" s="94"/>
      <c r="E31" s="94"/>
      <c r="F31" s="94"/>
      <c r="G31" s="4"/>
    </row>
    <row r="32" spans="1:10" s="7" customFormat="1" x14ac:dyDescent="0.25">
      <c r="A32" s="94"/>
      <c r="B32" s="82"/>
      <c r="C32" s="82"/>
      <c r="D32" s="94"/>
      <c r="E32" s="82"/>
      <c r="F32" s="82"/>
      <c r="G32" s="4"/>
    </row>
    <row r="33" spans="1:9" s="7" customFormat="1" x14ac:dyDescent="0.25">
      <c r="A33" s="92" t="s">
        <v>537</v>
      </c>
      <c r="B33" s="84">
        <f>+B34+B35</f>
        <v>935838845</v>
      </c>
      <c r="C33" s="84">
        <v>552500035.81187725</v>
      </c>
      <c r="D33" s="92"/>
      <c r="E33" s="82"/>
      <c r="F33" s="82"/>
      <c r="G33" s="4"/>
    </row>
    <row r="34" spans="1:9" s="7" customFormat="1" x14ac:dyDescent="0.25">
      <c r="A34" s="94" t="s">
        <v>538</v>
      </c>
      <c r="B34" s="82">
        <v>1233326408</v>
      </c>
      <c r="C34" s="82">
        <v>788758772.46993375</v>
      </c>
      <c r="D34" s="94"/>
      <c r="E34" s="82"/>
      <c r="F34" s="82"/>
      <c r="G34" s="83"/>
    </row>
    <row r="35" spans="1:9" s="7" customFormat="1" x14ac:dyDescent="0.25">
      <c r="A35" s="94" t="s">
        <v>539</v>
      </c>
      <c r="B35" s="82">
        <v>-297487563</v>
      </c>
      <c r="C35" s="82">
        <v>-236258736.65805647</v>
      </c>
      <c r="D35" s="94"/>
      <c r="E35" s="82"/>
      <c r="F35" s="82"/>
      <c r="G35" s="83"/>
      <c r="H35" s="8"/>
    </row>
    <row r="36" spans="1:9" s="7" customFormat="1" x14ac:dyDescent="0.25">
      <c r="A36" s="94"/>
      <c r="B36" s="82"/>
      <c r="C36" s="82"/>
      <c r="D36" s="94"/>
      <c r="E36" s="82"/>
      <c r="F36" s="82"/>
      <c r="G36" s="83"/>
      <c r="H36" s="8"/>
    </row>
    <row r="37" spans="1:9" s="7" customFormat="1" x14ac:dyDescent="0.25">
      <c r="A37" s="92" t="s">
        <v>540</v>
      </c>
      <c r="B37" s="84">
        <f>+B38+B39</f>
        <v>493746407</v>
      </c>
      <c r="C37" s="84">
        <v>358590768</v>
      </c>
      <c r="D37" s="94"/>
      <c r="E37" s="82"/>
      <c r="F37" s="82"/>
      <c r="G37" s="83"/>
    </row>
    <row r="38" spans="1:9" s="7" customFormat="1" x14ac:dyDescent="0.25">
      <c r="A38" s="94" t="s">
        <v>541</v>
      </c>
      <c r="B38" s="82">
        <v>443141882</v>
      </c>
      <c r="C38" s="82">
        <f>+'Notas '!C251</f>
        <v>327517773</v>
      </c>
      <c r="D38" s="94"/>
      <c r="E38" s="82"/>
      <c r="F38" s="82"/>
      <c r="G38" s="83"/>
    </row>
    <row r="39" spans="1:9" s="7" customFormat="1" x14ac:dyDescent="0.25">
      <c r="A39" s="94" t="s">
        <v>542</v>
      </c>
      <c r="B39" s="82">
        <v>50604525</v>
      </c>
      <c r="C39" s="82">
        <v>31072995</v>
      </c>
      <c r="D39" s="92"/>
      <c r="E39" s="82"/>
      <c r="F39" s="82"/>
      <c r="G39" s="4"/>
      <c r="I39" s="8"/>
    </row>
    <row r="40" spans="1:9" s="7" customFormat="1" x14ac:dyDescent="0.25">
      <c r="A40" s="92" t="s">
        <v>543</v>
      </c>
      <c r="B40" s="84">
        <f>+B37+B33+B28</f>
        <v>2280585252</v>
      </c>
      <c r="C40" s="84">
        <f>+C28+C33+C37</f>
        <v>1280637972.8118773</v>
      </c>
      <c r="D40" s="92"/>
      <c r="E40" s="82"/>
      <c r="F40" s="82"/>
      <c r="G40" s="4"/>
      <c r="I40" s="8"/>
    </row>
    <row r="41" spans="1:9" s="7" customFormat="1" x14ac:dyDescent="0.25">
      <c r="A41" s="92"/>
      <c r="B41" s="84"/>
      <c r="C41" s="84"/>
      <c r="D41" s="92"/>
      <c r="E41" s="82"/>
      <c r="F41" s="82"/>
      <c r="G41" s="4"/>
      <c r="I41" s="8"/>
    </row>
    <row r="42" spans="1:9" s="7" customFormat="1" x14ac:dyDescent="0.25">
      <c r="A42" s="92"/>
      <c r="B42" s="84"/>
      <c r="C42" s="84"/>
      <c r="D42" s="92"/>
      <c r="E42" s="82"/>
      <c r="F42" s="82"/>
      <c r="G42" s="4"/>
      <c r="H42" s="8"/>
      <c r="I42" s="8"/>
    </row>
    <row r="43" spans="1:9" x14ac:dyDescent="0.25">
      <c r="A43" s="231" t="s">
        <v>69</v>
      </c>
      <c r="B43" s="77">
        <f>+B40+B25</f>
        <v>89487373243.044388</v>
      </c>
      <c r="C43" s="77">
        <f>+C25+C40</f>
        <v>46764260074.351677</v>
      </c>
      <c r="D43" s="231" t="s">
        <v>4</v>
      </c>
      <c r="E43" s="77">
        <f>+E28+E25</f>
        <v>89487373243</v>
      </c>
      <c r="F43" s="77">
        <f>+F28+F25</f>
        <v>46764260074</v>
      </c>
      <c r="G43" s="3"/>
    </row>
    <row r="44" spans="1:9" x14ac:dyDescent="0.25">
      <c r="A44" s="98" t="s">
        <v>394</v>
      </c>
      <c r="B44" s="7"/>
      <c r="C44" s="7"/>
      <c r="D44" s="98"/>
      <c r="E44" s="8"/>
      <c r="F44" s="8"/>
      <c r="G44" s="3"/>
    </row>
    <row r="45" spans="1:9" s="91" customFormat="1" x14ac:dyDescent="0.25">
      <c r="A45" s="98"/>
      <c r="B45" s="162"/>
      <c r="C45" s="162"/>
      <c r="D45" s="98"/>
      <c r="E45" s="8"/>
      <c r="F45" s="8"/>
      <c r="G45" s="151"/>
    </row>
    <row r="46" spans="1:9" s="91" customFormat="1" x14ac:dyDescent="0.25">
      <c r="A46" s="149"/>
      <c r="B46" s="150"/>
      <c r="C46" s="150"/>
      <c r="D46" s="149"/>
      <c r="E46" s="150"/>
      <c r="F46" s="150"/>
      <c r="G46" s="151"/>
    </row>
    <row r="47" spans="1:9" s="91" customFormat="1" x14ac:dyDescent="0.25">
      <c r="A47" s="149"/>
      <c r="B47" s="150"/>
      <c r="C47" s="150"/>
      <c r="D47" s="149"/>
      <c r="E47" s="150"/>
      <c r="F47" s="150"/>
      <c r="G47" s="151"/>
    </row>
    <row r="48" spans="1:9" s="91" customFormat="1" x14ac:dyDescent="0.25">
      <c r="B48" s="150"/>
      <c r="D48" s="152"/>
      <c r="E48" s="150"/>
      <c r="F48" s="150"/>
      <c r="G48" s="151"/>
    </row>
    <row r="49" spans="1:7" s="91" customFormat="1" x14ac:dyDescent="0.25">
      <c r="A49" s="720"/>
      <c r="B49" s="150"/>
      <c r="C49" s="720"/>
      <c r="D49" s="153"/>
      <c r="E49" s="720"/>
      <c r="F49" s="150"/>
      <c r="G49" s="151"/>
    </row>
    <row r="50" spans="1:7" s="91" customFormat="1" x14ac:dyDescent="0.25">
      <c r="A50" s="721"/>
      <c r="B50" s="150"/>
      <c r="C50" s="721"/>
      <c r="D50" s="149"/>
      <c r="E50" s="721"/>
      <c r="F50" s="150"/>
      <c r="G50" s="151"/>
    </row>
    <row r="51" spans="1:7" s="91" customFormat="1" x14ac:dyDescent="0.25">
      <c r="A51" s="149"/>
      <c r="B51" s="150"/>
      <c r="C51" s="150"/>
      <c r="D51" s="149"/>
      <c r="E51" s="150"/>
      <c r="F51" s="150"/>
      <c r="G51" s="151"/>
    </row>
    <row r="52" spans="1:7" s="91" customFormat="1" x14ac:dyDescent="0.25">
      <c r="A52" s="149"/>
      <c r="B52" s="150"/>
      <c r="C52" s="150"/>
      <c r="D52" s="149"/>
      <c r="E52" s="150"/>
      <c r="F52" s="150"/>
      <c r="G52" s="151"/>
    </row>
    <row r="53" spans="1:7" s="91" customFormat="1" x14ac:dyDescent="0.25">
      <c r="A53" s="149"/>
      <c r="B53" s="150"/>
      <c r="C53" s="150"/>
      <c r="D53" s="149"/>
      <c r="E53" s="150"/>
      <c r="F53" s="150"/>
      <c r="G53" s="151"/>
    </row>
    <row r="54" spans="1:7" s="91" customFormat="1" x14ac:dyDescent="0.25">
      <c r="A54" s="149"/>
      <c r="B54" s="150"/>
      <c r="C54" s="150"/>
      <c r="D54" s="149"/>
      <c r="E54" s="150"/>
      <c r="F54" s="150"/>
      <c r="G54" s="151"/>
    </row>
    <row r="55" spans="1:7" s="91" customFormat="1" x14ac:dyDescent="0.25">
      <c r="A55" s="149"/>
      <c r="B55" s="150"/>
      <c r="C55" s="150"/>
      <c r="D55" s="149"/>
      <c r="E55" s="150"/>
      <c r="F55" s="150"/>
      <c r="G55" s="151"/>
    </row>
    <row r="56" spans="1:7" s="91" customFormat="1" x14ac:dyDescent="0.25">
      <c r="A56" s="149"/>
      <c r="B56" s="150"/>
      <c r="C56" s="150"/>
      <c r="D56" s="149"/>
      <c r="E56" s="150"/>
      <c r="F56" s="150"/>
      <c r="G56" s="151"/>
    </row>
    <row r="57" spans="1:7" x14ac:dyDescent="0.25">
      <c r="A57" s="149"/>
      <c r="B57" s="150"/>
      <c r="C57" s="150"/>
      <c r="D57" s="149"/>
      <c r="E57" s="150"/>
      <c r="F57" s="150"/>
      <c r="G57" s="3"/>
    </row>
    <row r="58" spans="1:7" x14ac:dyDescent="0.25">
      <c r="G58" s="3"/>
    </row>
    <row r="59" spans="1:7" x14ac:dyDescent="0.25">
      <c r="G59" s="4"/>
    </row>
    <row r="60" spans="1:7" x14ac:dyDescent="0.25">
      <c r="G60" s="4"/>
    </row>
    <row r="61" spans="1:7" x14ac:dyDescent="0.25">
      <c r="G61" s="4"/>
    </row>
    <row r="62" spans="1:7" x14ac:dyDescent="0.25">
      <c r="G62" s="4"/>
    </row>
    <row r="63" spans="1:7" x14ac:dyDescent="0.25">
      <c r="G63" s="4"/>
    </row>
    <row r="64" spans="1:7" x14ac:dyDescent="0.25">
      <c r="G64" s="4"/>
    </row>
    <row r="65" spans="7:7" x14ac:dyDescent="0.25">
      <c r="G65" s="4"/>
    </row>
    <row r="66" spans="7:7" x14ac:dyDescent="0.25">
      <c r="G66" s="4"/>
    </row>
    <row r="67" spans="7:7" x14ac:dyDescent="0.25">
      <c r="G67" s="4"/>
    </row>
    <row r="68" spans="7:7" x14ac:dyDescent="0.25">
      <c r="G68" s="4"/>
    </row>
    <row r="69" spans="7:7" x14ac:dyDescent="0.25">
      <c r="G69" s="4"/>
    </row>
    <row r="70" spans="7:7" x14ac:dyDescent="0.25">
      <c r="G70" s="4"/>
    </row>
    <row r="71" spans="7:7" x14ac:dyDescent="0.25">
      <c r="G71" s="4"/>
    </row>
    <row r="72" spans="7:7" x14ac:dyDescent="0.25">
      <c r="G72" s="4"/>
    </row>
    <row r="73" spans="7:7" x14ac:dyDescent="0.25">
      <c r="G73" s="4"/>
    </row>
    <row r="194" spans="2:2" x14ac:dyDescent="0.25">
      <c r="B194" s="4" t="s">
        <v>489</v>
      </c>
    </row>
  </sheetData>
  <mergeCells count="1">
    <mergeCell ref="A2:F2"/>
  </mergeCells>
  <pageMargins left="0.24" right="0.25" top="0.43307086614173229" bottom="0.47244094488188981" header="0.31496062992125984" footer="0.31496062992125984"/>
  <pageSetup paperSize="9" scale="61"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66"/>
    <pageSetUpPr fitToPage="1"/>
  </sheetPr>
  <dimension ref="A2:J195"/>
  <sheetViews>
    <sheetView showGridLines="0" topLeftCell="A49" zoomScaleNormal="100" workbookViewId="0">
      <selection activeCell="E75" sqref="A65:E75"/>
    </sheetView>
  </sheetViews>
  <sheetFormatPr baseColWidth="10" defaultRowHeight="15" x14ac:dyDescent="0.25"/>
  <cols>
    <col min="1" max="1" width="73.5703125" bestFit="1" customWidth="1"/>
    <col min="2" max="2" width="17" customWidth="1"/>
    <col min="3" max="3" width="16" customWidth="1"/>
    <col min="4" max="4" width="15.140625" style="91" bestFit="1" customWidth="1"/>
    <col min="5" max="5" width="14.140625" style="91" bestFit="1" customWidth="1"/>
    <col min="6" max="6" width="11.42578125" style="91"/>
    <col min="8" max="9" width="14.140625" bestFit="1" customWidth="1"/>
  </cols>
  <sheetData>
    <row r="2" spans="1:10" ht="61.5" customHeight="1" x14ac:dyDescent="0.25">
      <c r="A2" s="724" t="s">
        <v>548</v>
      </c>
      <c r="B2" s="724"/>
      <c r="C2" s="724"/>
    </row>
    <row r="3" spans="1:10" ht="30" customHeight="1" x14ac:dyDescent="0.25">
      <c r="A3" s="15" t="s">
        <v>95</v>
      </c>
      <c r="B3" s="86">
        <v>44104</v>
      </c>
      <c r="C3" s="86">
        <v>43738</v>
      </c>
    </row>
    <row r="4" spans="1:10" x14ac:dyDescent="0.25">
      <c r="A4" s="10" t="s">
        <v>5</v>
      </c>
      <c r="B4" s="11">
        <v>8426801343</v>
      </c>
      <c r="C4" s="11">
        <v>9607612277</v>
      </c>
      <c r="H4" s="91"/>
      <c r="I4" s="91"/>
    </row>
    <row r="5" spans="1:10" x14ac:dyDescent="0.25">
      <c r="A5" s="12" t="s">
        <v>348</v>
      </c>
      <c r="B5" s="11"/>
      <c r="C5" s="11"/>
      <c r="H5" s="91"/>
      <c r="I5" s="91"/>
      <c r="J5" s="91"/>
    </row>
    <row r="6" spans="1:10" x14ac:dyDescent="0.25">
      <c r="A6" s="14" t="s">
        <v>345</v>
      </c>
      <c r="B6" s="214">
        <v>0</v>
      </c>
      <c r="C6" s="13">
        <v>0</v>
      </c>
      <c r="I6" s="91"/>
    </row>
    <row r="7" spans="1:10" x14ac:dyDescent="0.25">
      <c r="A7" s="14" t="s">
        <v>346</v>
      </c>
      <c r="B7" s="214">
        <v>0</v>
      </c>
      <c r="C7" s="13">
        <v>0</v>
      </c>
    </row>
    <row r="8" spans="1:10" x14ac:dyDescent="0.25">
      <c r="A8" s="18" t="s">
        <v>347</v>
      </c>
      <c r="B8" s="217"/>
      <c r="C8" s="9"/>
    </row>
    <row r="9" spans="1:10" x14ac:dyDescent="0.25">
      <c r="A9" s="14" t="s">
        <v>6</v>
      </c>
      <c r="B9" s="214">
        <v>0</v>
      </c>
      <c r="C9" s="13">
        <v>0</v>
      </c>
    </row>
    <row r="10" spans="1:10" x14ac:dyDescent="0.25">
      <c r="A10" s="14" t="s">
        <v>7</v>
      </c>
      <c r="B10" s="214">
        <v>0</v>
      </c>
      <c r="C10" s="13">
        <v>0</v>
      </c>
    </row>
    <row r="11" spans="1:10" x14ac:dyDescent="0.25">
      <c r="A11" s="18" t="s">
        <v>349</v>
      </c>
      <c r="B11" s="217"/>
      <c r="C11" s="9"/>
    </row>
    <row r="12" spans="1:10" x14ac:dyDescent="0.25">
      <c r="A12" s="14" t="s">
        <v>350</v>
      </c>
      <c r="B12" s="214">
        <v>0</v>
      </c>
      <c r="C12" s="13">
        <v>0</v>
      </c>
    </row>
    <row r="13" spans="1:10" x14ac:dyDescent="0.25">
      <c r="A13" s="14" t="s">
        <v>351</v>
      </c>
      <c r="B13" s="214">
        <v>0</v>
      </c>
      <c r="C13" s="13">
        <v>0</v>
      </c>
    </row>
    <row r="14" spans="1:10" x14ac:dyDescent="0.25">
      <c r="A14" s="19" t="s">
        <v>8</v>
      </c>
      <c r="B14" s="215">
        <v>0</v>
      </c>
      <c r="C14" s="17">
        <v>0</v>
      </c>
    </row>
    <row r="15" spans="1:10" x14ac:dyDescent="0.25">
      <c r="A15" s="14" t="s">
        <v>352</v>
      </c>
      <c r="B15" s="214">
        <v>0</v>
      </c>
      <c r="C15" s="13">
        <v>0</v>
      </c>
    </row>
    <row r="16" spans="1:10" x14ac:dyDescent="0.25">
      <c r="A16" s="14" t="s">
        <v>9</v>
      </c>
      <c r="B16" s="214">
        <v>0</v>
      </c>
      <c r="C16" s="13">
        <v>0</v>
      </c>
    </row>
    <row r="17" spans="1:3" x14ac:dyDescent="0.25">
      <c r="A17" s="14" t="s">
        <v>353</v>
      </c>
      <c r="B17" s="214">
        <v>1737237898</v>
      </c>
      <c r="C17" s="13">
        <v>1319592064</v>
      </c>
    </row>
    <row r="18" spans="1:3" x14ac:dyDescent="0.25">
      <c r="A18" s="14" t="s">
        <v>354</v>
      </c>
      <c r="B18" s="214">
        <v>0</v>
      </c>
      <c r="C18" s="13">
        <v>0</v>
      </c>
    </row>
    <row r="19" spans="1:3" x14ac:dyDescent="0.25">
      <c r="A19" s="14" t="s">
        <v>355</v>
      </c>
      <c r="B19" s="214">
        <v>0</v>
      </c>
      <c r="C19" s="13">
        <v>0</v>
      </c>
    </row>
    <row r="20" spans="1:3" x14ac:dyDescent="0.25">
      <c r="A20" s="14" t="s">
        <v>356</v>
      </c>
      <c r="B20" s="214">
        <v>0</v>
      </c>
      <c r="C20" s="13">
        <v>0</v>
      </c>
    </row>
    <row r="21" spans="1:3" x14ac:dyDescent="0.25">
      <c r="A21" s="14" t="s">
        <v>507</v>
      </c>
      <c r="B21" s="214">
        <v>6689563445</v>
      </c>
      <c r="C21" s="13">
        <v>8288020213</v>
      </c>
    </row>
    <row r="22" spans="1:3" x14ac:dyDescent="0.25">
      <c r="A22" s="158" t="s">
        <v>506</v>
      </c>
      <c r="B22" s="215">
        <v>0</v>
      </c>
      <c r="C22" s="159">
        <v>0</v>
      </c>
    </row>
    <row r="23" spans="1:3" x14ac:dyDescent="0.25">
      <c r="A23" s="191" t="s">
        <v>10</v>
      </c>
      <c r="B23" s="192">
        <v>162023927</v>
      </c>
      <c r="C23" s="192">
        <v>236670116</v>
      </c>
    </row>
    <row r="24" spans="1:3" x14ac:dyDescent="0.25">
      <c r="A24" s="155" t="s">
        <v>357</v>
      </c>
      <c r="B24" s="214">
        <v>0</v>
      </c>
      <c r="C24" s="156">
        <v>0</v>
      </c>
    </row>
    <row r="25" spans="1:3" x14ac:dyDescent="0.25">
      <c r="A25" s="155" t="s">
        <v>358</v>
      </c>
      <c r="B25" s="156">
        <v>111164833</v>
      </c>
      <c r="C25" s="156">
        <v>98761028</v>
      </c>
    </row>
    <row r="26" spans="1:3" x14ac:dyDescent="0.25">
      <c r="A26" s="157" t="s">
        <v>381</v>
      </c>
      <c r="B26" s="214">
        <v>50859094</v>
      </c>
      <c r="C26" s="156">
        <v>137909088</v>
      </c>
    </row>
    <row r="27" spans="1:3" x14ac:dyDescent="0.25">
      <c r="A27" s="193" t="s">
        <v>11</v>
      </c>
      <c r="B27" s="194">
        <v>8264777416</v>
      </c>
      <c r="C27" s="194">
        <v>9370942161</v>
      </c>
    </row>
    <row r="28" spans="1:3" x14ac:dyDescent="0.25">
      <c r="A28" s="193" t="s">
        <v>342</v>
      </c>
      <c r="B28" s="194">
        <v>43255545</v>
      </c>
      <c r="C28" s="194">
        <v>11521092</v>
      </c>
    </row>
    <row r="29" spans="1:3" x14ac:dyDescent="0.25">
      <c r="A29" s="155" t="s">
        <v>12</v>
      </c>
      <c r="B29" s="156">
        <v>5120000</v>
      </c>
      <c r="C29" s="156">
        <v>3584728</v>
      </c>
    </row>
    <row r="30" spans="1:3" x14ac:dyDescent="0.25">
      <c r="A30" s="155" t="s">
        <v>359</v>
      </c>
      <c r="B30" s="214">
        <v>0</v>
      </c>
      <c r="C30" s="156">
        <v>0</v>
      </c>
    </row>
    <row r="31" spans="1:3" x14ac:dyDescent="0.25">
      <c r="A31" s="157" t="s">
        <v>382</v>
      </c>
      <c r="B31" s="214">
        <v>38135545</v>
      </c>
      <c r="C31" s="156">
        <v>7936364</v>
      </c>
    </row>
    <row r="32" spans="1:3" x14ac:dyDescent="0.25">
      <c r="A32" s="193" t="s">
        <v>341</v>
      </c>
      <c r="B32" s="194">
        <v>3998467753</v>
      </c>
      <c r="C32" s="194">
        <v>3426508494</v>
      </c>
    </row>
    <row r="33" spans="1:3" hidden="1" x14ac:dyDescent="0.25">
      <c r="A33" s="155" t="s">
        <v>13</v>
      </c>
      <c r="B33" s="214"/>
      <c r="C33" s="156"/>
    </row>
    <row r="34" spans="1:3" x14ac:dyDescent="0.25">
      <c r="A34" s="155" t="s">
        <v>343</v>
      </c>
      <c r="B34" s="156">
        <v>68318523</v>
      </c>
      <c r="C34" s="156">
        <v>69634215</v>
      </c>
    </row>
    <row r="35" spans="1:3" x14ac:dyDescent="0.25">
      <c r="A35" s="195" t="s">
        <v>14</v>
      </c>
      <c r="B35" s="156">
        <v>1827382</v>
      </c>
      <c r="C35" s="156">
        <v>6487273</v>
      </c>
    </row>
    <row r="36" spans="1:3" x14ac:dyDescent="0.25">
      <c r="A36" s="155" t="s">
        <v>15</v>
      </c>
      <c r="B36" s="156">
        <v>203877105</v>
      </c>
      <c r="C36" s="156">
        <v>134391105</v>
      </c>
    </row>
    <row r="37" spans="1:3" x14ac:dyDescent="0.25">
      <c r="A37" s="155" t="s">
        <v>16</v>
      </c>
      <c r="B37" s="156">
        <v>54011043</v>
      </c>
      <c r="C37" s="156">
        <v>33811939</v>
      </c>
    </row>
    <row r="38" spans="1:3" x14ac:dyDescent="0.25">
      <c r="A38" s="155" t="s">
        <v>17</v>
      </c>
      <c r="B38" s="156">
        <v>10052653</v>
      </c>
      <c r="C38" s="156">
        <v>5487302</v>
      </c>
    </row>
    <row r="39" spans="1:3" hidden="1" x14ac:dyDescent="0.25">
      <c r="A39" s="155" t="s">
        <v>18</v>
      </c>
      <c r="B39" s="156">
        <v>0</v>
      </c>
      <c r="C39" s="156">
        <v>0</v>
      </c>
    </row>
    <row r="40" spans="1:3" x14ac:dyDescent="0.25">
      <c r="A40" s="155" t="s">
        <v>19</v>
      </c>
      <c r="B40" s="156">
        <v>326911379</v>
      </c>
      <c r="C40" s="156">
        <v>236990965</v>
      </c>
    </row>
    <row r="41" spans="1:3" x14ac:dyDescent="0.25">
      <c r="A41" s="157" t="s">
        <v>344</v>
      </c>
      <c r="B41" s="214">
        <v>3333469668</v>
      </c>
      <c r="C41" s="156">
        <v>2939705695</v>
      </c>
    </row>
    <row r="42" spans="1:3" x14ac:dyDescent="0.25">
      <c r="A42" s="193" t="s">
        <v>20</v>
      </c>
      <c r="B42" s="194">
        <v>4223054118</v>
      </c>
      <c r="C42" s="194">
        <v>5932912575</v>
      </c>
    </row>
    <row r="43" spans="1:3" x14ac:dyDescent="0.25">
      <c r="A43" s="191" t="s">
        <v>21</v>
      </c>
      <c r="B43" s="192">
        <v>-20005387</v>
      </c>
      <c r="C43" s="192">
        <v>-5039576</v>
      </c>
    </row>
    <row r="44" spans="1:3" x14ac:dyDescent="0.25">
      <c r="A44" s="155" t="s">
        <v>360</v>
      </c>
      <c r="B44" s="214">
        <v>1590348</v>
      </c>
      <c r="C44" s="156">
        <v>12163295</v>
      </c>
    </row>
    <row r="45" spans="1:3" x14ac:dyDescent="0.25">
      <c r="A45" s="157" t="s">
        <v>361</v>
      </c>
      <c r="B45" s="214">
        <v>21595735</v>
      </c>
      <c r="C45" s="156">
        <v>17202871</v>
      </c>
    </row>
    <row r="46" spans="1:3" x14ac:dyDescent="0.25">
      <c r="A46" s="191" t="s">
        <v>22</v>
      </c>
      <c r="B46" s="215"/>
      <c r="C46" s="159"/>
    </row>
    <row r="47" spans="1:3" x14ac:dyDescent="0.25">
      <c r="A47" s="193" t="s">
        <v>23</v>
      </c>
      <c r="B47" s="194">
        <v>1736904668</v>
      </c>
      <c r="C47" s="194">
        <v>1482852990</v>
      </c>
    </row>
    <row r="48" spans="1:3" x14ac:dyDescent="0.25">
      <c r="A48" s="157" t="s">
        <v>383</v>
      </c>
      <c r="B48" s="214">
        <v>1132358482</v>
      </c>
      <c r="C48" s="156">
        <v>1026768926</v>
      </c>
    </row>
    <row r="49" spans="1:6" x14ac:dyDescent="0.25">
      <c r="A49" s="157" t="s">
        <v>24</v>
      </c>
      <c r="B49" s="156">
        <v>604546186</v>
      </c>
      <c r="C49" s="156">
        <v>456084064</v>
      </c>
    </row>
    <row r="50" spans="1:6" x14ac:dyDescent="0.25">
      <c r="A50" s="193" t="s">
        <v>25</v>
      </c>
      <c r="B50" s="194">
        <v>-780117231</v>
      </c>
      <c r="C50" s="194">
        <v>-22380523</v>
      </c>
    </row>
    <row r="51" spans="1:6" x14ac:dyDescent="0.25">
      <c r="A51" s="157" t="s">
        <v>384</v>
      </c>
      <c r="B51" s="214">
        <v>-780117231</v>
      </c>
      <c r="C51" s="156">
        <v>-22380523</v>
      </c>
    </row>
    <row r="52" spans="1:6" x14ac:dyDescent="0.25">
      <c r="A52" s="155" t="s">
        <v>24</v>
      </c>
      <c r="B52" s="214">
        <v>0</v>
      </c>
      <c r="C52" s="156">
        <v>0</v>
      </c>
    </row>
    <row r="53" spans="1:6" x14ac:dyDescent="0.25">
      <c r="A53" s="193" t="s">
        <v>26</v>
      </c>
      <c r="B53" s="194">
        <v>0</v>
      </c>
      <c r="C53" s="194">
        <v>-33785807</v>
      </c>
    </row>
    <row r="54" spans="1:6" x14ac:dyDescent="0.25">
      <c r="A54" s="155" t="s">
        <v>362</v>
      </c>
      <c r="B54" s="214">
        <v>0</v>
      </c>
      <c r="C54" s="156">
        <v>0</v>
      </c>
    </row>
    <row r="55" spans="1:6" x14ac:dyDescent="0.25">
      <c r="A55" s="157" t="s">
        <v>363</v>
      </c>
      <c r="B55" s="214">
        <v>0</v>
      </c>
      <c r="C55" s="156">
        <v>-33785807</v>
      </c>
    </row>
    <row r="56" spans="1:6" x14ac:dyDescent="0.25">
      <c r="A56" s="193" t="s">
        <v>27</v>
      </c>
      <c r="B56" s="218">
        <v>0</v>
      </c>
      <c r="C56" s="194">
        <v>0</v>
      </c>
    </row>
    <row r="57" spans="1:6" x14ac:dyDescent="0.25">
      <c r="A57" s="155" t="s">
        <v>28</v>
      </c>
      <c r="B57" s="214">
        <v>0</v>
      </c>
      <c r="C57" s="156">
        <v>0</v>
      </c>
    </row>
    <row r="58" spans="1:6" x14ac:dyDescent="0.25">
      <c r="A58" s="155" t="s">
        <v>29</v>
      </c>
      <c r="B58" s="214">
        <v>0</v>
      </c>
      <c r="C58" s="156">
        <v>0</v>
      </c>
    </row>
    <row r="59" spans="1:6" x14ac:dyDescent="0.25">
      <c r="A59" s="193" t="s">
        <v>30</v>
      </c>
      <c r="B59" s="194">
        <v>5159836168</v>
      </c>
      <c r="C59" s="194">
        <v>7354559659</v>
      </c>
    </row>
    <row r="60" spans="1:6" x14ac:dyDescent="0.25">
      <c r="A60" s="193" t="s">
        <v>31</v>
      </c>
      <c r="B60" s="156">
        <v>270789858</v>
      </c>
      <c r="C60" s="156">
        <v>735455965</v>
      </c>
    </row>
    <row r="61" spans="1:6" x14ac:dyDescent="0.25">
      <c r="A61" s="193" t="s">
        <v>32</v>
      </c>
      <c r="B61" s="196">
        <v>4889046310</v>
      </c>
      <c r="C61" s="196">
        <v>6619103694</v>
      </c>
    </row>
    <row r="62" spans="1:6" ht="15.75" x14ac:dyDescent="0.25">
      <c r="A62" s="98" t="s">
        <v>394</v>
      </c>
      <c r="B62" s="5"/>
      <c r="C62" s="5"/>
    </row>
    <row r="63" spans="1:6" x14ac:dyDescent="0.25">
      <c r="B63" s="5"/>
      <c r="C63" s="5"/>
    </row>
    <row r="64" spans="1:6" s="38" customFormat="1" x14ac:dyDescent="0.25">
      <c r="B64" s="5"/>
      <c r="C64" s="5"/>
      <c r="D64" s="91"/>
      <c r="E64" s="91"/>
      <c r="F64" s="91"/>
    </row>
    <row r="65" spans="1:5" x14ac:dyDescent="0.25">
      <c r="A65" s="69"/>
      <c r="B65" s="5"/>
      <c r="C65" s="91"/>
    </row>
    <row r="66" spans="1:5" ht="15.75" x14ac:dyDescent="0.25">
      <c r="A66" s="722"/>
      <c r="B66" s="720"/>
      <c r="D66" s="153"/>
      <c r="E66" s="720"/>
    </row>
    <row r="67" spans="1:5" ht="15.75" x14ac:dyDescent="0.25">
      <c r="A67" s="723"/>
      <c r="B67" s="721"/>
      <c r="D67" s="149"/>
      <c r="E67" s="721"/>
    </row>
    <row r="68" spans="1:5" x14ac:dyDescent="0.25">
      <c r="C68" s="5"/>
    </row>
    <row r="70" spans="1:5" x14ac:dyDescent="0.25">
      <c r="B70" s="5"/>
    </row>
    <row r="195" spans="2:2" x14ac:dyDescent="0.25">
      <c r="B195" t="s">
        <v>489</v>
      </c>
    </row>
  </sheetData>
  <mergeCells count="1">
    <mergeCell ref="A2:C2"/>
  </mergeCells>
  <pageMargins left="0.9" right="0.70866141732283472" top="0.56999999999999995" bottom="0.74803149606299213" header="0.31496062992125984" footer="0.31496062992125984"/>
  <pageSetup paperSize="9" scale="7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66"/>
    <pageSetUpPr fitToPage="1"/>
  </sheetPr>
  <dimension ref="A2:E194"/>
  <sheetViews>
    <sheetView showGridLines="0" topLeftCell="A22" zoomScale="85" zoomScaleNormal="85" workbookViewId="0">
      <selection activeCell="B40" sqref="B40"/>
    </sheetView>
  </sheetViews>
  <sheetFormatPr baseColWidth="10" defaultRowHeight="15" x14ac:dyDescent="0.25"/>
  <cols>
    <col min="1" max="1" width="85.28515625" customWidth="1"/>
    <col min="2" max="2" width="17.28515625" customWidth="1"/>
    <col min="3" max="3" width="17.7109375" customWidth="1"/>
    <col min="5" max="5" width="13.5703125" style="5" bestFit="1" customWidth="1"/>
  </cols>
  <sheetData>
    <row r="2" spans="1:3" ht="69.599999999999994" customHeight="1" x14ac:dyDescent="0.25">
      <c r="A2" s="724" t="s">
        <v>545</v>
      </c>
      <c r="B2" s="724"/>
      <c r="C2" s="724"/>
    </row>
    <row r="3" spans="1:3" ht="21.6" customHeight="1" x14ac:dyDescent="0.25">
      <c r="A3" s="4"/>
      <c r="B3" s="4"/>
      <c r="C3" s="4"/>
    </row>
    <row r="4" spans="1:3" ht="24" customHeight="1" x14ac:dyDescent="0.25">
      <c r="A4" s="15"/>
      <c r="B4" s="86">
        <v>44104</v>
      </c>
      <c r="C4" s="86">
        <v>43738</v>
      </c>
    </row>
    <row r="5" spans="1:3" ht="24" customHeight="1" x14ac:dyDescent="0.25">
      <c r="A5" s="660" t="s">
        <v>33</v>
      </c>
      <c r="B5" s="661"/>
      <c r="C5" s="661"/>
    </row>
    <row r="6" spans="1:3" ht="19.899999999999999" customHeight="1" x14ac:dyDescent="0.25">
      <c r="A6" s="662" t="s">
        <v>34</v>
      </c>
      <c r="B6" s="663">
        <v>11010088612</v>
      </c>
      <c r="C6" s="664">
        <v>7467836338</v>
      </c>
    </row>
    <row r="7" spans="1:3" ht="19.899999999999999" customHeight="1" x14ac:dyDescent="0.25">
      <c r="A7" s="665" t="s">
        <v>35</v>
      </c>
      <c r="B7" s="666">
        <v>-3198691114</v>
      </c>
      <c r="C7" s="667">
        <v>-2104687881</v>
      </c>
    </row>
    <row r="8" spans="1:3" ht="19.899999999999999" customHeight="1" x14ac:dyDescent="0.25">
      <c r="A8" s="668" t="s">
        <v>36</v>
      </c>
      <c r="B8" s="669">
        <v>-1809099161</v>
      </c>
      <c r="C8" s="670">
        <v>-1065812797</v>
      </c>
    </row>
    <row r="9" spans="1:3" ht="19.899999999999999" customHeight="1" x14ac:dyDescent="0.25">
      <c r="A9" s="75" t="s">
        <v>37</v>
      </c>
      <c r="B9" s="197">
        <f>SUM(B6:B8)</f>
        <v>6002298337</v>
      </c>
      <c r="C9" s="197">
        <f>SUM(C6:C8)</f>
        <v>4297335660</v>
      </c>
    </row>
    <row r="10" spans="1:3" ht="19.899999999999999" customHeight="1" x14ac:dyDescent="0.25">
      <c r="A10" s="671" t="s">
        <v>38</v>
      </c>
      <c r="B10" s="672">
        <v>0</v>
      </c>
      <c r="C10" s="672">
        <v>0</v>
      </c>
    </row>
    <row r="11" spans="1:3" ht="19.899999999999999" customHeight="1" x14ac:dyDescent="0.25">
      <c r="A11" s="665" t="s">
        <v>39</v>
      </c>
      <c r="B11" s="664"/>
      <c r="C11" s="664"/>
    </row>
    <row r="12" spans="1:3" ht="19.899999999999999" customHeight="1" x14ac:dyDescent="0.25">
      <c r="A12" s="673" t="s">
        <v>40</v>
      </c>
      <c r="B12" s="664"/>
      <c r="C12" s="664"/>
    </row>
    <row r="13" spans="1:3" ht="19.899999999999999" customHeight="1" x14ac:dyDescent="0.25">
      <c r="A13" s="674" t="s">
        <v>41</v>
      </c>
      <c r="B13" s="664"/>
      <c r="C13" s="664"/>
    </row>
    <row r="14" spans="1:3" ht="19.899999999999999" customHeight="1" x14ac:dyDescent="0.25">
      <c r="A14" s="673" t="s">
        <v>42</v>
      </c>
      <c r="B14" s="675">
        <f>+B9</f>
        <v>6002298337</v>
      </c>
      <c r="C14" s="676">
        <v>4297335660</v>
      </c>
    </row>
    <row r="15" spans="1:3" ht="19.899999999999999" customHeight="1" x14ac:dyDescent="0.25">
      <c r="A15" s="668" t="s">
        <v>43</v>
      </c>
      <c r="B15" s="677">
        <v>-549064480</v>
      </c>
      <c r="C15" s="678">
        <v>-399830880</v>
      </c>
    </row>
    <row r="16" spans="1:3" ht="19.899999999999999" customHeight="1" x14ac:dyDescent="0.25">
      <c r="A16" s="76" t="s">
        <v>44</v>
      </c>
      <c r="B16" s="77">
        <f>+B14+B15</f>
        <v>5453233857</v>
      </c>
      <c r="C16" s="77">
        <f>+C14+C15</f>
        <v>3897504780</v>
      </c>
    </row>
    <row r="17" spans="1:3" ht="19.899999999999999" customHeight="1" x14ac:dyDescent="0.25">
      <c r="A17" s="660" t="s">
        <v>53</v>
      </c>
      <c r="B17" s="672"/>
      <c r="C17" s="672"/>
    </row>
    <row r="18" spans="1:3" ht="19.899999999999999" customHeight="1" x14ac:dyDescent="0.25">
      <c r="A18" s="665" t="s">
        <v>45</v>
      </c>
      <c r="B18" s="664">
        <v>-2255440000</v>
      </c>
      <c r="C18" s="664">
        <v>0</v>
      </c>
    </row>
    <row r="19" spans="1:3" ht="19.899999999999999" customHeight="1" x14ac:dyDescent="0.25">
      <c r="A19" s="665" t="s">
        <v>46</v>
      </c>
      <c r="B19" s="663">
        <v>-47263035987</v>
      </c>
      <c r="C19" s="664">
        <v>-4479710071</v>
      </c>
    </row>
    <row r="20" spans="1:3" ht="19.899999999999999" customHeight="1" x14ac:dyDescent="0.25">
      <c r="A20" s="665" t="s">
        <v>47</v>
      </c>
      <c r="B20" s="663"/>
      <c r="C20" s="664"/>
    </row>
    <row r="21" spans="1:3" ht="19.899999999999999" customHeight="1" x14ac:dyDescent="0.25">
      <c r="A21" s="665" t="s">
        <v>48</v>
      </c>
      <c r="B21" s="663">
        <v>-376372503</v>
      </c>
      <c r="C21" s="664">
        <v>-703127708</v>
      </c>
    </row>
    <row r="22" spans="1:3" ht="19.899999999999999" customHeight="1" x14ac:dyDescent="0.25">
      <c r="A22" s="665" t="s">
        <v>49</v>
      </c>
      <c r="B22" s="663"/>
      <c r="C22" s="664"/>
    </row>
    <row r="23" spans="1:3" ht="19.899999999999999" customHeight="1" x14ac:dyDescent="0.25">
      <c r="A23" s="665" t="s">
        <v>50</v>
      </c>
      <c r="B23" s="664"/>
      <c r="C23" s="664"/>
    </row>
    <row r="24" spans="1:3" ht="19.899999999999999" customHeight="1" x14ac:dyDescent="0.25">
      <c r="A24" s="668" t="s">
        <v>477</v>
      </c>
      <c r="B24" s="678">
        <f>+'Variacion PN'!L9</f>
        <v>-4200000000</v>
      </c>
      <c r="C24" s="678">
        <v>1319592064</v>
      </c>
    </row>
    <row r="25" spans="1:3" ht="19.899999999999999" customHeight="1" x14ac:dyDescent="0.25">
      <c r="A25" s="76" t="s">
        <v>51</v>
      </c>
      <c r="B25" s="77">
        <f>SUM(B18:B24)</f>
        <v>-54094848490</v>
      </c>
      <c r="C25" s="77">
        <f>SUM(C18:C24)</f>
        <v>-3863245715</v>
      </c>
    </row>
    <row r="26" spans="1:3" ht="19.899999999999999" customHeight="1" x14ac:dyDescent="0.25">
      <c r="A26" s="660" t="s">
        <v>52</v>
      </c>
      <c r="B26" s="672"/>
      <c r="C26" s="672"/>
    </row>
    <row r="27" spans="1:3" ht="19.899999999999999" customHeight="1" x14ac:dyDescent="0.25">
      <c r="A27" s="665" t="s">
        <v>54</v>
      </c>
      <c r="B27" s="664">
        <v>0</v>
      </c>
      <c r="C27" s="664">
        <v>0</v>
      </c>
    </row>
    <row r="28" spans="1:3" ht="19.899999999999999" customHeight="1" x14ac:dyDescent="0.25">
      <c r="A28" s="665" t="s">
        <v>55</v>
      </c>
      <c r="B28" s="663">
        <v>42673253049</v>
      </c>
      <c r="C28" s="663">
        <v>0</v>
      </c>
    </row>
    <row r="29" spans="1:3" ht="19.899999999999999" customHeight="1" x14ac:dyDescent="0.25">
      <c r="A29" s="665" t="s">
        <v>267</v>
      </c>
      <c r="B29" s="663">
        <v>604546219</v>
      </c>
      <c r="C29" s="663">
        <v>456084064</v>
      </c>
    </row>
    <row r="30" spans="1:3" ht="19.899999999999999" customHeight="1" x14ac:dyDescent="0.25">
      <c r="A30" s="668" t="s">
        <v>56</v>
      </c>
      <c r="B30" s="677">
        <v>-177092805</v>
      </c>
      <c r="C30" s="677">
        <v>-22380523</v>
      </c>
    </row>
    <row r="31" spans="1:3" ht="19.899999999999999" customHeight="1" x14ac:dyDescent="0.25">
      <c r="A31" s="76" t="s">
        <v>57</v>
      </c>
      <c r="B31" s="77">
        <f>+B28+B30+B29</f>
        <v>43100706463</v>
      </c>
      <c r="C31" s="77">
        <f>SUM(C27:C30)</f>
        <v>433703541</v>
      </c>
    </row>
    <row r="32" spans="1:3" ht="19.899999999999999" customHeight="1" x14ac:dyDescent="0.25">
      <c r="A32" s="76" t="s">
        <v>58</v>
      </c>
      <c r="B32" s="77">
        <f>+B16+B25+B31</f>
        <v>-5540908170</v>
      </c>
      <c r="C32" s="77">
        <v>467962606</v>
      </c>
    </row>
    <row r="33" spans="1:5" ht="19.899999999999999" customHeight="1" x14ac:dyDescent="0.25">
      <c r="A33" s="76" t="s">
        <v>59</v>
      </c>
      <c r="B33" s="77">
        <f>+C34</f>
        <v>6350585429</v>
      </c>
      <c r="C33" s="77">
        <v>5882622823</v>
      </c>
    </row>
    <row r="34" spans="1:5" ht="19.899999999999999" customHeight="1" x14ac:dyDescent="0.25">
      <c r="A34" s="76" t="s">
        <v>60</v>
      </c>
      <c r="B34" s="77">
        <f>+B32+B33</f>
        <v>809677259</v>
      </c>
      <c r="C34" s="77">
        <f>+C32+C33</f>
        <v>6350585429</v>
      </c>
    </row>
    <row r="35" spans="1:5" ht="15.75" x14ac:dyDescent="0.25">
      <c r="A35" s="98" t="s">
        <v>394</v>
      </c>
    </row>
    <row r="36" spans="1:5" x14ac:dyDescent="0.25">
      <c r="B36" s="273"/>
    </row>
    <row r="37" spans="1:5" ht="18" customHeight="1" x14ac:dyDescent="0.25"/>
    <row r="39" spans="1:5" ht="15.75" x14ac:dyDescent="0.25">
      <c r="A39" s="722"/>
      <c r="B39" s="720"/>
      <c r="C39" s="38"/>
      <c r="D39" s="153"/>
      <c r="E39" s="720"/>
    </row>
    <row r="40" spans="1:5" ht="15.75" x14ac:dyDescent="0.25">
      <c r="A40" s="723"/>
      <c r="B40" s="721"/>
      <c r="C40" s="38"/>
      <c r="D40" s="149"/>
      <c r="E40" s="721"/>
    </row>
    <row r="44" spans="1:5" s="38" customFormat="1" x14ac:dyDescent="0.25">
      <c r="E44" s="5"/>
    </row>
    <row r="45" spans="1:5" s="38" customFormat="1" x14ac:dyDescent="0.25">
      <c r="E45" s="5"/>
    </row>
    <row r="194" spans="2:2" x14ac:dyDescent="0.25">
      <c r="B194" t="s">
        <v>489</v>
      </c>
    </row>
  </sheetData>
  <mergeCells count="1">
    <mergeCell ref="A2:C2"/>
  </mergeCells>
  <pageMargins left="0.34" right="0.25" top="0.74803149606299213" bottom="0.74803149606299213" header="0.31496062992125984" footer="0.31496062992125984"/>
  <pageSetup paperSize="9" scale="95"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66"/>
    <pageSetUpPr fitToPage="1"/>
  </sheetPr>
  <dimension ref="B2:N194"/>
  <sheetViews>
    <sheetView showGridLines="0" zoomScale="85" zoomScaleNormal="85" workbookViewId="0">
      <selection activeCell="I31" sqref="I31"/>
    </sheetView>
  </sheetViews>
  <sheetFormatPr baseColWidth="10" defaultColWidth="11.28515625" defaultRowHeight="15" x14ac:dyDescent="0.25"/>
  <cols>
    <col min="1" max="1" width="2.7109375" style="38" customWidth="1"/>
    <col min="2" max="2" width="36.28515625" style="38" customWidth="1"/>
    <col min="3" max="3" width="11.7109375" style="38" customWidth="1"/>
    <col min="4" max="4" width="13.7109375" style="38" bestFit="1" customWidth="1"/>
    <col min="5" max="5" width="12.140625" style="38" customWidth="1"/>
    <col min="6" max="6" width="14.28515625" style="38" customWidth="1"/>
    <col min="7" max="7" width="14.140625" style="38" bestFit="1" customWidth="1"/>
    <col min="8" max="8" width="15.140625" style="38" bestFit="1" customWidth="1"/>
    <col min="9" max="9" width="14" style="38" customWidth="1"/>
    <col min="10" max="10" width="13.7109375" style="38" customWidth="1"/>
    <col min="11" max="11" width="14.7109375" style="38" customWidth="1"/>
    <col min="12" max="12" width="13.85546875" style="38" customWidth="1"/>
    <col min="13" max="13" width="14.28515625" style="38" customWidth="1"/>
    <col min="14" max="14" width="15.5703125" style="38" customWidth="1"/>
    <col min="15" max="15" width="2.7109375" style="38" customWidth="1"/>
    <col min="16" max="16384" width="11.28515625" style="38"/>
  </cols>
  <sheetData>
    <row r="2" spans="2:14" ht="18.75" customHeight="1" x14ac:dyDescent="0.25">
      <c r="B2" s="724" t="s">
        <v>255</v>
      </c>
      <c r="C2" s="724"/>
      <c r="D2" s="724"/>
      <c r="E2" s="724"/>
      <c r="F2" s="724"/>
      <c r="G2" s="724"/>
      <c r="H2" s="724"/>
      <c r="I2" s="724"/>
      <c r="J2" s="724"/>
      <c r="K2" s="724"/>
      <c r="L2" s="724"/>
      <c r="M2" s="724"/>
      <c r="N2" s="724"/>
    </row>
    <row r="3" spans="2:14" ht="21.75" customHeight="1" x14ac:dyDescent="0.25">
      <c r="B3" s="724" t="s">
        <v>505</v>
      </c>
      <c r="C3" s="724"/>
      <c r="D3" s="724"/>
      <c r="E3" s="724"/>
      <c r="F3" s="724"/>
      <c r="G3" s="724"/>
      <c r="H3" s="724"/>
      <c r="I3" s="724"/>
      <c r="J3" s="724"/>
      <c r="K3" s="724"/>
      <c r="L3" s="724"/>
      <c r="M3" s="724"/>
      <c r="N3" s="724"/>
    </row>
    <row r="4" spans="2:14" ht="21.75" customHeight="1" thickBot="1" x14ac:dyDescent="0.3">
      <c r="B4" s="725" t="s">
        <v>366</v>
      </c>
      <c r="C4" s="725"/>
      <c r="D4" s="725"/>
      <c r="E4" s="725"/>
      <c r="F4" s="725"/>
      <c r="G4" s="725"/>
      <c r="H4" s="725"/>
      <c r="I4" s="725"/>
      <c r="J4" s="725"/>
      <c r="K4" s="725"/>
      <c r="L4" s="725"/>
      <c r="M4" s="725"/>
      <c r="N4" s="725"/>
    </row>
    <row r="5" spans="2:14" ht="15" customHeight="1" x14ac:dyDescent="0.25">
      <c r="B5" s="726" t="s">
        <v>61</v>
      </c>
      <c r="C5" s="728" t="s">
        <v>62</v>
      </c>
      <c r="D5" s="729"/>
      <c r="E5" s="729"/>
      <c r="F5" s="730"/>
      <c r="G5" s="728" t="s">
        <v>65</v>
      </c>
      <c r="H5" s="729"/>
      <c r="I5" s="729"/>
      <c r="J5" s="730"/>
      <c r="K5" s="731" t="s">
        <v>253</v>
      </c>
      <c r="L5" s="731"/>
      <c r="M5" s="731" t="s">
        <v>3</v>
      </c>
      <c r="N5" s="732"/>
    </row>
    <row r="6" spans="2:14" x14ac:dyDescent="0.25">
      <c r="B6" s="727"/>
      <c r="C6" s="295" t="s">
        <v>264</v>
      </c>
      <c r="D6" s="295" t="s">
        <v>63</v>
      </c>
      <c r="E6" s="295" t="s">
        <v>364</v>
      </c>
      <c r="F6" s="295" t="s">
        <v>64</v>
      </c>
      <c r="G6" s="295" t="s">
        <v>66</v>
      </c>
      <c r="H6" s="295" t="s">
        <v>67</v>
      </c>
      <c r="I6" s="295" t="s">
        <v>365</v>
      </c>
      <c r="J6" s="295" t="s">
        <v>367</v>
      </c>
      <c r="K6" s="295" t="s">
        <v>254</v>
      </c>
      <c r="L6" s="295" t="s">
        <v>68</v>
      </c>
      <c r="M6" s="198">
        <v>44104</v>
      </c>
      <c r="N6" s="679">
        <v>43738</v>
      </c>
    </row>
    <row r="7" spans="2:14" ht="15" customHeight="1" x14ac:dyDescent="0.25">
      <c r="B7" s="680" t="s">
        <v>368</v>
      </c>
      <c r="C7" s="70">
        <v>0</v>
      </c>
      <c r="D7" s="39">
        <v>0</v>
      </c>
      <c r="E7" s="39">
        <v>100000</v>
      </c>
      <c r="F7" s="39">
        <v>22000000000</v>
      </c>
      <c r="G7" s="39">
        <v>1043266173</v>
      </c>
      <c r="H7" s="39">
        <v>12200185955</v>
      </c>
      <c r="I7" s="39">
        <v>35747498</v>
      </c>
      <c r="J7" s="39">
        <v>22746632</v>
      </c>
      <c r="K7" s="39">
        <v>0</v>
      </c>
      <c r="L7" s="71">
        <v>6619103694</v>
      </c>
      <c r="M7" s="39">
        <v>0</v>
      </c>
      <c r="N7" s="681">
        <f>SUM(C7:L7)</f>
        <v>41921149952</v>
      </c>
    </row>
    <row r="8" spans="2:14" x14ac:dyDescent="0.25">
      <c r="B8" s="680" t="s">
        <v>369</v>
      </c>
      <c r="C8" s="70">
        <v>0</v>
      </c>
      <c r="D8" s="39">
        <v>0</v>
      </c>
      <c r="E8" s="39">
        <v>0</v>
      </c>
      <c r="F8" s="39">
        <v>0</v>
      </c>
      <c r="G8" s="39">
        <f>+G11-G7</f>
        <v>440519321</v>
      </c>
      <c r="H8" s="39">
        <f>+H11-H7</f>
        <v>4169867099</v>
      </c>
      <c r="I8" s="39">
        <v>0</v>
      </c>
      <c r="J8" s="39">
        <f>+J11-J7</f>
        <v>7601341</v>
      </c>
      <c r="K8" s="39">
        <v>0</v>
      </c>
      <c r="L8" s="71">
        <f>+L11-L7+4200000000</f>
        <v>2469942616</v>
      </c>
      <c r="M8" s="39">
        <f>SUM(G8:L8)</f>
        <v>7087930377</v>
      </c>
      <c r="N8" s="682">
        <v>0</v>
      </c>
    </row>
    <row r="9" spans="2:14" ht="15" customHeight="1" x14ac:dyDescent="0.25">
      <c r="B9" s="683" t="s">
        <v>370</v>
      </c>
      <c r="C9" s="70">
        <v>0</v>
      </c>
      <c r="D9" s="40">
        <v>0</v>
      </c>
      <c r="E9" s="40">
        <v>0</v>
      </c>
      <c r="F9" s="40">
        <v>0</v>
      </c>
      <c r="G9" s="40">
        <v>0</v>
      </c>
      <c r="H9" s="40">
        <v>0</v>
      </c>
      <c r="I9" s="40">
        <v>0</v>
      </c>
      <c r="J9" s="40">
        <v>0</v>
      </c>
      <c r="K9" s="40">
        <v>0</v>
      </c>
      <c r="L9" s="72">
        <v>-4200000000</v>
      </c>
      <c r="M9" s="39">
        <f>SUM(C9:L9)</f>
        <v>-4200000000</v>
      </c>
      <c r="N9" s="682">
        <v>0</v>
      </c>
    </row>
    <row r="10" spans="2:14" ht="15" customHeight="1" x14ac:dyDescent="0.25">
      <c r="B10" s="683" t="s">
        <v>371</v>
      </c>
      <c r="C10" s="70">
        <v>0</v>
      </c>
      <c r="D10" s="40">
        <v>0</v>
      </c>
      <c r="E10" s="40">
        <v>0</v>
      </c>
      <c r="F10" s="40">
        <v>0</v>
      </c>
      <c r="G10" s="40">
        <v>0</v>
      </c>
      <c r="H10" s="40">
        <v>0</v>
      </c>
      <c r="I10" s="40">
        <v>0</v>
      </c>
      <c r="J10" s="40">
        <v>0</v>
      </c>
      <c r="K10" s="40">
        <v>0</v>
      </c>
      <c r="L10" s="72"/>
      <c r="M10" s="39">
        <f>SUM(C10:L10)</f>
        <v>0</v>
      </c>
      <c r="N10" s="682">
        <v>0</v>
      </c>
    </row>
    <row r="11" spans="2:14" x14ac:dyDescent="0.25">
      <c r="B11" s="684" t="s">
        <v>262</v>
      </c>
      <c r="C11" s="41">
        <f t="shared" ref="C11:E11" si="0">+SUM(C7:C10)</f>
        <v>0</v>
      </c>
      <c r="D11" s="41">
        <f t="shared" si="0"/>
        <v>0</v>
      </c>
      <c r="E11" s="41">
        <f t="shared" si="0"/>
        <v>100000</v>
      </c>
      <c r="F11" s="41">
        <f>+F7</f>
        <v>22000000000</v>
      </c>
      <c r="G11" s="41">
        <v>1483785494</v>
      </c>
      <c r="H11" s="41">
        <v>16370053054</v>
      </c>
      <c r="I11" s="41">
        <v>35747498</v>
      </c>
      <c r="J11" s="41">
        <v>30347973</v>
      </c>
      <c r="K11" s="41">
        <v>0</v>
      </c>
      <c r="L11" s="73">
        <v>4889046310</v>
      </c>
      <c r="M11" s="41">
        <f>SUM(C11:L11)</f>
        <v>44809080329</v>
      </c>
      <c r="N11" s="685">
        <v>0</v>
      </c>
    </row>
    <row r="12" spans="2:14" ht="15.75" thickBot="1" x14ac:dyDescent="0.3">
      <c r="B12" s="686" t="s">
        <v>263</v>
      </c>
      <c r="C12" s="687">
        <v>0</v>
      </c>
      <c r="D12" s="687">
        <v>0</v>
      </c>
      <c r="E12" s="687">
        <f>+E7</f>
        <v>100000</v>
      </c>
      <c r="F12" s="687">
        <f t="shared" ref="F12:K12" si="1">+F7</f>
        <v>22000000000</v>
      </c>
      <c r="G12" s="687">
        <f t="shared" si="1"/>
        <v>1043266173</v>
      </c>
      <c r="H12" s="687">
        <f t="shared" si="1"/>
        <v>12200185955</v>
      </c>
      <c r="I12" s="687">
        <f t="shared" si="1"/>
        <v>35747498</v>
      </c>
      <c r="J12" s="687">
        <f t="shared" si="1"/>
        <v>22746632</v>
      </c>
      <c r="K12" s="687">
        <f t="shared" si="1"/>
        <v>0</v>
      </c>
      <c r="L12" s="687">
        <v>6619103694</v>
      </c>
      <c r="M12" s="687">
        <v>0</v>
      </c>
      <c r="N12" s="688">
        <v>41821149952</v>
      </c>
    </row>
    <row r="13" spans="2:14" x14ac:dyDescent="0.25">
      <c r="B13" s="38" t="s">
        <v>394</v>
      </c>
    </row>
    <row r="14" spans="2:14" ht="15.75" x14ac:dyDescent="0.25">
      <c r="B14" s="98"/>
      <c r="K14" s="5"/>
    </row>
    <row r="15" spans="2:14" s="221" customFormat="1" ht="15.75" x14ac:dyDescent="0.25">
      <c r="B15" s="224"/>
      <c r="G15" s="225">
        <v>1043266173</v>
      </c>
      <c r="H15" s="225">
        <v>12200185955</v>
      </c>
      <c r="K15" s="220"/>
    </row>
    <row r="16" spans="2:14" x14ac:dyDescent="0.25">
      <c r="J16" s="5"/>
      <c r="M16" s="5"/>
    </row>
    <row r="17" spans="3:13" ht="15.75" x14ac:dyDescent="0.25">
      <c r="C17" s="722"/>
      <c r="D17" s="722"/>
      <c r="G17" s="153"/>
      <c r="H17" s="720"/>
      <c r="K17" s="720"/>
    </row>
    <row r="18" spans="3:13" ht="15.75" x14ac:dyDescent="0.25">
      <c r="C18" s="723"/>
      <c r="D18" s="723"/>
      <c r="G18" s="149"/>
      <c r="H18" s="721"/>
      <c r="K18" s="721"/>
      <c r="M18" s="5"/>
    </row>
    <row r="23" spans="3:13" x14ac:dyDescent="0.25">
      <c r="H23" s="5"/>
      <c r="I23" s="5"/>
    </row>
    <row r="194" spans="2:2" x14ac:dyDescent="0.25">
      <c r="B194" s="38" t="s">
        <v>489</v>
      </c>
    </row>
  </sheetData>
  <mergeCells count="8">
    <mergeCell ref="B2:N2"/>
    <mergeCell ref="B3:N3"/>
    <mergeCell ref="B4:N4"/>
    <mergeCell ref="B5:B6"/>
    <mergeCell ref="C5:F5"/>
    <mergeCell ref="G5:J5"/>
    <mergeCell ref="K5:L5"/>
    <mergeCell ref="M5:N5"/>
  </mergeCells>
  <pageMargins left="0.70866141732283472" right="0.70866141732283472" top="0.74803149606299213" bottom="0.74803149606299213" header="0.31496062992125984" footer="0.31496062992125984"/>
  <pageSetup paperSize="9" scale="97" orientation="landscape" r:id="rId1"/>
  <ignoredErrors>
    <ignoredError sqref="N7" formulaRange="1"/>
  </ignoredError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A997A0-3C64-495A-88CF-B7F877CAE4DC}">
  <sheetPr>
    <tabColor rgb="FFFF0066"/>
  </sheetPr>
  <dimension ref="A1:N518"/>
  <sheetViews>
    <sheetView showGridLines="0" tabSelected="1" topLeftCell="A349" zoomScale="90" zoomScaleNormal="90" workbookViewId="0">
      <selection activeCell="E522" sqref="E522"/>
    </sheetView>
  </sheetViews>
  <sheetFormatPr baseColWidth="10" defaultColWidth="11.28515625" defaultRowHeight="15" x14ac:dyDescent="0.25"/>
  <cols>
    <col min="1" max="1" width="11.28515625" style="7" customWidth="1"/>
    <col min="2" max="2" width="51.7109375" style="7" customWidth="1"/>
    <col min="3" max="3" width="15.7109375" style="7" customWidth="1"/>
    <col min="4" max="4" width="19" style="7" customWidth="1"/>
    <col min="5" max="5" width="17.85546875" style="162" customWidth="1"/>
    <col min="6" max="6" width="15.85546875" style="162" bestFit="1" customWidth="1"/>
    <col min="7" max="7" width="18.7109375" style="7" customWidth="1"/>
    <col min="8" max="8" width="17.28515625" style="7" customWidth="1"/>
    <col min="9" max="9" width="15.85546875" style="7" bestFit="1" customWidth="1"/>
    <col min="10" max="10" width="18.28515625" style="7" customWidth="1"/>
    <col min="11" max="11" width="13.7109375" style="7" bestFit="1" customWidth="1"/>
    <col min="12" max="12" width="15.42578125" style="7" bestFit="1" customWidth="1"/>
    <col min="13" max="13" width="15.28515625" style="7" bestFit="1" customWidth="1"/>
    <col min="14" max="14" width="12.7109375" style="7" bestFit="1" customWidth="1"/>
    <col min="15" max="16384" width="11.28515625" style="7"/>
  </cols>
  <sheetData>
    <row r="1" spans="2:5" s="232" customFormat="1" ht="25.5" customHeight="1" x14ac:dyDescent="0.25">
      <c r="B1" s="765" t="s">
        <v>395</v>
      </c>
      <c r="C1" s="765"/>
      <c r="D1" s="765"/>
      <c r="E1" s="765"/>
    </row>
    <row r="2" spans="2:5" s="232" customFormat="1" ht="24" customHeight="1" x14ac:dyDescent="0.25">
      <c r="B2" s="760" t="s">
        <v>396</v>
      </c>
      <c r="C2" s="760"/>
      <c r="D2" s="760"/>
      <c r="E2" s="760"/>
    </row>
    <row r="3" spans="2:5" s="232" customFormat="1" ht="25.5" customHeight="1" x14ac:dyDescent="0.25">
      <c r="B3" s="763" t="s">
        <v>479</v>
      </c>
      <c r="C3" s="763"/>
      <c r="D3" s="763"/>
      <c r="E3" s="763"/>
    </row>
    <row r="4" spans="2:5" s="232" customFormat="1" ht="18.75" customHeight="1" x14ac:dyDescent="0.25">
      <c r="B4" s="760" t="s">
        <v>397</v>
      </c>
      <c r="C4" s="760"/>
      <c r="D4" s="760"/>
      <c r="E4" s="760"/>
    </row>
    <row r="5" spans="2:5" s="232" customFormat="1" ht="24.6" customHeight="1" x14ac:dyDescent="0.25">
      <c r="B5" s="758" t="s">
        <v>398</v>
      </c>
      <c r="C5" s="758"/>
      <c r="D5" s="758"/>
      <c r="E5" s="758"/>
    </row>
    <row r="6" spans="2:5" s="233" customFormat="1" ht="171" customHeight="1" x14ac:dyDescent="0.25">
      <c r="B6" s="766" t="s">
        <v>399</v>
      </c>
      <c r="C6" s="766"/>
      <c r="D6" s="766"/>
      <c r="E6" s="766"/>
    </row>
    <row r="7" spans="2:5" s="233" customFormat="1" x14ac:dyDescent="0.25">
      <c r="B7" s="764" t="s">
        <v>400</v>
      </c>
      <c r="C7" s="764"/>
      <c r="D7" s="764"/>
      <c r="E7" s="764"/>
    </row>
    <row r="8" spans="2:5" s="233" customFormat="1" ht="38.25" customHeight="1" x14ac:dyDescent="0.25">
      <c r="B8" s="762" t="s">
        <v>401</v>
      </c>
      <c r="C8" s="762"/>
      <c r="D8" s="762"/>
      <c r="E8" s="762"/>
    </row>
    <row r="9" spans="2:5" s="233" customFormat="1" ht="13.5" customHeight="1" x14ac:dyDescent="0.25">
      <c r="B9" s="234"/>
      <c r="C9" s="234"/>
      <c r="D9" s="234"/>
      <c r="E9" s="234"/>
    </row>
    <row r="10" spans="2:5" s="233" customFormat="1" ht="15" customHeight="1" x14ac:dyDescent="0.25">
      <c r="B10" s="760" t="s">
        <v>402</v>
      </c>
      <c r="C10" s="760"/>
      <c r="D10" s="760"/>
      <c r="E10" s="760"/>
    </row>
    <row r="11" spans="2:5" s="235" customFormat="1" ht="18.75" customHeight="1" x14ac:dyDescent="0.25">
      <c r="B11" s="758" t="s">
        <v>403</v>
      </c>
      <c r="C11" s="758"/>
      <c r="D11" s="758"/>
      <c r="E11" s="758"/>
    </row>
    <row r="12" spans="2:5" s="233" customFormat="1" ht="36" customHeight="1" x14ac:dyDescent="0.25">
      <c r="B12" s="762" t="s">
        <v>404</v>
      </c>
      <c r="C12" s="762"/>
      <c r="D12" s="762"/>
      <c r="E12" s="762"/>
    </row>
    <row r="13" spans="2:5" s="235" customFormat="1" ht="18.75" customHeight="1" x14ac:dyDescent="0.25">
      <c r="B13" s="758" t="s">
        <v>405</v>
      </c>
      <c r="C13" s="758"/>
      <c r="D13" s="758"/>
      <c r="E13" s="758"/>
    </row>
    <row r="14" spans="2:5" s="233" customFormat="1" ht="51" customHeight="1" x14ac:dyDescent="0.25">
      <c r="B14" s="762" t="s">
        <v>406</v>
      </c>
      <c r="C14" s="762"/>
      <c r="D14" s="762"/>
      <c r="E14" s="762"/>
    </row>
    <row r="15" spans="2:5" s="233" customFormat="1" ht="87" customHeight="1" x14ac:dyDescent="0.25">
      <c r="B15" s="762" t="s">
        <v>407</v>
      </c>
      <c r="C15" s="762"/>
      <c r="D15" s="762"/>
      <c r="E15" s="762"/>
    </row>
    <row r="16" spans="2:5" s="235" customFormat="1" ht="18.75" customHeight="1" x14ac:dyDescent="0.25">
      <c r="B16" s="758" t="s">
        <v>408</v>
      </c>
      <c r="C16" s="758"/>
      <c r="D16" s="758"/>
      <c r="E16" s="758"/>
    </row>
    <row r="17" spans="2:6" s="233" customFormat="1" x14ac:dyDescent="0.25">
      <c r="B17" s="762" t="s">
        <v>409</v>
      </c>
      <c r="C17" s="762"/>
      <c r="D17" s="762"/>
      <c r="E17" s="762"/>
    </row>
    <row r="18" spans="2:6" s="235" customFormat="1" ht="18.75" customHeight="1" x14ac:dyDescent="0.25">
      <c r="B18" s="758" t="s">
        <v>410</v>
      </c>
      <c r="C18" s="758"/>
      <c r="D18" s="758"/>
      <c r="E18" s="758"/>
    </row>
    <row r="19" spans="2:6" s="233" customFormat="1" ht="32.25" customHeight="1" x14ac:dyDescent="0.25">
      <c r="B19" s="763" t="s">
        <v>411</v>
      </c>
      <c r="C19" s="763"/>
      <c r="D19" s="763"/>
      <c r="E19" s="763"/>
    </row>
    <row r="20" spans="2:6" s="235" customFormat="1" ht="18.75" customHeight="1" x14ac:dyDescent="0.25">
      <c r="B20" s="758" t="s">
        <v>412</v>
      </c>
      <c r="C20" s="758"/>
      <c r="D20" s="758"/>
      <c r="E20" s="758"/>
    </row>
    <row r="21" spans="2:6" s="233" customFormat="1" ht="54.75" customHeight="1" x14ac:dyDescent="0.25">
      <c r="B21" s="762" t="s">
        <v>413</v>
      </c>
      <c r="C21" s="762"/>
      <c r="D21" s="762"/>
      <c r="E21" s="762"/>
    </row>
    <row r="22" spans="2:6" s="235" customFormat="1" ht="18.75" customHeight="1" x14ac:dyDescent="0.25">
      <c r="B22" s="758" t="s">
        <v>414</v>
      </c>
      <c r="C22" s="758"/>
      <c r="D22" s="758"/>
      <c r="E22" s="758"/>
      <c r="F22" s="236"/>
    </row>
    <row r="23" spans="2:6" ht="40.5" customHeight="1" x14ac:dyDescent="0.25">
      <c r="B23" s="762" t="s">
        <v>415</v>
      </c>
      <c r="C23" s="762"/>
      <c r="D23" s="762"/>
      <c r="E23" s="762"/>
    </row>
    <row r="24" spans="2:6" s="235" customFormat="1" ht="19.5" customHeight="1" x14ac:dyDescent="0.25">
      <c r="B24" s="758" t="s">
        <v>416</v>
      </c>
      <c r="C24" s="758"/>
      <c r="D24" s="758"/>
      <c r="E24" s="758"/>
      <c r="F24" s="236"/>
    </row>
    <row r="25" spans="2:6" ht="19.5" customHeight="1" x14ac:dyDescent="0.25">
      <c r="B25" s="762" t="s">
        <v>417</v>
      </c>
      <c r="C25" s="762"/>
      <c r="D25" s="762"/>
      <c r="E25" s="762"/>
    </row>
    <row r="26" spans="2:6" s="235" customFormat="1" ht="19.5" customHeight="1" x14ac:dyDescent="0.25">
      <c r="B26" s="758" t="s">
        <v>418</v>
      </c>
      <c r="C26" s="758"/>
      <c r="D26" s="758"/>
      <c r="E26" s="758"/>
      <c r="F26" s="236"/>
    </row>
    <row r="27" spans="2:6" ht="19.5" customHeight="1" x14ac:dyDescent="0.25">
      <c r="B27" s="759" t="s">
        <v>419</v>
      </c>
      <c r="C27" s="759"/>
      <c r="D27" s="759"/>
      <c r="E27" s="759"/>
    </row>
    <row r="28" spans="2:6" ht="19.5" customHeight="1" x14ac:dyDescent="0.25">
      <c r="B28" s="237"/>
      <c r="C28" s="237"/>
      <c r="D28" s="237"/>
      <c r="E28" s="238"/>
    </row>
    <row r="29" spans="2:6" ht="15" customHeight="1" x14ac:dyDescent="0.25">
      <c r="B29" s="760" t="s">
        <v>420</v>
      </c>
      <c r="C29" s="760"/>
      <c r="D29" s="760"/>
      <c r="E29" s="760"/>
    </row>
    <row r="30" spans="2:6" ht="37.5" customHeight="1" x14ac:dyDescent="0.25">
      <c r="B30" s="759" t="s">
        <v>421</v>
      </c>
      <c r="C30" s="759"/>
      <c r="D30" s="759"/>
      <c r="E30" s="759"/>
    </row>
    <row r="32" spans="2:6" s="114" customFormat="1" ht="15.75" x14ac:dyDescent="0.25">
      <c r="B32" s="760" t="s">
        <v>422</v>
      </c>
      <c r="C32" s="760"/>
      <c r="D32" s="760"/>
      <c r="E32" s="760"/>
      <c r="F32" s="161"/>
    </row>
    <row r="33" spans="2:8" x14ac:dyDescent="0.25">
      <c r="B33" s="34"/>
    </row>
    <row r="34" spans="2:8" s="114" customFormat="1" x14ac:dyDescent="0.2">
      <c r="B34" s="761" t="s">
        <v>423</v>
      </c>
      <c r="C34" s="761"/>
      <c r="E34" s="161"/>
      <c r="F34" s="161"/>
    </row>
    <row r="35" spans="2:8" ht="15.75" thickBot="1" x14ac:dyDescent="0.3"/>
    <row r="36" spans="2:8" ht="30" customHeight="1" x14ac:dyDescent="0.25">
      <c r="B36" s="239" t="s">
        <v>95</v>
      </c>
      <c r="C36" s="240">
        <v>44104</v>
      </c>
      <c r="D36" s="303">
        <v>43830</v>
      </c>
      <c r="E36" s="7"/>
    </row>
    <row r="37" spans="2:8" ht="18" customHeight="1" x14ac:dyDescent="0.25">
      <c r="B37" s="299" t="s">
        <v>110</v>
      </c>
      <c r="C37" s="300">
        <v>6979.36</v>
      </c>
      <c r="D37" s="304">
        <v>6442.33</v>
      </c>
      <c r="E37" s="7"/>
    </row>
    <row r="38" spans="2:8" ht="18" customHeight="1" thickBot="1" x14ac:dyDescent="0.3">
      <c r="B38" s="301" t="s">
        <v>111</v>
      </c>
      <c r="C38" s="302">
        <v>6990.35</v>
      </c>
      <c r="D38" s="305">
        <v>6463.95</v>
      </c>
      <c r="E38" s="7"/>
    </row>
    <row r="40" spans="2:8" s="114" customFormat="1" x14ac:dyDescent="0.25">
      <c r="B40" s="752" t="s">
        <v>424</v>
      </c>
      <c r="C40" s="752"/>
      <c r="E40" s="161"/>
      <c r="F40" s="241"/>
    </row>
    <row r="41" spans="2:8" x14ac:dyDescent="0.25">
      <c r="B41" s="34"/>
    </row>
    <row r="42" spans="2:8" ht="15" customHeight="1" x14ac:dyDescent="0.25">
      <c r="B42" s="753" t="s">
        <v>294</v>
      </c>
      <c r="C42" s="753"/>
      <c r="D42" s="753"/>
    </row>
    <row r="43" spans="2:8" ht="23.25" customHeight="1" thickBot="1" x14ac:dyDescent="0.3">
      <c r="F43" s="241"/>
    </row>
    <row r="44" spans="2:8" ht="26.25" thickBot="1" x14ac:dyDescent="0.3">
      <c r="B44" s="111" t="s">
        <v>112</v>
      </c>
      <c r="C44" s="111" t="s">
        <v>130</v>
      </c>
      <c r="D44" s="111" t="s">
        <v>113</v>
      </c>
      <c r="E44" s="168" t="s">
        <v>480</v>
      </c>
      <c r="F44" s="168" t="s">
        <v>481</v>
      </c>
      <c r="G44" s="168" t="s">
        <v>425</v>
      </c>
      <c r="H44" s="111" t="s">
        <v>426</v>
      </c>
    </row>
    <row r="45" spans="2:8" x14ac:dyDescent="0.25">
      <c r="B45" s="534" t="s">
        <v>0</v>
      </c>
      <c r="C45" s="535"/>
      <c r="D45" s="535"/>
      <c r="E45" s="536"/>
      <c r="F45" s="537"/>
      <c r="G45" s="535"/>
      <c r="H45" s="538"/>
    </row>
    <row r="46" spans="2:8" x14ac:dyDescent="0.25">
      <c r="B46" s="413" t="s">
        <v>114</v>
      </c>
      <c r="C46" s="539"/>
      <c r="D46" s="539"/>
      <c r="E46" s="540"/>
      <c r="F46" s="540"/>
      <c r="G46" s="539"/>
      <c r="H46" s="541"/>
    </row>
    <row r="47" spans="2:8" x14ac:dyDescent="0.25">
      <c r="B47" s="542" t="s">
        <v>115</v>
      </c>
      <c r="C47" s="539"/>
      <c r="D47" s="539"/>
      <c r="E47" s="540"/>
      <c r="F47" s="540"/>
      <c r="G47" s="539"/>
      <c r="H47" s="541"/>
    </row>
    <row r="48" spans="2:8" x14ac:dyDescent="0.25">
      <c r="B48" s="313" t="s">
        <v>116</v>
      </c>
      <c r="C48" s="199" t="s">
        <v>117</v>
      </c>
      <c r="D48" s="200">
        <v>0</v>
      </c>
      <c r="E48" s="201">
        <f>+C37</f>
        <v>6979.36</v>
      </c>
      <c r="F48" s="540">
        <f>+D48*E48</f>
        <v>0</v>
      </c>
      <c r="G48" s="543">
        <f>+D37</f>
        <v>6442.33</v>
      </c>
      <c r="H48" s="544">
        <v>0</v>
      </c>
    </row>
    <row r="49" spans="2:13" x14ac:dyDescent="0.25">
      <c r="B49" s="313" t="s">
        <v>118</v>
      </c>
      <c r="C49" s="199" t="s">
        <v>117</v>
      </c>
      <c r="D49" s="200">
        <f>5047.94+7959.3+1</f>
        <v>13008.24</v>
      </c>
      <c r="E49" s="201">
        <f>+C37</f>
        <v>6979.36</v>
      </c>
      <c r="F49" s="540">
        <f t="shared" ref="F49:F62" si="0">+D49*E49</f>
        <v>90789189.926399991</v>
      </c>
      <c r="G49" s="543">
        <f>+D37</f>
        <v>6442.33</v>
      </c>
      <c r="H49" s="544">
        <v>66776361.032499999</v>
      </c>
      <c r="J49" s="162"/>
    </row>
    <row r="50" spans="2:13" x14ac:dyDescent="0.25">
      <c r="B50" s="313" t="s">
        <v>118</v>
      </c>
      <c r="C50" s="199" t="s">
        <v>117</v>
      </c>
      <c r="D50" s="200">
        <v>48851.7</v>
      </c>
      <c r="E50" s="201">
        <f>+C37</f>
        <v>6979.36</v>
      </c>
      <c r="F50" s="540">
        <f t="shared" si="0"/>
        <v>340953600.91199994</v>
      </c>
      <c r="G50" s="543">
        <f>+D37</f>
        <v>6442.33</v>
      </c>
      <c r="H50" s="544">
        <v>4079808212.6250997</v>
      </c>
      <c r="J50" s="162"/>
    </row>
    <row r="51" spans="2:13" x14ac:dyDescent="0.25">
      <c r="B51" s="313" t="s">
        <v>119</v>
      </c>
      <c r="C51" s="199" t="s">
        <v>117</v>
      </c>
      <c r="D51" s="200">
        <v>1000.22</v>
      </c>
      <c r="E51" s="201">
        <f>+C37</f>
        <v>6979.36</v>
      </c>
      <c r="F51" s="540">
        <f t="shared" si="0"/>
        <v>6980895.4591999995</v>
      </c>
      <c r="G51" s="543">
        <f>+D37</f>
        <v>6442.33</v>
      </c>
      <c r="H51" s="544">
        <v>6443747.3125999998</v>
      </c>
      <c r="J51" s="162"/>
    </row>
    <row r="52" spans="2:13" x14ac:dyDescent="0.25">
      <c r="B52" s="313" t="s">
        <v>120</v>
      </c>
      <c r="C52" s="199" t="s">
        <v>117</v>
      </c>
      <c r="D52" s="200">
        <v>0</v>
      </c>
      <c r="E52" s="201">
        <f>+C37</f>
        <v>6979.36</v>
      </c>
      <c r="F52" s="540">
        <f t="shared" si="0"/>
        <v>0</v>
      </c>
      <c r="G52" s="543">
        <f>+D37</f>
        <v>6442.33</v>
      </c>
      <c r="H52" s="544">
        <v>32211650</v>
      </c>
      <c r="J52" s="162"/>
    </row>
    <row r="53" spans="2:13" x14ac:dyDescent="0.25">
      <c r="B53" s="313" t="s">
        <v>427</v>
      </c>
      <c r="C53" s="199" t="s">
        <v>117</v>
      </c>
      <c r="D53" s="200">
        <v>1000.26</v>
      </c>
      <c r="E53" s="201">
        <f>+C37</f>
        <v>6979.36</v>
      </c>
      <c r="F53" s="540">
        <v>6956203</v>
      </c>
      <c r="G53" s="543">
        <f>+D37</f>
        <v>6442.33</v>
      </c>
      <c r="H53" s="544">
        <v>6445422.3184000002</v>
      </c>
      <c r="J53" s="162"/>
    </row>
    <row r="54" spans="2:13" x14ac:dyDescent="0.25">
      <c r="B54" s="313" t="s">
        <v>428</v>
      </c>
      <c r="C54" s="199" t="s">
        <v>117</v>
      </c>
      <c r="D54" s="200">
        <v>3000</v>
      </c>
      <c r="E54" s="201">
        <f>+C37</f>
        <v>6979.36</v>
      </c>
      <c r="F54" s="540">
        <f t="shared" si="0"/>
        <v>20938080</v>
      </c>
      <c r="G54" s="543">
        <f>+D37</f>
        <v>6442.33</v>
      </c>
      <c r="H54" s="544">
        <v>19326990</v>
      </c>
      <c r="J54" s="162"/>
    </row>
    <row r="55" spans="2:13" x14ac:dyDescent="0.25">
      <c r="B55" s="313" t="s">
        <v>429</v>
      </c>
      <c r="C55" s="199" t="s">
        <v>117</v>
      </c>
      <c r="D55" s="200">
        <v>220</v>
      </c>
      <c r="E55" s="201">
        <f>+C37</f>
        <v>6979.36</v>
      </c>
      <c r="F55" s="540">
        <f t="shared" si="0"/>
        <v>1535459.2</v>
      </c>
      <c r="G55" s="543">
        <f>+D37</f>
        <v>6442.33</v>
      </c>
      <c r="H55" s="544">
        <v>26542.399600000001</v>
      </c>
      <c r="J55" s="162"/>
    </row>
    <row r="56" spans="2:13" x14ac:dyDescent="0.25">
      <c r="B56" s="313" t="s">
        <v>430</v>
      </c>
      <c r="C56" s="199" t="s">
        <v>117</v>
      </c>
      <c r="D56" s="200">
        <v>0</v>
      </c>
      <c r="E56" s="201">
        <f>+C37</f>
        <v>6979.36</v>
      </c>
      <c r="F56" s="540">
        <f t="shared" si="0"/>
        <v>0</v>
      </c>
      <c r="G56" s="543">
        <f>+D37</f>
        <v>6442.33</v>
      </c>
      <c r="H56" s="545">
        <v>32179438.350000001</v>
      </c>
      <c r="J56" s="162"/>
    </row>
    <row r="57" spans="2:13" x14ac:dyDescent="0.25">
      <c r="B57" s="546" t="s">
        <v>121</v>
      </c>
      <c r="C57" s="547"/>
      <c r="D57" s="548"/>
      <c r="E57" s="201"/>
      <c r="F57" s="548"/>
      <c r="G57" s="548"/>
      <c r="H57" s="545"/>
      <c r="J57" s="162"/>
    </row>
    <row r="58" spans="2:13" x14ac:dyDescent="0.25">
      <c r="B58" s="313" t="s">
        <v>122</v>
      </c>
      <c r="C58" s="547" t="s">
        <v>117</v>
      </c>
      <c r="D58" s="549">
        <v>0</v>
      </c>
      <c r="E58" s="201">
        <f>+C37</f>
        <v>6979.36</v>
      </c>
      <c r="F58" s="540">
        <f t="shared" si="0"/>
        <v>0</v>
      </c>
      <c r="G58" s="549">
        <f>+D37</f>
        <v>6442.33</v>
      </c>
      <c r="H58" s="550">
        <v>195717985.40000001</v>
      </c>
      <c r="J58" s="162"/>
      <c r="K58" s="110"/>
      <c r="L58" s="110"/>
      <c r="M58" s="87"/>
    </row>
    <row r="59" spans="2:13" x14ac:dyDescent="0.25">
      <c r="B59" s="313" t="s">
        <v>482</v>
      </c>
      <c r="C59" s="547" t="s">
        <v>117</v>
      </c>
      <c r="D59" s="549">
        <v>49000</v>
      </c>
      <c r="E59" s="201">
        <f>+C37</f>
        <v>6979.36</v>
      </c>
      <c r="F59" s="540">
        <f t="shared" ref="F59" si="1">+D59*E59</f>
        <v>341988640</v>
      </c>
      <c r="G59" s="549">
        <f>+D37</f>
        <v>6442.33</v>
      </c>
      <c r="H59" s="550">
        <v>0</v>
      </c>
      <c r="J59" s="162"/>
      <c r="K59" s="110"/>
      <c r="L59" s="110"/>
      <c r="M59" s="87"/>
    </row>
    <row r="60" spans="2:13" x14ac:dyDescent="0.25">
      <c r="B60" s="546" t="s">
        <v>123</v>
      </c>
      <c r="C60" s="539"/>
      <c r="D60" s="548"/>
      <c r="E60" s="201"/>
      <c r="F60" s="540"/>
      <c r="G60" s="551"/>
      <c r="H60" s="541"/>
      <c r="J60" s="162"/>
    </row>
    <row r="61" spans="2:13" s="89" customFormat="1" x14ac:dyDescent="0.25">
      <c r="B61" s="552" t="s">
        <v>124</v>
      </c>
      <c r="C61" s="553" t="s">
        <v>117</v>
      </c>
      <c r="D61" s="554">
        <f>1184625.09-116260.8</f>
        <v>1068364.29</v>
      </c>
      <c r="E61" s="201">
        <f>+C37</f>
        <v>6979.36</v>
      </c>
      <c r="F61" s="540">
        <f>8267924975-811425971</f>
        <v>7456499004</v>
      </c>
      <c r="G61" s="555">
        <f>+D37</f>
        <v>6442.33</v>
      </c>
      <c r="H61" s="545">
        <v>1953936462.9614999</v>
      </c>
      <c r="J61" s="162"/>
    </row>
    <row r="62" spans="2:13" s="89" customFormat="1" ht="15.75" thickBot="1" x14ac:dyDescent="0.3">
      <c r="B62" s="406" t="s">
        <v>125</v>
      </c>
      <c r="C62" s="556" t="s">
        <v>117</v>
      </c>
      <c r="D62" s="557">
        <v>0</v>
      </c>
      <c r="E62" s="558">
        <f>+C37</f>
        <v>6979.36</v>
      </c>
      <c r="F62" s="559">
        <f t="shared" si="0"/>
        <v>0</v>
      </c>
      <c r="G62" s="560">
        <f>+D37</f>
        <v>6442.33</v>
      </c>
      <c r="H62" s="561">
        <v>1161574711.5782998</v>
      </c>
      <c r="J62" s="162"/>
    </row>
    <row r="63" spans="2:13" s="87" customFormat="1" ht="15.75" thickBot="1" x14ac:dyDescent="0.3">
      <c r="B63" s="307" t="s">
        <v>69</v>
      </c>
      <c r="C63" s="307" t="s">
        <v>154</v>
      </c>
      <c r="D63" s="308">
        <f>SUM(D48:D62)</f>
        <v>1184444.71</v>
      </c>
      <c r="E63" s="309">
        <f>+C37</f>
        <v>6979.36</v>
      </c>
      <c r="F63" s="310">
        <f>SUM(F48:F62)</f>
        <v>8266641072.4975996</v>
      </c>
      <c r="G63" s="309">
        <v>6554.28</v>
      </c>
      <c r="H63" s="308">
        <f>SUM(H48:H62)</f>
        <v>7554447523.9779987</v>
      </c>
      <c r="I63" s="50"/>
      <c r="J63" s="109"/>
    </row>
    <row r="64" spans="2:13" s="119" customFormat="1" x14ac:dyDescent="0.25">
      <c r="B64" s="115"/>
      <c r="C64" s="116"/>
      <c r="D64" s="117"/>
      <c r="E64" s="163"/>
      <c r="F64" s="164"/>
      <c r="G64" s="117"/>
      <c r="H64" s="118"/>
      <c r="J64" s="120"/>
    </row>
    <row r="65" spans="2:10" s="87" customFormat="1" ht="15.75" thickBot="1" x14ac:dyDescent="0.3">
      <c r="B65" s="753" t="s">
        <v>293</v>
      </c>
      <c r="C65" s="753"/>
      <c r="D65" s="753"/>
      <c r="E65" s="107"/>
      <c r="F65" s="165"/>
      <c r="G65" s="90"/>
      <c r="H65" s="54"/>
      <c r="J65" s="109"/>
    </row>
    <row r="66" spans="2:10" ht="52.5" customHeight="1" thickBot="1" x14ac:dyDescent="0.3">
      <c r="B66" s="112" t="s">
        <v>112</v>
      </c>
      <c r="C66" s="111" t="s">
        <v>130</v>
      </c>
      <c r="D66" s="111" t="s">
        <v>113</v>
      </c>
      <c r="E66" s="168" t="s">
        <v>484</v>
      </c>
      <c r="F66" s="168" t="s">
        <v>483</v>
      </c>
      <c r="G66" s="168" t="s">
        <v>431</v>
      </c>
      <c r="H66" s="168" t="s">
        <v>426</v>
      </c>
    </row>
    <row r="67" spans="2:10" x14ac:dyDescent="0.25">
      <c r="B67" s="312" t="s">
        <v>126</v>
      </c>
      <c r="C67" s="202"/>
      <c r="D67" s="203"/>
      <c r="E67" s="204"/>
      <c r="F67" s="205"/>
      <c r="G67" s="204"/>
      <c r="H67" s="315"/>
    </row>
    <row r="68" spans="2:10" x14ac:dyDescent="0.25">
      <c r="B68" s="313" t="s">
        <v>127</v>
      </c>
      <c r="C68" s="199" t="s">
        <v>117</v>
      </c>
      <c r="D68" s="200">
        <v>1083.0999999999999</v>
      </c>
      <c r="E68" s="201">
        <f>+C38</f>
        <v>6990.35</v>
      </c>
      <c r="F68" s="244">
        <f>+D68*E68</f>
        <v>7571248.085</v>
      </c>
      <c r="G68" s="201">
        <v>6442.33</v>
      </c>
      <c r="H68" s="316">
        <v>1687037.2088243149</v>
      </c>
    </row>
    <row r="69" spans="2:10" ht="15.75" thickBot="1" x14ac:dyDescent="0.3">
      <c r="B69" s="314" t="s">
        <v>204</v>
      </c>
      <c r="C69" s="291" t="s">
        <v>117</v>
      </c>
      <c r="D69" s="292">
        <v>50.74</v>
      </c>
      <c r="E69" s="293">
        <f>+C38</f>
        <v>6990.35</v>
      </c>
      <c r="F69" s="294">
        <f>+D69*E69</f>
        <v>354690.35900000005</v>
      </c>
      <c r="G69" s="293">
        <v>6442.33</v>
      </c>
      <c r="H69" s="317">
        <v>781039.45626431506</v>
      </c>
    </row>
    <row r="70" spans="2:10" s="87" customFormat="1" ht="15.75" thickBot="1" x14ac:dyDescent="0.3">
      <c r="B70" s="307" t="s">
        <v>372</v>
      </c>
      <c r="C70" s="307" t="s">
        <v>154</v>
      </c>
      <c r="D70" s="308">
        <f>SUM(D68:D69)</f>
        <v>1133.8399999999999</v>
      </c>
      <c r="E70" s="309">
        <f>+C38</f>
        <v>6990.35</v>
      </c>
      <c r="F70" s="311">
        <f>SUM(F68:F69)</f>
        <v>7925938.4440000001</v>
      </c>
      <c r="G70" s="309">
        <v>6442.33</v>
      </c>
      <c r="H70" s="311">
        <v>2468076.6650886298</v>
      </c>
      <c r="J70" s="109"/>
    </row>
    <row r="72" spans="2:10" x14ac:dyDescent="0.25">
      <c r="B72" s="113" t="s">
        <v>292</v>
      </c>
    </row>
    <row r="73" spans="2:10" ht="15.75" thickBot="1" x14ac:dyDescent="0.3"/>
    <row r="74" spans="2:10" ht="42.75" customHeight="1" thickBot="1" x14ac:dyDescent="0.3">
      <c r="B74" s="111" t="s">
        <v>95</v>
      </c>
      <c r="C74" s="111" t="s">
        <v>480</v>
      </c>
      <c r="D74" s="111" t="s">
        <v>485</v>
      </c>
      <c r="E74" s="111" t="s">
        <v>425</v>
      </c>
      <c r="F74" s="111" t="s">
        <v>432</v>
      </c>
      <c r="H74" s="8"/>
    </row>
    <row r="75" spans="2:10" ht="25.5" x14ac:dyDescent="0.25">
      <c r="B75" s="280" t="s">
        <v>128</v>
      </c>
      <c r="C75" s="206">
        <f>+C37</f>
        <v>6979.36</v>
      </c>
      <c r="D75" s="207">
        <v>604546189</v>
      </c>
      <c r="E75" s="206">
        <v>6442.33</v>
      </c>
      <c r="F75" s="281">
        <v>531156929</v>
      </c>
      <c r="H75" s="8"/>
    </row>
    <row r="76" spans="2:10" ht="26.25" thickBot="1" x14ac:dyDescent="0.3">
      <c r="B76" s="282" t="s">
        <v>129</v>
      </c>
      <c r="C76" s="283">
        <f>+C38</f>
        <v>6990.35</v>
      </c>
      <c r="D76" s="284">
        <v>0</v>
      </c>
      <c r="E76" s="283">
        <v>6463.95</v>
      </c>
      <c r="F76" s="285">
        <v>0</v>
      </c>
    </row>
    <row r="78" spans="2:10" s="100" customFormat="1" ht="15.75" x14ac:dyDescent="0.25">
      <c r="B78" s="99" t="s">
        <v>288</v>
      </c>
      <c r="E78" s="166"/>
      <c r="F78" s="166"/>
    </row>
    <row r="79" spans="2:10" ht="10.5" customHeight="1" x14ac:dyDescent="0.25"/>
    <row r="80" spans="2:10" s="98" customFormat="1" ht="21" customHeight="1" thickBot="1" x14ac:dyDescent="0.3">
      <c r="B80" s="121" t="s">
        <v>295</v>
      </c>
      <c r="C80" s="122"/>
      <c r="D80" s="122"/>
      <c r="E80" s="167"/>
      <c r="F80" s="167"/>
    </row>
    <row r="81" spans="2:6" ht="30" customHeight="1" thickBot="1" x14ac:dyDescent="0.3">
      <c r="B81" s="112" t="s">
        <v>112</v>
      </c>
      <c r="C81" s="111" t="s">
        <v>130</v>
      </c>
      <c r="D81" s="111" t="s">
        <v>131</v>
      </c>
      <c r="E81" s="168" t="s">
        <v>478</v>
      </c>
      <c r="F81" s="168" t="s">
        <v>433</v>
      </c>
    </row>
    <row r="82" spans="2:6" x14ac:dyDescent="0.25">
      <c r="B82" s="322" t="s">
        <v>1</v>
      </c>
      <c r="C82" s="323" t="s">
        <v>283</v>
      </c>
      <c r="D82" s="201">
        <v>0</v>
      </c>
      <c r="E82" s="324">
        <v>0</v>
      </c>
      <c r="F82" s="325">
        <v>0</v>
      </c>
    </row>
    <row r="83" spans="2:6" ht="15.75" thickBot="1" x14ac:dyDescent="0.3">
      <c r="B83" s="314" t="s">
        <v>287</v>
      </c>
      <c r="C83" s="326" t="s">
        <v>283</v>
      </c>
      <c r="D83" s="293">
        <v>0</v>
      </c>
      <c r="E83" s="327">
        <v>1000000</v>
      </c>
      <c r="F83" s="328">
        <v>1000000</v>
      </c>
    </row>
    <row r="84" spans="2:6" s="87" customFormat="1" ht="15.75" thickBot="1" x14ac:dyDescent="0.3">
      <c r="B84" s="318" t="s">
        <v>289</v>
      </c>
      <c r="C84" s="319" t="s">
        <v>283</v>
      </c>
      <c r="D84" s="320">
        <v>0</v>
      </c>
      <c r="E84" s="321">
        <v>1000000</v>
      </c>
      <c r="F84" s="321">
        <v>1000000</v>
      </c>
    </row>
    <row r="85" spans="2:6" s="87" customFormat="1" x14ac:dyDescent="0.25">
      <c r="B85" s="104"/>
      <c r="C85" s="105"/>
      <c r="D85" s="106"/>
      <c r="E85" s="107"/>
      <c r="F85" s="107"/>
    </row>
    <row r="86" spans="2:6" s="100" customFormat="1" ht="21" customHeight="1" x14ac:dyDescent="0.2">
      <c r="B86" s="102" t="s">
        <v>296</v>
      </c>
      <c r="C86" s="103"/>
      <c r="D86" s="103"/>
      <c r="E86" s="169"/>
      <c r="F86" s="169"/>
    </row>
    <row r="87" spans="2:6" s="100" customFormat="1" ht="21" customHeight="1" thickBot="1" x14ac:dyDescent="0.25">
      <c r="B87" s="108" t="s">
        <v>389</v>
      </c>
      <c r="C87" s="103"/>
      <c r="D87" s="103"/>
      <c r="E87" s="169"/>
      <c r="F87" s="169"/>
    </row>
    <row r="88" spans="2:6" ht="30.75" thickBot="1" x14ac:dyDescent="0.3">
      <c r="B88" s="289" t="s">
        <v>112</v>
      </c>
      <c r="C88" s="289" t="s">
        <v>130</v>
      </c>
      <c r="D88" s="289" t="s">
        <v>131</v>
      </c>
      <c r="E88" s="290" t="s">
        <v>478</v>
      </c>
      <c r="F88" s="290" t="s">
        <v>433</v>
      </c>
    </row>
    <row r="89" spans="2:6" x14ac:dyDescent="0.25">
      <c r="B89" s="355" t="s">
        <v>132</v>
      </c>
      <c r="C89" s="329" t="s">
        <v>283</v>
      </c>
      <c r="D89" s="330">
        <v>0</v>
      </c>
      <c r="E89" s="331">
        <v>0</v>
      </c>
      <c r="F89" s="357">
        <v>6000000</v>
      </c>
    </row>
    <row r="90" spans="2:6" x14ac:dyDescent="0.25">
      <c r="B90" s="306" t="s">
        <v>134</v>
      </c>
      <c r="C90" s="332" t="s">
        <v>283</v>
      </c>
      <c r="D90" s="242">
        <v>0</v>
      </c>
      <c r="E90" s="333">
        <v>0</v>
      </c>
      <c r="F90" s="358">
        <v>10000000</v>
      </c>
    </row>
    <row r="91" spans="2:6" x14ac:dyDescent="0.25">
      <c r="B91" s="306" t="s">
        <v>135</v>
      </c>
      <c r="C91" s="332" t="s">
        <v>283</v>
      </c>
      <c r="D91" s="242">
        <v>0</v>
      </c>
      <c r="E91" s="243">
        <v>229281669</v>
      </c>
      <c r="F91" s="359">
        <v>489819228</v>
      </c>
    </row>
    <row r="92" spans="2:6" ht="15" customHeight="1" x14ac:dyDescent="0.25">
      <c r="B92" s="306" t="s">
        <v>279</v>
      </c>
      <c r="C92" s="332" t="s">
        <v>283</v>
      </c>
      <c r="D92" s="242">
        <v>0</v>
      </c>
      <c r="E92" s="243">
        <v>2752699</v>
      </c>
      <c r="F92" s="359">
        <v>4044330198</v>
      </c>
    </row>
    <row r="93" spans="2:6" x14ac:dyDescent="0.25">
      <c r="B93" s="306" t="s">
        <v>136</v>
      </c>
      <c r="C93" s="332" t="s">
        <v>283</v>
      </c>
      <c r="D93" s="242">
        <v>0</v>
      </c>
      <c r="E93" s="243">
        <v>5219763</v>
      </c>
      <c r="F93" s="359">
        <v>5384763</v>
      </c>
    </row>
    <row r="94" spans="2:6" x14ac:dyDescent="0.25">
      <c r="B94" s="306" t="s">
        <v>137</v>
      </c>
      <c r="C94" s="332" t="s">
        <v>283</v>
      </c>
      <c r="D94" s="242">
        <v>0</v>
      </c>
      <c r="E94" s="243">
        <v>15274998</v>
      </c>
      <c r="F94" s="359">
        <v>15494998</v>
      </c>
    </row>
    <row r="95" spans="2:6" x14ac:dyDescent="0.25">
      <c r="B95" s="306" t="s">
        <v>138</v>
      </c>
      <c r="C95" s="332" t="s">
        <v>283</v>
      </c>
      <c r="D95" s="242">
        <v>0</v>
      </c>
      <c r="E95" s="243">
        <v>6204980</v>
      </c>
      <c r="F95" s="359">
        <v>6425000</v>
      </c>
    </row>
    <row r="96" spans="2:6" x14ac:dyDescent="0.25">
      <c r="B96" s="306" t="s">
        <v>434</v>
      </c>
      <c r="C96" s="332" t="s">
        <v>283</v>
      </c>
      <c r="D96" s="242">
        <v>0</v>
      </c>
      <c r="E96" s="276">
        <v>0</v>
      </c>
      <c r="F96" s="360">
        <v>0</v>
      </c>
    </row>
    <row r="97" spans="2:7" x14ac:dyDescent="0.25">
      <c r="B97" s="306" t="s">
        <v>139</v>
      </c>
      <c r="C97" s="332" t="s">
        <v>283</v>
      </c>
      <c r="D97" s="242">
        <v>0</v>
      </c>
      <c r="E97" s="276">
        <v>130548</v>
      </c>
      <c r="F97" s="361">
        <v>130548</v>
      </c>
    </row>
    <row r="98" spans="2:7" x14ac:dyDescent="0.25">
      <c r="B98" s="306" t="s">
        <v>140</v>
      </c>
      <c r="C98" s="332" t="s">
        <v>283</v>
      </c>
      <c r="D98" s="242">
        <v>0</v>
      </c>
      <c r="E98" s="243">
        <v>19255890</v>
      </c>
      <c r="F98" s="359">
        <v>19255890</v>
      </c>
    </row>
    <row r="99" spans="2:7" x14ac:dyDescent="0.25">
      <c r="B99" s="306" t="s">
        <v>435</v>
      </c>
      <c r="C99" s="332" t="s">
        <v>283</v>
      </c>
      <c r="D99" s="242">
        <v>0</v>
      </c>
      <c r="E99" s="243">
        <v>11959217</v>
      </c>
      <c r="F99" s="359">
        <v>12289217</v>
      </c>
    </row>
    <row r="100" spans="2:7" x14ac:dyDescent="0.25">
      <c r="B100" s="306" t="s">
        <v>436</v>
      </c>
      <c r="C100" s="332" t="s">
        <v>283</v>
      </c>
      <c r="D100" s="242">
        <v>0</v>
      </c>
      <c r="E100" s="243">
        <v>6780000</v>
      </c>
      <c r="F100" s="359">
        <v>6835000</v>
      </c>
    </row>
    <row r="101" spans="2:7" x14ac:dyDescent="0.25">
      <c r="B101" s="306" t="s">
        <v>257</v>
      </c>
      <c r="C101" s="332" t="s">
        <v>283</v>
      </c>
      <c r="D101" s="242">
        <v>0</v>
      </c>
      <c r="E101" s="243">
        <v>7258952</v>
      </c>
      <c r="F101" s="359">
        <v>7355252</v>
      </c>
    </row>
    <row r="102" spans="2:7" x14ac:dyDescent="0.25">
      <c r="B102" s="306" t="s">
        <v>291</v>
      </c>
      <c r="C102" s="332" t="s">
        <v>283</v>
      </c>
      <c r="D102" s="242">
        <v>0</v>
      </c>
      <c r="E102" s="333">
        <v>60058</v>
      </c>
      <c r="F102" s="359">
        <v>181758</v>
      </c>
    </row>
    <row r="103" spans="2:7" x14ac:dyDescent="0.25">
      <c r="B103" s="306" t="s">
        <v>437</v>
      </c>
      <c r="C103" s="332" t="s">
        <v>283</v>
      </c>
      <c r="D103" s="242">
        <v>0</v>
      </c>
      <c r="E103" s="333">
        <v>9635000</v>
      </c>
      <c r="F103" s="359">
        <v>9800000</v>
      </c>
    </row>
    <row r="104" spans="2:7" ht="15" customHeight="1" x14ac:dyDescent="0.25">
      <c r="B104" s="306" t="s">
        <v>438</v>
      </c>
      <c r="C104" s="332" t="s">
        <v>283</v>
      </c>
      <c r="D104" s="242">
        <v>0</v>
      </c>
      <c r="E104" s="333">
        <v>4287847</v>
      </c>
      <c r="F104" s="359">
        <v>8574055</v>
      </c>
    </row>
    <row r="105" spans="2:7" x14ac:dyDescent="0.25">
      <c r="B105" s="306" t="s">
        <v>439</v>
      </c>
      <c r="C105" s="332" t="s">
        <v>283</v>
      </c>
      <c r="D105" s="334">
        <v>0</v>
      </c>
      <c r="E105" s="333">
        <v>12661951</v>
      </c>
      <c r="F105" s="359">
        <v>19311199</v>
      </c>
      <c r="G105" s="107"/>
    </row>
    <row r="106" spans="2:7" ht="15" customHeight="1" x14ac:dyDescent="0.25">
      <c r="B106" s="306" t="s">
        <v>442</v>
      </c>
      <c r="C106" s="332" t="s">
        <v>283</v>
      </c>
      <c r="D106" s="334">
        <v>0</v>
      </c>
      <c r="E106" s="333">
        <v>9760000</v>
      </c>
      <c r="F106" s="362">
        <v>10000000</v>
      </c>
      <c r="G106" s="170"/>
    </row>
    <row r="107" spans="2:7" ht="15" customHeight="1" x14ac:dyDescent="0.25">
      <c r="B107" s="306" t="s">
        <v>492</v>
      </c>
      <c r="C107" s="332" t="s">
        <v>283</v>
      </c>
      <c r="D107" s="334">
        <v>0</v>
      </c>
      <c r="E107" s="333">
        <v>0</v>
      </c>
      <c r="F107" s="359">
        <v>0</v>
      </c>
      <c r="G107" s="170"/>
    </row>
    <row r="108" spans="2:7" x14ac:dyDescent="0.25">
      <c r="B108" s="306" t="s">
        <v>142</v>
      </c>
      <c r="C108" s="332" t="s">
        <v>117</v>
      </c>
      <c r="D108" s="335">
        <v>7959.3</v>
      </c>
      <c r="E108" s="333">
        <v>55551080</v>
      </c>
      <c r="F108" s="359">
        <v>34297032</v>
      </c>
      <c r="G108" s="296"/>
    </row>
    <row r="109" spans="2:7" x14ac:dyDescent="0.25">
      <c r="B109" s="306" t="s">
        <v>491</v>
      </c>
      <c r="C109" s="332" t="s">
        <v>117</v>
      </c>
      <c r="D109" s="335">
        <v>1</v>
      </c>
      <c r="E109" s="333">
        <v>6979</v>
      </c>
      <c r="F109" s="359">
        <v>6958</v>
      </c>
      <c r="G109" s="296"/>
    </row>
    <row r="110" spans="2:7" ht="15" customHeight="1" x14ac:dyDescent="0.25">
      <c r="B110" s="306" t="s">
        <v>278</v>
      </c>
      <c r="C110" s="332" t="s">
        <v>117</v>
      </c>
      <c r="D110" s="335">
        <v>48851.7</v>
      </c>
      <c r="E110" s="333">
        <v>340953600</v>
      </c>
      <c r="F110" s="359">
        <v>4079808213</v>
      </c>
      <c r="G110" s="296"/>
    </row>
    <row r="111" spans="2:7" x14ac:dyDescent="0.25">
      <c r="B111" s="306" t="s">
        <v>143</v>
      </c>
      <c r="C111" s="332" t="s">
        <v>117</v>
      </c>
      <c r="D111" s="335">
        <v>1000.22</v>
      </c>
      <c r="E111" s="333">
        <v>6980895</v>
      </c>
      <c r="F111" s="359">
        <v>6443747</v>
      </c>
      <c r="G111" s="296"/>
    </row>
    <row r="112" spans="2:7" x14ac:dyDescent="0.25">
      <c r="B112" s="306" t="s">
        <v>138</v>
      </c>
      <c r="C112" s="332" t="s">
        <v>117</v>
      </c>
      <c r="D112" s="335"/>
      <c r="E112" s="336">
        <v>0</v>
      </c>
      <c r="F112" s="361">
        <v>32211650</v>
      </c>
      <c r="G112" s="296"/>
    </row>
    <row r="113" spans="2:8" x14ac:dyDescent="0.25">
      <c r="B113" s="306" t="s">
        <v>386</v>
      </c>
      <c r="C113" s="332" t="s">
        <v>117</v>
      </c>
      <c r="D113" s="334">
        <v>220</v>
      </c>
      <c r="E113" s="333">
        <v>1535459</v>
      </c>
      <c r="F113" s="359">
        <v>26542</v>
      </c>
      <c r="G113" s="296"/>
    </row>
    <row r="114" spans="2:8" x14ac:dyDescent="0.25">
      <c r="B114" s="306" t="s">
        <v>440</v>
      </c>
      <c r="C114" s="332" t="s">
        <v>117</v>
      </c>
      <c r="D114" s="334">
        <v>3000</v>
      </c>
      <c r="E114" s="333">
        <v>20938080</v>
      </c>
      <c r="F114" s="359">
        <v>19326990</v>
      </c>
      <c r="G114" s="296"/>
    </row>
    <row r="115" spans="2:8" ht="15" customHeight="1" x14ac:dyDescent="0.25">
      <c r="B115" s="306" t="s">
        <v>441</v>
      </c>
      <c r="C115" s="332" t="s">
        <v>117</v>
      </c>
      <c r="D115" s="335">
        <v>5047.9399999999996</v>
      </c>
      <c r="E115" s="333">
        <v>35231391</v>
      </c>
      <c r="F115" s="359">
        <v>32472371</v>
      </c>
      <c r="G115" s="296"/>
    </row>
    <row r="116" spans="2:8" ht="15" customHeight="1" x14ac:dyDescent="0.25">
      <c r="B116" s="306" t="s">
        <v>443</v>
      </c>
      <c r="C116" s="332" t="s">
        <v>117</v>
      </c>
      <c r="D116" s="334"/>
      <c r="E116" s="333">
        <v>0</v>
      </c>
      <c r="F116" s="362">
        <v>32179438</v>
      </c>
      <c r="G116" s="296"/>
      <c r="H116" s="126"/>
    </row>
    <row r="117" spans="2:8" ht="15" customHeight="1" thickBot="1" x14ac:dyDescent="0.3">
      <c r="B117" s="356" t="s">
        <v>444</v>
      </c>
      <c r="C117" s="337" t="s">
        <v>117</v>
      </c>
      <c r="D117" s="338">
        <v>1000.26</v>
      </c>
      <c r="E117" s="339">
        <v>6956203</v>
      </c>
      <c r="F117" s="363">
        <v>6445423</v>
      </c>
      <c r="G117" s="296"/>
    </row>
    <row r="118" spans="2:8" ht="15" customHeight="1" thickBot="1" x14ac:dyDescent="0.3">
      <c r="B118" s="340" t="s">
        <v>284</v>
      </c>
      <c r="C118" s="310"/>
      <c r="D118" s="309">
        <f>SUM(D89:D117)</f>
        <v>67080.42</v>
      </c>
      <c r="E118" s="341">
        <f>SUM(E89:E117)</f>
        <v>808677259</v>
      </c>
      <c r="F118" s="341">
        <f>SUM(F89:F117)</f>
        <v>8914405470</v>
      </c>
      <c r="G118" s="269"/>
    </row>
    <row r="119" spans="2:8" s="87" customFormat="1" ht="3.95" customHeight="1" thickBot="1" x14ac:dyDescent="0.3">
      <c r="B119" s="342"/>
      <c r="C119" s="342"/>
      <c r="D119" s="342"/>
      <c r="E119" s="343"/>
      <c r="F119" s="343"/>
      <c r="G119" s="170"/>
    </row>
    <row r="120" spans="2:8" ht="15" customHeight="1" thickBot="1" x14ac:dyDescent="0.3">
      <c r="B120" s="307" t="s">
        <v>285</v>
      </c>
      <c r="C120" s="310"/>
      <c r="D120" s="310"/>
      <c r="E120" s="341"/>
      <c r="F120" s="341"/>
    </row>
    <row r="121" spans="2:8" s="89" customFormat="1" ht="15" customHeight="1" x14ac:dyDescent="0.25">
      <c r="B121" s="405" t="s">
        <v>141</v>
      </c>
      <c r="C121" s="344" t="s">
        <v>117</v>
      </c>
      <c r="D121" s="345">
        <v>0</v>
      </c>
      <c r="E121" s="346">
        <v>0</v>
      </c>
      <c r="F121" s="407">
        <v>0</v>
      </c>
      <c r="G121" s="88"/>
    </row>
    <row r="122" spans="2:8" s="89" customFormat="1" ht="15" customHeight="1" thickBot="1" x14ac:dyDescent="0.3">
      <c r="B122" s="406" t="s">
        <v>133</v>
      </c>
      <c r="C122" s="347" t="s">
        <v>283</v>
      </c>
      <c r="D122" s="348">
        <v>0</v>
      </c>
      <c r="E122" s="349">
        <v>0</v>
      </c>
      <c r="F122" s="408">
        <v>300714000</v>
      </c>
    </row>
    <row r="123" spans="2:8" ht="15" customHeight="1" thickBot="1" x14ac:dyDescent="0.3">
      <c r="B123" s="340" t="s">
        <v>286</v>
      </c>
      <c r="C123" s="310"/>
      <c r="D123" s="308">
        <v>0</v>
      </c>
      <c r="E123" s="341">
        <f>+E122</f>
        <v>0</v>
      </c>
      <c r="F123" s="341">
        <f>+F122</f>
        <v>300714000</v>
      </c>
      <c r="H123" s="162"/>
    </row>
    <row r="124" spans="2:8" s="87" customFormat="1" ht="3.95" customHeight="1" thickBot="1" x14ac:dyDescent="0.3">
      <c r="B124" s="350"/>
      <c r="C124" s="351"/>
      <c r="D124" s="352"/>
      <c r="E124" s="353"/>
      <c r="F124" s="354"/>
    </row>
    <row r="125" spans="2:8" ht="15" customHeight="1" thickBot="1" x14ac:dyDescent="0.3">
      <c r="B125" s="340" t="s">
        <v>290</v>
      </c>
      <c r="C125" s="310"/>
      <c r="D125" s="308">
        <f>+D118</f>
        <v>67080.42</v>
      </c>
      <c r="E125" s="341">
        <f>+E118+E123</f>
        <v>808677259</v>
      </c>
      <c r="F125" s="341">
        <f>+F118+F123</f>
        <v>9215119470</v>
      </c>
      <c r="H125" s="68"/>
    </row>
    <row r="126" spans="2:8" ht="3.75" customHeight="1" thickBot="1" x14ac:dyDescent="0.3">
      <c r="B126" s="350"/>
      <c r="C126" s="351"/>
      <c r="D126" s="352"/>
      <c r="E126" s="353"/>
      <c r="F126" s="354"/>
      <c r="H126" s="68"/>
    </row>
    <row r="127" spans="2:8" ht="15.75" thickBot="1" x14ac:dyDescent="0.3">
      <c r="B127" s="340" t="s">
        <v>144</v>
      </c>
      <c r="C127" s="310"/>
      <c r="D127" s="308">
        <f>+D125</f>
        <v>67080.42</v>
      </c>
      <c r="E127" s="341">
        <f>+E125+E84</f>
        <v>809677259</v>
      </c>
      <c r="F127" s="341">
        <f>+F125+F84</f>
        <v>9216119470</v>
      </c>
      <c r="G127" s="8"/>
    </row>
    <row r="128" spans="2:8" x14ac:dyDescent="0.25">
      <c r="G128" s="8"/>
    </row>
    <row r="129" spans="2:13" x14ac:dyDescent="0.25">
      <c r="B129" s="227" t="s">
        <v>145</v>
      </c>
      <c r="G129" s="162"/>
    </row>
    <row r="130" spans="2:13" ht="18.95" customHeight="1" thickBot="1" x14ac:dyDescent="0.3">
      <c r="G130" s="8"/>
    </row>
    <row r="131" spans="2:13" ht="29.65" customHeight="1" thickBot="1" x14ac:dyDescent="0.3">
      <c r="B131" s="754" t="s">
        <v>146</v>
      </c>
      <c r="C131" s="755"/>
      <c r="D131" s="755"/>
      <c r="E131" s="755"/>
      <c r="F131" s="755"/>
      <c r="G131" s="755"/>
      <c r="H131" s="756" t="s">
        <v>544</v>
      </c>
      <c r="I131" s="756"/>
      <c r="J131" s="757"/>
    </row>
    <row r="132" spans="2:13" ht="37.9" customHeight="1" thickBot="1" x14ac:dyDescent="0.3">
      <c r="B132" s="286" t="s">
        <v>152</v>
      </c>
      <c r="C132" s="287" t="s">
        <v>147</v>
      </c>
      <c r="D132" s="287" t="s">
        <v>148</v>
      </c>
      <c r="E132" s="417" t="s">
        <v>149</v>
      </c>
      <c r="F132" s="417" t="s">
        <v>150</v>
      </c>
      <c r="G132" s="287" t="s">
        <v>159</v>
      </c>
      <c r="H132" s="287" t="s">
        <v>62</v>
      </c>
      <c r="I132" s="287" t="s">
        <v>151</v>
      </c>
      <c r="J132" s="288" t="s">
        <v>3</v>
      </c>
    </row>
    <row r="133" spans="2:13" x14ac:dyDescent="0.25">
      <c r="B133" s="409" t="s">
        <v>123</v>
      </c>
      <c r="C133" s="364"/>
      <c r="D133" s="364"/>
      <c r="E133" s="365"/>
      <c r="F133" s="365"/>
      <c r="G133" s="371"/>
      <c r="H133" s="364"/>
      <c r="I133" s="364"/>
      <c r="J133" s="697"/>
      <c r="M133" s="162"/>
    </row>
    <row r="134" spans="2:13" s="89" customFormat="1" ht="15" customHeight="1" x14ac:dyDescent="0.25">
      <c r="B134" s="410" t="s">
        <v>298</v>
      </c>
      <c r="C134" s="366" t="s">
        <v>283</v>
      </c>
      <c r="D134" s="274" t="s">
        <v>259</v>
      </c>
      <c r="E134" s="367">
        <v>108</v>
      </c>
      <c r="F134" s="368">
        <f>+E134*1000000</f>
        <v>108000000</v>
      </c>
      <c r="G134" s="371">
        <v>123357768</v>
      </c>
      <c r="H134" s="370">
        <v>0</v>
      </c>
      <c r="I134" s="370">
        <v>0</v>
      </c>
      <c r="J134" s="411">
        <v>0</v>
      </c>
      <c r="L134" s="33"/>
    </row>
    <row r="135" spans="2:13" s="89" customFormat="1" ht="15" customHeight="1" x14ac:dyDescent="0.25">
      <c r="B135" s="410" t="s">
        <v>472</v>
      </c>
      <c r="C135" s="366" t="s">
        <v>283</v>
      </c>
      <c r="D135" s="274" t="s">
        <v>259</v>
      </c>
      <c r="E135" s="367">
        <v>6900</v>
      </c>
      <c r="F135" s="368">
        <f>+E135*1000000</f>
        <v>6900000000</v>
      </c>
      <c r="G135" s="371">
        <v>6937430136.9876661</v>
      </c>
      <c r="H135" s="370">
        <f>146400*1000000</f>
        <v>146400000000</v>
      </c>
      <c r="I135" s="370">
        <f>4070*1000000</f>
        <v>4070000000</v>
      </c>
      <c r="J135" s="411">
        <f>702785*1000000</f>
        <v>702785000000</v>
      </c>
      <c r="L135" s="33"/>
    </row>
    <row r="136" spans="2:13" s="89" customFormat="1" ht="15" customHeight="1" x14ac:dyDescent="0.25">
      <c r="B136" s="410" t="s">
        <v>297</v>
      </c>
      <c r="C136" s="366" t="s">
        <v>283</v>
      </c>
      <c r="D136" s="274" t="s">
        <v>259</v>
      </c>
      <c r="E136" s="367">
        <v>5085</v>
      </c>
      <c r="F136" s="368">
        <f>+E136*1000000</f>
        <v>5085000000</v>
      </c>
      <c r="G136" s="371">
        <f>5283971370+427074131</f>
        <v>5711045501</v>
      </c>
      <c r="H136" s="370">
        <v>2027503598537</v>
      </c>
      <c r="I136" s="370">
        <v>157080012090</v>
      </c>
      <c r="J136" s="411">
        <v>3129018210042.2397</v>
      </c>
    </row>
    <row r="137" spans="2:13" s="89" customFormat="1" ht="15" customHeight="1" x14ac:dyDescent="0.25">
      <c r="B137" s="410" t="s">
        <v>494</v>
      </c>
      <c r="C137" s="366" t="s">
        <v>283</v>
      </c>
      <c r="D137" s="274" t="s">
        <v>259</v>
      </c>
      <c r="E137" s="367">
        <v>123</v>
      </c>
      <c r="F137" s="368">
        <f>+E137*1000000</f>
        <v>123000000</v>
      </c>
      <c r="G137" s="371">
        <f>124680719.18</f>
        <v>124680719.18000001</v>
      </c>
      <c r="H137" s="370">
        <v>422021901862</v>
      </c>
      <c r="I137" s="370">
        <v>10828407739</v>
      </c>
      <c r="J137" s="411">
        <v>630597186516</v>
      </c>
      <c r="M137" s="33"/>
    </row>
    <row r="138" spans="2:13" s="89" customFormat="1" ht="15" customHeight="1" x14ac:dyDescent="0.25">
      <c r="B138" s="410" t="s">
        <v>495</v>
      </c>
      <c r="C138" s="366" t="s">
        <v>283</v>
      </c>
      <c r="D138" s="274" t="s">
        <v>259</v>
      </c>
      <c r="E138" s="367">
        <v>9000</v>
      </c>
      <c r="F138" s="368">
        <f>+E138*1000000</f>
        <v>9000000000</v>
      </c>
      <c r="G138" s="371">
        <v>9000000000</v>
      </c>
      <c r="H138" s="370">
        <v>168469000000</v>
      </c>
      <c r="I138" s="370">
        <v>65537000000</v>
      </c>
      <c r="J138" s="411">
        <v>661981000000</v>
      </c>
    </row>
    <row r="139" spans="2:13" s="89" customFormat="1" ht="15" customHeight="1" x14ac:dyDescent="0.25">
      <c r="B139" s="410" t="s">
        <v>388</v>
      </c>
      <c r="C139" s="366" t="s">
        <v>283</v>
      </c>
      <c r="D139" s="274" t="s">
        <v>153</v>
      </c>
      <c r="E139" s="367">
        <v>1</v>
      </c>
      <c r="F139" s="368">
        <v>130000000</v>
      </c>
      <c r="G139" s="371">
        <v>129624918</v>
      </c>
      <c r="H139" s="370">
        <v>348606600000</v>
      </c>
      <c r="I139" s="370">
        <v>4421619978</v>
      </c>
      <c r="J139" s="411">
        <v>383526870131</v>
      </c>
      <c r="M139" s="33"/>
    </row>
    <row r="140" spans="2:13" s="89" customFormat="1" ht="15" customHeight="1" x14ac:dyDescent="0.25">
      <c r="B140" s="410" t="s">
        <v>297</v>
      </c>
      <c r="C140" s="366" t="s">
        <v>283</v>
      </c>
      <c r="D140" s="274" t="s">
        <v>153</v>
      </c>
      <c r="E140" s="367">
        <v>5</v>
      </c>
      <c r="F140" s="368">
        <v>692600000</v>
      </c>
      <c r="G140" s="371">
        <v>697016237</v>
      </c>
      <c r="H140" s="370">
        <v>2027503598537</v>
      </c>
      <c r="I140" s="370">
        <v>157080012090</v>
      </c>
      <c r="J140" s="411">
        <v>3129018210042.2397</v>
      </c>
    </row>
    <row r="141" spans="2:13" s="89" customFormat="1" ht="15" customHeight="1" x14ac:dyDescent="0.25">
      <c r="B141" s="410" t="s">
        <v>496</v>
      </c>
      <c r="C141" s="366" t="s">
        <v>283</v>
      </c>
      <c r="D141" s="274" t="s">
        <v>153</v>
      </c>
      <c r="E141" s="367">
        <v>6</v>
      </c>
      <c r="F141" s="368">
        <v>3000000000</v>
      </c>
      <c r="G141" s="371">
        <v>3000874422</v>
      </c>
      <c r="H141" s="370">
        <v>438749092000</v>
      </c>
      <c r="I141" s="370">
        <v>27838854400</v>
      </c>
      <c r="J141" s="411">
        <v>791461418102</v>
      </c>
    </row>
    <row r="142" spans="2:13" s="89" customFormat="1" ht="15" customHeight="1" x14ac:dyDescent="0.25">
      <c r="B142" s="410" t="s">
        <v>497</v>
      </c>
      <c r="C142" s="366" t="s">
        <v>283</v>
      </c>
      <c r="D142" s="274" t="s">
        <v>153</v>
      </c>
      <c r="E142" s="367">
        <v>1</v>
      </c>
      <c r="F142" s="368">
        <v>100000000</v>
      </c>
      <c r="G142" s="371">
        <v>9661241</v>
      </c>
      <c r="H142" s="370">
        <v>38349170454</v>
      </c>
      <c r="I142" s="370">
        <v>519471888</v>
      </c>
      <c r="J142" s="411">
        <v>55505878102</v>
      </c>
      <c r="M142" s="691"/>
    </row>
    <row r="143" spans="2:13" s="89" customFormat="1" ht="15" customHeight="1" x14ac:dyDescent="0.25">
      <c r="B143" s="410" t="s">
        <v>387</v>
      </c>
      <c r="C143" s="366" t="s">
        <v>283</v>
      </c>
      <c r="D143" s="274" t="s">
        <v>153</v>
      </c>
      <c r="E143" s="367">
        <v>1</v>
      </c>
      <c r="F143" s="368">
        <v>180000000</v>
      </c>
      <c r="G143" s="371">
        <v>184044031</v>
      </c>
      <c r="H143" s="370">
        <v>1151242860000</v>
      </c>
      <c r="I143" s="370">
        <v>9097941307</v>
      </c>
      <c r="J143" s="411">
        <v>1746064413254</v>
      </c>
      <c r="M143" s="33"/>
    </row>
    <row r="144" spans="2:13" s="89" customFormat="1" ht="15" customHeight="1" x14ac:dyDescent="0.25">
      <c r="B144" s="410" t="s">
        <v>498</v>
      </c>
      <c r="C144" s="366" t="s">
        <v>283</v>
      </c>
      <c r="D144" s="274" t="s">
        <v>153</v>
      </c>
      <c r="E144" s="367">
        <v>1</v>
      </c>
      <c r="F144" s="368">
        <v>70000000</v>
      </c>
      <c r="G144" s="371">
        <v>71495947</v>
      </c>
      <c r="H144" s="370">
        <v>360000000000</v>
      </c>
      <c r="I144" s="370">
        <v>45689222318</v>
      </c>
      <c r="J144" s="411">
        <v>805690559724</v>
      </c>
    </row>
    <row r="145" spans="2:14" s="89" customFormat="1" ht="15" customHeight="1" x14ac:dyDescent="0.25">
      <c r="B145" s="410" t="s">
        <v>499</v>
      </c>
      <c r="C145" s="366" t="s">
        <v>283</v>
      </c>
      <c r="D145" s="274" t="s">
        <v>153</v>
      </c>
      <c r="E145" s="367">
        <v>1</v>
      </c>
      <c r="F145" s="368">
        <v>5000000000</v>
      </c>
      <c r="G145" s="371">
        <v>5000000000</v>
      </c>
      <c r="H145" s="370">
        <v>684460278493</v>
      </c>
      <c r="I145" s="370">
        <v>161100349503</v>
      </c>
      <c r="J145" s="411">
        <v>1017325976170</v>
      </c>
    </row>
    <row r="146" spans="2:14" s="89" customFormat="1" ht="15" customHeight="1" x14ac:dyDescent="0.25">
      <c r="B146" s="410" t="s">
        <v>297</v>
      </c>
      <c r="C146" s="366" t="s">
        <v>283</v>
      </c>
      <c r="D146" s="274" t="s">
        <v>473</v>
      </c>
      <c r="E146" s="367">
        <v>0</v>
      </c>
      <c r="F146" s="368">
        <v>2255440000</v>
      </c>
      <c r="G146" s="369">
        <v>2255440000</v>
      </c>
      <c r="H146" s="370">
        <v>2027503598537</v>
      </c>
      <c r="I146" s="370">
        <v>157080012090</v>
      </c>
      <c r="J146" s="411">
        <v>3129018210042.2397</v>
      </c>
    </row>
    <row r="147" spans="2:14" s="89" customFormat="1" ht="15" customHeight="1" x14ac:dyDescent="0.25">
      <c r="B147" s="410" t="s">
        <v>297</v>
      </c>
      <c r="C147" s="366" t="s">
        <v>283</v>
      </c>
      <c r="D147" s="274" t="s">
        <v>300</v>
      </c>
      <c r="E147" s="367">
        <v>174650</v>
      </c>
      <c r="F147" s="368">
        <f>+E147*100000</f>
        <v>17465000000</v>
      </c>
      <c r="G147" s="369">
        <v>41229119953</v>
      </c>
      <c r="H147" s="370">
        <v>2027503598537</v>
      </c>
      <c r="I147" s="370">
        <v>157080012090</v>
      </c>
      <c r="J147" s="411">
        <v>3129018210042.2397</v>
      </c>
      <c r="L147" s="171"/>
      <c r="M147" s="33"/>
      <c r="N147" s="33"/>
    </row>
    <row r="148" spans="2:14" s="89" customFormat="1" ht="15" customHeight="1" thickBot="1" x14ac:dyDescent="0.3">
      <c r="B148" s="418" t="s">
        <v>388</v>
      </c>
      <c r="C148" s="419" t="s">
        <v>283</v>
      </c>
      <c r="D148" s="420" t="s">
        <v>300</v>
      </c>
      <c r="E148" s="421">
        <v>13035</v>
      </c>
      <c r="F148" s="422">
        <f>+E148*100000</f>
        <v>1303500000</v>
      </c>
      <c r="G148" s="423">
        <v>1611112992</v>
      </c>
      <c r="H148" s="370">
        <v>348606600000</v>
      </c>
      <c r="I148" s="370">
        <v>4421619978</v>
      </c>
      <c r="J148" s="411">
        <v>383526870131</v>
      </c>
    </row>
    <row r="149" spans="2:14" ht="15.75" thickBot="1" x14ac:dyDescent="0.3">
      <c r="B149" s="746" t="s">
        <v>321</v>
      </c>
      <c r="C149" s="747"/>
      <c r="D149" s="747"/>
      <c r="E149" s="748"/>
      <c r="F149" s="430">
        <f>SUM(F134:F148)</f>
        <v>51412540000</v>
      </c>
      <c r="G149" s="430">
        <f>SUM(G134:G148)</f>
        <v>76084903866.167664</v>
      </c>
      <c r="H149" s="431"/>
      <c r="I149" s="431"/>
      <c r="J149" s="432"/>
    </row>
    <row r="150" spans="2:14" s="89" customFormat="1" ht="15" hidden="1" customHeight="1" x14ac:dyDescent="0.25">
      <c r="B150" s="424" t="s">
        <v>387</v>
      </c>
      <c r="C150" s="344" t="s">
        <v>117</v>
      </c>
      <c r="D150" s="425" t="s">
        <v>259</v>
      </c>
      <c r="E150" s="426">
        <v>200</v>
      </c>
      <c r="F150" s="427">
        <v>0</v>
      </c>
      <c r="G150" s="428">
        <v>0</v>
      </c>
      <c r="H150" s="429">
        <v>0</v>
      </c>
      <c r="I150" s="429">
        <v>0</v>
      </c>
      <c r="J150" s="696">
        <v>0</v>
      </c>
      <c r="M150" s="33"/>
    </row>
    <row r="151" spans="2:14" s="89" customFormat="1" ht="15" hidden="1" customHeight="1" x14ac:dyDescent="0.25">
      <c r="B151" s="410" t="s">
        <v>388</v>
      </c>
      <c r="C151" s="372" t="s">
        <v>117</v>
      </c>
      <c r="D151" s="275" t="s">
        <v>259</v>
      </c>
      <c r="E151" s="373">
        <v>39</v>
      </c>
      <c r="F151" s="374">
        <v>0</v>
      </c>
      <c r="G151" s="375">
        <v>0</v>
      </c>
      <c r="H151" s="370">
        <v>0</v>
      </c>
      <c r="I151" s="370">
        <v>0</v>
      </c>
      <c r="J151" s="411">
        <v>0</v>
      </c>
      <c r="M151" s="33"/>
    </row>
    <row r="152" spans="2:14" s="89" customFormat="1" ht="15" hidden="1" customHeight="1" x14ac:dyDescent="0.25">
      <c r="B152" s="410" t="s">
        <v>445</v>
      </c>
      <c r="C152" s="372" t="s">
        <v>117</v>
      </c>
      <c r="D152" s="275" t="s">
        <v>259</v>
      </c>
      <c r="E152" s="373">
        <v>50</v>
      </c>
      <c r="F152" s="374">
        <v>0</v>
      </c>
      <c r="G152" s="375">
        <v>0</v>
      </c>
      <c r="H152" s="370">
        <v>0</v>
      </c>
      <c r="I152" s="370">
        <v>0</v>
      </c>
      <c r="J152" s="411">
        <v>0</v>
      </c>
      <c r="M152" s="33"/>
    </row>
    <row r="153" spans="2:14" s="89" customFormat="1" ht="15" customHeight="1" x14ac:dyDescent="0.25">
      <c r="B153" s="410" t="s">
        <v>388</v>
      </c>
      <c r="C153" s="366" t="s">
        <v>117</v>
      </c>
      <c r="D153" s="275" t="s">
        <v>153</v>
      </c>
      <c r="E153" s="367">
        <v>1</v>
      </c>
      <c r="F153" s="368">
        <v>150000</v>
      </c>
      <c r="G153" s="376">
        <v>152040.54</v>
      </c>
      <c r="H153" s="370">
        <v>348606600000</v>
      </c>
      <c r="I153" s="370">
        <v>4421619978</v>
      </c>
      <c r="J153" s="411">
        <v>383526870131</v>
      </c>
      <c r="L153" s="33"/>
    </row>
    <row r="154" spans="2:14" s="89" customFormat="1" ht="15" customHeight="1" x14ac:dyDescent="0.25">
      <c r="B154" s="410" t="s">
        <v>297</v>
      </c>
      <c r="C154" s="366" t="s">
        <v>117</v>
      </c>
      <c r="D154" s="275" t="s">
        <v>153</v>
      </c>
      <c r="E154" s="367">
        <v>6</v>
      </c>
      <c r="F154" s="368">
        <v>120000</v>
      </c>
      <c r="G154" s="376">
        <v>506816.33</v>
      </c>
      <c r="H154" s="370">
        <v>2027503598537</v>
      </c>
      <c r="I154" s="370">
        <v>157080012090</v>
      </c>
      <c r="J154" s="411">
        <v>3129018210042.2397</v>
      </c>
      <c r="L154" s="33"/>
    </row>
    <row r="155" spans="2:14" s="89" customFormat="1" ht="15" customHeight="1" thickBot="1" x14ac:dyDescent="0.3">
      <c r="B155" s="418" t="s">
        <v>493</v>
      </c>
      <c r="C155" s="419" t="s">
        <v>117</v>
      </c>
      <c r="D155" s="433" t="s">
        <v>153</v>
      </c>
      <c r="E155" s="421">
        <v>4</v>
      </c>
      <c r="F155" s="422">
        <v>120000</v>
      </c>
      <c r="G155" s="434">
        <v>409507.42</v>
      </c>
      <c r="H155" s="377">
        <v>57100000000</v>
      </c>
      <c r="I155" s="377">
        <v>-5747411260</v>
      </c>
      <c r="J155" s="412">
        <v>404651322670</v>
      </c>
      <c r="L155" s="33"/>
    </row>
    <row r="156" spans="2:14" ht="15.75" thickBot="1" x14ac:dyDescent="0.3">
      <c r="B156" s="746" t="s">
        <v>280</v>
      </c>
      <c r="C156" s="747"/>
      <c r="D156" s="747"/>
      <c r="E156" s="748"/>
      <c r="F156" s="430">
        <f>(F153+F154+F150+F151+F152)*6793.79</f>
        <v>1834323300</v>
      </c>
      <c r="G156" s="430">
        <f>(G153+G154+G155)*6979.36</f>
        <v>7456498991.0543995</v>
      </c>
      <c r="H156" s="431"/>
      <c r="I156" s="431"/>
      <c r="J156" s="432"/>
      <c r="L156" s="8"/>
    </row>
    <row r="157" spans="2:14" ht="15.75" thickBot="1" x14ac:dyDescent="0.3">
      <c r="B157" s="746" t="s">
        <v>549</v>
      </c>
      <c r="C157" s="747"/>
      <c r="D157" s="747"/>
      <c r="E157" s="748"/>
      <c r="F157" s="430"/>
      <c r="G157" s="710">
        <v>-136321260</v>
      </c>
      <c r="H157" s="431"/>
      <c r="I157" s="431"/>
      <c r="J157" s="432"/>
      <c r="L157" s="8"/>
    </row>
    <row r="158" spans="2:14" ht="15.75" thickBot="1" x14ac:dyDescent="0.3">
      <c r="B158" s="746" t="s">
        <v>500</v>
      </c>
      <c r="C158" s="747"/>
      <c r="D158" s="747"/>
      <c r="E158" s="748"/>
      <c r="F158" s="430">
        <f>+F149+F156</f>
        <v>53246863300</v>
      </c>
      <c r="G158" s="430">
        <f>+G149+G156+G157</f>
        <v>83405081597.222061</v>
      </c>
      <c r="H158" s="431"/>
      <c r="I158" s="431"/>
      <c r="J158" s="432"/>
      <c r="L158" s="8"/>
      <c r="M158" s="8"/>
    </row>
    <row r="159" spans="2:14" ht="16.5" customHeight="1" thickBot="1" x14ac:dyDescent="0.3">
      <c r="B159" s="746" t="s">
        <v>501</v>
      </c>
      <c r="C159" s="747"/>
      <c r="D159" s="747"/>
      <c r="E159" s="748"/>
      <c r="F159" s="430">
        <v>23432009963</v>
      </c>
      <c r="G159" s="435">
        <v>35288713895.539803</v>
      </c>
      <c r="H159" s="431"/>
      <c r="I159" s="431"/>
      <c r="J159" s="432"/>
      <c r="L159" s="8"/>
    </row>
    <row r="160" spans="2:14" ht="37.9" customHeight="1" thickBot="1" x14ac:dyDescent="0.3">
      <c r="B160" s="579" t="s">
        <v>152</v>
      </c>
      <c r="C160" s="580" t="s">
        <v>147</v>
      </c>
      <c r="D160" s="580" t="s">
        <v>148</v>
      </c>
      <c r="E160" s="417" t="s">
        <v>149</v>
      </c>
      <c r="F160" s="417" t="s">
        <v>150</v>
      </c>
      <c r="G160" s="580" t="s">
        <v>159</v>
      </c>
      <c r="H160" s="580" t="s">
        <v>62</v>
      </c>
      <c r="I160" s="580" t="s">
        <v>151</v>
      </c>
      <c r="J160" s="288" t="s">
        <v>3</v>
      </c>
      <c r="L160" s="8"/>
    </row>
    <row r="161" spans="2:12" ht="26.25" thickBot="1" x14ac:dyDescent="0.3">
      <c r="B161" s="711" t="s">
        <v>472</v>
      </c>
      <c r="C161" s="718" t="s">
        <v>283</v>
      </c>
      <c r="D161" s="378" t="s">
        <v>551</v>
      </c>
      <c r="E161" s="719">
        <v>2100</v>
      </c>
      <c r="F161" s="719">
        <v>2100000000</v>
      </c>
      <c r="G161" s="719">
        <v>2111391780.8223331</v>
      </c>
      <c r="H161" s="719">
        <v>146400000000</v>
      </c>
      <c r="I161" s="719">
        <v>4070000000</v>
      </c>
      <c r="J161" s="719">
        <v>702785000000</v>
      </c>
      <c r="L161" s="8"/>
    </row>
    <row r="162" spans="2:12" s="689" customFormat="1" ht="15.75" thickBot="1" x14ac:dyDescent="0.3">
      <c r="B162" s="746" t="s">
        <v>500</v>
      </c>
      <c r="C162" s="747"/>
      <c r="D162" s="747"/>
      <c r="E162" s="748"/>
      <c r="F162" s="430">
        <f>+F161</f>
        <v>2100000000</v>
      </c>
      <c r="G162" s="430">
        <f>G161</f>
        <v>2111391780.8223331</v>
      </c>
      <c r="H162" s="431"/>
      <c r="I162" s="431"/>
      <c r="J162" s="432"/>
      <c r="L162" s="690"/>
    </row>
    <row r="163" spans="2:12" ht="15.75" customHeight="1" thickBot="1" x14ac:dyDescent="0.3">
      <c r="B163" s="568" t="s">
        <v>155</v>
      </c>
      <c r="C163" s="569"/>
      <c r="D163" s="569"/>
      <c r="E163" s="570"/>
      <c r="F163" s="570"/>
      <c r="G163" s="571"/>
      <c r="H163" s="572"/>
      <c r="I163" s="573"/>
      <c r="J163" s="574"/>
    </row>
    <row r="164" spans="2:12" ht="15.75" customHeight="1" thickBot="1" x14ac:dyDescent="0.3">
      <c r="B164" s="692" t="s">
        <v>299</v>
      </c>
      <c r="C164" s="562" t="s">
        <v>283</v>
      </c>
      <c r="D164" s="563" t="s">
        <v>156</v>
      </c>
      <c r="E164" s="564">
        <v>1</v>
      </c>
      <c r="F164" s="565">
        <v>200000000</v>
      </c>
      <c r="G164" s="566">
        <f>+D183</f>
        <v>851000000</v>
      </c>
      <c r="H164" s="566">
        <v>8800000000</v>
      </c>
      <c r="I164" s="566">
        <v>1726980832</v>
      </c>
      <c r="J164" s="567">
        <v>16242251345</v>
      </c>
    </row>
    <row r="165" spans="2:12" ht="15.75" thickBot="1" x14ac:dyDescent="0.3">
      <c r="B165" s="749" t="s">
        <v>486</v>
      </c>
      <c r="C165" s="750"/>
      <c r="D165" s="750"/>
      <c r="E165" s="436">
        <v>1</v>
      </c>
      <c r="F165" s="430">
        <v>200000000</v>
      </c>
      <c r="G165" s="437">
        <f>+D183</f>
        <v>851000000</v>
      </c>
      <c r="H165" s="431"/>
      <c r="I165" s="431"/>
      <c r="J165" s="432"/>
    </row>
    <row r="166" spans="2:12" ht="14.65" customHeight="1" thickBot="1" x14ac:dyDescent="0.3">
      <c r="B166" s="749" t="s">
        <v>446</v>
      </c>
      <c r="C166" s="750"/>
      <c r="D166" s="750"/>
      <c r="E166" s="438"/>
      <c r="F166" s="430">
        <v>200000000</v>
      </c>
      <c r="G166" s="439">
        <v>296635553</v>
      </c>
      <c r="H166" s="379"/>
      <c r="I166" s="379"/>
      <c r="J166" s="16"/>
    </row>
    <row r="167" spans="2:12" x14ac:dyDescent="0.25">
      <c r="B167" s="380"/>
      <c r="C167" s="380"/>
      <c r="D167" s="381"/>
      <c r="E167" s="382"/>
      <c r="F167" s="382"/>
      <c r="G167" s="379"/>
      <c r="H167" s="379"/>
      <c r="I167" s="379"/>
      <c r="J167" s="16"/>
      <c r="K167" s="8"/>
    </row>
    <row r="168" spans="2:12" ht="25.5" hidden="1" x14ac:dyDescent="0.25">
      <c r="B168" s="383" t="s">
        <v>157</v>
      </c>
      <c r="C168" s="383" t="s">
        <v>158</v>
      </c>
      <c r="D168" s="383" t="s">
        <v>159</v>
      </c>
      <c r="E168" s="384" t="s">
        <v>150</v>
      </c>
      <c r="F168" s="279" t="s">
        <v>160</v>
      </c>
      <c r="G168" s="385"/>
      <c r="H168" s="385"/>
      <c r="I168" s="386"/>
      <c r="J168" s="16"/>
    </row>
    <row r="169" spans="2:12" hidden="1" x14ac:dyDescent="0.25">
      <c r="B169" s="387" t="s">
        <v>161</v>
      </c>
      <c r="C169" s="388"/>
      <c r="D169" s="389"/>
      <c r="E169" s="390"/>
      <c r="F169" s="391"/>
      <c r="G169" s="385"/>
      <c r="H169" s="385"/>
      <c r="I169" s="385"/>
      <c r="J169" s="16"/>
    </row>
    <row r="170" spans="2:12" hidden="1" x14ac:dyDescent="0.25">
      <c r="B170" s="392"/>
      <c r="C170" s="393"/>
      <c r="D170" s="394"/>
      <c r="E170" s="395"/>
      <c r="F170" s="396"/>
      <c r="G170" s="385"/>
      <c r="H170" s="385"/>
      <c r="I170" s="385"/>
      <c r="J170" s="16"/>
    </row>
    <row r="171" spans="2:12" hidden="1" x14ac:dyDescent="0.25">
      <c r="B171" s="392" t="s">
        <v>96</v>
      </c>
      <c r="C171" s="393"/>
      <c r="D171" s="394"/>
      <c r="E171" s="395"/>
      <c r="F171" s="396"/>
      <c r="G171" s="385"/>
      <c r="H171" s="385"/>
      <c r="I171" s="385"/>
      <c r="J171" s="16"/>
    </row>
    <row r="172" spans="2:12" hidden="1" x14ac:dyDescent="0.25">
      <c r="B172" s="392"/>
      <c r="C172" s="393"/>
      <c r="D172" s="394"/>
      <c r="E172" s="395"/>
      <c r="F172" s="396"/>
      <c r="G172" s="385"/>
      <c r="H172" s="385"/>
      <c r="I172" s="385"/>
      <c r="J172" s="16"/>
    </row>
    <row r="173" spans="2:12" ht="28.5" hidden="1" customHeight="1" x14ac:dyDescent="0.25">
      <c r="B173" s="392" t="s">
        <v>162</v>
      </c>
      <c r="C173" s="393"/>
      <c r="D173" s="394"/>
      <c r="E173" s="395"/>
      <c r="F173" s="396"/>
      <c r="G173" s="385"/>
      <c r="H173" s="385"/>
      <c r="I173" s="385"/>
      <c r="J173" s="16"/>
    </row>
    <row r="174" spans="2:12" hidden="1" x14ac:dyDescent="0.25">
      <c r="B174" s="392" t="s">
        <v>163</v>
      </c>
      <c r="C174" s="393"/>
      <c r="D174" s="394"/>
      <c r="E174" s="395"/>
      <c r="F174" s="396"/>
      <c r="G174" s="385"/>
      <c r="H174" s="385"/>
      <c r="I174" s="385"/>
      <c r="J174" s="16"/>
    </row>
    <row r="175" spans="2:12" hidden="1" x14ac:dyDescent="0.25">
      <c r="B175" s="392"/>
      <c r="C175" s="393"/>
      <c r="D175" s="394"/>
      <c r="E175" s="395"/>
      <c r="F175" s="396"/>
      <c r="G175" s="385"/>
      <c r="H175" s="385"/>
      <c r="I175" s="385"/>
      <c r="J175" s="16"/>
    </row>
    <row r="176" spans="2:12" hidden="1" x14ac:dyDescent="0.25">
      <c r="B176" s="392" t="s">
        <v>164</v>
      </c>
      <c r="C176" s="393"/>
      <c r="D176" s="394"/>
      <c r="E176" s="395"/>
      <c r="F176" s="396"/>
      <c r="G176" s="385"/>
      <c r="H176" s="385"/>
      <c r="I176" s="385"/>
      <c r="J176" s="16"/>
    </row>
    <row r="177" spans="2:11" hidden="1" x14ac:dyDescent="0.25">
      <c r="B177" s="392"/>
      <c r="C177" s="393"/>
      <c r="D177" s="394"/>
      <c r="E177" s="395"/>
      <c r="F177" s="396"/>
      <c r="G177" s="385"/>
      <c r="H177" s="385"/>
      <c r="I177" s="385"/>
      <c r="J177" s="16"/>
    </row>
    <row r="178" spans="2:11" hidden="1" x14ac:dyDescent="0.25">
      <c r="B178" s="392" t="s">
        <v>165</v>
      </c>
      <c r="C178" s="393"/>
      <c r="D178" s="394"/>
      <c r="E178" s="395"/>
      <c r="F178" s="396"/>
      <c r="G178" s="385"/>
      <c r="H178" s="385"/>
      <c r="I178" s="385"/>
      <c r="J178" s="16"/>
    </row>
    <row r="179" spans="2:11" hidden="1" x14ac:dyDescent="0.25">
      <c r="B179" s="397" t="s">
        <v>166</v>
      </c>
      <c r="C179" s="398"/>
      <c r="D179" s="399"/>
      <c r="E179" s="400"/>
      <c r="F179" s="401"/>
      <c r="G179" s="385"/>
      <c r="H179" s="385"/>
      <c r="I179" s="385"/>
      <c r="J179" s="16"/>
    </row>
    <row r="180" spans="2:11" x14ac:dyDescent="0.25">
      <c r="B180" s="16"/>
      <c r="C180" s="16"/>
      <c r="D180" s="16"/>
      <c r="E180" s="402"/>
      <c r="F180" s="402"/>
      <c r="G180" s="709"/>
      <c r="H180" s="16"/>
      <c r="I180" s="16"/>
      <c r="J180" s="16"/>
    </row>
    <row r="181" spans="2:11" ht="15.75" thickBot="1" x14ac:dyDescent="0.3">
      <c r="B181" s="751" t="s">
        <v>167</v>
      </c>
      <c r="C181" s="751"/>
      <c r="D181" s="751"/>
      <c r="E181" s="751"/>
      <c r="F181" s="402"/>
      <c r="G181" s="403"/>
      <c r="H181" s="385"/>
      <c r="I181" s="385"/>
      <c r="J181" s="16"/>
      <c r="K181" s="8"/>
    </row>
    <row r="182" spans="2:11" ht="26.25" thickBot="1" x14ac:dyDescent="0.3">
      <c r="B182" s="286" t="s">
        <v>168</v>
      </c>
      <c r="C182" s="287" t="s">
        <v>169</v>
      </c>
      <c r="D182" s="287" t="s">
        <v>373</v>
      </c>
      <c r="E182" s="444" t="s">
        <v>374</v>
      </c>
      <c r="F182" s="402"/>
      <c r="G182" s="385"/>
      <c r="H182" s="385"/>
      <c r="I182" s="706"/>
      <c r="J182" s="16"/>
      <c r="K182" s="8"/>
    </row>
    <row r="183" spans="2:11" ht="15.75" customHeight="1" thickBot="1" x14ac:dyDescent="0.3">
      <c r="B183" s="440" t="s">
        <v>170</v>
      </c>
      <c r="C183" s="441">
        <v>200000000</v>
      </c>
      <c r="D183" s="442">
        <v>851000000</v>
      </c>
      <c r="E183" s="443">
        <v>750000000</v>
      </c>
      <c r="F183" s="404"/>
      <c r="G183" s="385"/>
      <c r="H183" s="16"/>
      <c r="I183" s="385"/>
      <c r="J183" s="16"/>
      <c r="K183" s="8"/>
    </row>
    <row r="184" spans="2:11" ht="15.75" customHeight="1" thickBot="1" x14ac:dyDescent="0.3">
      <c r="B184" s="445" t="s">
        <v>487</v>
      </c>
      <c r="C184" s="446">
        <v>200000000</v>
      </c>
      <c r="D184" s="446">
        <v>851000000</v>
      </c>
      <c r="E184" s="447">
        <v>750000000</v>
      </c>
      <c r="F184" s="402"/>
      <c r="G184" s="16"/>
      <c r="H184" s="16"/>
      <c r="I184" s="385"/>
      <c r="J184" s="16"/>
      <c r="K184" s="8"/>
    </row>
    <row r="185" spans="2:11" ht="15.75" customHeight="1" thickBot="1" x14ac:dyDescent="0.3">
      <c r="B185" s="445" t="s">
        <v>447</v>
      </c>
      <c r="C185" s="446">
        <v>200000000</v>
      </c>
      <c r="D185" s="446">
        <v>369547169</v>
      </c>
      <c r="E185" s="447">
        <v>750000000</v>
      </c>
      <c r="F185" s="402"/>
      <c r="G185" s="16"/>
      <c r="H185" s="16"/>
      <c r="I185" s="385"/>
      <c r="J185" s="385"/>
    </row>
    <row r="186" spans="2:11" x14ac:dyDescent="0.25">
      <c r="I186" s="8"/>
      <c r="J186" s="8"/>
    </row>
    <row r="187" spans="2:11" x14ac:dyDescent="0.25">
      <c r="B187" s="51" t="s">
        <v>171</v>
      </c>
    </row>
    <row r="188" spans="2:11" x14ac:dyDescent="0.25">
      <c r="B188" s="52"/>
    </row>
    <row r="189" spans="2:11" x14ac:dyDescent="0.25">
      <c r="B189" s="52" t="s">
        <v>172</v>
      </c>
    </row>
    <row r="190" spans="2:11" ht="15.75" thickBot="1" x14ac:dyDescent="0.3"/>
    <row r="191" spans="2:11" ht="30.75" customHeight="1" thickBot="1" x14ac:dyDescent="0.3">
      <c r="B191" s="450" t="s">
        <v>173</v>
      </c>
      <c r="C191" s="451" t="s">
        <v>552</v>
      </c>
      <c r="D191" s="452" t="s">
        <v>502</v>
      </c>
      <c r="G191" s="8"/>
    </row>
    <row r="192" spans="2:11" ht="19.149999999999999" customHeight="1" x14ac:dyDescent="0.25">
      <c r="B192" s="448" t="s">
        <v>546</v>
      </c>
      <c r="C192" s="209">
        <v>341988640</v>
      </c>
      <c r="D192" s="449">
        <v>0</v>
      </c>
      <c r="G192" s="8"/>
    </row>
    <row r="193" spans="2:7" ht="21" customHeight="1" thickBot="1" x14ac:dyDescent="0.3">
      <c r="B193" s="453" t="s">
        <v>174</v>
      </c>
      <c r="C193" s="454">
        <v>83034661</v>
      </c>
      <c r="D193" s="455">
        <v>0</v>
      </c>
      <c r="G193" s="8"/>
    </row>
    <row r="194" spans="2:7" ht="15.75" thickBot="1" x14ac:dyDescent="0.3">
      <c r="B194" s="456" t="s">
        <v>489</v>
      </c>
      <c r="C194" s="457">
        <f>+SUM(C192:C193)</f>
        <v>425023301</v>
      </c>
      <c r="D194" s="458">
        <v>0</v>
      </c>
      <c r="G194" s="8"/>
    </row>
    <row r="195" spans="2:7" ht="15.75" thickBot="1" x14ac:dyDescent="0.3">
      <c r="B195" s="456" t="s">
        <v>448</v>
      </c>
      <c r="C195" s="457">
        <v>195717985</v>
      </c>
      <c r="D195" s="458">
        <v>0</v>
      </c>
      <c r="G195" s="8"/>
    </row>
    <row r="196" spans="2:7" x14ac:dyDescent="0.25">
      <c r="G196" s="8"/>
    </row>
    <row r="197" spans="2:7" hidden="1" x14ac:dyDescent="0.25">
      <c r="B197" s="52" t="s">
        <v>305</v>
      </c>
    </row>
    <row r="198" spans="2:7" hidden="1" x14ac:dyDescent="0.25"/>
    <row r="199" spans="2:7" ht="30.75" hidden="1" customHeight="1" x14ac:dyDescent="0.25">
      <c r="B199" s="245" t="s">
        <v>173</v>
      </c>
      <c r="C199" s="245" t="s">
        <v>303</v>
      </c>
      <c r="D199" s="245" t="s">
        <v>304</v>
      </c>
      <c r="G199" s="8"/>
    </row>
    <row r="200" spans="2:7" ht="21" hidden="1" customHeight="1" x14ac:dyDescent="0.25">
      <c r="B200" s="123" t="s">
        <v>306</v>
      </c>
      <c r="C200" s="49">
        <v>0</v>
      </c>
      <c r="D200" s="49">
        <v>0</v>
      </c>
      <c r="G200" s="8"/>
    </row>
    <row r="201" spans="2:7" ht="18.75" hidden="1" customHeight="1" x14ac:dyDescent="0.25">
      <c r="B201" s="123" t="s">
        <v>306</v>
      </c>
      <c r="C201" s="49">
        <v>0</v>
      </c>
      <c r="D201" s="49">
        <v>0</v>
      </c>
      <c r="G201" s="8"/>
    </row>
    <row r="202" spans="2:7" hidden="1" x14ac:dyDescent="0.25">
      <c r="B202" s="246" t="s">
        <v>302</v>
      </c>
      <c r="C202" s="66">
        <v>0</v>
      </c>
      <c r="D202" s="66">
        <v>0</v>
      </c>
      <c r="G202" s="8"/>
    </row>
    <row r="203" spans="2:7" hidden="1" x14ac:dyDescent="0.25">
      <c r="B203" s="246" t="s">
        <v>301</v>
      </c>
      <c r="C203" s="66">
        <v>0</v>
      </c>
      <c r="D203" s="66">
        <v>0</v>
      </c>
      <c r="G203" s="8"/>
    </row>
    <row r="204" spans="2:7" s="89" customFormat="1" hidden="1" x14ac:dyDescent="0.25">
      <c r="B204" s="128"/>
      <c r="C204" s="129"/>
      <c r="D204" s="129"/>
      <c r="E204" s="171"/>
      <c r="F204" s="171"/>
      <c r="G204" s="33"/>
    </row>
    <row r="205" spans="2:7" hidden="1" x14ac:dyDescent="0.25">
      <c r="B205" s="130" t="s">
        <v>175</v>
      </c>
      <c r="C205" s="55"/>
      <c r="D205" s="32"/>
      <c r="E205" s="172"/>
      <c r="F205" s="172"/>
      <c r="G205" s="56"/>
    </row>
    <row r="206" spans="2:7" s="126" customFormat="1" hidden="1" x14ac:dyDescent="0.25">
      <c r="B206" s="124"/>
      <c r="C206" s="125"/>
      <c r="D206" s="125"/>
      <c r="E206" s="173"/>
      <c r="F206" s="173"/>
      <c r="G206" s="127"/>
    </row>
    <row r="207" spans="2:7" ht="30.75" hidden="1" customHeight="1" x14ac:dyDescent="0.25">
      <c r="B207" s="226" t="s">
        <v>173</v>
      </c>
      <c r="C207" s="226" t="s">
        <v>376</v>
      </c>
      <c r="D207" s="226" t="s">
        <v>377</v>
      </c>
      <c r="G207" s="8"/>
    </row>
    <row r="208" spans="2:7" ht="21" hidden="1" customHeight="1" x14ac:dyDescent="0.25">
      <c r="B208" s="208" t="s">
        <v>190</v>
      </c>
      <c r="C208" s="209">
        <v>58513243</v>
      </c>
      <c r="D208" s="209">
        <v>0</v>
      </c>
      <c r="G208" s="8"/>
    </row>
    <row r="209" spans="2:10" ht="18.75" hidden="1" customHeight="1" x14ac:dyDescent="0.25">
      <c r="B209" s="208" t="s">
        <v>268</v>
      </c>
      <c r="C209" s="209">
        <v>28941695</v>
      </c>
      <c r="D209" s="209">
        <v>0</v>
      </c>
      <c r="G209" s="8"/>
    </row>
    <row r="210" spans="2:10" hidden="1" x14ac:dyDescent="0.25">
      <c r="B210" s="247" t="s">
        <v>302</v>
      </c>
      <c r="C210" s="136">
        <v>87454938</v>
      </c>
      <c r="D210" s="136">
        <v>0</v>
      </c>
      <c r="G210" s="8"/>
    </row>
    <row r="211" spans="2:10" hidden="1" x14ac:dyDescent="0.25">
      <c r="B211" s="247" t="s">
        <v>301</v>
      </c>
      <c r="C211" s="136">
        <v>0</v>
      </c>
      <c r="D211" s="136">
        <v>0</v>
      </c>
      <c r="G211" s="8"/>
    </row>
    <row r="212" spans="2:10" s="89" customFormat="1" hidden="1" x14ac:dyDescent="0.25">
      <c r="B212" s="128"/>
      <c r="C212" s="129"/>
      <c r="D212" s="129"/>
      <c r="E212" s="171"/>
      <c r="F212" s="171"/>
      <c r="G212" s="33"/>
    </row>
    <row r="213" spans="2:10" x14ac:dyDescent="0.25">
      <c r="B213" s="56"/>
      <c r="C213" s="56"/>
      <c r="D213" s="56"/>
      <c r="E213" s="172"/>
      <c r="F213" s="172"/>
      <c r="G213" s="56"/>
    </row>
    <row r="214" spans="2:10" hidden="1" x14ac:dyDescent="0.25">
      <c r="B214" s="248" t="s">
        <v>449</v>
      </c>
      <c r="C214" s="249" t="s">
        <v>306</v>
      </c>
      <c r="D214" s="249" t="s">
        <v>306</v>
      </c>
      <c r="E214" s="250" t="s">
        <v>306</v>
      </c>
      <c r="F214" s="250" t="s">
        <v>306</v>
      </c>
      <c r="G214" s="251" t="s">
        <v>306</v>
      </c>
    </row>
    <row r="215" spans="2:10" hidden="1" x14ac:dyDescent="0.25">
      <c r="B215" s="248" t="s">
        <v>450</v>
      </c>
      <c r="C215" s="252" t="s">
        <v>306</v>
      </c>
      <c r="D215" s="252" t="s">
        <v>306</v>
      </c>
      <c r="E215" s="253" t="s">
        <v>306</v>
      </c>
      <c r="F215" s="253" t="s">
        <v>306</v>
      </c>
      <c r="G215" s="254" t="s">
        <v>306</v>
      </c>
    </row>
    <row r="216" spans="2:10" x14ac:dyDescent="0.25">
      <c r="B216" s="51"/>
      <c r="C216" s="51"/>
      <c r="G216" s="8"/>
    </row>
    <row r="217" spans="2:10" x14ac:dyDescent="0.25">
      <c r="B217" s="739" t="s">
        <v>176</v>
      </c>
      <c r="C217" s="739"/>
      <c r="D217" s="739"/>
      <c r="E217" s="174"/>
      <c r="F217" s="174"/>
      <c r="G217" s="57"/>
    </row>
    <row r="218" spans="2:10" ht="15.75" thickBot="1" x14ac:dyDescent="0.3">
      <c r="B218" s="58"/>
      <c r="C218" s="58"/>
      <c r="D218" s="34"/>
      <c r="E218" s="175"/>
      <c r="F218" s="175"/>
      <c r="G218" s="59"/>
    </row>
    <row r="219" spans="2:10" ht="15.75" customHeight="1" thickBot="1" x14ac:dyDescent="0.3">
      <c r="B219" s="744" t="s">
        <v>269</v>
      </c>
      <c r="C219" s="745" t="s">
        <v>375</v>
      </c>
      <c r="D219" s="745"/>
      <c r="E219" s="745"/>
      <c r="F219" s="745"/>
      <c r="G219" s="745"/>
    </row>
    <row r="220" spans="2:10" ht="26.25" thickBot="1" x14ac:dyDescent="0.3">
      <c r="B220" s="744"/>
      <c r="C220" s="532" t="s">
        <v>451</v>
      </c>
      <c r="D220" s="532" t="s">
        <v>270</v>
      </c>
      <c r="E220" s="533" t="s">
        <v>271</v>
      </c>
      <c r="F220" s="533" t="s">
        <v>272</v>
      </c>
      <c r="G220" s="532" t="s">
        <v>503</v>
      </c>
    </row>
    <row r="221" spans="2:10" s="126" customFormat="1" x14ac:dyDescent="0.25">
      <c r="B221" s="459" t="s">
        <v>273</v>
      </c>
      <c r="C221" s="460">
        <v>119432035</v>
      </c>
      <c r="D221" s="460">
        <f>+G221-C221</f>
        <v>136685535</v>
      </c>
      <c r="E221" s="461">
        <v>0</v>
      </c>
      <c r="F221" s="461">
        <v>0</v>
      </c>
      <c r="G221" s="462">
        <v>256117570</v>
      </c>
      <c r="H221" s="255"/>
      <c r="I221" s="127"/>
    </row>
    <row r="222" spans="2:10" s="126" customFormat="1" x14ac:dyDescent="0.25">
      <c r="B222" s="415" t="s">
        <v>177</v>
      </c>
      <c r="C222" s="256">
        <v>406731103</v>
      </c>
      <c r="D222" s="256">
        <f>+G222-C222</f>
        <v>19537284</v>
      </c>
      <c r="E222" s="257">
        <v>0</v>
      </c>
      <c r="F222" s="257">
        <v>0</v>
      </c>
      <c r="G222" s="416">
        <v>426268387</v>
      </c>
      <c r="H222" s="127"/>
      <c r="I222" s="127"/>
    </row>
    <row r="223" spans="2:10" s="126" customFormat="1" x14ac:dyDescent="0.25">
      <c r="B223" s="415" t="s">
        <v>274</v>
      </c>
      <c r="C223" s="256">
        <v>40454512</v>
      </c>
      <c r="D223" s="256">
        <f>+G223-C223</f>
        <v>202791</v>
      </c>
      <c r="E223" s="257">
        <v>0</v>
      </c>
      <c r="F223" s="257">
        <v>0</v>
      </c>
      <c r="G223" s="416">
        <v>40657303</v>
      </c>
      <c r="H223" s="127"/>
      <c r="I223" s="127"/>
    </row>
    <row r="224" spans="2:10" s="126" customFormat="1" x14ac:dyDescent="0.25">
      <c r="B224" s="415" t="s">
        <v>178</v>
      </c>
      <c r="C224" s="256">
        <v>171366088</v>
      </c>
      <c r="D224" s="256">
        <f>+G224-C224</f>
        <v>288781824</v>
      </c>
      <c r="E224" s="257">
        <v>0</v>
      </c>
      <c r="F224" s="257">
        <v>0</v>
      </c>
      <c r="G224" s="416">
        <v>460147912</v>
      </c>
      <c r="H224" s="127"/>
      <c r="I224" s="127"/>
      <c r="J224" s="258"/>
    </row>
    <row r="225" spans="2:12" s="126" customFormat="1" ht="15.75" thickBot="1" x14ac:dyDescent="0.3">
      <c r="B225" s="463" t="s">
        <v>179</v>
      </c>
      <c r="C225" s="464">
        <v>50775035</v>
      </c>
      <c r="D225" s="464">
        <v>0</v>
      </c>
      <c r="E225" s="465">
        <f>+C225-G225</f>
        <v>639799</v>
      </c>
      <c r="F225" s="465">
        <v>0</v>
      </c>
      <c r="G225" s="466">
        <v>50135236</v>
      </c>
      <c r="H225" s="127"/>
      <c r="I225" s="127"/>
      <c r="J225" s="258"/>
    </row>
    <row r="226" spans="2:12" ht="15.75" thickBot="1" x14ac:dyDescent="0.3">
      <c r="B226" s="467" t="s">
        <v>488</v>
      </c>
      <c r="C226" s="468">
        <f>SUM(C221:C225)</f>
        <v>788758773</v>
      </c>
      <c r="D226" s="468">
        <f>SUM(D221:D225)</f>
        <v>445207434</v>
      </c>
      <c r="E226" s="468">
        <f t="shared" ref="E226:F226" si="2">SUM(E221:E225)</f>
        <v>639799</v>
      </c>
      <c r="F226" s="468">
        <f t="shared" si="2"/>
        <v>0</v>
      </c>
      <c r="G226" s="469">
        <f>SUM(G221:G225)</f>
        <v>1233326408</v>
      </c>
      <c r="H226" s="8"/>
      <c r="I226" s="8"/>
      <c r="J226" s="78"/>
    </row>
    <row r="227" spans="2:12" ht="15.75" thickBot="1" x14ac:dyDescent="0.3">
      <c r="B227" s="467" t="s">
        <v>452</v>
      </c>
      <c r="C227" s="468">
        <v>436876090</v>
      </c>
      <c r="D227" s="468">
        <v>386653909.09048814</v>
      </c>
      <c r="E227" s="470">
        <v>35763853</v>
      </c>
      <c r="F227" s="470">
        <v>7442525.0904881768</v>
      </c>
      <c r="G227" s="469">
        <v>788758772.46993375</v>
      </c>
      <c r="H227" s="8"/>
      <c r="I227" s="8"/>
      <c r="J227" s="78"/>
    </row>
    <row r="228" spans="2:12" ht="15.75" customHeight="1" thickBot="1" x14ac:dyDescent="0.3">
      <c r="B228" s="744" t="s">
        <v>269</v>
      </c>
      <c r="C228" s="745" t="s">
        <v>180</v>
      </c>
      <c r="D228" s="745"/>
      <c r="E228" s="745"/>
      <c r="F228" s="745"/>
      <c r="G228" s="745"/>
      <c r="H228" s="8"/>
      <c r="J228" s="78"/>
    </row>
    <row r="229" spans="2:12" ht="26.25" thickBot="1" x14ac:dyDescent="0.3">
      <c r="B229" s="744"/>
      <c r="C229" s="532" t="s">
        <v>453</v>
      </c>
      <c r="D229" s="532" t="s">
        <v>270</v>
      </c>
      <c r="E229" s="533" t="s">
        <v>271</v>
      </c>
      <c r="F229" s="533" t="s">
        <v>275</v>
      </c>
      <c r="G229" s="532" t="s">
        <v>503</v>
      </c>
    </row>
    <row r="230" spans="2:12" s="126" customFormat="1" ht="16.5" customHeight="1" x14ac:dyDescent="0.25">
      <c r="B230" s="459" t="s">
        <v>273</v>
      </c>
      <c r="C230" s="695">
        <v>25798900.828908041</v>
      </c>
      <c r="D230" s="695">
        <f>+G230-C230</f>
        <v>6500769.1710919589</v>
      </c>
      <c r="E230" s="694"/>
      <c r="F230" s="694">
        <f>+D230-E230</f>
        <v>6500769.1710919589</v>
      </c>
      <c r="G230" s="693">
        <v>32299670</v>
      </c>
      <c r="H230" s="255"/>
      <c r="I230" s="259"/>
      <c r="J230" s="127"/>
      <c r="K230" s="127"/>
      <c r="L230" s="127"/>
    </row>
    <row r="231" spans="2:12" s="126" customFormat="1" ht="16.5" customHeight="1" x14ac:dyDescent="0.25">
      <c r="B231" s="415" t="s">
        <v>177</v>
      </c>
      <c r="C231" s="698">
        <v>157936793.3113336</v>
      </c>
      <c r="D231" s="698">
        <f t="shared" ref="D231:D234" si="3">+G231-C231</f>
        <v>40311429.688666403</v>
      </c>
      <c r="E231" s="699"/>
      <c r="F231" s="699">
        <f>+D231</f>
        <v>40311429.688666403</v>
      </c>
      <c r="G231" s="416">
        <v>198248223</v>
      </c>
      <c r="H231" s="255"/>
      <c r="I231" s="259"/>
      <c r="J231" s="127"/>
      <c r="K231" s="127"/>
    </row>
    <row r="232" spans="2:12" s="126" customFormat="1" ht="16.5" customHeight="1" x14ac:dyDescent="0.25">
      <c r="B232" s="415" t="s">
        <v>274</v>
      </c>
      <c r="C232" s="698">
        <v>19522842.146242622</v>
      </c>
      <c r="D232" s="698">
        <f t="shared" si="3"/>
        <v>4002104.8537573777</v>
      </c>
      <c r="E232" s="699"/>
      <c r="F232" s="699">
        <f>+D232</f>
        <v>4002104.8537573777</v>
      </c>
      <c r="G232" s="416">
        <v>23524947</v>
      </c>
      <c r="H232" s="255"/>
      <c r="I232" s="259"/>
      <c r="J232" s="127"/>
      <c r="K232" s="127"/>
    </row>
    <row r="233" spans="2:12" s="126" customFormat="1" ht="16.5" customHeight="1" x14ac:dyDescent="0.25">
      <c r="B233" s="415" t="s">
        <v>178</v>
      </c>
      <c r="C233" s="698">
        <v>33000200.37157223</v>
      </c>
      <c r="D233" s="698">
        <f t="shared" si="3"/>
        <v>4336032.62842777</v>
      </c>
      <c r="E233" s="699"/>
      <c r="F233" s="699">
        <f>+D233</f>
        <v>4336032.62842777</v>
      </c>
      <c r="G233" s="416">
        <v>37336233</v>
      </c>
      <c r="H233" s="255"/>
      <c r="I233" s="127"/>
      <c r="J233" s="127"/>
      <c r="K233" s="127"/>
    </row>
    <row r="234" spans="2:12" s="126" customFormat="1" ht="15.75" thickBot="1" x14ac:dyDescent="0.3">
      <c r="B234" s="463" t="s">
        <v>179</v>
      </c>
      <c r="C234" s="700">
        <v>0</v>
      </c>
      <c r="D234" s="700">
        <f t="shared" si="3"/>
        <v>6078490</v>
      </c>
      <c r="E234" s="701"/>
      <c r="F234" s="701">
        <f>+C234+D234-E234</f>
        <v>6078490</v>
      </c>
      <c r="G234" s="702">
        <v>6078490</v>
      </c>
      <c r="H234" s="255"/>
      <c r="I234" s="127"/>
      <c r="J234" s="127"/>
      <c r="K234" s="127"/>
    </row>
    <row r="235" spans="2:12" ht="15.75" thickBot="1" x14ac:dyDescent="0.3">
      <c r="B235" s="467" t="s">
        <v>488</v>
      </c>
      <c r="C235" s="468">
        <f>SUM(C230:C234)</f>
        <v>236258736.65805647</v>
      </c>
      <c r="D235" s="468">
        <f t="shared" ref="D235:F235" si="4">SUM(D230:D234)</f>
        <v>61228826.341943517</v>
      </c>
      <c r="E235" s="468">
        <f t="shared" si="4"/>
        <v>0</v>
      </c>
      <c r="F235" s="468">
        <f t="shared" si="4"/>
        <v>61228826.341943517</v>
      </c>
      <c r="G235" s="469">
        <f>SUM(G230:G234)</f>
        <v>297487563</v>
      </c>
      <c r="H235" s="8"/>
      <c r="I235" s="8"/>
    </row>
    <row r="236" spans="2:12" ht="15.75" thickBot="1" x14ac:dyDescent="0.3">
      <c r="B236" s="467" t="s">
        <v>452</v>
      </c>
      <c r="C236" s="468">
        <v>174163698</v>
      </c>
      <c r="D236" s="468">
        <v>91091387.506111145</v>
      </c>
      <c r="E236" s="470">
        <v>29452830</v>
      </c>
      <c r="F236" s="470">
        <v>84232057.506111145</v>
      </c>
      <c r="G236" s="469">
        <v>236258736.65805647</v>
      </c>
      <c r="H236" s="8"/>
      <c r="I236" s="5"/>
    </row>
    <row r="237" spans="2:12" x14ac:dyDescent="0.25">
      <c r="H237" s="8"/>
      <c r="I237" s="8"/>
    </row>
    <row r="238" spans="2:12" x14ac:dyDescent="0.25">
      <c r="B238" s="736" t="s">
        <v>181</v>
      </c>
      <c r="C238" s="736"/>
      <c r="D238" s="736"/>
      <c r="E238" s="174"/>
      <c r="F238" s="174"/>
      <c r="G238" s="57"/>
      <c r="H238" s="57"/>
      <c r="I238" s="57"/>
    </row>
    <row r="239" spans="2:12" ht="15.75" thickBot="1" x14ac:dyDescent="0.3">
      <c r="B239" s="53" t="s">
        <v>182</v>
      </c>
      <c r="C239" s="53"/>
      <c r="D239" s="53"/>
      <c r="E239" s="176"/>
      <c r="F239" s="176"/>
      <c r="G239" s="60"/>
      <c r="H239" s="60"/>
      <c r="I239" s="60"/>
    </row>
    <row r="240" spans="2:12" ht="15.75" thickBot="1" x14ac:dyDescent="0.3">
      <c r="B240" s="733" t="s">
        <v>95</v>
      </c>
      <c r="C240" s="733" t="s">
        <v>183</v>
      </c>
      <c r="D240" s="743" t="s">
        <v>184</v>
      </c>
      <c r="E240" s="743"/>
      <c r="F240" s="743"/>
      <c r="G240" s="8"/>
      <c r="H240" s="59"/>
      <c r="I240" s="8"/>
    </row>
    <row r="241" spans="2:13" ht="18" customHeight="1" thickBot="1" x14ac:dyDescent="0.3">
      <c r="B241" s="733"/>
      <c r="C241" s="733"/>
      <c r="D241" s="475" t="s">
        <v>185</v>
      </c>
      <c r="E241" s="476" t="s">
        <v>186</v>
      </c>
      <c r="F241" s="476" t="s">
        <v>187</v>
      </c>
      <c r="G241" s="8"/>
      <c r="H241" s="8"/>
      <c r="I241" s="8"/>
    </row>
    <row r="242" spans="2:13" s="126" customFormat="1" x14ac:dyDescent="0.25">
      <c r="B242" s="472" t="s">
        <v>281</v>
      </c>
      <c r="C242" s="473">
        <v>14125125</v>
      </c>
      <c r="D242" s="474">
        <v>0</v>
      </c>
      <c r="E242" s="474">
        <v>0</v>
      </c>
      <c r="F242" s="480">
        <f>+C242+D242-E242</f>
        <v>14125125</v>
      </c>
      <c r="G242" s="127"/>
      <c r="H242" s="127"/>
      <c r="I242" s="127"/>
    </row>
    <row r="243" spans="2:13" x14ac:dyDescent="0.25">
      <c r="B243" s="471" t="s">
        <v>282</v>
      </c>
      <c r="C243" s="260">
        <v>16947870</v>
      </c>
      <c r="D243" s="261">
        <v>0</v>
      </c>
      <c r="E243" s="261">
        <v>0</v>
      </c>
      <c r="F243" s="480">
        <f>+C243+D243-E243</f>
        <v>16947870</v>
      </c>
      <c r="G243" s="8"/>
      <c r="H243" s="575"/>
      <c r="I243" s="575"/>
      <c r="J243" s="576"/>
    </row>
    <row r="244" spans="2:13" ht="15.75" thickBot="1" x14ac:dyDescent="0.3">
      <c r="B244" s="477" t="s">
        <v>454</v>
      </c>
      <c r="C244" s="478">
        <v>58594590</v>
      </c>
      <c r="D244" s="479">
        <v>0</v>
      </c>
      <c r="E244" s="479">
        <v>39063060</v>
      </c>
      <c r="F244" s="480">
        <f>+C244+D244-E244</f>
        <v>19531530</v>
      </c>
      <c r="G244" s="8"/>
      <c r="H244" s="575"/>
      <c r="I244" s="575"/>
      <c r="J244" s="576"/>
    </row>
    <row r="245" spans="2:13" ht="15.75" thickBot="1" x14ac:dyDescent="0.3">
      <c r="B245" s="481" t="s">
        <v>489</v>
      </c>
      <c r="C245" s="482">
        <f>+C244+C243+C242</f>
        <v>89667585</v>
      </c>
      <c r="D245" s="483">
        <f t="shared" ref="D245:E245" si="5">+D244+D243+D242</f>
        <v>0</v>
      </c>
      <c r="E245" s="484">
        <f t="shared" si="5"/>
        <v>39063060</v>
      </c>
      <c r="F245" s="485">
        <f>SUM(F242:F244)</f>
        <v>50604525</v>
      </c>
      <c r="G245" s="8"/>
      <c r="H245" s="298"/>
      <c r="I245" s="298"/>
      <c r="J245" s="269"/>
      <c r="K245" s="219"/>
      <c r="L245" s="219"/>
      <c r="M245" s="219"/>
    </row>
    <row r="246" spans="2:13" ht="15.75" thickBot="1" x14ac:dyDescent="0.3">
      <c r="B246" s="481" t="s">
        <v>448</v>
      </c>
      <c r="C246" s="482">
        <v>31072995</v>
      </c>
      <c r="D246" s="482">
        <v>0</v>
      </c>
      <c r="E246" s="485">
        <v>0</v>
      </c>
      <c r="F246" s="485">
        <v>31072995</v>
      </c>
      <c r="G246" s="8"/>
      <c r="H246" s="298"/>
      <c r="I246" s="298"/>
      <c r="J246" s="269"/>
      <c r="K246" s="219"/>
      <c r="L246" s="219"/>
      <c r="M246" s="219"/>
    </row>
    <row r="247" spans="2:13" x14ac:dyDescent="0.25">
      <c r="G247" s="8"/>
      <c r="H247" s="298"/>
      <c r="I247" s="298"/>
      <c r="J247" s="269"/>
      <c r="K247" s="219"/>
      <c r="L247" s="219"/>
      <c r="M247" s="219"/>
    </row>
    <row r="248" spans="2:13" ht="15.75" thickBot="1" x14ac:dyDescent="0.3">
      <c r="B248" s="51" t="s">
        <v>188</v>
      </c>
      <c r="C248" s="35"/>
      <c r="G248" s="8"/>
      <c r="H248" s="269"/>
      <c r="I248" s="577"/>
      <c r="J248" s="577"/>
      <c r="K248" s="219"/>
      <c r="L248" s="219"/>
      <c r="M248" s="219"/>
    </row>
    <row r="249" spans="2:13" ht="15.75" thickBot="1" x14ac:dyDescent="0.3">
      <c r="B249" s="733" t="s">
        <v>95</v>
      </c>
      <c r="C249" s="733" t="s">
        <v>183</v>
      </c>
      <c r="D249" s="743" t="s">
        <v>184</v>
      </c>
      <c r="E249" s="743"/>
      <c r="F249" s="743"/>
      <c r="G249" s="8"/>
      <c r="H249" s="269"/>
      <c r="I249" s="577"/>
      <c r="J249" s="577"/>
      <c r="K249" s="219"/>
      <c r="L249" s="219"/>
      <c r="M249" s="219"/>
    </row>
    <row r="250" spans="2:13" ht="15.75" thickBot="1" x14ac:dyDescent="0.3">
      <c r="B250" s="733"/>
      <c r="C250" s="733"/>
      <c r="D250" s="475" t="s">
        <v>185</v>
      </c>
      <c r="E250" s="476" t="s">
        <v>186</v>
      </c>
      <c r="F250" s="476" t="s">
        <v>187</v>
      </c>
      <c r="G250" s="8"/>
      <c r="H250" s="298"/>
      <c r="I250" s="298"/>
      <c r="J250" s="269"/>
      <c r="K250" s="219"/>
      <c r="L250" s="219"/>
      <c r="M250" s="219"/>
    </row>
    <row r="251" spans="2:13" ht="15.75" thickBot="1" x14ac:dyDescent="0.3">
      <c r="B251" s="708" t="s">
        <v>455</v>
      </c>
      <c r="C251" s="414">
        <v>327517773</v>
      </c>
      <c r="D251" s="486">
        <v>115624109</v>
      </c>
      <c r="E251" s="487">
        <v>0</v>
      </c>
      <c r="F251" s="488">
        <f>+C251+D251-E251</f>
        <v>443141882</v>
      </c>
      <c r="G251" s="8"/>
      <c r="H251" s="298"/>
      <c r="I251" s="298"/>
      <c r="J251" s="269"/>
      <c r="K251" s="219"/>
      <c r="L251" s="219"/>
      <c r="M251" s="219"/>
    </row>
    <row r="252" spans="2:13" ht="15.75" thickBot="1" x14ac:dyDescent="0.3">
      <c r="B252" s="489" t="s">
        <v>488</v>
      </c>
      <c r="C252" s="482">
        <f>+C251</f>
        <v>327517773</v>
      </c>
      <c r="D252" s="483">
        <f>+D251</f>
        <v>115624109</v>
      </c>
      <c r="E252" s="484">
        <v>0</v>
      </c>
      <c r="F252" s="485">
        <f>+F251</f>
        <v>443141882</v>
      </c>
      <c r="G252" s="8"/>
      <c r="H252" s="8"/>
      <c r="I252" s="8"/>
    </row>
    <row r="253" spans="2:13" ht="15.75" thickBot="1" x14ac:dyDescent="0.3">
      <c r="B253" s="489" t="s">
        <v>452</v>
      </c>
      <c r="C253" s="482">
        <v>0</v>
      </c>
      <c r="D253" s="482">
        <f>+C252</f>
        <v>327517773</v>
      </c>
      <c r="E253" s="485">
        <v>0</v>
      </c>
      <c r="F253" s="485">
        <f>+D253</f>
        <v>327517773</v>
      </c>
      <c r="G253" s="8"/>
      <c r="H253" s="8"/>
      <c r="I253" s="8"/>
    </row>
    <row r="254" spans="2:13" x14ac:dyDescent="0.25">
      <c r="B254" s="35"/>
      <c r="C254" s="35"/>
      <c r="G254" s="8"/>
      <c r="H254" s="8"/>
      <c r="I254" s="8"/>
    </row>
    <row r="255" spans="2:13" x14ac:dyDescent="0.25">
      <c r="B255" s="740" t="s">
        <v>189</v>
      </c>
      <c r="C255" s="740"/>
      <c r="D255" s="740"/>
      <c r="E255" s="175"/>
      <c r="F255" s="175"/>
      <c r="G255" s="8"/>
      <c r="H255" s="8"/>
      <c r="I255" s="8"/>
    </row>
    <row r="256" spans="2:13" ht="15.75" thickBot="1" x14ac:dyDescent="0.3">
      <c r="B256" s="35"/>
      <c r="C256" s="35"/>
      <c r="D256" s="35"/>
      <c r="E256" s="175"/>
      <c r="F256" s="175"/>
      <c r="G256" s="8"/>
      <c r="H256" s="8"/>
      <c r="I256" s="8"/>
    </row>
    <row r="257" spans="2:9" ht="15.75" thickBot="1" x14ac:dyDescent="0.3">
      <c r="B257" s="741" t="s">
        <v>95</v>
      </c>
      <c r="C257" s="742" t="s">
        <v>184</v>
      </c>
      <c r="D257" s="742"/>
      <c r="E257" s="175"/>
      <c r="F257" s="175"/>
      <c r="G257" s="8"/>
      <c r="H257" s="8"/>
      <c r="I257" s="8"/>
    </row>
    <row r="258" spans="2:9" ht="15.75" thickBot="1" x14ac:dyDescent="0.3">
      <c r="B258" s="741"/>
      <c r="C258" s="494">
        <v>44104</v>
      </c>
      <c r="D258" s="494">
        <v>43830</v>
      </c>
      <c r="G258" s="8"/>
    </row>
    <row r="259" spans="2:9" x14ac:dyDescent="0.25">
      <c r="B259" s="492" t="s">
        <v>268</v>
      </c>
      <c r="C259" s="493">
        <v>0</v>
      </c>
      <c r="D259" s="462">
        <v>22071042</v>
      </c>
      <c r="F259" s="91"/>
      <c r="G259" s="8"/>
    </row>
    <row r="260" spans="2:9" hidden="1" x14ac:dyDescent="0.25">
      <c r="B260" s="490" t="s">
        <v>190</v>
      </c>
      <c r="C260" s="297">
        <v>0</v>
      </c>
      <c r="D260" s="416"/>
      <c r="F260" s="91"/>
      <c r="G260" s="8"/>
    </row>
    <row r="261" spans="2:9" x14ac:dyDescent="0.25">
      <c r="B261" s="490" t="s">
        <v>258</v>
      </c>
      <c r="C261" s="297">
        <v>426582892</v>
      </c>
      <c r="D261" s="491">
        <v>790947060</v>
      </c>
      <c r="F261" s="91"/>
      <c r="G261" s="8"/>
    </row>
    <row r="262" spans="2:9" x14ac:dyDescent="0.25">
      <c r="B262" s="490" t="s">
        <v>309</v>
      </c>
      <c r="C262" s="297">
        <v>250001</v>
      </c>
      <c r="D262" s="491">
        <v>94546606</v>
      </c>
      <c r="F262" s="91"/>
      <c r="G262" s="8"/>
    </row>
    <row r="263" spans="2:9" x14ac:dyDescent="0.25">
      <c r="B263" s="490" t="s">
        <v>191</v>
      </c>
      <c r="C263" s="297">
        <v>4165558</v>
      </c>
      <c r="D263" s="491">
        <v>11827302</v>
      </c>
      <c r="G263" s="8"/>
    </row>
    <row r="264" spans="2:9" ht="15.75" thickBot="1" x14ac:dyDescent="0.3">
      <c r="B264" s="490" t="s">
        <v>474</v>
      </c>
      <c r="C264" s="256">
        <v>24615602</v>
      </c>
      <c r="D264" s="491">
        <v>0</v>
      </c>
      <c r="G264" s="8"/>
    </row>
    <row r="265" spans="2:9" ht="15.75" hidden="1" thickBot="1" x14ac:dyDescent="0.3">
      <c r="B265" s="495" t="s">
        <v>310</v>
      </c>
      <c r="C265" s="464">
        <v>0</v>
      </c>
      <c r="D265" s="496">
        <v>0</v>
      </c>
      <c r="G265" s="8"/>
    </row>
    <row r="266" spans="2:9" ht="15.75" thickBot="1" x14ac:dyDescent="0.3">
      <c r="B266" s="497" t="s">
        <v>96</v>
      </c>
      <c r="C266" s="498">
        <f>SUM(C259:C265)</f>
        <v>455614053</v>
      </c>
      <c r="D266" s="498">
        <f>SUM(D259:D265)</f>
        <v>919392010</v>
      </c>
      <c r="E266" s="177"/>
      <c r="F266" s="178"/>
      <c r="G266" s="8"/>
      <c r="H266" s="8"/>
      <c r="I266" s="8"/>
    </row>
    <row r="267" spans="2:9" s="126" customFormat="1" x14ac:dyDescent="0.25">
      <c r="B267" s="131"/>
      <c r="C267" s="132"/>
      <c r="D267" s="132"/>
      <c r="E267" s="179"/>
      <c r="F267" s="180"/>
      <c r="G267" s="127"/>
      <c r="H267" s="127"/>
      <c r="I267" s="127"/>
    </row>
    <row r="268" spans="2:9" x14ac:dyDescent="0.25">
      <c r="B268" s="736" t="s">
        <v>456</v>
      </c>
      <c r="C268" s="736"/>
      <c r="D268" s="736"/>
      <c r="E268" s="174"/>
      <c r="F268" s="174"/>
      <c r="G268" s="57"/>
      <c r="H268" s="8"/>
      <c r="I268" s="8"/>
    </row>
    <row r="269" spans="2:9" ht="15.75" thickBot="1" x14ac:dyDescent="0.3">
      <c r="B269" s="227"/>
      <c r="C269" s="227"/>
      <c r="D269" s="227"/>
      <c r="E269" s="174"/>
      <c r="F269" s="174"/>
      <c r="G269" s="57"/>
      <c r="H269" s="8"/>
      <c r="I269" s="8"/>
    </row>
    <row r="270" spans="2:9" ht="19.5" customHeight="1" thickBot="1" x14ac:dyDescent="0.3">
      <c r="B270" s="499" t="s">
        <v>192</v>
      </c>
      <c r="C270" s="499" t="s">
        <v>312</v>
      </c>
      <c r="D270" s="499" t="s">
        <v>313</v>
      </c>
      <c r="G270" s="8"/>
    </row>
    <row r="271" spans="2:9" ht="17.100000000000001" customHeight="1" x14ac:dyDescent="0.25">
      <c r="B271" s="715" t="s">
        <v>468</v>
      </c>
      <c r="C271" s="716">
        <v>14565427975</v>
      </c>
      <c r="D271" s="717">
        <v>0</v>
      </c>
      <c r="G271" s="8"/>
    </row>
    <row r="272" spans="2:9" ht="17.100000000000001" customHeight="1" thickBot="1" x14ac:dyDescent="0.3">
      <c r="B272" s="712" t="s">
        <v>469</v>
      </c>
      <c r="C272" s="713">
        <f>18088000000+49466964</f>
        <v>18137466964</v>
      </c>
      <c r="D272" s="714">
        <v>0</v>
      </c>
      <c r="G272" s="8"/>
    </row>
    <row r="273" spans="2:9" ht="17.100000000000001" customHeight="1" thickBot="1" x14ac:dyDescent="0.3">
      <c r="B273" s="509" t="s">
        <v>488</v>
      </c>
      <c r="C273" s="310">
        <f>+C271+C272</f>
        <v>32702894939</v>
      </c>
      <c r="D273" s="310">
        <v>0</v>
      </c>
      <c r="G273" s="8"/>
    </row>
    <row r="274" spans="2:9" ht="17.100000000000001" customHeight="1" thickBot="1" x14ac:dyDescent="0.3">
      <c r="B274" s="509" t="s">
        <v>452</v>
      </c>
      <c r="C274" s="310">
        <v>0</v>
      </c>
      <c r="D274" s="310">
        <v>0</v>
      </c>
      <c r="G274" s="8"/>
    </row>
    <row r="275" spans="2:9" ht="17.100000000000001" customHeight="1" x14ac:dyDescent="0.25">
      <c r="B275" s="270"/>
      <c r="C275" s="271"/>
      <c r="D275" s="272"/>
      <c r="G275" s="8"/>
    </row>
    <row r="276" spans="2:9" x14ac:dyDescent="0.25">
      <c r="B276" s="740" t="s">
        <v>378</v>
      </c>
      <c r="C276" s="740"/>
      <c r="D276" s="740"/>
      <c r="E276" s="174"/>
      <c r="F276" s="174"/>
      <c r="G276" s="57"/>
      <c r="H276" s="8"/>
      <c r="I276" s="8"/>
    </row>
    <row r="277" spans="2:9" ht="15.75" thickBot="1" x14ac:dyDescent="0.3">
      <c r="B277" s="51"/>
      <c r="C277" s="51"/>
      <c r="D277" s="34"/>
      <c r="G277" s="8"/>
      <c r="H277" s="8"/>
      <c r="I277" s="8"/>
    </row>
    <row r="278" spans="2:9" ht="21" customHeight="1" thickBot="1" x14ac:dyDescent="0.3">
      <c r="B278" s="499" t="s">
        <v>95</v>
      </c>
      <c r="C278" s="499" t="s">
        <v>312</v>
      </c>
      <c r="D278" s="499" t="s">
        <v>313</v>
      </c>
      <c r="G278" s="8"/>
      <c r="H278" s="8"/>
      <c r="I278" s="8"/>
    </row>
    <row r="279" spans="2:9" ht="19.149999999999999" customHeight="1" thickBot="1" x14ac:dyDescent="0.3">
      <c r="B279" s="500" t="s">
        <v>306</v>
      </c>
      <c r="C279" s="501">
        <v>0</v>
      </c>
      <c r="D279" s="502">
        <v>0</v>
      </c>
      <c r="G279" s="8"/>
      <c r="H279" s="8"/>
      <c r="I279" s="8"/>
    </row>
    <row r="280" spans="2:9" s="89" customFormat="1" x14ac:dyDescent="0.25">
      <c r="B280" s="210"/>
      <c r="C280" s="147"/>
      <c r="D280" s="147"/>
      <c r="E280" s="171"/>
      <c r="F280" s="171"/>
      <c r="G280" s="33"/>
      <c r="H280" s="33"/>
      <c r="I280" s="33"/>
    </row>
    <row r="281" spans="2:9" s="89" customFormat="1" x14ac:dyDescent="0.25">
      <c r="B281" s="740" t="s">
        <v>379</v>
      </c>
      <c r="C281" s="740"/>
      <c r="D281" s="740"/>
      <c r="E281" s="211"/>
      <c r="F281" s="211"/>
      <c r="G281" s="212"/>
      <c r="H281" s="33"/>
      <c r="I281" s="33"/>
    </row>
    <row r="282" spans="2:9" ht="15.75" thickBot="1" x14ac:dyDescent="0.3">
      <c r="B282" s="51"/>
      <c r="C282" s="51"/>
      <c r="D282" s="34"/>
      <c r="G282" s="8"/>
      <c r="H282" s="8"/>
      <c r="I282" s="8"/>
    </row>
    <row r="283" spans="2:9" ht="21" customHeight="1" thickBot="1" x14ac:dyDescent="0.3">
      <c r="B283" s="499" t="s">
        <v>95</v>
      </c>
      <c r="C283" s="499" t="s">
        <v>312</v>
      </c>
      <c r="D283" s="499" t="s">
        <v>313</v>
      </c>
      <c r="G283" s="8"/>
      <c r="H283" s="8"/>
      <c r="I283" s="8"/>
    </row>
    <row r="284" spans="2:9" x14ac:dyDescent="0.25">
      <c r="B284" s="503" t="s">
        <v>311</v>
      </c>
      <c r="C284" s="504">
        <v>58324992</v>
      </c>
      <c r="D284" s="505">
        <v>0</v>
      </c>
      <c r="G284" s="8"/>
      <c r="H284" s="8"/>
      <c r="I284" s="8"/>
    </row>
    <row r="285" spans="2:9" ht="15.75" thickBot="1" x14ac:dyDescent="0.3">
      <c r="B285" s="506" t="s">
        <v>127</v>
      </c>
      <c r="C285" s="507">
        <v>7571248</v>
      </c>
      <c r="D285" s="508">
        <v>0</v>
      </c>
      <c r="G285" s="8"/>
      <c r="H285" s="8"/>
      <c r="I285" s="8"/>
    </row>
    <row r="286" spans="2:9" ht="15.75" thickBot="1" x14ac:dyDescent="0.3">
      <c r="B286" s="509" t="s">
        <v>488</v>
      </c>
      <c r="C286" s="310">
        <f>+C284+C285</f>
        <v>65896240</v>
      </c>
      <c r="D286" s="310">
        <v>0</v>
      </c>
      <c r="G286" s="8"/>
      <c r="H286" s="8"/>
      <c r="I286" s="8"/>
    </row>
    <row r="287" spans="2:9" ht="15.75" thickBot="1" x14ac:dyDescent="0.3">
      <c r="B287" s="509" t="s">
        <v>452</v>
      </c>
      <c r="C287" s="310">
        <v>29209612</v>
      </c>
      <c r="D287" s="310">
        <v>0</v>
      </c>
      <c r="G287" s="8"/>
      <c r="H287" s="8"/>
      <c r="I287" s="8"/>
    </row>
    <row r="288" spans="2:9" x14ac:dyDescent="0.25">
      <c r="B288" s="63"/>
      <c r="C288" s="63"/>
      <c r="D288" s="64"/>
      <c r="G288" s="8"/>
      <c r="H288" s="8"/>
      <c r="I288" s="8"/>
    </row>
    <row r="289" spans="2:9" x14ac:dyDescent="0.25">
      <c r="B289" s="736" t="s">
        <v>380</v>
      </c>
      <c r="C289" s="736"/>
      <c r="D289" s="736"/>
      <c r="E289" s="175"/>
      <c r="G289" s="8"/>
      <c r="H289" s="8"/>
      <c r="I289" s="8"/>
    </row>
    <row r="290" spans="2:9" ht="15.75" thickBot="1" x14ac:dyDescent="0.3">
      <c r="B290" s="227"/>
      <c r="C290" s="227"/>
      <c r="D290" s="227"/>
      <c r="E290" s="175"/>
      <c r="G290" s="8"/>
      <c r="H290" s="8"/>
      <c r="I290" s="8"/>
    </row>
    <row r="291" spans="2:9" ht="16.899999999999999" customHeight="1" thickBot="1" x14ac:dyDescent="0.3">
      <c r="B291" s="578" t="s">
        <v>192</v>
      </c>
      <c r="C291" s="578" t="s">
        <v>312</v>
      </c>
      <c r="D291" s="578" t="s">
        <v>313</v>
      </c>
      <c r="E291" s="174"/>
      <c r="F291" s="174"/>
      <c r="G291" s="57"/>
      <c r="H291" s="8"/>
      <c r="I291" s="8"/>
    </row>
    <row r="292" spans="2:9" ht="16.899999999999999" customHeight="1" thickBot="1" x14ac:dyDescent="0.3">
      <c r="B292" s="703" t="s">
        <v>340</v>
      </c>
      <c r="C292" s="704">
        <v>1449841</v>
      </c>
      <c r="D292" s="705">
        <v>0</v>
      </c>
      <c r="E292" s="174"/>
      <c r="F292" s="174"/>
      <c r="G292" s="57"/>
      <c r="H292" s="8"/>
      <c r="I292" s="8"/>
    </row>
    <row r="293" spans="2:9" ht="16.899999999999999" customHeight="1" thickBot="1" x14ac:dyDescent="0.3">
      <c r="B293" s="509" t="s">
        <v>488</v>
      </c>
      <c r="C293" s="310">
        <f>+C292</f>
        <v>1449841</v>
      </c>
      <c r="D293" s="310">
        <v>0</v>
      </c>
      <c r="E293" s="175"/>
      <c r="G293" s="8"/>
      <c r="H293" s="8"/>
      <c r="I293" s="8"/>
    </row>
    <row r="294" spans="2:9" ht="16.899999999999999" customHeight="1" thickBot="1" x14ac:dyDescent="0.3">
      <c r="B294" s="509" t="s">
        <v>452</v>
      </c>
      <c r="C294" s="310">
        <v>0</v>
      </c>
      <c r="D294" s="310">
        <v>0</v>
      </c>
      <c r="E294" s="175"/>
      <c r="G294" s="8"/>
      <c r="H294" s="8"/>
      <c r="I294" s="8"/>
    </row>
    <row r="295" spans="2:9" x14ac:dyDescent="0.25">
      <c r="B295" s="65"/>
      <c r="C295" s="65"/>
      <c r="D295" s="62"/>
      <c r="G295" s="8"/>
      <c r="H295" s="8"/>
      <c r="I295" s="8"/>
    </row>
    <row r="296" spans="2:9" hidden="1" x14ac:dyDescent="0.25">
      <c r="B296" s="736" t="s">
        <v>194</v>
      </c>
      <c r="C296" s="736"/>
      <c r="D296" s="736"/>
      <c r="G296" s="8"/>
      <c r="H296" s="8"/>
      <c r="I296" s="8"/>
    </row>
    <row r="297" spans="2:9" hidden="1" x14ac:dyDescent="0.25">
      <c r="B297" s="227"/>
      <c r="C297" s="227"/>
      <c r="D297" s="227"/>
      <c r="G297" s="8"/>
      <c r="H297" s="8"/>
      <c r="I297" s="8"/>
    </row>
    <row r="298" spans="2:9" hidden="1" x14ac:dyDescent="0.25">
      <c r="B298" s="226" t="s">
        <v>192</v>
      </c>
      <c r="C298" s="226" t="s">
        <v>312</v>
      </c>
      <c r="D298" s="226" t="s">
        <v>313</v>
      </c>
      <c r="E298" s="174"/>
      <c r="F298" s="174"/>
      <c r="G298" s="8"/>
      <c r="H298" s="8"/>
      <c r="I298" s="8"/>
    </row>
    <row r="299" spans="2:9" hidden="1" x14ac:dyDescent="0.25">
      <c r="B299" s="133" t="s">
        <v>306</v>
      </c>
      <c r="C299" s="134">
        <v>0</v>
      </c>
      <c r="D299" s="135">
        <v>0</v>
      </c>
      <c r="E299" s="174"/>
      <c r="F299" s="174"/>
      <c r="G299" s="8"/>
      <c r="H299" s="8"/>
      <c r="I299" s="8"/>
    </row>
    <row r="300" spans="2:9" hidden="1" x14ac:dyDescent="0.25">
      <c r="B300" s="262" t="s">
        <v>308</v>
      </c>
      <c r="C300" s="136">
        <v>0</v>
      </c>
      <c r="D300" s="136">
        <v>0</v>
      </c>
      <c r="G300" s="8"/>
      <c r="H300" s="8"/>
      <c r="I300" s="8"/>
    </row>
    <row r="301" spans="2:9" hidden="1" x14ac:dyDescent="0.25">
      <c r="B301" s="262" t="s">
        <v>307</v>
      </c>
      <c r="C301" s="136">
        <v>0</v>
      </c>
      <c r="D301" s="136">
        <v>0</v>
      </c>
      <c r="G301" s="8"/>
      <c r="H301" s="8"/>
      <c r="I301" s="8"/>
    </row>
    <row r="302" spans="2:9" x14ac:dyDescent="0.25">
      <c r="B302" s="61"/>
      <c r="C302" s="61"/>
      <c r="G302" s="8"/>
      <c r="H302" s="8"/>
      <c r="I302" s="8"/>
    </row>
    <row r="303" spans="2:9" x14ac:dyDescent="0.25">
      <c r="B303" s="736" t="s">
        <v>195</v>
      </c>
      <c r="C303" s="736"/>
      <c r="D303" s="736"/>
      <c r="E303" s="175"/>
      <c r="F303" s="175"/>
      <c r="G303" s="59"/>
      <c r="H303" s="59"/>
      <c r="I303" s="8"/>
    </row>
    <row r="304" spans="2:9" ht="15.75" thickBot="1" x14ac:dyDescent="0.3">
      <c r="B304" s="61"/>
      <c r="C304" s="61"/>
      <c r="D304" s="34"/>
      <c r="E304" s="175"/>
      <c r="F304" s="175"/>
      <c r="G304" s="59"/>
      <c r="H304" s="59"/>
      <c r="I304" s="8"/>
    </row>
    <row r="305" spans="2:10" ht="33.75" customHeight="1" thickBot="1" x14ac:dyDescent="0.3">
      <c r="B305" s="499" t="s">
        <v>196</v>
      </c>
      <c r="C305" s="499" t="s">
        <v>314</v>
      </c>
      <c r="D305" s="499" t="s">
        <v>198</v>
      </c>
      <c r="E305" s="168" t="s">
        <v>199</v>
      </c>
      <c r="F305" s="168" t="s">
        <v>200</v>
      </c>
      <c r="G305" s="499" t="s">
        <v>478</v>
      </c>
      <c r="H305" s="499" t="s">
        <v>433</v>
      </c>
      <c r="I305" s="8"/>
    </row>
    <row r="306" spans="2:10" ht="15.75" thickBot="1" x14ac:dyDescent="0.3">
      <c r="B306" s="510" t="s">
        <v>306</v>
      </c>
      <c r="C306" s="510" t="s">
        <v>306</v>
      </c>
      <c r="D306" s="510" t="s">
        <v>306</v>
      </c>
      <c r="E306" s="511" t="s">
        <v>306</v>
      </c>
      <c r="F306" s="511" t="s">
        <v>306</v>
      </c>
      <c r="G306" s="512">
        <v>0</v>
      </c>
      <c r="H306" s="513">
        <v>0</v>
      </c>
      <c r="I306" s="8"/>
    </row>
    <row r="307" spans="2:10" x14ac:dyDescent="0.25">
      <c r="B307" s="27"/>
      <c r="C307" s="27"/>
      <c r="D307" s="38"/>
      <c r="E307" s="91"/>
      <c r="F307" s="91"/>
      <c r="G307" s="5"/>
      <c r="H307" s="5"/>
      <c r="I307" s="5"/>
      <c r="J307" s="38"/>
    </row>
    <row r="308" spans="2:10" x14ac:dyDescent="0.25">
      <c r="B308" s="736" t="s">
        <v>201</v>
      </c>
      <c r="C308" s="736"/>
      <c r="D308" s="736"/>
      <c r="E308" s="181"/>
      <c r="F308" s="181"/>
      <c r="G308" s="24"/>
      <c r="H308" s="24"/>
      <c r="I308" s="5"/>
      <c r="J308" s="38"/>
    </row>
    <row r="309" spans="2:10" ht="15.75" thickBot="1" x14ac:dyDescent="0.3">
      <c r="B309" s="44"/>
      <c r="C309" s="44"/>
      <c r="D309" s="43"/>
      <c r="E309" s="182"/>
      <c r="F309" s="182"/>
      <c r="G309" s="5"/>
      <c r="H309" s="5"/>
      <c r="I309" s="5"/>
      <c r="J309" s="38"/>
    </row>
    <row r="310" spans="2:10" ht="39" thickBot="1" x14ac:dyDescent="0.3">
      <c r="B310" s="499" t="s">
        <v>152</v>
      </c>
      <c r="C310" s="499" t="s">
        <v>315</v>
      </c>
      <c r="D310" s="499" t="s">
        <v>202</v>
      </c>
      <c r="E310" s="168" t="s">
        <v>316</v>
      </c>
      <c r="F310" s="168" t="s">
        <v>317</v>
      </c>
      <c r="G310" s="5"/>
      <c r="H310" s="5"/>
      <c r="I310" s="5"/>
      <c r="J310" s="38"/>
    </row>
    <row r="311" spans="2:10" ht="15.75" thickBot="1" x14ac:dyDescent="0.3">
      <c r="B311" s="514" t="s">
        <v>306</v>
      </c>
      <c r="C311" s="515" t="s">
        <v>306</v>
      </c>
      <c r="D311" s="516" t="s">
        <v>306</v>
      </c>
      <c r="E311" s="517">
        <v>0</v>
      </c>
      <c r="F311" s="518">
        <v>0</v>
      </c>
      <c r="G311" s="5"/>
      <c r="H311" s="5"/>
      <c r="I311" s="5"/>
      <c r="J311" s="38"/>
    </row>
    <row r="312" spans="2:10" x14ac:dyDescent="0.25">
      <c r="B312" s="25"/>
      <c r="C312" s="25"/>
      <c r="D312" s="26"/>
      <c r="E312" s="183"/>
      <c r="F312" s="183"/>
      <c r="G312" s="5"/>
      <c r="H312" s="5"/>
      <c r="I312" s="5"/>
      <c r="J312" s="38"/>
    </row>
    <row r="313" spans="2:10" x14ac:dyDescent="0.25">
      <c r="B313" s="739" t="s">
        <v>203</v>
      </c>
      <c r="C313" s="739"/>
      <c r="D313" s="739"/>
      <c r="E313" s="154"/>
      <c r="F313" s="154"/>
      <c r="G313" s="154"/>
      <c r="H313" s="24"/>
      <c r="I313" s="5"/>
      <c r="J313" s="38"/>
    </row>
    <row r="314" spans="2:10" ht="15.75" thickBot="1" x14ac:dyDescent="0.3">
      <c r="B314" s="42"/>
      <c r="C314" s="42"/>
      <c r="D314" s="43"/>
      <c r="E314" s="91"/>
      <c r="F314" s="91"/>
      <c r="G314" s="91"/>
      <c r="H314" s="5"/>
      <c r="I314" s="5"/>
      <c r="J314" s="38"/>
    </row>
    <row r="315" spans="2:10" ht="22.5" customHeight="1" thickBot="1" x14ac:dyDescent="0.3">
      <c r="B315" s="499" t="s">
        <v>95</v>
      </c>
      <c r="C315" s="499" t="s">
        <v>319</v>
      </c>
      <c r="D315" s="499" t="s">
        <v>320</v>
      </c>
      <c r="E315" s="91"/>
      <c r="G315" s="91"/>
      <c r="H315" s="5"/>
      <c r="I315" s="5"/>
      <c r="J315" s="38"/>
    </row>
    <row r="316" spans="2:10" ht="15" customHeight="1" x14ac:dyDescent="0.25">
      <c r="B316" s="519" t="s">
        <v>457</v>
      </c>
      <c r="C316" s="520">
        <f>141467571+354690</f>
        <v>141822261</v>
      </c>
      <c r="D316" s="521">
        <v>0</v>
      </c>
      <c r="E316" s="91"/>
      <c r="G316" s="91"/>
      <c r="H316" s="5"/>
      <c r="I316" s="5"/>
      <c r="J316" s="38"/>
    </row>
    <row r="317" spans="2:10" ht="15" customHeight="1" x14ac:dyDescent="0.25">
      <c r="B317" s="522" t="s">
        <v>193</v>
      </c>
      <c r="C317" s="523">
        <v>295841323</v>
      </c>
      <c r="D317" s="524">
        <v>0</v>
      </c>
      <c r="E317" s="91"/>
      <c r="G317" s="91"/>
      <c r="H317" s="5"/>
      <c r="I317" s="5"/>
      <c r="J317" s="38"/>
    </row>
    <row r="318" spans="2:10" ht="15" customHeight="1" x14ac:dyDescent="0.25">
      <c r="B318" s="522" t="s">
        <v>458</v>
      </c>
      <c r="C318" s="523">
        <v>91826947</v>
      </c>
      <c r="D318" s="524">
        <v>0</v>
      </c>
      <c r="E318" s="91"/>
      <c r="G318" s="91"/>
      <c r="H318" s="5"/>
      <c r="I318" s="5"/>
      <c r="J318" s="38"/>
    </row>
    <row r="319" spans="2:10" ht="15" customHeight="1" x14ac:dyDescent="0.25">
      <c r="B319" s="522" t="s">
        <v>475</v>
      </c>
      <c r="C319" s="525">
        <v>-270511186</v>
      </c>
      <c r="D319" s="524"/>
      <c r="E319" s="91"/>
      <c r="G319" s="91"/>
      <c r="H319" s="5"/>
      <c r="I319" s="5"/>
      <c r="J319" s="38"/>
    </row>
    <row r="320" spans="2:10" ht="15" customHeight="1" x14ac:dyDescent="0.25">
      <c r="B320" s="522" t="s">
        <v>459</v>
      </c>
      <c r="C320" s="523">
        <v>55104021</v>
      </c>
      <c r="D320" s="524">
        <v>0</v>
      </c>
      <c r="E320" s="91"/>
      <c r="G320" s="91"/>
      <c r="H320" s="5"/>
      <c r="I320" s="5"/>
      <c r="J320" s="38"/>
    </row>
    <row r="321" spans="2:10" ht="15" hidden="1" customHeight="1" x14ac:dyDescent="0.25">
      <c r="B321" s="526" t="s">
        <v>85</v>
      </c>
      <c r="C321" s="523"/>
      <c r="D321" s="524">
        <v>0</v>
      </c>
      <c r="E321" s="91"/>
      <c r="G321" s="91"/>
      <c r="H321" s="5"/>
      <c r="I321" s="5"/>
      <c r="J321" s="38"/>
    </row>
    <row r="322" spans="2:10" ht="15" customHeight="1" thickBot="1" x14ac:dyDescent="0.3">
      <c r="B322" s="527" t="s">
        <v>318</v>
      </c>
      <c r="C322" s="528">
        <v>583646292</v>
      </c>
      <c r="D322" s="529">
        <v>0</v>
      </c>
      <c r="E322" s="91"/>
      <c r="F322" s="91"/>
      <c r="G322" s="91"/>
      <c r="H322" s="5"/>
      <c r="I322" s="5"/>
      <c r="J322" s="38"/>
    </row>
    <row r="323" spans="2:10" ht="15.75" thickBot="1" x14ac:dyDescent="0.3">
      <c r="B323" s="481" t="s">
        <v>488</v>
      </c>
      <c r="C323" s="341">
        <f>SUM(C316:C322)</f>
        <v>897729658</v>
      </c>
      <c r="D323" s="341">
        <v>0</v>
      </c>
      <c r="E323" s="91"/>
      <c r="F323" s="91"/>
      <c r="G323" s="91"/>
      <c r="H323" s="5"/>
      <c r="I323" s="5"/>
      <c r="J323" s="38"/>
    </row>
    <row r="324" spans="2:10" ht="15.75" thickBot="1" x14ac:dyDescent="0.3">
      <c r="B324" s="481" t="s">
        <v>452</v>
      </c>
      <c r="C324" s="341">
        <v>1732453771</v>
      </c>
      <c r="D324" s="310">
        <v>0</v>
      </c>
      <c r="E324" s="91"/>
      <c r="F324" s="91"/>
      <c r="G324" s="91"/>
      <c r="H324" s="220"/>
      <c r="I324" s="220"/>
      <c r="J324" s="221"/>
    </row>
    <row r="325" spans="2:10" x14ac:dyDescent="0.25">
      <c r="B325" s="21"/>
      <c r="C325" s="21"/>
      <c r="D325" s="38"/>
      <c r="E325" s="91"/>
      <c r="F325" s="91"/>
      <c r="G325" s="24"/>
      <c r="H325" s="222"/>
      <c r="I325" s="220"/>
      <c r="J325" s="221"/>
    </row>
    <row r="326" spans="2:10" x14ac:dyDescent="0.25">
      <c r="B326" s="21"/>
      <c r="C326" s="21"/>
      <c r="D326" s="38"/>
      <c r="E326" s="91"/>
      <c r="F326" s="91"/>
      <c r="G326" s="5"/>
      <c r="H326" s="220"/>
      <c r="I326" s="220"/>
      <c r="J326" s="221"/>
    </row>
    <row r="327" spans="2:10" x14ac:dyDescent="0.25">
      <c r="B327" s="736" t="s">
        <v>205</v>
      </c>
      <c r="C327" s="736"/>
      <c r="D327" s="736"/>
      <c r="E327" s="223" t="s">
        <v>206</v>
      </c>
      <c r="F327" s="223" t="s">
        <v>206</v>
      </c>
      <c r="G327" s="223" t="s">
        <v>206</v>
      </c>
      <c r="H327" s="220"/>
      <c r="I327" s="223" t="s">
        <v>206</v>
      </c>
      <c r="J327" s="221"/>
    </row>
    <row r="328" spans="2:10" ht="15.75" thickBot="1" x14ac:dyDescent="0.3">
      <c r="B328" s="44"/>
      <c r="C328" s="44"/>
      <c r="D328" s="43"/>
      <c r="E328" s="182"/>
      <c r="F328" s="182"/>
      <c r="G328" s="5"/>
      <c r="H328" s="220"/>
      <c r="I328" s="220"/>
      <c r="J328" s="221"/>
    </row>
    <row r="329" spans="2:10" ht="15.75" thickBot="1" x14ac:dyDescent="0.3">
      <c r="B329" s="733" t="s">
        <v>207</v>
      </c>
      <c r="C329" s="733" t="s">
        <v>197</v>
      </c>
      <c r="D329" s="733" t="s">
        <v>198</v>
      </c>
      <c r="E329" s="738" t="s">
        <v>208</v>
      </c>
      <c r="F329" s="738"/>
      <c r="G329" s="5"/>
      <c r="H329" s="5"/>
      <c r="I329" s="5"/>
      <c r="J329" s="38"/>
    </row>
    <row r="330" spans="2:10" ht="26.25" thickBot="1" x14ac:dyDescent="0.3">
      <c r="B330" s="733"/>
      <c r="C330" s="733"/>
      <c r="D330" s="733"/>
      <c r="E330" s="168" t="s">
        <v>321</v>
      </c>
      <c r="F330" s="168" t="s">
        <v>322</v>
      </c>
      <c r="G330" s="5"/>
      <c r="H330" s="5"/>
      <c r="I330" s="5"/>
      <c r="J330" s="38"/>
    </row>
    <row r="331" spans="2:10" x14ac:dyDescent="0.25">
      <c r="B331" s="589" t="s">
        <v>306</v>
      </c>
      <c r="C331" s="590" t="s">
        <v>306</v>
      </c>
      <c r="D331" s="590" t="s">
        <v>306</v>
      </c>
      <c r="E331" s="591">
        <v>0</v>
      </c>
      <c r="F331" s="592">
        <v>0</v>
      </c>
      <c r="G331" s="8"/>
      <c r="H331" s="8"/>
      <c r="I331" s="8"/>
    </row>
    <row r="332" spans="2:10" ht="15.75" thickBot="1" x14ac:dyDescent="0.3">
      <c r="B332" s="585" t="s">
        <v>96</v>
      </c>
      <c r="C332" s="586"/>
      <c r="D332" s="586"/>
      <c r="E332" s="587">
        <v>0</v>
      </c>
      <c r="F332" s="588">
        <v>0</v>
      </c>
      <c r="G332" s="8"/>
      <c r="H332" s="8"/>
      <c r="I332" s="8"/>
    </row>
    <row r="333" spans="2:10" x14ac:dyDescent="0.25">
      <c r="B333" s="28"/>
      <c r="C333" s="28"/>
      <c r="D333" s="25"/>
      <c r="E333" s="184"/>
      <c r="F333" s="184"/>
      <c r="G333" s="5"/>
      <c r="H333" s="5"/>
      <c r="I333" s="5"/>
      <c r="J333" s="38"/>
    </row>
    <row r="334" spans="2:10" x14ac:dyDescent="0.25">
      <c r="B334" s="27"/>
      <c r="C334" s="27"/>
      <c r="D334" s="38"/>
      <c r="E334" s="91"/>
      <c r="F334" s="91"/>
      <c r="G334" s="5"/>
      <c r="H334" s="5"/>
      <c r="I334" s="5"/>
      <c r="J334" s="38"/>
    </row>
    <row r="335" spans="2:10" x14ac:dyDescent="0.25">
      <c r="B335" s="736" t="s">
        <v>209</v>
      </c>
      <c r="C335" s="736"/>
      <c r="D335" s="736"/>
      <c r="E335" s="223" t="s">
        <v>206</v>
      </c>
      <c r="F335" s="223" t="s">
        <v>206</v>
      </c>
      <c r="G335" s="223" t="s">
        <v>206</v>
      </c>
      <c r="H335" s="5"/>
      <c r="I335" s="5"/>
      <c r="J335" s="38"/>
    </row>
    <row r="336" spans="2:10" ht="15.75" thickBot="1" x14ac:dyDescent="0.3">
      <c r="B336" s="44"/>
      <c r="C336" s="44"/>
      <c r="D336" s="43"/>
      <c r="E336" s="91"/>
      <c r="F336" s="91"/>
      <c r="G336" s="24"/>
      <c r="H336" s="24"/>
      <c r="I336" s="5"/>
      <c r="J336" s="38"/>
    </row>
    <row r="337" spans="2:10" ht="15.75" thickBot="1" x14ac:dyDescent="0.3">
      <c r="B337" s="499" t="s">
        <v>210</v>
      </c>
      <c r="C337" s="499" t="s">
        <v>314</v>
      </c>
      <c r="D337" s="499" t="s">
        <v>95</v>
      </c>
      <c r="E337" s="168" t="s">
        <v>211</v>
      </c>
      <c r="F337" s="168" t="s">
        <v>261</v>
      </c>
      <c r="H337" s="5"/>
      <c r="I337" s="5"/>
      <c r="J337" s="38"/>
    </row>
    <row r="338" spans="2:10" x14ac:dyDescent="0.25">
      <c r="B338" s="589" t="s">
        <v>306</v>
      </c>
      <c r="C338" s="590" t="s">
        <v>306</v>
      </c>
      <c r="D338" s="590" t="s">
        <v>306</v>
      </c>
      <c r="E338" s="593">
        <v>0</v>
      </c>
      <c r="F338" s="594">
        <v>0</v>
      </c>
      <c r="H338" s="8"/>
      <c r="I338" s="8"/>
      <c r="J338" s="8"/>
    </row>
    <row r="339" spans="2:10" ht="15.75" thickBot="1" x14ac:dyDescent="0.3">
      <c r="B339" s="595" t="s">
        <v>306</v>
      </c>
      <c r="C339" s="596" t="s">
        <v>306</v>
      </c>
      <c r="D339" s="596" t="s">
        <v>306</v>
      </c>
      <c r="E339" s="597">
        <v>0</v>
      </c>
      <c r="F339" s="598">
        <v>0</v>
      </c>
      <c r="H339" s="8"/>
      <c r="I339" s="8"/>
      <c r="J339" s="8"/>
    </row>
    <row r="340" spans="2:10" ht="15.75" thickBot="1" x14ac:dyDescent="0.3">
      <c r="B340" s="481" t="s">
        <v>488</v>
      </c>
      <c r="C340" s="481"/>
      <c r="D340" s="481"/>
      <c r="E340" s="599">
        <v>0</v>
      </c>
      <c r="F340" s="599">
        <v>0</v>
      </c>
      <c r="H340" s="8"/>
      <c r="I340" s="8"/>
      <c r="J340" s="8"/>
    </row>
    <row r="341" spans="2:10" ht="15.75" thickBot="1" x14ac:dyDescent="0.3">
      <c r="B341" s="481" t="s">
        <v>452</v>
      </c>
      <c r="C341" s="481"/>
      <c r="D341" s="481"/>
      <c r="E341" s="341">
        <v>0</v>
      </c>
      <c r="F341" s="600">
        <v>0</v>
      </c>
      <c r="H341" s="8"/>
      <c r="I341" s="8"/>
      <c r="J341" s="8"/>
    </row>
    <row r="342" spans="2:10" x14ac:dyDescent="0.25">
      <c r="B342" s="27"/>
      <c r="C342" s="27"/>
      <c r="D342" s="38"/>
      <c r="E342" s="91"/>
      <c r="F342" s="91"/>
      <c r="G342" s="5"/>
      <c r="H342" s="5"/>
      <c r="I342" s="5"/>
      <c r="J342" s="5"/>
    </row>
    <row r="343" spans="2:10" x14ac:dyDescent="0.25">
      <c r="B343" s="736" t="s">
        <v>212</v>
      </c>
      <c r="C343" s="736"/>
      <c r="D343" s="736"/>
      <c r="E343" s="7"/>
      <c r="F343" s="7"/>
      <c r="H343" s="5"/>
      <c r="I343" s="5"/>
      <c r="J343" s="5"/>
    </row>
    <row r="344" spans="2:10" ht="16.5" thickBot="1" x14ac:dyDescent="0.3">
      <c r="B344" s="44"/>
      <c r="C344" s="44"/>
      <c r="D344" s="43"/>
      <c r="E344" s="182"/>
      <c r="F344" s="182"/>
      <c r="G344" s="22"/>
      <c r="H344" s="5"/>
      <c r="I344" s="5"/>
      <c r="J344" s="5"/>
    </row>
    <row r="345" spans="2:10" ht="27" customHeight="1" thickBot="1" x14ac:dyDescent="0.3">
      <c r="B345" s="499" t="s">
        <v>95</v>
      </c>
      <c r="C345" s="499" t="s">
        <v>433</v>
      </c>
      <c r="D345" s="499" t="s">
        <v>185</v>
      </c>
      <c r="E345" s="168" t="s">
        <v>213</v>
      </c>
      <c r="F345" s="168" t="s">
        <v>478</v>
      </c>
      <c r="G345" s="22"/>
      <c r="H345" s="5"/>
      <c r="I345" s="5"/>
      <c r="J345" s="5"/>
    </row>
    <row r="346" spans="2:10" x14ac:dyDescent="0.25">
      <c r="B346" s="603" t="s">
        <v>214</v>
      </c>
      <c r="C346" s="604">
        <v>22000000000</v>
      </c>
      <c r="D346" s="604">
        <f>+F346-C346</f>
        <v>0</v>
      </c>
      <c r="E346" s="605">
        <v>0</v>
      </c>
      <c r="F346" s="606">
        <v>22000000000</v>
      </c>
      <c r="G346" s="74"/>
      <c r="H346" s="5"/>
      <c r="I346" s="5"/>
      <c r="J346" s="5"/>
    </row>
    <row r="347" spans="2:10" x14ac:dyDescent="0.25">
      <c r="B347" s="313" t="s">
        <v>215</v>
      </c>
      <c r="C347" s="137">
        <v>30347973</v>
      </c>
      <c r="D347" s="137">
        <f t="shared" ref="D347:D351" si="6">+F347-C347</f>
        <v>0</v>
      </c>
      <c r="E347" s="263">
        <v>0</v>
      </c>
      <c r="F347" s="601">
        <v>30347973</v>
      </c>
      <c r="G347" s="79"/>
      <c r="H347" s="5"/>
      <c r="I347" s="5"/>
      <c r="J347" s="5"/>
    </row>
    <row r="348" spans="2:10" x14ac:dyDescent="0.25">
      <c r="B348" s="602" t="s">
        <v>323</v>
      </c>
      <c r="C348" s="137">
        <v>100000</v>
      </c>
      <c r="D348" s="137">
        <f t="shared" si="6"/>
        <v>0</v>
      </c>
      <c r="E348" s="263">
        <v>0</v>
      </c>
      <c r="F348" s="601">
        <v>100000</v>
      </c>
      <c r="G348" s="74"/>
      <c r="H348" s="5"/>
      <c r="I348" s="5"/>
      <c r="J348" s="5"/>
    </row>
    <row r="349" spans="2:10" x14ac:dyDescent="0.25">
      <c r="B349" s="313" t="s">
        <v>216</v>
      </c>
      <c r="C349" s="137">
        <v>1043266173</v>
      </c>
      <c r="D349" s="137">
        <f t="shared" si="6"/>
        <v>440519321</v>
      </c>
      <c r="E349" s="263">
        <v>0</v>
      </c>
      <c r="F349" s="601">
        <v>1483785494</v>
      </c>
      <c r="G349" s="74"/>
      <c r="H349" s="5"/>
      <c r="I349" s="5"/>
      <c r="J349" s="5"/>
    </row>
    <row r="350" spans="2:10" x14ac:dyDescent="0.25">
      <c r="B350" s="313" t="s">
        <v>217</v>
      </c>
      <c r="C350" s="137">
        <v>12200185955</v>
      </c>
      <c r="D350" s="137">
        <f t="shared" si="6"/>
        <v>4169867099</v>
      </c>
      <c r="E350" s="263">
        <v>0</v>
      </c>
      <c r="F350" s="601">
        <v>16370053054</v>
      </c>
      <c r="G350" s="74"/>
      <c r="H350" s="5"/>
      <c r="I350" s="5"/>
      <c r="J350" s="5"/>
    </row>
    <row r="351" spans="2:10" x14ac:dyDescent="0.25">
      <c r="B351" s="313" t="s">
        <v>218</v>
      </c>
      <c r="C351" s="137">
        <v>35747498</v>
      </c>
      <c r="D351" s="137">
        <f t="shared" si="6"/>
        <v>0</v>
      </c>
      <c r="E351" s="263">
        <v>0</v>
      </c>
      <c r="F351" s="601">
        <v>35747498</v>
      </c>
      <c r="G351" s="74"/>
      <c r="H351" s="5"/>
      <c r="I351" s="5"/>
      <c r="J351" s="5"/>
    </row>
    <row r="352" spans="2:10" x14ac:dyDescent="0.25">
      <c r="B352" s="313" t="s">
        <v>219</v>
      </c>
      <c r="C352" s="137">
        <v>0</v>
      </c>
      <c r="D352" s="137">
        <v>0</v>
      </c>
      <c r="E352" s="263">
        <v>0</v>
      </c>
      <c r="F352" s="601">
        <v>0</v>
      </c>
      <c r="G352" s="74"/>
      <c r="H352" s="5"/>
      <c r="I352" s="5"/>
      <c r="J352" s="5"/>
    </row>
    <row r="353" spans="2:10" ht="15.75" thickBot="1" x14ac:dyDescent="0.3">
      <c r="B353" s="607" t="s">
        <v>220</v>
      </c>
      <c r="C353" s="608">
        <v>8810386420</v>
      </c>
      <c r="D353" s="608">
        <v>0</v>
      </c>
      <c r="E353" s="608">
        <f>+C353-F353</f>
        <v>3921340110</v>
      </c>
      <c r="F353" s="609">
        <v>4889046310</v>
      </c>
      <c r="G353" s="79"/>
      <c r="H353" s="5"/>
      <c r="I353" s="5"/>
      <c r="J353" s="5"/>
    </row>
    <row r="354" spans="2:10" ht="15.75" thickBot="1" x14ac:dyDescent="0.3">
      <c r="B354" s="111" t="s">
        <v>71</v>
      </c>
      <c r="C354" s="610">
        <f>SUM(C346:C353)</f>
        <v>44120034019</v>
      </c>
      <c r="D354" s="610">
        <f t="shared" ref="D354:F354" si="7">SUM(D346:D353)</f>
        <v>4610386420</v>
      </c>
      <c r="E354" s="610">
        <f t="shared" si="7"/>
        <v>3921340110</v>
      </c>
      <c r="F354" s="610">
        <f t="shared" si="7"/>
        <v>44809080329</v>
      </c>
      <c r="G354" s="74"/>
      <c r="H354" s="5"/>
      <c r="I354" s="5"/>
      <c r="J354" s="5"/>
    </row>
    <row r="355" spans="2:10" x14ac:dyDescent="0.25">
      <c r="B355" s="45"/>
      <c r="C355" s="45"/>
      <c r="D355" s="46"/>
      <c r="E355" s="185"/>
      <c r="F355" s="185"/>
      <c r="G355" s="5"/>
      <c r="H355" s="5"/>
      <c r="I355" s="67"/>
      <c r="J355" s="5"/>
    </row>
    <row r="356" spans="2:10" ht="15.75" thickBot="1" x14ac:dyDescent="0.3">
      <c r="B356" s="736" t="s">
        <v>221</v>
      </c>
      <c r="C356" s="736"/>
      <c r="D356" s="736"/>
      <c r="E356" s="182"/>
      <c r="F356" s="182"/>
      <c r="G356" s="29"/>
      <c r="H356" s="5"/>
      <c r="I356" s="5"/>
      <c r="J356" s="5"/>
    </row>
    <row r="357" spans="2:10" ht="26.25" thickBot="1" x14ac:dyDescent="0.3">
      <c r="B357" s="499" t="s">
        <v>157</v>
      </c>
      <c r="C357" s="499" t="s">
        <v>460</v>
      </c>
      <c r="D357" s="499" t="s">
        <v>185</v>
      </c>
      <c r="E357" s="168" t="s">
        <v>222</v>
      </c>
      <c r="F357" s="168" t="s">
        <v>490</v>
      </c>
      <c r="G357" s="29"/>
      <c r="H357" s="5"/>
      <c r="I357" s="5"/>
      <c r="J357" s="5"/>
    </row>
    <row r="358" spans="2:10" x14ac:dyDescent="0.25">
      <c r="B358" s="611" t="s">
        <v>223</v>
      </c>
      <c r="C358" s="612">
        <v>136321260</v>
      </c>
      <c r="D358" s="612">
        <v>0</v>
      </c>
      <c r="E358" s="331">
        <v>0</v>
      </c>
      <c r="F358" s="613">
        <v>136321260</v>
      </c>
      <c r="G358" s="29"/>
      <c r="H358" s="5"/>
      <c r="I358" s="5"/>
      <c r="J358" s="5"/>
    </row>
    <row r="359" spans="2:10" ht="16.5" thickBot="1" x14ac:dyDescent="0.3">
      <c r="B359" s="614" t="s">
        <v>224</v>
      </c>
      <c r="C359" s="135">
        <v>0</v>
      </c>
      <c r="D359" s="135">
        <v>0</v>
      </c>
      <c r="E359" s="615">
        <v>0</v>
      </c>
      <c r="F359" s="616">
        <v>0</v>
      </c>
      <c r="G359" s="22"/>
      <c r="H359" s="5"/>
      <c r="I359" s="5"/>
      <c r="J359" s="5"/>
    </row>
    <row r="360" spans="2:10" ht="16.5" thickBot="1" x14ac:dyDescent="0.3">
      <c r="B360" s="307" t="s">
        <v>71</v>
      </c>
      <c r="C360" s="310">
        <f>+C358</f>
        <v>136321260</v>
      </c>
      <c r="D360" s="310">
        <v>0</v>
      </c>
      <c r="E360" s="341">
        <v>0</v>
      </c>
      <c r="F360" s="341">
        <v>136321260</v>
      </c>
      <c r="G360" s="22"/>
      <c r="H360" s="5"/>
      <c r="I360" s="5"/>
      <c r="J360" s="5"/>
    </row>
    <row r="361" spans="2:10" ht="15.75" x14ac:dyDescent="0.25">
      <c r="B361" s="47"/>
      <c r="C361" s="47"/>
      <c r="D361" s="47"/>
      <c r="E361" s="186"/>
      <c r="F361" s="186"/>
      <c r="G361" s="22"/>
      <c r="H361" s="5"/>
      <c r="I361" s="5"/>
      <c r="J361" s="5"/>
    </row>
    <row r="362" spans="2:10" x14ac:dyDescent="0.25">
      <c r="B362" s="736" t="s">
        <v>225</v>
      </c>
      <c r="C362" s="736"/>
      <c r="D362" s="736"/>
      <c r="E362" s="187"/>
      <c r="F362" s="187"/>
      <c r="G362" s="30"/>
      <c r="H362" s="5"/>
      <c r="I362" s="5"/>
      <c r="J362" s="5"/>
    </row>
    <row r="363" spans="2:10" x14ac:dyDescent="0.25">
      <c r="B363" s="736" t="s">
        <v>461</v>
      </c>
      <c r="C363" s="736"/>
      <c r="D363" s="736"/>
      <c r="E363" s="188"/>
      <c r="F363" s="188"/>
      <c r="G363" s="30"/>
      <c r="H363" s="5"/>
      <c r="I363" s="5"/>
      <c r="J363" s="5"/>
    </row>
    <row r="364" spans="2:10" ht="15.75" thickBot="1" x14ac:dyDescent="0.3">
      <c r="B364" s="48"/>
      <c r="C364" s="48"/>
      <c r="D364" s="48"/>
      <c r="E364" s="188"/>
      <c r="F364" s="188"/>
      <c r="G364" s="31"/>
      <c r="H364" s="31"/>
      <c r="I364" s="5"/>
      <c r="J364" s="5"/>
    </row>
    <row r="365" spans="2:10" ht="15.75" thickBot="1" x14ac:dyDescent="0.3">
      <c r="B365" s="733" t="s">
        <v>72</v>
      </c>
      <c r="C365" s="734" t="s">
        <v>324</v>
      </c>
      <c r="D365" s="734"/>
      <c r="E365" s="188"/>
      <c r="F365" s="188"/>
      <c r="G365" s="31"/>
      <c r="H365" s="31"/>
      <c r="I365" s="5"/>
      <c r="J365" s="5"/>
    </row>
    <row r="366" spans="2:10" ht="15.75" thickBot="1" x14ac:dyDescent="0.3">
      <c r="B366" s="733"/>
      <c r="C366" s="617">
        <v>44104</v>
      </c>
      <c r="D366" s="617">
        <v>43738</v>
      </c>
      <c r="E366" s="91"/>
      <c r="F366" s="91"/>
      <c r="G366" s="31"/>
      <c r="H366" s="31"/>
      <c r="I366" s="5"/>
      <c r="J366" s="5"/>
    </row>
    <row r="367" spans="2:10" ht="19.899999999999999" customHeight="1" thickBot="1" x14ac:dyDescent="0.3">
      <c r="B367" s="707" t="s">
        <v>81</v>
      </c>
      <c r="C367" s="618">
        <v>1737237898</v>
      </c>
      <c r="D367" s="619">
        <v>1319592064</v>
      </c>
      <c r="E367" s="188"/>
      <c r="F367" s="188"/>
      <c r="G367" s="31"/>
      <c r="H367" s="31"/>
      <c r="I367" s="5"/>
      <c r="J367" s="5"/>
    </row>
    <row r="368" spans="2:10" ht="15.75" thickBot="1" x14ac:dyDescent="0.3">
      <c r="B368" s="531" t="s">
        <v>79</v>
      </c>
      <c r="C368" s="498">
        <f>+C367</f>
        <v>1737237898</v>
      </c>
      <c r="D368" s="498">
        <f>+D367</f>
        <v>1319592064</v>
      </c>
      <c r="E368" s="188"/>
      <c r="F368" s="188"/>
      <c r="G368" s="31"/>
      <c r="H368" s="31"/>
      <c r="I368" s="5"/>
      <c r="J368" s="5"/>
    </row>
    <row r="369" spans="2:10" ht="15.75" x14ac:dyDescent="0.25">
      <c r="B369" s="20"/>
      <c r="C369" s="20"/>
      <c r="D369" s="20"/>
      <c r="E369" s="188"/>
      <c r="F369" s="188"/>
      <c r="G369" s="31"/>
      <c r="H369" s="31"/>
      <c r="I369" s="5"/>
      <c r="J369" s="5"/>
    </row>
    <row r="370" spans="2:10" x14ac:dyDescent="0.25">
      <c r="B370" s="736" t="s">
        <v>462</v>
      </c>
      <c r="C370" s="736"/>
      <c r="D370" s="736"/>
      <c r="E370" s="188"/>
      <c r="F370" s="188"/>
      <c r="G370" s="5"/>
      <c r="H370" s="5"/>
      <c r="I370" s="5"/>
      <c r="J370" s="5"/>
    </row>
    <row r="371" spans="2:10" ht="15.75" thickBot="1" x14ac:dyDescent="0.3">
      <c r="B371" s="32"/>
      <c r="C371" s="32"/>
      <c r="D371" s="32"/>
      <c r="E371" s="188"/>
      <c r="F371" s="188"/>
      <c r="G371" s="31"/>
      <c r="H371" s="138"/>
      <c r="I371" s="8"/>
      <c r="J371" s="8"/>
    </row>
    <row r="372" spans="2:10" ht="15.75" thickBot="1" x14ac:dyDescent="0.3">
      <c r="B372" s="733" t="s">
        <v>95</v>
      </c>
      <c r="C372" s="734" t="s">
        <v>324</v>
      </c>
      <c r="D372" s="734"/>
      <c r="E372" s="188"/>
      <c r="F372" s="188"/>
      <c r="G372" s="31"/>
      <c r="H372" s="138"/>
      <c r="I372" s="8"/>
      <c r="J372" s="8"/>
    </row>
    <row r="373" spans="2:10" ht="15.75" thickBot="1" x14ac:dyDescent="0.3">
      <c r="B373" s="733"/>
      <c r="C373" s="617">
        <v>44104</v>
      </c>
      <c r="D373" s="617">
        <v>43738</v>
      </c>
      <c r="E373" s="91"/>
      <c r="F373" s="91"/>
      <c r="G373" s="31"/>
      <c r="H373" s="138"/>
      <c r="I373" s="8"/>
      <c r="J373" s="8"/>
    </row>
    <row r="374" spans="2:10" x14ac:dyDescent="0.25">
      <c r="B374" s="621" t="s">
        <v>74</v>
      </c>
      <c r="C374" s="620">
        <v>208074975</v>
      </c>
      <c r="D374" s="622">
        <v>523313787</v>
      </c>
      <c r="E374" s="91"/>
      <c r="F374" s="91"/>
      <c r="G374" s="31"/>
      <c r="H374" s="138"/>
      <c r="I374" s="8"/>
      <c r="J374" s="8"/>
    </row>
    <row r="375" spans="2:10" x14ac:dyDescent="0.25">
      <c r="B375" s="623" t="s">
        <v>76</v>
      </c>
      <c r="C375" s="140">
        <v>817661664</v>
      </c>
      <c r="D375" s="624">
        <v>778212292</v>
      </c>
      <c r="E375" s="91"/>
      <c r="F375" s="91"/>
      <c r="G375" s="5"/>
      <c r="H375" s="8"/>
      <c r="I375" s="8"/>
      <c r="J375" s="8"/>
    </row>
    <row r="376" spans="2:10" x14ac:dyDescent="0.25">
      <c r="B376" s="623" t="s">
        <v>77</v>
      </c>
      <c r="C376" s="140">
        <f>5622212661+41614145</f>
        <v>5663826806</v>
      </c>
      <c r="D376" s="624">
        <v>6905846762</v>
      </c>
      <c r="E376" s="91"/>
      <c r="F376" s="91"/>
      <c r="G376" s="5"/>
      <c r="H376" s="139"/>
      <c r="I376" s="8"/>
      <c r="J376" s="8"/>
    </row>
    <row r="377" spans="2:10" x14ac:dyDescent="0.25">
      <c r="B377" s="623" t="s">
        <v>78</v>
      </c>
      <c r="C377" s="140">
        <v>0</v>
      </c>
      <c r="D377" s="624">
        <v>4880170</v>
      </c>
      <c r="E377" s="91"/>
      <c r="F377" s="91"/>
      <c r="G377" s="5"/>
      <c r="H377" s="139"/>
      <c r="I377" s="8"/>
      <c r="J377" s="8"/>
    </row>
    <row r="378" spans="2:10" ht="15.75" thickBot="1" x14ac:dyDescent="0.3">
      <c r="B378" s="625" t="s">
        <v>463</v>
      </c>
      <c r="C378" s="626">
        <v>0</v>
      </c>
      <c r="D378" s="627">
        <v>75767202</v>
      </c>
      <c r="E378" s="91"/>
      <c r="F378" s="91"/>
      <c r="G378" s="91"/>
      <c r="H378" s="139"/>
      <c r="I378" s="8"/>
      <c r="J378" s="8"/>
    </row>
    <row r="379" spans="2:10" ht="15.75" thickBot="1" x14ac:dyDescent="0.3">
      <c r="B379" s="531" t="s">
        <v>79</v>
      </c>
      <c r="C379" s="498">
        <f>SUM(C374:C378)</f>
        <v>6689563445</v>
      </c>
      <c r="D379" s="498">
        <f>SUM(D374:D378)</f>
        <v>8288020213</v>
      </c>
      <c r="E379" s="91"/>
      <c r="F379" s="91"/>
      <c r="G379" s="5"/>
      <c r="H379" s="5"/>
      <c r="I379" s="5"/>
      <c r="J379" s="5"/>
    </row>
    <row r="380" spans="2:10" x14ac:dyDescent="0.25">
      <c r="J380" s="5"/>
    </row>
    <row r="381" spans="2:10" ht="15.75" x14ac:dyDescent="0.25">
      <c r="B381" s="737" t="s">
        <v>80</v>
      </c>
      <c r="C381" s="737"/>
      <c r="D381" s="737"/>
      <c r="J381" s="8"/>
    </row>
    <row r="382" spans="2:10" ht="15.75" thickBot="1" x14ac:dyDescent="0.3">
      <c r="J382" s="8"/>
    </row>
    <row r="383" spans="2:10" ht="15.75" thickBot="1" x14ac:dyDescent="0.3">
      <c r="B383" s="733" t="s">
        <v>95</v>
      </c>
      <c r="C383" s="734" t="s">
        <v>324</v>
      </c>
      <c r="D383" s="734"/>
      <c r="E383" s="188"/>
      <c r="F383" s="188"/>
      <c r="G383" s="31"/>
      <c r="H383" s="138"/>
      <c r="I383" s="8"/>
      <c r="J383" s="8"/>
    </row>
    <row r="384" spans="2:10" ht="15.75" thickBot="1" x14ac:dyDescent="0.3">
      <c r="B384" s="733"/>
      <c r="C384" s="617">
        <v>44104</v>
      </c>
      <c r="D384" s="617">
        <v>43738</v>
      </c>
      <c r="E384" s="91"/>
      <c r="F384" s="91"/>
      <c r="G384" s="31"/>
      <c r="H384" s="138"/>
      <c r="I384" s="8"/>
      <c r="J384" s="8"/>
    </row>
    <row r="385" spans="2:10" ht="18" customHeight="1" thickBot="1" x14ac:dyDescent="0.3">
      <c r="B385" s="628" t="s">
        <v>80</v>
      </c>
      <c r="C385" s="629">
        <v>0</v>
      </c>
      <c r="D385" s="630">
        <v>0</v>
      </c>
    </row>
    <row r="386" spans="2:10" ht="18" customHeight="1" thickBot="1" x14ac:dyDescent="0.3">
      <c r="B386" s="530" t="s">
        <v>79</v>
      </c>
      <c r="C386" s="498">
        <f>+C385</f>
        <v>0</v>
      </c>
      <c r="D386" s="498">
        <v>0</v>
      </c>
    </row>
    <row r="388" spans="2:10" ht="15.75" x14ac:dyDescent="0.25">
      <c r="B388" s="141" t="s">
        <v>226</v>
      </c>
      <c r="C388" s="141"/>
      <c r="D388" s="141"/>
    </row>
    <row r="390" spans="2:10" ht="16.5" thickBot="1" x14ac:dyDescent="0.3">
      <c r="B390" s="141" t="s">
        <v>510</v>
      </c>
      <c r="C390" s="141"/>
      <c r="D390" s="141"/>
    </row>
    <row r="391" spans="2:10" ht="15.75" thickBot="1" x14ac:dyDescent="0.3">
      <c r="B391" s="733" t="s">
        <v>95</v>
      </c>
      <c r="C391" s="734" t="s">
        <v>324</v>
      </c>
      <c r="D391" s="734"/>
      <c r="E391" s="188"/>
      <c r="F391" s="188"/>
      <c r="G391" s="31"/>
      <c r="H391" s="138"/>
      <c r="I391" s="8"/>
      <c r="J391" s="8"/>
    </row>
    <row r="392" spans="2:10" ht="15.75" thickBot="1" x14ac:dyDescent="0.3">
      <c r="B392" s="733"/>
      <c r="C392" s="617">
        <v>44104</v>
      </c>
      <c r="D392" s="617">
        <v>43738</v>
      </c>
      <c r="E392" s="91"/>
      <c r="F392" s="91"/>
      <c r="G392" s="31"/>
      <c r="H392" s="138"/>
      <c r="I392" s="8"/>
      <c r="J392" s="8"/>
    </row>
    <row r="393" spans="2:10" x14ac:dyDescent="0.25">
      <c r="B393" s="492" t="s">
        <v>82</v>
      </c>
      <c r="C393" s="634">
        <v>2530170</v>
      </c>
      <c r="D393" s="635">
        <v>2437560</v>
      </c>
    </row>
    <row r="394" spans="2:10" x14ac:dyDescent="0.25">
      <c r="B394" s="490" t="s">
        <v>108</v>
      </c>
      <c r="C394" s="264">
        <v>0</v>
      </c>
      <c r="D394" s="631">
        <v>45428180</v>
      </c>
    </row>
    <row r="395" spans="2:10" x14ac:dyDescent="0.25">
      <c r="B395" s="490" t="s">
        <v>107</v>
      </c>
      <c r="C395" s="264">
        <v>27276698</v>
      </c>
      <c r="D395" s="631">
        <v>25088086</v>
      </c>
    </row>
    <row r="396" spans="2:10" x14ac:dyDescent="0.25">
      <c r="B396" s="490" t="s">
        <v>109</v>
      </c>
      <c r="C396" s="264">
        <v>3336439</v>
      </c>
      <c r="D396" s="631">
        <v>2434167</v>
      </c>
    </row>
    <row r="397" spans="2:10" x14ac:dyDescent="0.25">
      <c r="B397" s="490" t="s">
        <v>385</v>
      </c>
      <c r="C397" s="264">
        <v>17715787</v>
      </c>
      <c r="D397" s="631">
        <v>62521095</v>
      </c>
    </row>
    <row r="398" spans="2:10" ht="15.75" thickBot="1" x14ac:dyDescent="0.3">
      <c r="B398" s="632" t="s">
        <v>329</v>
      </c>
      <c r="C398" s="142">
        <v>0</v>
      </c>
      <c r="D398" s="633">
        <v>0</v>
      </c>
    </row>
    <row r="399" spans="2:10" hidden="1" x14ac:dyDescent="0.25">
      <c r="B399" s="636" t="s">
        <v>330</v>
      </c>
      <c r="C399" s="637"/>
      <c r="D399" s="638">
        <v>0</v>
      </c>
    </row>
    <row r="400" spans="2:10" ht="15.75" thickBot="1" x14ac:dyDescent="0.3">
      <c r="B400" s="530" t="s">
        <v>96</v>
      </c>
      <c r="C400" s="639">
        <f>SUM(C393:C399)</f>
        <v>50859094</v>
      </c>
      <c r="D400" s="639">
        <f>SUM(D393:D399)</f>
        <v>137909088</v>
      </c>
    </row>
    <row r="401" spans="2:10" x14ac:dyDescent="0.25">
      <c r="B401" s="87"/>
      <c r="C401" s="50"/>
      <c r="D401" s="50"/>
    </row>
    <row r="402" spans="2:10" ht="16.5" thickBot="1" x14ac:dyDescent="0.3">
      <c r="B402" s="141" t="s">
        <v>511</v>
      </c>
      <c r="C402" s="141"/>
      <c r="D402" s="141"/>
    </row>
    <row r="403" spans="2:10" ht="15.75" thickBot="1" x14ac:dyDescent="0.3">
      <c r="B403" s="733" t="s">
        <v>95</v>
      </c>
      <c r="C403" s="734" t="s">
        <v>324</v>
      </c>
      <c r="D403" s="734"/>
      <c r="E403" s="188"/>
      <c r="F403" s="188"/>
      <c r="G403" s="31"/>
      <c r="H403" s="138"/>
      <c r="I403" s="8"/>
      <c r="J403" s="8"/>
    </row>
    <row r="404" spans="2:10" ht="15.75" thickBot="1" x14ac:dyDescent="0.3">
      <c r="B404" s="733"/>
      <c r="C404" s="617">
        <v>44104</v>
      </c>
      <c r="D404" s="617">
        <v>43738</v>
      </c>
      <c r="E404" s="91"/>
      <c r="F404" s="91"/>
      <c r="G404" s="31"/>
      <c r="H404" s="138"/>
      <c r="I404" s="8"/>
      <c r="J404" s="8"/>
    </row>
    <row r="405" spans="2:10" x14ac:dyDescent="0.25">
      <c r="B405" s="640" t="s">
        <v>106</v>
      </c>
      <c r="C405" s="634">
        <v>11434546</v>
      </c>
      <c r="D405" s="635">
        <v>7481819</v>
      </c>
      <c r="H405" s="162"/>
    </row>
    <row r="406" spans="2:10" ht="15.75" thickBot="1" x14ac:dyDescent="0.3">
      <c r="B406" s="641" t="s">
        <v>83</v>
      </c>
      <c r="C406" s="642">
        <v>26700999</v>
      </c>
      <c r="D406" s="643">
        <v>454545</v>
      </c>
    </row>
    <row r="407" spans="2:10" ht="15.75" thickBot="1" x14ac:dyDescent="0.3">
      <c r="B407" s="530" t="s">
        <v>96</v>
      </c>
      <c r="C407" s="639">
        <f>SUM(C405:C406)</f>
        <v>38135545</v>
      </c>
      <c r="D407" s="639">
        <f>SUM(D405:D406)</f>
        <v>7936364</v>
      </c>
    </row>
    <row r="408" spans="2:10" s="87" customFormat="1" x14ac:dyDescent="0.25">
      <c r="C408" s="50"/>
      <c r="D408" s="50"/>
      <c r="E408" s="170"/>
      <c r="F408" s="170"/>
    </row>
    <row r="409" spans="2:10" ht="16.5" thickBot="1" x14ac:dyDescent="0.3">
      <c r="B409" s="141" t="s">
        <v>512</v>
      </c>
      <c r="C409" s="141"/>
      <c r="D409" s="141"/>
    </row>
    <row r="410" spans="2:10" ht="15.75" thickBot="1" x14ac:dyDescent="0.3">
      <c r="B410" s="733" t="s">
        <v>95</v>
      </c>
      <c r="C410" s="734" t="s">
        <v>324</v>
      </c>
      <c r="D410" s="734"/>
      <c r="E410" s="188"/>
      <c r="F410" s="188"/>
      <c r="G410" s="31"/>
      <c r="H410" s="138"/>
      <c r="I410" s="8"/>
      <c r="J410" s="8"/>
    </row>
    <row r="411" spans="2:10" ht="15.75" thickBot="1" x14ac:dyDescent="0.3">
      <c r="B411" s="733"/>
      <c r="C411" s="617">
        <v>44104</v>
      </c>
      <c r="D411" s="617">
        <v>43738</v>
      </c>
      <c r="E411" s="91"/>
      <c r="F411" s="91"/>
      <c r="G411" s="31"/>
      <c r="H411" s="138"/>
      <c r="I411" s="8"/>
      <c r="J411" s="8"/>
    </row>
    <row r="412" spans="2:10" x14ac:dyDescent="0.25">
      <c r="B412" s="492" t="s">
        <v>256</v>
      </c>
      <c r="C412" s="634">
        <v>119000000</v>
      </c>
      <c r="D412" s="635">
        <v>96500000</v>
      </c>
      <c r="E412" s="91"/>
      <c r="F412" s="91"/>
      <c r="G412" s="31"/>
      <c r="H412" s="138"/>
      <c r="I412" s="8"/>
      <c r="J412" s="8"/>
    </row>
    <row r="413" spans="2:10" x14ac:dyDescent="0.25">
      <c r="B413" s="490" t="s">
        <v>331</v>
      </c>
      <c r="C413" s="264">
        <v>779250316</v>
      </c>
      <c r="D413" s="631">
        <v>609259700</v>
      </c>
      <c r="E413" s="91"/>
      <c r="F413" s="91"/>
      <c r="G413" s="31"/>
      <c r="H413" s="138"/>
      <c r="I413" s="8"/>
      <c r="J413" s="8"/>
    </row>
    <row r="414" spans="2:10" x14ac:dyDescent="0.25">
      <c r="B414" s="490" t="s">
        <v>93</v>
      </c>
      <c r="C414" s="264">
        <v>1283492758</v>
      </c>
      <c r="D414" s="631">
        <v>921901204</v>
      </c>
      <c r="E414" s="91"/>
      <c r="F414" s="91"/>
      <c r="G414" s="31"/>
      <c r="H414" s="138"/>
      <c r="I414" s="8"/>
      <c r="J414" s="8"/>
    </row>
    <row r="415" spans="2:10" hidden="1" x14ac:dyDescent="0.25">
      <c r="B415" s="490" t="s">
        <v>104</v>
      </c>
      <c r="C415" s="264"/>
      <c r="D415" s="631"/>
      <c r="E415" s="91"/>
      <c r="F415" s="91"/>
      <c r="G415" s="31"/>
      <c r="H415" s="138"/>
      <c r="I415" s="8"/>
      <c r="J415" s="8"/>
    </row>
    <row r="416" spans="2:10" x14ac:dyDescent="0.25">
      <c r="B416" s="490" t="s">
        <v>87</v>
      </c>
      <c r="C416" s="264">
        <v>106957729</v>
      </c>
      <c r="D416" s="631">
        <v>76825100</v>
      </c>
      <c r="E416" s="91"/>
      <c r="F416" s="91"/>
      <c r="G416" s="31"/>
      <c r="H416" s="138"/>
      <c r="I416" s="8"/>
      <c r="J416" s="8"/>
    </row>
    <row r="417" spans="2:10" x14ac:dyDescent="0.25">
      <c r="B417" s="490" t="s">
        <v>94</v>
      </c>
      <c r="C417" s="264">
        <v>216243005</v>
      </c>
      <c r="D417" s="631">
        <v>154177526</v>
      </c>
      <c r="E417" s="91"/>
      <c r="F417" s="91"/>
      <c r="G417" s="31"/>
      <c r="H417" s="138"/>
      <c r="I417" s="8"/>
      <c r="J417" s="8"/>
    </row>
    <row r="418" spans="2:10" x14ac:dyDescent="0.25">
      <c r="B418" s="490" t="s">
        <v>89</v>
      </c>
      <c r="C418" s="264">
        <v>315605405</v>
      </c>
      <c r="D418" s="631">
        <v>632523025</v>
      </c>
      <c r="E418" s="91"/>
      <c r="F418" s="91"/>
      <c r="G418" s="31"/>
      <c r="H418" s="138"/>
      <c r="I418" s="8"/>
      <c r="J418" s="8"/>
    </row>
    <row r="419" spans="2:10" x14ac:dyDescent="0.25">
      <c r="B419" s="490" t="s">
        <v>332</v>
      </c>
      <c r="C419" s="264">
        <v>64937526</v>
      </c>
      <c r="D419" s="631">
        <v>50771642</v>
      </c>
      <c r="E419" s="91"/>
      <c r="F419" s="91"/>
      <c r="G419" s="31"/>
      <c r="H419" s="138"/>
      <c r="I419" s="8"/>
      <c r="J419" s="8"/>
    </row>
    <row r="420" spans="2:10" x14ac:dyDescent="0.25">
      <c r="B420" s="490" t="s">
        <v>85</v>
      </c>
      <c r="C420" s="264">
        <v>46452814</v>
      </c>
      <c r="D420" s="631">
        <v>21250955</v>
      </c>
      <c r="E420" s="91"/>
      <c r="F420" s="91"/>
      <c r="G420" s="31"/>
      <c r="H420" s="138"/>
      <c r="I420" s="8"/>
      <c r="J420" s="8"/>
    </row>
    <row r="421" spans="2:10" x14ac:dyDescent="0.25">
      <c r="B421" s="490" t="s">
        <v>277</v>
      </c>
      <c r="C421" s="264">
        <v>19609000</v>
      </c>
      <c r="D421" s="631">
        <v>29772312</v>
      </c>
      <c r="E421" s="91"/>
      <c r="F421" s="91"/>
      <c r="G421" s="31"/>
      <c r="H421" s="138"/>
      <c r="I421" s="8"/>
      <c r="J421" s="8"/>
    </row>
    <row r="422" spans="2:10" x14ac:dyDescent="0.25">
      <c r="B422" s="490" t="s">
        <v>326</v>
      </c>
      <c r="C422" s="264">
        <v>627091</v>
      </c>
      <c r="D422" s="631">
        <v>8580512</v>
      </c>
      <c r="E422" s="91"/>
      <c r="F422" s="91"/>
      <c r="G422" s="31"/>
      <c r="H422" s="138"/>
      <c r="I422" s="8"/>
      <c r="J422" s="8"/>
    </row>
    <row r="423" spans="2:10" x14ac:dyDescent="0.25">
      <c r="B423" s="490" t="s">
        <v>90</v>
      </c>
      <c r="C423" s="264">
        <v>26000000</v>
      </c>
      <c r="D423" s="631">
        <v>0</v>
      </c>
    </row>
    <row r="424" spans="2:10" x14ac:dyDescent="0.25">
      <c r="B424" s="490" t="s">
        <v>276</v>
      </c>
      <c r="C424" s="264">
        <v>86044999</v>
      </c>
      <c r="D424" s="631">
        <v>105308292</v>
      </c>
    </row>
    <row r="425" spans="2:10" x14ac:dyDescent="0.25">
      <c r="B425" s="490" t="s">
        <v>333</v>
      </c>
      <c r="C425" s="264">
        <v>17385678</v>
      </c>
      <c r="D425" s="631">
        <v>7500000</v>
      </c>
    </row>
    <row r="426" spans="2:10" x14ac:dyDescent="0.25">
      <c r="B426" s="490" t="s">
        <v>334</v>
      </c>
      <c r="C426" s="264">
        <v>4500000</v>
      </c>
      <c r="D426" s="631">
        <v>2500000</v>
      </c>
    </row>
    <row r="427" spans="2:10" x14ac:dyDescent="0.25">
      <c r="B427" s="490" t="s">
        <v>105</v>
      </c>
      <c r="C427" s="264">
        <v>9675745</v>
      </c>
      <c r="D427" s="631">
        <v>15242500</v>
      </c>
    </row>
    <row r="428" spans="2:10" x14ac:dyDescent="0.25">
      <c r="B428" s="490" t="s">
        <v>100</v>
      </c>
      <c r="C428" s="264">
        <v>11925688</v>
      </c>
      <c r="D428" s="631">
        <v>6587533</v>
      </c>
    </row>
    <row r="429" spans="2:10" x14ac:dyDescent="0.25">
      <c r="B429" s="490" t="s">
        <v>86</v>
      </c>
      <c r="C429" s="264">
        <v>409091</v>
      </c>
      <c r="D429" s="631">
        <v>409091</v>
      </c>
    </row>
    <row r="430" spans="2:10" x14ac:dyDescent="0.25">
      <c r="B430" s="490" t="s">
        <v>101</v>
      </c>
      <c r="C430" s="264">
        <f>27652906+5909090</f>
        <v>33561996</v>
      </c>
      <c r="D430" s="631">
        <v>29874524</v>
      </c>
      <c r="G430" s="38"/>
      <c r="H430" s="38"/>
    </row>
    <row r="431" spans="2:10" x14ac:dyDescent="0.25">
      <c r="B431" s="490" t="s">
        <v>99</v>
      </c>
      <c r="C431" s="264">
        <v>24978404</v>
      </c>
      <c r="D431" s="631">
        <v>31402745</v>
      </c>
      <c r="G431" s="38"/>
      <c r="H431" s="38"/>
    </row>
    <row r="432" spans="2:10" x14ac:dyDescent="0.25">
      <c r="B432" s="490" t="s">
        <v>476</v>
      </c>
      <c r="C432" s="264">
        <v>20566903</v>
      </c>
      <c r="D432" s="631">
        <v>0</v>
      </c>
      <c r="G432" s="38"/>
      <c r="H432" s="38"/>
    </row>
    <row r="433" spans="2:8" x14ac:dyDescent="0.25">
      <c r="B433" s="490" t="s">
        <v>102</v>
      </c>
      <c r="C433" s="264">
        <v>6745727</v>
      </c>
      <c r="D433" s="631">
        <v>13702727</v>
      </c>
      <c r="G433" s="38"/>
      <c r="H433" s="38"/>
    </row>
    <row r="434" spans="2:8" x14ac:dyDescent="0.25">
      <c r="B434" s="490" t="s">
        <v>88</v>
      </c>
      <c r="C434" s="264">
        <v>7102236</v>
      </c>
      <c r="D434" s="631">
        <v>9068528</v>
      </c>
      <c r="G434" s="38"/>
      <c r="H434" s="38"/>
    </row>
    <row r="435" spans="2:8" hidden="1" x14ac:dyDescent="0.25">
      <c r="B435" s="490" t="s">
        <v>103</v>
      </c>
      <c r="C435" s="264">
        <v>0</v>
      </c>
      <c r="D435" s="631">
        <v>0</v>
      </c>
      <c r="G435" s="38"/>
      <c r="H435" s="38"/>
    </row>
    <row r="436" spans="2:8" x14ac:dyDescent="0.25">
      <c r="B436" s="490" t="s">
        <v>84</v>
      </c>
      <c r="C436" s="264">
        <f>26948605+50000+72259</f>
        <v>27070864</v>
      </c>
      <c r="D436" s="631">
        <v>48282565</v>
      </c>
      <c r="G436" s="91"/>
      <c r="H436" s="38"/>
    </row>
    <row r="437" spans="2:8" hidden="1" x14ac:dyDescent="0.25">
      <c r="B437" s="490" t="s">
        <v>471</v>
      </c>
      <c r="C437" s="264">
        <v>0</v>
      </c>
      <c r="D437" s="631"/>
      <c r="G437" s="38"/>
      <c r="H437" s="38"/>
    </row>
    <row r="438" spans="2:8" hidden="1" x14ac:dyDescent="0.25">
      <c r="B438" s="490" t="s">
        <v>328</v>
      </c>
      <c r="C438" s="264"/>
      <c r="D438" s="631"/>
      <c r="G438" s="38"/>
      <c r="H438" s="38"/>
    </row>
    <row r="439" spans="2:8" x14ac:dyDescent="0.25">
      <c r="B439" s="490" t="s">
        <v>327</v>
      </c>
      <c r="C439" s="264">
        <v>0</v>
      </c>
      <c r="D439" s="631">
        <v>217500</v>
      </c>
    </row>
    <row r="440" spans="2:8" x14ac:dyDescent="0.25">
      <c r="B440" s="490" t="s">
        <v>470</v>
      </c>
      <c r="C440" s="264">
        <v>27141780</v>
      </c>
      <c r="D440" s="631">
        <v>10954061</v>
      </c>
    </row>
    <row r="441" spans="2:8" x14ac:dyDescent="0.25">
      <c r="B441" s="490" t="s">
        <v>508</v>
      </c>
      <c r="C441" s="264">
        <v>36752621</v>
      </c>
      <c r="D441" s="631">
        <v>55148198</v>
      </c>
      <c r="G441" s="162"/>
    </row>
    <row r="442" spans="2:8" ht="15.75" thickBot="1" x14ac:dyDescent="0.3">
      <c r="B442" s="495" t="s">
        <v>325</v>
      </c>
      <c r="C442" s="642">
        <v>41432292</v>
      </c>
      <c r="D442" s="644">
        <v>1945455</v>
      </c>
    </row>
    <row r="443" spans="2:8" ht="15.75" thickBot="1" x14ac:dyDescent="0.3">
      <c r="B443" s="530" t="s">
        <v>79</v>
      </c>
      <c r="C443" s="639">
        <f>SUM(C412:C442)</f>
        <v>3333469668</v>
      </c>
      <c r="D443" s="639">
        <f>SUM(D412:D442)</f>
        <v>2939705695</v>
      </c>
      <c r="G443" s="38"/>
      <c r="H443" s="16"/>
    </row>
    <row r="444" spans="2:8" x14ac:dyDescent="0.25">
      <c r="G444" s="38"/>
      <c r="H444" s="38"/>
    </row>
    <row r="445" spans="2:8" x14ac:dyDescent="0.25">
      <c r="B445" s="87"/>
      <c r="C445" s="50"/>
      <c r="D445" s="50"/>
      <c r="F445" s="91"/>
      <c r="G445" s="38"/>
      <c r="H445" s="38"/>
    </row>
    <row r="446" spans="2:8" x14ac:dyDescent="0.25">
      <c r="B446" s="736" t="s">
        <v>227</v>
      </c>
      <c r="C446" s="736"/>
      <c r="D446" s="736"/>
      <c r="F446" s="91"/>
      <c r="G446" s="38"/>
      <c r="H446" s="38"/>
    </row>
    <row r="447" spans="2:8" ht="12" customHeight="1" x14ac:dyDescent="0.25">
      <c r="F447" s="91"/>
      <c r="G447" s="38"/>
      <c r="H447" s="38"/>
    </row>
    <row r="448" spans="2:8" x14ac:dyDescent="0.25">
      <c r="B448" s="6" t="s">
        <v>21</v>
      </c>
      <c r="F448" s="91"/>
      <c r="G448" s="38"/>
      <c r="H448" s="38"/>
    </row>
    <row r="449" spans="2:10" ht="6.6" customHeight="1" thickBot="1" x14ac:dyDescent="0.3">
      <c r="G449" s="38"/>
      <c r="H449" s="38"/>
    </row>
    <row r="450" spans="2:10" ht="15.75" thickBot="1" x14ac:dyDescent="0.3">
      <c r="B450" s="733" t="s">
        <v>95</v>
      </c>
      <c r="C450" s="734" t="s">
        <v>324</v>
      </c>
      <c r="D450" s="734"/>
      <c r="E450" s="188"/>
      <c r="F450" s="188"/>
      <c r="G450" s="31"/>
      <c r="H450" s="138"/>
      <c r="I450" s="8"/>
      <c r="J450" s="8"/>
    </row>
    <row r="451" spans="2:10" ht="15.75" thickBot="1" x14ac:dyDescent="0.3">
      <c r="B451" s="733"/>
      <c r="C451" s="617">
        <v>44104</v>
      </c>
      <c r="D451" s="617">
        <v>43738</v>
      </c>
      <c r="E451" s="91"/>
      <c r="F451" s="91"/>
      <c r="G451" s="31"/>
      <c r="H451" s="138"/>
      <c r="I451" s="8"/>
      <c r="J451" s="8"/>
    </row>
    <row r="452" spans="2:10" x14ac:dyDescent="0.25">
      <c r="B452" s="409" t="s">
        <v>97</v>
      </c>
      <c r="C452" s="650">
        <f>+C453</f>
        <v>1590348</v>
      </c>
      <c r="D452" s="651">
        <f>+D453</f>
        <v>12163295</v>
      </c>
      <c r="F452" s="91"/>
      <c r="G452" s="38"/>
      <c r="H452" s="38"/>
    </row>
    <row r="453" spans="2:10" x14ac:dyDescent="0.25">
      <c r="B453" s="490" t="s">
        <v>70</v>
      </c>
      <c r="C453" s="264">
        <v>1590348</v>
      </c>
      <c r="D453" s="631">
        <v>12163295</v>
      </c>
      <c r="F453" s="91"/>
      <c r="G453" s="38"/>
      <c r="H453" s="38"/>
    </row>
    <row r="454" spans="2:10" x14ac:dyDescent="0.25">
      <c r="B454" s="645" t="s">
        <v>98</v>
      </c>
      <c r="C454" s="581">
        <f>SUM(C455:C456)</f>
        <v>21595735</v>
      </c>
      <c r="D454" s="646">
        <f>+D455</f>
        <v>17202871</v>
      </c>
      <c r="F454" s="91"/>
      <c r="G454" s="5"/>
      <c r="H454" s="5"/>
      <c r="I454" s="5"/>
    </row>
    <row r="455" spans="2:10" x14ac:dyDescent="0.25">
      <c r="B455" s="490" t="s">
        <v>91</v>
      </c>
      <c r="C455" s="264">
        <v>9950460</v>
      </c>
      <c r="D455" s="631">
        <v>17202871</v>
      </c>
      <c r="F455" s="91"/>
      <c r="G455" s="5"/>
      <c r="H455" s="5"/>
      <c r="I455" s="5"/>
    </row>
    <row r="456" spans="2:10" ht="15.75" thickBot="1" x14ac:dyDescent="0.3">
      <c r="B456" s="647" t="s">
        <v>509</v>
      </c>
      <c r="C456" s="648">
        <v>11645275</v>
      </c>
      <c r="D456" s="649">
        <v>17202871</v>
      </c>
      <c r="F456" s="91"/>
      <c r="G456" s="5"/>
      <c r="H456" s="5"/>
      <c r="I456" s="5"/>
    </row>
    <row r="457" spans="2:10" x14ac:dyDescent="0.25">
      <c r="F457" s="91"/>
      <c r="G457" s="5"/>
      <c r="H457" s="5"/>
      <c r="I457" s="5"/>
    </row>
    <row r="458" spans="2:10" x14ac:dyDescent="0.25">
      <c r="F458" s="91"/>
      <c r="G458" s="5"/>
      <c r="H458" s="5"/>
      <c r="I458" s="5"/>
    </row>
    <row r="459" spans="2:10" x14ac:dyDescent="0.25">
      <c r="F459" s="91"/>
      <c r="G459" s="5"/>
      <c r="H459" s="5"/>
      <c r="I459" s="5"/>
    </row>
    <row r="460" spans="2:10" x14ac:dyDescent="0.25">
      <c r="B460" s="6" t="s">
        <v>228</v>
      </c>
      <c r="F460" s="91"/>
      <c r="G460" s="5"/>
      <c r="H460" s="5"/>
      <c r="I460" s="5"/>
    </row>
    <row r="461" spans="2:10" ht="15.75" thickBot="1" x14ac:dyDescent="0.3">
      <c r="B461" s="6" t="s">
        <v>335</v>
      </c>
      <c r="F461" s="91"/>
      <c r="G461" s="5"/>
      <c r="H461" s="5"/>
      <c r="I461" s="5"/>
    </row>
    <row r="462" spans="2:10" ht="15.75" thickBot="1" x14ac:dyDescent="0.3">
      <c r="B462" s="733" t="s">
        <v>95</v>
      </c>
      <c r="C462" s="734" t="s">
        <v>324</v>
      </c>
      <c r="D462" s="734"/>
      <c r="E462" s="188"/>
      <c r="F462" s="188"/>
      <c r="G462" s="31"/>
      <c r="H462" s="138"/>
      <c r="I462" s="8"/>
      <c r="J462" s="8"/>
    </row>
    <row r="463" spans="2:10" ht="15.75" thickBot="1" x14ac:dyDescent="0.3">
      <c r="B463" s="733"/>
      <c r="C463" s="617">
        <v>44104</v>
      </c>
      <c r="D463" s="617">
        <v>43738</v>
      </c>
      <c r="E463" s="91"/>
      <c r="F463" s="91"/>
      <c r="G463" s="31"/>
      <c r="H463" s="138"/>
      <c r="I463" s="8"/>
      <c r="J463" s="8"/>
    </row>
    <row r="464" spans="2:10" x14ac:dyDescent="0.25">
      <c r="B464" s="492" t="s">
        <v>75</v>
      </c>
      <c r="C464" s="634">
        <f>607762811+69154288</f>
        <v>676917099</v>
      </c>
      <c r="D464" s="635">
        <v>308463130</v>
      </c>
      <c r="F464" s="91"/>
      <c r="G464" s="5"/>
      <c r="H464" s="5"/>
      <c r="I464" s="5"/>
    </row>
    <row r="465" spans="1:10" ht="15.75" thickBot="1" x14ac:dyDescent="0.3">
      <c r="B465" s="495" t="s">
        <v>73</v>
      </c>
      <c r="C465" s="642">
        <f>82079192+243485961+129876230</f>
        <v>455441383</v>
      </c>
      <c r="D465" s="643">
        <v>718305796</v>
      </c>
      <c r="F465" s="91"/>
      <c r="G465" s="5"/>
      <c r="H465" s="5"/>
      <c r="I465" s="5"/>
    </row>
    <row r="466" spans="1:10" ht="15.75" thickBot="1" x14ac:dyDescent="0.3">
      <c r="B466" s="531" t="s">
        <v>79</v>
      </c>
      <c r="C466" s="498">
        <f>SUM(C464:C465)</f>
        <v>1132358482</v>
      </c>
      <c r="D466" s="498">
        <f>SUM(D464:D465)</f>
        <v>1026768926</v>
      </c>
      <c r="F466" s="91"/>
      <c r="G466" s="5"/>
      <c r="H466" s="5"/>
      <c r="I466" s="5"/>
    </row>
    <row r="467" spans="1:10" s="119" customFormat="1" x14ac:dyDescent="0.25">
      <c r="B467" s="143"/>
      <c r="C467" s="144"/>
      <c r="D467" s="144"/>
      <c r="E467" s="189"/>
      <c r="F467" s="190"/>
      <c r="G467" s="145"/>
      <c r="H467" s="145"/>
      <c r="I467" s="145"/>
    </row>
    <row r="468" spans="1:10" s="119" customFormat="1" ht="15.75" thickBot="1" x14ac:dyDescent="0.3">
      <c r="B468" s="143" t="s">
        <v>336</v>
      </c>
      <c r="C468" s="144"/>
      <c r="D468" s="144"/>
      <c r="E468" s="189"/>
      <c r="F468" s="190"/>
      <c r="G468" s="145"/>
      <c r="H468" s="145"/>
      <c r="I468" s="145"/>
    </row>
    <row r="469" spans="1:10" ht="15.75" thickBot="1" x14ac:dyDescent="0.3">
      <c r="B469" s="733" t="s">
        <v>95</v>
      </c>
      <c r="C469" s="734" t="s">
        <v>324</v>
      </c>
      <c r="D469" s="734"/>
      <c r="E469" s="188"/>
      <c r="F469" s="188"/>
      <c r="G469" s="31"/>
      <c r="H469" s="138"/>
      <c r="I469" s="8"/>
      <c r="J469" s="8"/>
    </row>
    <row r="470" spans="1:10" ht="15.75" thickBot="1" x14ac:dyDescent="0.3">
      <c r="B470" s="733"/>
      <c r="C470" s="617">
        <v>44104</v>
      </c>
      <c r="D470" s="617">
        <v>43738</v>
      </c>
      <c r="E470" s="91"/>
      <c r="F470" s="91"/>
      <c r="G470" s="31"/>
      <c r="H470" s="138"/>
      <c r="I470" s="8"/>
      <c r="J470" s="8"/>
    </row>
    <row r="471" spans="1:10" x14ac:dyDescent="0.25">
      <c r="B471" s="492" t="s">
        <v>92</v>
      </c>
      <c r="C471" s="634">
        <v>167142345</v>
      </c>
      <c r="D471" s="635">
        <v>22380523</v>
      </c>
      <c r="F471" s="91"/>
      <c r="G471" s="5"/>
      <c r="H471" s="5"/>
      <c r="I471" s="5"/>
    </row>
    <row r="472" spans="1:10" ht="15.75" thickBot="1" x14ac:dyDescent="0.3">
      <c r="B472" s="495" t="s">
        <v>337</v>
      </c>
      <c r="C472" s="642">
        <v>612974886</v>
      </c>
      <c r="D472" s="643">
        <v>0</v>
      </c>
      <c r="F472" s="91"/>
      <c r="G472" s="5"/>
      <c r="H472" s="5"/>
      <c r="I472" s="5"/>
    </row>
    <row r="473" spans="1:10" ht="15.75" thickBot="1" x14ac:dyDescent="0.3">
      <c r="B473" s="531" t="s">
        <v>79</v>
      </c>
      <c r="C473" s="498">
        <f>SUM(C471:C472)</f>
        <v>780117231</v>
      </c>
      <c r="D473" s="498">
        <f>SUM(D471:D472)</f>
        <v>22380523</v>
      </c>
      <c r="F473" s="91"/>
      <c r="G473" s="5"/>
      <c r="H473" s="5"/>
      <c r="I473" s="5"/>
    </row>
    <row r="474" spans="1:10" x14ac:dyDescent="0.25">
      <c r="F474" s="91"/>
      <c r="G474" s="5"/>
      <c r="H474" s="5"/>
      <c r="I474" s="5"/>
    </row>
    <row r="475" spans="1:10" x14ac:dyDescent="0.25">
      <c r="F475" s="91"/>
      <c r="G475" s="5"/>
      <c r="H475" s="5"/>
      <c r="I475" s="5"/>
    </row>
    <row r="476" spans="1:10" ht="15.75" x14ac:dyDescent="0.25">
      <c r="B476" s="6" t="s">
        <v>229</v>
      </c>
      <c r="C476" s="23"/>
      <c r="D476" s="23"/>
      <c r="F476" s="91"/>
      <c r="G476" s="5"/>
      <c r="H476" s="5"/>
      <c r="I476" s="5"/>
    </row>
    <row r="477" spans="1:10" ht="16.5" thickBot="1" x14ac:dyDescent="0.3">
      <c r="A477" s="7" t="s">
        <v>338</v>
      </c>
      <c r="B477" s="6"/>
      <c r="C477" s="23"/>
      <c r="D477" s="23"/>
      <c r="F477" s="91"/>
      <c r="G477" s="5"/>
      <c r="H477" s="5"/>
      <c r="I477" s="5"/>
    </row>
    <row r="478" spans="1:10" ht="15.75" thickBot="1" x14ac:dyDescent="0.3">
      <c r="B478" s="733" t="s">
        <v>95</v>
      </c>
      <c r="C478" s="734" t="s">
        <v>324</v>
      </c>
      <c r="D478" s="734"/>
      <c r="E478" s="188"/>
      <c r="F478" s="188"/>
      <c r="G478" s="31"/>
      <c r="H478" s="138"/>
      <c r="I478" s="8"/>
      <c r="J478" s="8"/>
    </row>
    <row r="479" spans="1:10" ht="15.75" thickBot="1" x14ac:dyDescent="0.3">
      <c r="B479" s="733"/>
      <c r="C479" s="617">
        <v>44104</v>
      </c>
      <c r="D479" s="617">
        <v>43738</v>
      </c>
      <c r="E479" s="91"/>
      <c r="F479" s="91"/>
      <c r="G479" s="31"/>
      <c r="H479" s="138"/>
      <c r="I479" s="8"/>
      <c r="J479" s="8"/>
    </row>
    <row r="480" spans="1:10" ht="15.75" thickBot="1" x14ac:dyDescent="0.3">
      <c r="B480" s="440" t="s">
        <v>464</v>
      </c>
      <c r="C480" s="652">
        <v>0</v>
      </c>
      <c r="D480" s="583">
        <v>0</v>
      </c>
      <c r="F480" s="91"/>
      <c r="G480" s="5"/>
      <c r="H480" s="5"/>
      <c r="I480" s="5"/>
    </row>
    <row r="481" spans="1:10" ht="15.75" thickBot="1" x14ac:dyDescent="0.3">
      <c r="B481" s="307" t="s">
        <v>71</v>
      </c>
      <c r="C481" s="310">
        <f>+C480</f>
        <v>0</v>
      </c>
      <c r="D481" s="310">
        <f>+D480</f>
        <v>0</v>
      </c>
      <c r="F481" s="91"/>
      <c r="G481" s="5"/>
      <c r="H481" s="5"/>
      <c r="I481" s="5"/>
    </row>
    <row r="482" spans="1:10" s="89" customFormat="1" x14ac:dyDescent="0.25">
      <c r="B482" s="146"/>
      <c r="C482" s="147"/>
      <c r="D482" s="147"/>
      <c r="E482" s="171"/>
      <c r="F482" s="160"/>
      <c r="G482" s="148"/>
      <c r="H482" s="148"/>
      <c r="I482" s="148"/>
    </row>
    <row r="483" spans="1:10" s="119" customFormat="1" ht="15.75" thickBot="1" x14ac:dyDescent="0.3">
      <c r="A483" s="119" t="s">
        <v>339</v>
      </c>
      <c r="B483" s="146"/>
      <c r="C483" s="147"/>
      <c r="D483" s="147"/>
      <c r="E483" s="189"/>
      <c r="F483" s="190"/>
      <c r="G483" s="145"/>
      <c r="H483" s="145"/>
      <c r="I483" s="145"/>
    </row>
    <row r="484" spans="1:10" ht="15.75" thickBot="1" x14ac:dyDescent="0.3">
      <c r="B484" s="733" t="s">
        <v>95</v>
      </c>
      <c r="C484" s="734" t="s">
        <v>324</v>
      </c>
      <c r="D484" s="734"/>
      <c r="E484" s="188"/>
      <c r="F484" s="188"/>
      <c r="G484" s="31"/>
      <c r="H484" s="138"/>
      <c r="I484" s="8"/>
      <c r="J484" s="8"/>
    </row>
    <row r="485" spans="1:10" ht="15.75" thickBot="1" x14ac:dyDescent="0.3">
      <c r="B485" s="733"/>
      <c r="C485" s="617">
        <v>44104</v>
      </c>
      <c r="D485" s="617">
        <v>43738</v>
      </c>
      <c r="E485" s="91"/>
      <c r="F485" s="91"/>
      <c r="G485" s="31"/>
      <c r="H485" s="138"/>
      <c r="I485" s="8"/>
      <c r="J485" s="8"/>
    </row>
    <row r="486" spans="1:10" ht="15.75" thickBot="1" x14ac:dyDescent="0.3">
      <c r="B486" s="653" t="s">
        <v>306</v>
      </c>
      <c r="C486" s="654">
        <v>0</v>
      </c>
      <c r="D486" s="655">
        <v>0</v>
      </c>
      <c r="F486" s="91"/>
      <c r="G486" s="5"/>
      <c r="H486" s="5"/>
      <c r="I486" s="5"/>
    </row>
    <row r="487" spans="1:10" x14ac:dyDescent="0.25">
      <c r="F487" s="91"/>
      <c r="G487" s="5"/>
      <c r="H487" s="5"/>
      <c r="I487" s="5"/>
    </row>
    <row r="488" spans="1:10" x14ac:dyDescent="0.25">
      <c r="F488" s="91"/>
      <c r="G488" s="5"/>
      <c r="H488" s="5"/>
      <c r="I488" s="5"/>
    </row>
    <row r="489" spans="1:10" x14ac:dyDescent="0.25">
      <c r="B489" s="35" t="s">
        <v>230</v>
      </c>
      <c r="C489" s="35"/>
      <c r="D489" s="34"/>
      <c r="E489" s="175"/>
      <c r="G489" s="8"/>
      <c r="H489" s="8"/>
      <c r="I489" s="8"/>
    </row>
    <row r="490" spans="1:10" x14ac:dyDescent="0.25">
      <c r="B490" s="34"/>
      <c r="C490" s="34"/>
      <c r="D490" s="34"/>
      <c r="E490" s="175"/>
      <c r="G490" s="8"/>
      <c r="H490" s="8"/>
      <c r="I490" s="8"/>
      <c r="J490" s="38"/>
    </row>
    <row r="491" spans="1:10" x14ac:dyDescent="0.25">
      <c r="B491" s="34" t="s">
        <v>231</v>
      </c>
      <c r="C491" s="265" t="s">
        <v>465</v>
      </c>
      <c r="D491" s="34"/>
      <c r="E491" s="175"/>
      <c r="G491" s="36"/>
      <c r="H491" s="8"/>
      <c r="I491" s="8"/>
      <c r="J491" s="38"/>
    </row>
    <row r="492" spans="1:10" ht="19.149999999999999" customHeight="1" x14ac:dyDescent="0.25">
      <c r="B492" s="34" t="s">
        <v>232</v>
      </c>
      <c r="C492" s="265" t="s">
        <v>465</v>
      </c>
      <c r="D492" s="34"/>
      <c r="E492" s="175"/>
      <c r="G492" s="33"/>
      <c r="H492" s="8"/>
      <c r="I492" s="8"/>
      <c r="J492" s="38"/>
    </row>
    <row r="493" spans="1:10" ht="15.75" thickBot="1" x14ac:dyDescent="0.3">
      <c r="B493" s="37" t="s">
        <v>233</v>
      </c>
      <c r="C493" s="265"/>
      <c r="D493" s="34"/>
      <c r="G493" s="8"/>
      <c r="H493" s="8"/>
      <c r="I493" s="8"/>
      <c r="J493" s="38"/>
    </row>
    <row r="494" spans="1:10" ht="15.75" thickBot="1" x14ac:dyDescent="0.3">
      <c r="B494" s="499" t="s">
        <v>234</v>
      </c>
      <c r="C494" s="499" t="s">
        <v>266</v>
      </c>
      <c r="D494" s="168" t="s">
        <v>236</v>
      </c>
      <c r="E494" s="499" t="s">
        <v>235</v>
      </c>
      <c r="G494" s="8"/>
      <c r="H494" s="8"/>
      <c r="I494" s="8"/>
      <c r="J494" s="38"/>
    </row>
    <row r="495" spans="1:10" s="232" customFormat="1" ht="49.15" customHeight="1" thickBot="1" x14ac:dyDescent="0.3">
      <c r="B495" s="656" t="s">
        <v>265</v>
      </c>
      <c r="C495" s="657" t="s">
        <v>466</v>
      </c>
      <c r="D495" s="658" t="s">
        <v>467</v>
      </c>
      <c r="E495" s="659">
        <v>528140500</v>
      </c>
      <c r="F495" s="266"/>
      <c r="G495" s="267"/>
      <c r="H495" s="267"/>
      <c r="I495" s="267"/>
      <c r="J495" s="268"/>
    </row>
    <row r="496" spans="1:10" x14ac:dyDescent="0.25">
      <c r="B496" s="37"/>
      <c r="C496" s="37"/>
      <c r="D496" s="34"/>
      <c r="E496" s="175"/>
      <c r="F496" s="175"/>
      <c r="G496" s="8"/>
      <c r="H496" s="8"/>
      <c r="I496" s="8"/>
      <c r="J496" s="38"/>
    </row>
    <row r="497" spans="2:10" x14ac:dyDescent="0.25">
      <c r="B497" s="35" t="s">
        <v>237</v>
      </c>
      <c r="C497" s="35"/>
      <c r="D497" s="34"/>
      <c r="E497" s="175"/>
      <c r="F497" s="175"/>
      <c r="G497" s="8"/>
      <c r="H497" s="8"/>
      <c r="I497" s="8"/>
      <c r="J497" s="38"/>
    </row>
    <row r="498" spans="2:10" ht="32.25" customHeight="1" x14ac:dyDescent="0.25">
      <c r="B498" s="735" t="s">
        <v>238</v>
      </c>
      <c r="C498" s="735"/>
      <c r="D498" s="735"/>
      <c r="E498" s="735"/>
      <c r="G498" s="8"/>
      <c r="H498" s="8"/>
      <c r="I498" s="8"/>
      <c r="J498" s="38"/>
    </row>
    <row r="499" spans="2:10" x14ac:dyDescent="0.25">
      <c r="B499" s="34"/>
      <c r="C499" s="34"/>
      <c r="D499" s="34"/>
      <c r="E499" s="175"/>
      <c r="G499" s="8"/>
      <c r="H499" s="8"/>
      <c r="I499" s="8"/>
      <c r="J499" s="38"/>
    </row>
    <row r="500" spans="2:10" x14ac:dyDescent="0.25">
      <c r="B500" s="35" t="s">
        <v>239</v>
      </c>
      <c r="C500" s="35"/>
      <c r="D500" s="34"/>
      <c r="E500" s="175"/>
      <c r="G500" s="8"/>
      <c r="H500" s="8"/>
      <c r="I500" s="8"/>
      <c r="J500" s="38"/>
    </row>
    <row r="501" spans="2:10" x14ac:dyDescent="0.25">
      <c r="B501" s="34" t="s">
        <v>240</v>
      </c>
      <c r="C501" s="34"/>
      <c r="D501" s="34"/>
      <c r="E501" s="175"/>
      <c r="G501" s="8"/>
      <c r="H501" s="8"/>
      <c r="I501" s="8"/>
      <c r="J501" s="38"/>
    </row>
    <row r="502" spans="2:10" x14ac:dyDescent="0.25">
      <c r="B502" s="34"/>
      <c r="C502" s="34"/>
      <c r="D502" s="34"/>
      <c r="E502" s="175"/>
      <c r="G502" s="8"/>
      <c r="H502" s="8"/>
      <c r="I502" s="8"/>
      <c r="J502" s="38"/>
    </row>
    <row r="503" spans="2:10" x14ac:dyDescent="0.25">
      <c r="B503" s="35" t="s">
        <v>241</v>
      </c>
      <c r="C503" s="35"/>
      <c r="D503" s="34"/>
      <c r="E503" s="175"/>
      <c r="G503" s="8"/>
      <c r="H503" s="8"/>
      <c r="I503" s="8"/>
      <c r="J503" s="38"/>
    </row>
    <row r="504" spans="2:10" x14ac:dyDescent="0.25">
      <c r="B504" s="34" t="s">
        <v>242</v>
      </c>
      <c r="C504" s="34"/>
      <c r="D504" s="34"/>
      <c r="E504" s="175"/>
      <c r="G504" s="8"/>
      <c r="H504" s="8"/>
      <c r="I504" s="8"/>
      <c r="J504" s="38"/>
    </row>
    <row r="505" spans="2:10" x14ac:dyDescent="0.25">
      <c r="B505" s="34"/>
      <c r="C505" s="34"/>
      <c r="D505" s="34"/>
      <c r="E505" s="175"/>
      <c r="G505" s="8"/>
      <c r="H505" s="8"/>
      <c r="I505" s="8"/>
      <c r="J505" s="38"/>
    </row>
    <row r="506" spans="2:10" x14ac:dyDescent="0.25">
      <c r="B506" s="35" t="s">
        <v>243</v>
      </c>
      <c r="C506" s="35"/>
      <c r="D506" s="34"/>
      <c r="E506" s="175"/>
      <c r="G506" s="8"/>
      <c r="H506" s="8"/>
      <c r="I506" s="8"/>
      <c r="J506" s="38"/>
    </row>
    <row r="507" spans="2:10" x14ac:dyDescent="0.25">
      <c r="B507" s="34" t="s">
        <v>242</v>
      </c>
      <c r="C507" s="34"/>
      <c r="D507" s="34"/>
      <c r="E507" s="175"/>
      <c r="F507" s="172"/>
      <c r="G507" s="8"/>
      <c r="H507" s="8"/>
      <c r="I507" s="8"/>
      <c r="J507" s="38"/>
    </row>
    <row r="508" spans="2:10" x14ac:dyDescent="0.25">
      <c r="B508" s="34"/>
      <c r="C508" s="34"/>
      <c r="D508" s="34"/>
      <c r="E508" s="175"/>
      <c r="G508" s="8"/>
      <c r="H508" s="8"/>
      <c r="I508" s="8"/>
      <c r="J508" s="38"/>
    </row>
    <row r="509" spans="2:10" x14ac:dyDescent="0.25">
      <c r="B509" s="35" t="s">
        <v>244</v>
      </c>
      <c r="C509" s="35"/>
      <c r="D509" s="34"/>
      <c r="E509" s="175"/>
      <c r="G509" s="8"/>
      <c r="H509" s="8"/>
      <c r="I509" s="8"/>
      <c r="J509" s="38"/>
    </row>
    <row r="510" spans="2:10" x14ac:dyDescent="0.25">
      <c r="B510" s="34" t="s">
        <v>245</v>
      </c>
      <c r="C510" s="34"/>
      <c r="D510" s="34"/>
      <c r="E510" s="172"/>
      <c r="F510" s="172"/>
      <c r="G510" s="8"/>
      <c r="H510" s="8"/>
      <c r="I510" s="8"/>
      <c r="J510" s="38"/>
    </row>
    <row r="511" spans="2:10" x14ac:dyDescent="0.25">
      <c r="J511" s="38"/>
    </row>
    <row r="517" spans="2:7" ht="15.75" x14ac:dyDescent="0.25">
      <c r="B517" s="720"/>
      <c r="C517" s="720"/>
      <c r="D517" s="153"/>
      <c r="E517" s="720"/>
      <c r="F517" s="38"/>
      <c r="G517" s="38"/>
    </row>
    <row r="518" spans="2:7" ht="15.75" x14ac:dyDescent="0.25">
      <c r="B518" s="721"/>
      <c r="C518" s="721"/>
      <c r="D518" s="149"/>
      <c r="E518" s="721"/>
      <c r="F518" s="38"/>
      <c r="G518" s="38"/>
    </row>
  </sheetData>
  <mergeCells count="103">
    <mergeCell ref="B7:E7"/>
    <mergeCell ref="B8:E8"/>
    <mergeCell ref="B10:E10"/>
    <mergeCell ref="B11:E11"/>
    <mergeCell ref="B12:E12"/>
    <mergeCell ref="B13:E13"/>
    <mergeCell ref="B1:E1"/>
    <mergeCell ref="B2:E2"/>
    <mergeCell ref="B3:E3"/>
    <mergeCell ref="B4:E4"/>
    <mergeCell ref="B5:E5"/>
    <mergeCell ref="B6:E6"/>
    <mergeCell ref="B20:E20"/>
    <mergeCell ref="B21:E21"/>
    <mergeCell ref="B22:E22"/>
    <mergeCell ref="B23:E23"/>
    <mergeCell ref="B24:E24"/>
    <mergeCell ref="B25:E25"/>
    <mergeCell ref="B14:E14"/>
    <mergeCell ref="B15:E15"/>
    <mergeCell ref="B16:E16"/>
    <mergeCell ref="B17:E17"/>
    <mergeCell ref="B18:E18"/>
    <mergeCell ref="B19:E19"/>
    <mergeCell ref="B40:C40"/>
    <mergeCell ref="B42:D42"/>
    <mergeCell ref="B65:D65"/>
    <mergeCell ref="B131:G131"/>
    <mergeCell ref="H131:J131"/>
    <mergeCell ref="B149:E149"/>
    <mergeCell ref="B26:E26"/>
    <mergeCell ref="B27:E27"/>
    <mergeCell ref="B29:E29"/>
    <mergeCell ref="B30:E30"/>
    <mergeCell ref="B32:E32"/>
    <mergeCell ref="B34:C34"/>
    <mergeCell ref="B217:D217"/>
    <mergeCell ref="B219:B220"/>
    <mergeCell ref="C219:G219"/>
    <mergeCell ref="B228:B229"/>
    <mergeCell ref="C228:G228"/>
    <mergeCell ref="B238:D238"/>
    <mergeCell ref="B156:E156"/>
    <mergeCell ref="B158:E158"/>
    <mergeCell ref="B159:E159"/>
    <mergeCell ref="B165:D165"/>
    <mergeCell ref="B166:D166"/>
    <mergeCell ref="B181:E181"/>
    <mergeCell ref="B162:E162"/>
    <mergeCell ref="B157:E157"/>
    <mergeCell ref="B255:D255"/>
    <mergeCell ref="B257:B258"/>
    <mergeCell ref="C257:D257"/>
    <mergeCell ref="B268:D268"/>
    <mergeCell ref="B276:D276"/>
    <mergeCell ref="B281:D281"/>
    <mergeCell ref="B240:B241"/>
    <mergeCell ref="C240:C241"/>
    <mergeCell ref="D240:F240"/>
    <mergeCell ref="B249:B250"/>
    <mergeCell ref="C249:C250"/>
    <mergeCell ref="D249:F249"/>
    <mergeCell ref="E329:F329"/>
    <mergeCell ref="B335:D335"/>
    <mergeCell ref="B343:D343"/>
    <mergeCell ref="B289:D289"/>
    <mergeCell ref="B296:D296"/>
    <mergeCell ref="B303:D303"/>
    <mergeCell ref="B308:D308"/>
    <mergeCell ref="B313:D313"/>
    <mergeCell ref="B327:D327"/>
    <mergeCell ref="B356:D356"/>
    <mergeCell ref="B362:D362"/>
    <mergeCell ref="B363:D363"/>
    <mergeCell ref="B365:B366"/>
    <mergeCell ref="C365:D365"/>
    <mergeCell ref="B370:D370"/>
    <mergeCell ref="B329:B330"/>
    <mergeCell ref="C329:C330"/>
    <mergeCell ref="D329:D330"/>
    <mergeCell ref="B403:B404"/>
    <mergeCell ref="C403:D403"/>
    <mergeCell ref="B410:B411"/>
    <mergeCell ref="C410:D410"/>
    <mergeCell ref="B446:D446"/>
    <mergeCell ref="B450:B451"/>
    <mergeCell ref="C450:D450"/>
    <mergeCell ref="B372:B373"/>
    <mergeCell ref="C372:D372"/>
    <mergeCell ref="B381:D381"/>
    <mergeCell ref="B383:B384"/>
    <mergeCell ref="C383:D383"/>
    <mergeCell ref="B391:B392"/>
    <mergeCell ref="C391:D391"/>
    <mergeCell ref="B484:B485"/>
    <mergeCell ref="C484:D484"/>
    <mergeCell ref="B498:E498"/>
    <mergeCell ref="B462:B463"/>
    <mergeCell ref="C462:D462"/>
    <mergeCell ref="B469:B470"/>
    <mergeCell ref="C469:D469"/>
    <mergeCell ref="B478:B479"/>
    <mergeCell ref="C478:D478"/>
  </mergeCells>
  <pageMargins left="0.70866141732283472" right="0.70866141732283472" top="0.74803149606299213" bottom="0.74803149606299213" header="0.31496062992125984" footer="0.31496062992125984"/>
  <pageSetup paperSize="9" scale="60" orientation="landscape" r:id="rId1"/>
  <ignoredErrors>
    <ignoredError sqref="E63 E70" formula="1"/>
    <ignoredError sqref="C443:D443 C466:D466 C379:D379 C400:D400 B407:D407 C473:D473 C266:D266" formulaRange="1"/>
  </ignoredErrors>
  <legacyDrawing r:id="rId2"/>
</worksheet>
</file>

<file path=_xmlsignatures/_rels/origin.sigs.rels><?xml version="1.0" encoding="UTF-8" standalone="yes"?>
<Relationships xmlns="http://schemas.openxmlformats.org/package/2006/relationships"><Relationship Id="rId8" Type="http://schemas.openxmlformats.org/package/2006/relationships/digital-signature/signature" Target="sig3.xml"/><Relationship Id="rId13" Type="http://schemas.openxmlformats.org/package/2006/relationships/digital-signature/signature" Target="sig18.xml"/><Relationship Id="rId3" Type="http://schemas.openxmlformats.org/package/2006/relationships/digital-signature/signature" Target="sig6.xml"/><Relationship Id="rId7" Type="http://schemas.openxmlformats.org/package/2006/relationships/digital-signature/signature" Target="sig2.xml"/><Relationship Id="rId12" Type="http://schemas.openxmlformats.org/package/2006/relationships/digital-signature/signature" Target="sig17.xml"/><Relationship Id="rId2" Type="http://schemas.openxmlformats.org/package/2006/relationships/digital-signature/signature" Target="sig7.xml"/><Relationship Id="rId1" Type="http://schemas.openxmlformats.org/package/2006/relationships/digital-signature/signature" Target="sig8.xml"/><Relationship Id="rId6" Type="http://schemas.openxmlformats.org/package/2006/relationships/digital-signature/signature" Target="sig1.xml"/><Relationship Id="rId11" Type="http://schemas.openxmlformats.org/package/2006/relationships/digital-signature/signature" Target="sig16.xml"/><Relationship Id="rId5" Type="http://schemas.openxmlformats.org/package/2006/relationships/digital-signature/signature" Target="sig9.xml"/><Relationship Id="rId15" Type="http://schemas.openxmlformats.org/package/2006/relationships/digital-signature/signature" Target="sig20.xml"/><Relationship Id="rId10" Type="http://schemas.openxmlformats.org/package/2006/relationships/digital-signature/signature" Target="sig5.xml"/><Relationship Id="rId4" Type="http://schemas.openxmlformats.org/package/2006/relationships/digital-signature/signature" Target="sig10.xml"/><Relationship Id="rId9" Type="http://schemas.openxmlformats.org/package/2006/relationships/digital-signature/signature" Target="sig4.xml"/><Relationship Id="rId14" Type="http://schemas.openxmlformats.org/package/2006/relationships/digital-signature/signature" Target="sig19.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4Hrox2x5LZWlEesHxHw+23q52Ut5quXq30sWAHkpMeY=</DigestValue>
    </Reference>
    <Reference Type="http://www.w3.org/2000/09/xmldsig#Object" URI="#idOfficeObject">
      <DigestMethod Algorithm="http://www.w3.org/2001/04/xmlenc#sha256"/>
      <DigestValue>d6FP+zI3puWGhzcIZw56+aeezHpk5UEtE+hUqieZkVE=</DigestValue>
    </Reference>
    <Reference Type="http://uri.etsi.org/01903#SignedProperties" URI="#idSignedProperties">
      <Transforms>
        <Transform Algorithm="http://www.w3.org/TR/2001/REC-xml-c14n-20010315"/>
      </Transforms>
      <DigestMethod Algorithm="http://www.w3.org/2001/04/xmlenc#sha256"/>
      <DigestValue>UduR72WVkY+wZYOrhDbZHTwP7FDJTmRmi7DsL8DuMFU=</DigestValue>
    </Reference>
    <Reference Type="http://www.w3.org/2000/09/xmldsig#Object" URI="#idValidSigLnImg">
      <DigestMethod Algorithm="http://www.w3.org/2001/04/xmlenc#sha256"/>
      <DigestValue>MCr5SyjGcmelXR6LDUwIA0mBOOggOpOv7Ykoa87AgXQ=</DigestValue>
    </Reference>
    <Reference Type="http://www.w3.org/2000/09/xmldsig#Object" URI="#idInvalidSigLnImg">
      <DigestMethod Algorithm="http://www.w3.org/2001/04/xmlenc#sha256"/>
      <DigestValue>6ORtTk9p3fZyDyQr36ia/9RTQVI2Rl0QBgcoULO2xsA=</DigestValue>
    </Reference>
  </SignedInfo>
  <SignatureValue>jpmhL5ha3b4sEnr6HW+hmHadK4/mzSwUbHhHRA4S78LBwBBx85tdnxzwrg4Uj9zYU2iGnxUgpekk
Ph6o/CkzrSozppgfharV5rtUv4elfFq2ZIrZWmA5k0+9t4M41Rk4OdbLNkkht//QYvWH+8VLtOrH
nxUcc+4Cu/9HlXNbxBuRZJ4JyHga6NXQKC7AlnxUW78oChrdkJdZtl2Vc9nIfOAHH3nkMORPLSn6
wCN1YooXDF1p0XLLgHucpEe9bjpD7eqz2tQ9RBcT0ray6Rmfi/SiYY1Od1uQDGfhylRG20Kb/H07
gHi0O7SaIVdevJs77WlzMv62Dti+JDhZTfc/jQ==</SignatureValue>
  <KeyInfo>
    <X509Data>
      <X509Certificate>MIIICDCCBfCgAwIBAgIIQpSEuVXVyvAwDQYJKoZIhvcNAQELBQAwWzEXMBUGA1UEBRMOUlVDIDgwMDUwMTcyLTExGjAYBgNVBAMTEUNBLURPQ1VNRU5UQSBTLkEuMRcwFQYDVQQKEw5ET0NVTUVOVEEgUy5BLjELMAkGA1UEBhMCUFkwHhcNMTkwODEzMTQwODAzWhcNMjEwODEyMTQxODAzWjCBpTELMAkGA1UEBhMCUFkxFTATBgNVBAQMDFNFR09WSUEgVkVSQTESMBAGA1UEBRMJQ0kxMjg4ODg4MRgwFgYDVQQqDA9HVVNUQVZPIExPUkVOWk8xFzAVBgNVBAoMDlBFUlNPTkEgRklTSUNBMREwDwYDVQQLDAhGSVJNQSBGMjElMCMGA1UEAwwcR1VTVEFWTyBMT1JFTlpPIFNFR09WSUEgVkVSQTCCASIwDQYJKoZIhvcNAQEBBQADggEPADCCAQoCggEBALDjxsV0+QRILYutJT/VOl56jdgfe5iOteMkNH9WB+NLrmaHLYPNAvQFFN+GCDI6RNFVOVwVM7TPTH1kANzGUkt8TwSrmh6YD7+IZSkLabMhhSeAO366SMAb42Yl4eY8zOo1F2nX9ij4qtPre+YUmgTtnHXAh/vmzwaXZZ/6B3pa0o9tVMmq9DZQmlqTfa77uhXKqhkq0qkxL2f+wf6v3PgZRTLEswH/wEz+qbCZop4okbesh3oGO4YGLr7ApoWnx+NZ0l9nX/sl/2YcqKPkg//VmUxN74rXOnsaeLbbQZZx1dQJa110bdJqQrh1HCWqkmkG3UnBL8G1iU969lAeu10CAwEAAaOCA4MwggN/MAwGA1UdEwEB/wQCMAAwDgYDVR0PAQH/BAQDAgXgMCoGA1UdJQEB/wQgMB4GCCsGAQUFBwMBBggrBgEFBQcDAgYIKwYBBQUHAwQwHQYDVR0OBBYEFAD6vHcdvAzpiz7Vl929hGlgT/TQMIGWBggrBgEFBQcBAQSBiTCBhjA5BggrBgEFBQcwAYYtaHR0cD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gGA1UdEQQhMB+BHWd1c3Rhdm8uc2Vnb3ZpYUBhdmFsb24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VgW7j01O3WmDeULO7lgR6qkQXr4koHeWcBNp9nUgXxBZCFIM7aCyYHOT4HIqIcmtShxRjgAqorqyH3H7lqhAJdVdcmHdiz/7/rP/9v0Adk3vFtGauBhBYexIeipl2VzwGUQ3syMkkNWqhy8Tk8g7SkFsOMp6f0TN8vWIVW+hxg5v8ODukHmfXFyDLrkGFxGc+2LT64jPBfEnUgrSrMwwTT2H7OLJzNDQbTAa2l5Tn6rLCsnw+DwvaosIDMsdVxZ1ngVP8kb/uU/71dEhx7qqzmZweO3OS5q2cW2bPznopoqUWaSpMNYhkh5WNAiXbfcdKYV47WRtA7rBUqPlFCpJ9khvA/R4iC8Qgo6Uywgbu72Vr0PQdBbrAfzVfTo+umY+B127ZcXXcM/Dn9vHrVvK819QOrDN4+nZeqQbVqUncw4ZMtbziDsNAHeK5hPE47PbncjD5nHEIZtsI8hoqXb8tiPstduYkyvt6HBKRtaDm5abUFRA3bFojXB7yvvEUXSZgAOfVw67UBCEnPKyrnUEuUb4v2aTXAzA6Mbbirl8+oS24qbRFls6dkrQuqACB56WlzOGihc9axzHb9oeTKwAlta2sIjS2q3n3zXEPA6HPqxJqbrFZtL73MX7mVjR6SpmWHIOceNbhJrQfBcrDGcdy0vyESJzRRE8eZcUIRmrFy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Transform>
          <Transform Algorithm="http://www.w3.org/TR/2001/REC-xml-c14n-20010315"/>
        </Transforms>
        <DigestMethod Algorithm="http://www.w3.org/2001/04/xmlenc#sha256"/>
        <DigestValue>SvtLgLHWwOe2+41fuNrh9MPG5Bh3+j+tOUplp0lR7Bs=</DigestValue>
      </Reference>
      <Reference URI="/xl/calcChain.xml?ContentType=application/vnd.openxmlformats-officedocument.spreadsheetml.calcChain+xml">
        <DigestMethod Algorithm="http://www.w3.org/2001/04/xmlenc#sha256"/>
        <DigestValue>INkYIXtI18jBPMUiSjVU1NrfwX9hotmJh+PNPJ5sYXU=</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YHVu9mfH7V1ojJZZGe0raSx5xHTqsPuldcEKZklKsN8=</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NDHryyRw2/2xJsOGZEuAA7rEd4ek0qf+xIJ1ZL2G9lA=</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NDHryyRw2/2xJsOGZEuAA7rEd4ek0qf+xIJ1ZL2G9lA=</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NDHryyRw2/2xJsOGZEuAA7rEd4ek0qf+xIJ1ZL2G9lA=</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NDHryyRw2/2xJsOGZEuAA7rEd4ek0qf+xIJ1ZL2G9lA=</DigestValue>
      </Reference>
      <Reference URI="/xl/drawings/vmlDrawing1.vml?ContentType=application/vnd.openxmlformats-officedocument.vmlDrawing">
        <DigestMethod Algorithm="http://www.w3.org/2001/04/xmlenc#sha256"/>
        <DigestValue>+Nbxv9nsu81Z9e+dY7JQcIS1caz0XrFsq4uP//Px8Cs=</DigestValue>
      </Reference>
      <Reference URI="/xl/drawings/vmlDrawing2.vml?ContentType=application/vnd.openxmlformats-officedocument.vmlDrawing">
        <DigestMethod Algorithm="http://www.w3.org/2001/04/xmlenc#sha256"/>
        <DigestValue>vq/YzAph6mYL7NzdcC34FtbQNRh4RXduCXCnjav0//4=</DigestValue>
      </Reference>
      <Reference URI="/xl/drawings/vmlDrawing3.vml?ContentType=application/vnd.openxmlformats-officedocument.vmlDrawing">
        <DigestMethod Algorithm="http://www.w3.org/2001/04/xmlenc#sha256"/>
        <DigestValue>chBZERYigy9Hxbrh6iK+6XvRY0Up9YKd0U8q31RIgSg=</DigestValue>
      </Reference>
      <Reference URI="/xl/drawings/vmlDrawing4.vml?ContentType=application/vnd.openxmlformats-officedocument.vmlDrawing">
        <DigestMethod Algorithm="http://www.w3.org/2001/04/xmlenc#sha256"/>
        <DigestValue>pdGjmwW0jl0kR9RIS2I9rVNzSv9rR5tGQ7WaZ2e8ti8=</DigestValue>
      </Reference>
      <Reference URI="/xl/drawings/vmlDrawing5.vml?ContentType=application/vnd.openxmlformats-officedocument.vmlDrawing">
        <DigestMethod Algorithm="http://www.w3.org/2001/04/xmlenc#sha256"/>
        <DigestValue>gy/k05+TNJWYqZ0UGeBU+7AyJwvRjkTqkBFVLWXRTk0=</DigestValue>
      </Reference>
      <Reference URI="/xl/media/image1.emf?ContentType=image/x-emf">
        <DigestMethod Algorithm="http://www.w3.org/2001/04/xmlenc#sha256"/>
        <DigestValue>2hCW5SZ0Ck98CNkRp4vDylcSAyh2GdWIJdLZ8Rd9X3I=</DigestValue>
      </Reference>
      <Reference URI="/xl/media/image2.emf?ContentType=image/x-emf">
        <DigestMethod Algorithm="http://www.w3.org/2001/04/xmlenc#sha256"/>
        <DigestValue>atxvfXUwZvAKE4hf/APpjogBRg8V5zoJCIwfgXilW98=</DigestValue>
      </Reference>
      <Reference URI="/xl/media/image3.emf?ContentType=image/x-emf">
        <DigestMethod Algorithm="http://www.w3.org/2001/04/xmlenc#sha256"/>
        <DigestValue>mrpZiCxo60XyjW+WJKOnrfZHW2qxb84nfy1+fZjwBNw=</DigestValue>
      </Reference>
      <Reference URI="/xl/media/image4.emf?ContentType=image/x-emf">
        <DigestMethod Algorithm="http://www.w3.org/2001/04/xmlenc#sha256"/>
        <DigestValue>WFXdQ2i6Of9/FPY/NwOR0oU8dYj9WHpuBIb6I2G+nCo=</DigestValue>
      </Reference>
      <Reference URI="/xl/media/image5.emf?ContentType=image/x-emf">
        <DigestMethod Algorithm="http://www.w3.org/2001/04/xmlenc#sha256"/>
        <DigestValue>KoddZipihLM/l8LIWVJfvdmQzMq4d2o9bq+P+mb565Y=</DigestValue>
      </Reference>
      <Reference URI="/xl/printerSettings/printerSettings1.bin?ContentType=application/vnd.openxmlformats-officedocument.spreadsheetml.printerSettings">
        <DigestMethod Algorithm="http://www.w3.org/2001/04/xmlenc#sha256"/>
        <DigestValue>dt8BdYI5fMeeneKWUaFl8jaOh5pFlNeu45kOQv+Q/m8=</DigestValue>
      </Reference>
      <Reference URI="/xl/printerSettings/printerSettings2.bin?ContentType=application/vnd.openxmlformats-officedocument.spreadsheetml.printerSettings">
        <DigestMethod Algorithm="http://www.w3.org/2001/04/xmlenc#sha256"/>
        <DigestValue>3pBi6FITi/De4ff8Wg40hkTCdgasRUVf3anQypj6Th4=</DigestValue>
      </Reference>
      <Reference URI="/xl/printerSettings/printerSettings3.bin?ContentType=application/vnd.openxmlformats-officedocument.spreadsheetml.printerSettings">
        <DigestMethod Algorithm="http://www.w3.org/2001/04/xmlenc#sha256"/>
        <DigestValue>FLifMMW5UlLOUkpcqJGjhMbaevjgUnUQwEEg5oUA/N4=</DigestValue>
      </Reference>
      <Reference URI="/xl/printerSettings/printerSettings4.bin?ContentType=application/vnd.openxmlformats-officedocument.spreadsheetml.printerSettings">
        <DigestMethod Algorithm="http://www.w3.org/2001/04/xmlenc#sha256"/>
        <DigestValue>ezNSni1satayRc1lFeeqynU3lzaorj+UYbh9x7Q5sc8=</DigestValue>
      </Reference>
      <Reference URI="/xl/printerSettings/printerSettings5.bin?ContentType=application/vnd.openxmlformats-officedocument.spreadsheetml.printerSettings">
        <DigestMethod Algorithm="http://www.w3.org/2001/04/xmlenc#sha256"/>
        <DigestValue>s6l80irlBTW+uFk7nR5c7WcaDa2jSh3MPBgl0IjaDO0=</DigestValue>
      </Reference>
      <Reference URI="/xl/sharedStrings.xml?ContentType=application/vnd.openxmlformats-officedocument.spreadsheetml.sharedStrings+xml">
        <DigestMethod Algorithm="http://www.w3.org/2001/04/xmlenc#sha256"/>
        <DigestValue>YVlwFhCn92tdArJ3ZPvc93iCkvKu/OUP8HTpRU9eIuc=</DigestValue>
      </Reference>
      <Reference URI="/xl/styles.xml?ContentType=application/vnd.openxmlformats-officedocument.spreadsheetml.styles+xml">
        <DigestMethod Algorithm="http://www.w3.org/2001/04/xmlenc#sha256"/>
        <DigestValue>dZ5VNLEx4FN1bhWn3JKY3Hy18CafniZSPuUCdpsGYjI=</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05nu4e0PkJ4vhUES3s72LqjoLcMkvRf0BeeuYjDiOeI=</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G4fB2Vrf8KyAdhLiBGuydKBfDiUZuOfhnVshmpN+Exk=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b1MQUVCmhQXYdYToMKZKh+xcYDt+Yv6QIM5V/T7KSB4=</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+HgIlm2f9sImN3omI6NYS6yIDYlgItRv8EHKKdBMY/Q=</DigestValue>
      </Reference>
      <Reference URI="/xl/worksheets/sheet1.xml?ContentType=application/vnd.openxmlformats-officedocument.spreadsheetml.worksheet+xml">
        <DigestMethod Algorithm="http://www.w3.org/2001/04/xmlenc#sha256"/>
        <DigestValue>u397y9UwhCBPjH7z1vvLdORzPLdmKaNBRwAkg04H25s=</DigestValue>
      </Reference>
      <Reference URI="/xl/worksheets/sheet2.xml?ContentType=application/vnd.openxmlformats-officedocument.spreadsheetml.worksheet+xml">
        <DigestMethod Algorithm="http://www.w3.org/2001/04/xmlenc#sha256"/>
        <DigestValue>hJR2a/lHrFKGZMWIi+zqnwN5C/fkZybiJO8TFVElzTA=</DigestValue>
      </Reference>
      <Reference URI="/xl/worksheets/sheet3.xml?ContentType=application/vnd.openxmlformats-officedocument.spreadsheetml.worksheet+xml">
        <DigestMethod Algorithm="http://www.w3.org/2001/04/xmlenc#sha256"/>
        <DigestValue>e9sIHh8YIo9iREk72BYS7DVHouvpXoskYy0OIEtjyQo=</DigestValue>
      </Reference>
      <Reference URI="/xl/worksheets/sheet4.xml?ContentType=application/vnd.openxmlformats-officedocument.spreadsheetml.worksheet+xml">
        <DigestMethod Algorithm="http://www.w3.org/2001/04/xmlenc#sha256"/>
        <DigestValue>LDGW3mvFtmn4br9lge7j8J+SmoRnzilscUPV6oIiRGk=</DigestValue>
      </Reference>
      <Reference URI="/xl/worksheets/sheet5.xml?ContentType=application/vnd.openxmlformats-officedocument.spreadsheetml.worksheet+xml">
        <DigestMethod Algorithm="http://www.w3.org/2001/04/xmlenc#sha256"/>
        <DigestValue>o5o/V2TurTQgc3MD5ykAda628CndraiqNHDNt/anYsQ=</DigestValue>
      </Reference>
    </Manifest>
    <SignatureProperties>
      <SignatureProperty Id="idSignatureTime" Target="#idPackageSignature">
        <mdssi:SignatureTime xmlns:mdssi="http://schemas.openxmlformats.org/package/2006/digital-signature">
          <mdssi:Format>YYYY-MM-DDThh:mm:ssTZD</mdssi:Format>
          <mdssi:Value>2020-11-13T18:50:48Z</mdssi:Value>
        </mdssi:SignatureTime>
      </SignatureProperty>
    </SignatureProperties>
  </Object>
  <Object Id="idOfficeObject">
    <SignatureProperties>
      <SignatureProperty Id="idOfficeV1Details" Target="#idPackageSignature">
        <SignatureInfoV1 xmlns="http://schemas.microsoft.com/office/2006/digsig">
          <SetupID>{8C5A858A-024C-461B-854A-0860622D86AF}</SetupID>
          <SignatureText>Gustavo Segovia</SignatureText>
          <SignatureImage/>
          <SignatureComments/>
          <WindowsVersion>10.0</WindowsVersion>
          <OfficeVersion>16.0.10367/14</OfficeVersion>
          <ApplicationVersion>16.0.10367</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2020-11-13T18:50:48Z</xd:SigningTime>
          <xd:SigningCertificate>
            <xd:Cert>
              <xd:CertDigest>
                <DigestMethod Algorithm="http://www.w3.org/2001/04/xmlenc#sha256"/>
                <DigestValue>8ruPGFunQVE5OrF2ojjQg6DC38jBx7b19x9dqMgnGkw=</DigestValue>
              </xd:CertDigest>
              <xd:IssuerSerial>
                <X509IssuerName>C=PY, O=DOCUMENTA S.A., CN=CA-DOCUMENTA S.A., SERIALNUMBER=RUC 80050172-1</X509IssuerName>
                <X509SerialNumber>4797605434600311536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A4BAAB/AAAAAAAAAAAAAACpGgAAkQwAACBFTUYAAAEAyBsAAKoAAAAGAAAAAAAAAAAAAAAAAAAAVgUAAAADAABYAQAAwQAAAAAAAAAAAAAAAAAAAMA/BQDo8QIACgAAABAAAAAAAAAAAAAAAEsAAAAQAAAAAAAAAAUAAAAeAAAAGAAAAAAAAAAAAAAADwEAAIAAAAAnAAAAGAAAAAEAAAAAAAAAAAAAAAAAAAAlAAAADAAAAAEAAABMAAAAZAAAAAAAAAAAAAAADgEAAH8AAAAAAAAAAAAAAA8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OAQAAfwAAAAAAAAAAAAAADwEAAIAAAAAhAPAAAAAAAAAAAAAAAIA/AAAAAAAAAAAAAIA/AAAAAAAAAAAAAAAAAAAAAAAAAAAAAAAAAAAAAAAAAAAlAAAADAAAAAAAAIAoAAAADAAAAAEAAAAnAAAAGAAAAAEAAAAAAAAA8PDwAAAAAAAlAAAADAAAAAEAAABMAAAAZAAAAAAAAAAAAAAADgEAAH8AAAAAAAAAAAAAAA8BAACAAAAAIQDwAAAAAAAAAAAAAACAPwAAAAAAAAAAAACAPwAAAAAAAAAAAAAAAAAAAAAAAAAAAAAAAAAAAAAAAAAAJQAAAAwAAAAAAACAKAAAAAwAAAABAAAAJwAAABgAAAABAAAAAAAAAPDw8AAAAAAAJQAAAAwAAAABAAAATAAAAGQAAAAAAAAAAAAAAA4BAAB/AAAAAAAAAAAAAAAPAQAAgAAAACEA8AAAAAAAAAAAAAAAgD8AAAAAAAAAAAAAgD8AAAAAAAAAAAAAAAAAAAAAAAAAAAAAAAAAAAAAAAAAACUAAAAMAAAAAAAAgCgAAAAMAAAAAQAAACcAAAAYAAAAAQAAAAAAAADw8PAAAAAAACUAAAAMAAAAAQAAAEwAAABkAAAAAAAAAAAAAAAOAQAAfwAAAAAAAAAAAAAADwEAAIAAAAAhAPAAAAAAAAAAAAAAAIA/AAAAAAAAAAAAAIA/AAAAAAAAAAAAAAAAAAAAAAAAAAAAAAAAAAAAAAAAAAAlAAAADAAAAAAAAIAoAAAADAAAAAEAAAAnAAAAGAAAAAEAAAAAAAAA////AAAAAAAlAAAADAAAAAEAAABMAAAAZAAAAAAAAAAAAAAADgEAAH8AAAAAAAAAAAAAAA8BAACAAAAAIQDwAAAAAAAAAAAAAACAPwAAAAAAAAAAAACAPwAAAAAAAAAAAAAAAAAAAAAAAAAAAAAAAAAAAAAAAAAAJQAAAAwAAAAAAACAKAAAAAwAAAABAAAAJwAAABgAAAABAAAAAAAAAP///wAAAAAAJQAAAAwAAAABAAAATAAAAGQAAAAAAAAAAAAAAA4BAAB/AAAAAAAAAAAAAAAP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BnYMf1/AAAAAAAAAAAAACgSAAAAAAAAQAAAwPx/AADARqYx/X8AAB6jDNv8fwAABAAAAAAAAADARqYx/X8AADm6nEv2AAAAAAAAAAAAAAAgH83YmwIAAAAAAACbAgAASAAAAAAAAADYqGzb/H8AACCjddv8fwAA4OxD2wAAAAABAAAAAAAAALbEbNv8fwAAAACmMf1/AAAAAAAAAAAAAAAAAAAAAAAAAAAAAAAAAAD18r2CDFwAAHALAAAAAAAAcCCu1psCAACIvJxL9gAAAAAAAAAAAAAAAAAAAAAAAAAAAAAAAAAAAAAAAAAAAAAA6bucS/YAAADHfAzbZHYACAAAAAAlAAAADAAAAAEAAAAYAAAADAAAAAAAAAASAAAADAAAAAEAAAAeAAAAGAAAAL0AAAAEAAAA9wAAABEAAAAlAAAADAAAAAEAAABUAAAAiAAAAL4AAAAEAAAA9QAAABAAAAABAAAA0XbJQasKyUG+AAAABAAAAAoAAABMAAAAAAAAAAAAAAAAAAAA//////////9gAAAAMQAzAC8AMQAxAC8AMgAwADIAMAAGAAAABgAAAAQAAAAGAAAABgAAAAQAAAAGAAAABgAAAAYAAAAGAAAASwAAAEAAAAAwAAAABQAAACAAAAABAAAAAQAAABAAAAAAAAAAAAAAAA8BAACAAAAAAAAAAAAAAAAPAQAAgAAAAFIAAABwAQAAAgAAABAAAAAHAAAAAAAAAAAAAAC8AgAAAAAAAAECAiJTAHkAcwB0AGUAbQAAAAAAAAAAAAAAAAAAAAAAAAAAAAAAAAAAAAAAAAAAAAAAAAAAAAAAAAAAAAAAAAAAAAAAAAAAAAAEAAA+AAAAUFamMf1/AAAJAAAAAAAAAAkAAABdBAAAhaIM2/x/AABGBwAAdAEAANEFAAAAAAAAGMmcS/YAAAAAAAAARgcAAHQBAADRBQAAAAAAAAAAAAAAAAAAAAAAAAAAAAAAAAAAIAcoLv1/AAAAAAAAAAAAAAAAAAAAAAAAyLAzLv1/AAAAAAAAAAAAAODHnEv2AAAA/v////////8AAAAAAAAAAAAAAAAAAAAA9Yy9ggxcAAC2ehQuAAAAAHl1IZGGBQAA0C251psCAABwIK7WmwIAAHDKnEv2AAAAAAAAAAAAAAAHAAAAAAAAAAAAAAAAAAAArMmcS2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P//AAAAAAEAAABAnI3bmwIAAAAAAAAAAAAAAQAAAAAAAABg463WmwIAADCDleObAgAAyheWBc2l1gECAAAAAAAAAABrotT8fwAAKGui1Px/AAADAAAAAAAAAKj6p9T8fwAAaP+n1Px/AAAgBygu/X8AAKC3v+ObAgAAAgAAAAAAAADIsDMu/X8AAAAAAAAAAAAAzkzLWGSFAAACAAAAAAAAAAAAAAAAAAAAAAAAAAAAAADV67qCDFwAAAAAAAAAAAAAaP+n1Px/AADg////AAAAAHAgrtabAgAAaKObS/YAAAAAAAAAAAAAAAYAAAAAAAAAAAAAAAAAAACMoptLZHYACAAAAAAlAAAADAAAAAMAAAAYAAAADAAAAAAAAAASAAAADAAAAAEAAAAWAAAADAAAAAgAAABUAAAAVAAAAAoAAAAnAAAAHgAAAEoAAAABAAAA0XbJQasKyU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eAAAARwAAACkAAAAzAAAAdg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CAAAAAAAAAAAAAAAAAAAAKDRv+MAAIA/HDwA1AAAgD8AAIA/AACAP/7/////////YKubS/YAAACg0b/jAAAAAP////8AAAAAAAAAAAAAAAAIAAAAAAAAACAHKC79fwAAQKy/4wAAgD8cPADUAAAAAMiwMy79fwAAAAAAAAAAAABuTMtYZIUAAAAIAAAAAAAAAAAAAAAAAAAAAAAAAAAAAHXruoIMXAAAAAAAAAAAAACgBVPLAACAP/D///8AAAAAcCCu1psCAAAIpJtL9gAAAAAAAAAAAAAACQAAAAAAAAAAAAAAAAAAACyjm0tkdgAIAAAAACUAAAAMAAAABAAAABgAAAAMAAAAAAAAABIAAAAMAAAAAQAAAB4AAAAYAAAAKQAAADMAAACfAAAASAAAACUAAAAMAAAABAAAAFQAAACoAAAAKgAAADMAAACdAAAARwAAAAEAAADRdslBqwrJQSoAAAAzAAAADwAAAEwAAAAAAAAAAAAAAAAAAAD//////////2wAAABHAHUAcwB0AGEAdgBvACAAUwBlAGcAbwB2AGkAYQCAPwsAAAAJAAAABwAAAAUAAAAIAAAACAAAAAkAAAAEAAAACQAAAAgAAAAJAAAACQAAAAgAAAAEAAAACAAAAEsAAABAAAAAMAAAAAUAAAAgAAAAAQAAAAEAAAAQAAAAAAAAAAAAAAAPAQAAgAAAAAAAAAAAAAAADwEAAIAAAAAlAAAADAAAAAIAAAAnAAAAGAAAAAUAAAAAAAAA////AAAAAAAlAAAADAAAAAUAAABMAAAAZAAAAAAAAABQAAAADgEAAHwAAAAAAAAAUAAAAA8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CoAAAACgAAAFAAAABeAAAAXAAAAAEAAADRdslBqwrJQQoAAABQAAAADwAAAEwAAAAAAAAAAAAAAAAAAAD//////////2wAAABHAHUAcwB0AGEAdgBvACAAUwBlAGcAbwB2AGkAYQAAAAgAAAAHAAAABQAAAAQAAAAGAAAABQAAAAcAAAADAAAABgAAAAYAAAAHAAAABwAAAAUAAAADAAAABgAAAEsAAABAAAAAMAAAAAUAAAAgAAAAAQAAAAEAAAAQAAAAAAAAAAAAAAAPAQAAgAAAAAAAAAAAAAAADwEAAIAAAAAlAAAADAAAAAIAAAAnAAAAGAAAAAUAAAAAAAAA////AAAAAAAlAAAADAAAAAUAAABMAAAAZAAAAAkAAABgAAAA/wAAAGwAAAAJAAAAYAAAAPcAAAANAAAAIQDwAAAAAAAAAAAAAACAPwAAAAAAAAAAAACAPwAAAAAAAAAAAAAAAAAAAAAAAAAAAAAAAAAAAAAAAAAAJQAAAAwAAAAAAACAKAAAAAwAAAAFAAAAJQAAAAwAAAABAAAAGAAAAAwAAAAAAAAAEgAAAAwAAAABAAAAHgAAABgAAAAJAAAAYAAAAAABAABtAAAAJQAAAAwAAAABAAAAVAAAAKAAAAAKAAAAYAAAAFUAAABsAAAAAQAAANF2yUGrCslBCgAAAGAAAAAOAAAATAAAAAAAAAAAAAAAAAAAAP//////////aAAAAFYAaQBjAGUAcAByAGUAcwBpAGQAZQBuAHQAZQAHAAAAAwAAAAUAAAAGAAAABwAAAAQAAAAGAAAABQAAAAMAAAAHAAAABgAAAAcAAAAEAAAABgAAAEsAAABAAAAAMAAAAAUAAAAgAAAAAQAAAAEAAAAQAAAAAAAAAAAAAAAPAQAAgAAAAAAAAAAAAAAADwEAAIAAAAAlAAAADAAAAAIAAAAnAAAAGAAAAAUAAAAAAAAA////AAAAAAAlAAAADAAAAAUAAABMAAAAZAAAAAkAAABwAAAABQEAAHwAAAAJAAAAcAAAAP0AAAANAAAAIQDwAAAAAAAAAAAAAACAPwAAAAAAAAAAAACAPwAAAAAAAAAAAAAAAAAAAAAAAAAAAAAAAAAAAAAAAAAAJQAAAAwAAAAAAACAKAAAAAwAAAAFAAAAJQAAAAwAAAABAAAAGAAAAAwAAAAAAAAAEgAAAAwAAAABAAAAFgAAAAwAAAAAAAAAVAAAAEQBAAAKAAAAcAAAAAQBAAB8AAAAAQAAANF2yUGrCslBCgAAAHAAAAApAAAATAAAAAQAAAAJAAAAcAAAAAYBAAB9AAAAoAAAAEYAaQByAG0AYQBkAG8AIABwAG8AcgA6ACAARwBVAFMAVABBAFYATwAgAEwATwBSAEUATgBaAE8AIABTAEUARwBPAFYASQBBACAAVgBFAFIAQQAAAAYAAAADAAAABAAAAAkAAAAGAAAABwAAAAcAAAADAAAABwAAAAcAAAAEAAAAAwAAAAMAAAAIAAAACAAAAAYAAAAFAAAABwAAAAcAAAAJAAAAAwAAAAUAAAAJAAAABwAAAAYAAAAIAAAABgAAAAkAAAADAAAABgAAAAYAAAAIAAAACQAAAAcAAAADAAAABwAAAAMAAAAHAAAABgAAAAcAAAAHAAAAFgAAAAwAAAAAAAAAJQAAAAwAAAACAAAADgAAABQAAAAAAAAAEAAAABQAAAA=</Object>
  <Object Id="idInvalidSigLnImg">AQAAAGwAAAAAAAAAAAAAAA4BAAB/AAAAAAAAAAAAAACpGgAAkQwAACBFTUYAAAEAZB8AALAAAAAGAAAAAAAAAAAAAAAAAAAAVgUAAAADAABYAQAAwQAAAAAAAAAAAAAAAAAAAMA/BQDo8QIACgAAABAAAAAAAAAAAAAAAEsAAAAQAAAAAAAAAAUAAAAeAAAAGAAAAAAAAAAAAAAADwEAAIAAAAAnAAAAGAAAAAEAAAAAAAAAAAAAAAAAAAAlAAAADAAAAAEAAABMAAAAZAAAAAAAAAAAAAAADgEAAH8AAAAAAAAAAAAAAA8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OAQAAfwAAAAAAAAAAAAAADwEAAIAAAAAhAPAAAAAAAAAAAAAAAIA/AAAAAAAAAAAAAIA/AAAAAAAAAAAAAAAAAAAAAAAAAAAAAAAAAAAAAAAAAAAlAAAADAAAAAAAAIAoAAAADAAAAAEAAAAnAAAAGAAAAAEAAAAAAAAA8PDwAAAAAAAlAAAADAAAAAEAAABMAAAAZAAAAAAAAAAAAAAADgEAAH8AAAAAAAAAAAAAAA8BAACAAAAAIQDwAAAAAAAAAAAAAACAPwAAAAAAAAAAAACAPwAAAAAAAAAAAAAAAAAAAAAAAAAAAAAAAAAAAAAAAAAAJQAAAAwAAAAAAACAKAAAAAwAAAABAAAAJwAAABgAAAABAAAAAAAAAPDw8AAAAAAAJQAAAAwAAAABAAAATAAAAGQAAAAAAAAAAAAAAA4BAAB/AAAAAAAAAAAAAAAPAQAAgAAAACEA8AAAAAAAAAAAAAAAgD8AAAAAAAAAAAAAgD8AAAAAAAAAAAAAAAAAAAAAAAAAAAAAAAAAAAAAAAAAACUAAAAMAAAAAAAAgCgAAAAMAAAAAQAAACcAAAAYAAAAAQAAAAAAAADw8PAAAAAAACUAAAAMAAAAAQAAAEwAAABkAAAAAAAAAAAAAAAOAQAAfwAAAAAAAAAAAAAADwEAAIAAAAAhAPAAAAAAAAAAAAAAAIA/AAAAAAAAAAAAAIA/AAAAAAAAAAAAAAAAAAAAAAAAAAAAAAAAAAAAAAAAAAAlAAAADAAAAAAAAIAoAAAADAAAAAEAAAAnAAAAGAAAAAEAAAAAAAAA////AAAAAAAlAAAADAAAAAEAAABMAAAAZAAAAAAAAAAAAAAADgEAAH8AAAAAAAAAAAAAAA8BAACAAAAAIQDwAAAAAAAAAAAAAACAPwAAAAAAAAAAAACAPwAAAAAAAAAAAAAAAAAAAAAAAAAAAAAAAAAAAAAAAAAAJQAAAAwAAAAAAACAKAAAAAwAAAABAAAAJwAAABgAAAABAAAAAAAAAP///wAAAAAAJQAAAAwAAAABAAAATAAAAGQAAAAAAAAAAAAAAA4BAAB/AAAAAAAAAAAAAAAP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rC4AAAAAcKDQcKDQcJDQ4WMShFrjFU1TJV1gECBAIDBAECBQoRKyZBowsTMQAAAAAAfqbJd6PIeqDCQFZ4JTd0Lk/HMVPSGy5uFiE4GypVJ0KnHjN9AAABAAAAAACcz+7S6ffb7fnC0t1haH0hMm8aLXIuT8ggOIwoRKslP58cK08AAAEAAAAAAMHg9P///////////+bm5k9SXjw/SzBRzTFU0y1NwSAyVzFGXwEBAgAA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wje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AZ2DH9fwAAAAAAAAAAAAAoEgAAAAAAAEAAAMD8fwAAwEamMf1/AAAeowzb/H8AAAQAAAAAAAAAwEamMf1/AAA5upxL9gAAAAAAAAAAAAAAIB/N2JsCAAAAAAAAmwIAAEgAAAAAAAAA2Khs2/x/AAAgo3Xb/H8AAODsQ9sAAAAAAQAAAAAAAAC2xGzb/H8AAAAApjH9fwAAAAAAAAAAAAAAAAAAAAAAAAAAAAAAAAAA9fK9ggxcAABwCwAAAAAAAHAgrtabAgAAiLycS/YAAAAAAAAAAAAAAAAAAAAAAAAAAAAAAAAAAAAAAAAAAAAAAOm7nEv2AAAAx3wM22R2AAgAAAAAJQAAAAwAAAABAAAAGAAAAAwAAAD/AAAAEgAAAAwAAAABAAAAHgAAABgAAAAiAAAABAAAAHIAAAARAAAAJQAAAAwAAAABAAAAVAAAAKgAAAAjAAAABAAAAHAAAAAQAAAAAQAAANF2yUGrCslBIwAAAAQAAAAPAAAATAAAAAAAAAAAAAAAAAAAAP//////////bAAAAEYAaQByAG0AYQAgAG4AbwAgAHYA4QBsAGkAZABhAAAABgAAAAMAAAAEAAAACQAAAAYAAAADAAAABwAAAAcAAAADAAAABQAAAAYAAAADAAAAAwAAAAcAAAAGAAAASwAAAEAAAAAwAAAABQAAACAAAAABAAAAAQAAABAAAAAAAAAAAAAAAA8BAACAAAAAAAAAAAAAAAAPAQAAgAAAAFIAAABwAQAAAgAAABAAAAAHAAAAAAAAAAAAAAC8AgAAAAAAAAECAiJTAHkAcwB0AGUAbQAAAAAAAAAAAAAAAAAAAAAAAAAAAAAAAAAAAAAAAAAAAAAAAAAAAAAAAAAAAAAAAAAAAAAAAAAAAAAEAAA+AAAAUFamMf1/AAAJAAAAAAAAAAkAAABdBAAAhaIM2/x/AABGBwAAdAEAANEFAAAAAAAAGMmcS/YAAAAAAAAARgcAAHQBAADRBQAAAAAAAAAAAAAAAAAAAAAAAAAAAAAAAAAAIAcoLv1/AAAAAAAAAAAAAAAAAAAAAAAAyLAzLv1/AAAAAAAAAAAAAODHnEv2AAAA/v////////8AAAAAAAAAAAAAAAAAAAAA9Yy9ggxcAAC2ehQuAAAAAHl1IZGGBQAA0C251psCAABwIK7WmwIAAHDKnEv2AAAAAAAAAAAAAAAHAAAAAAAAAAAAAAAAAAAArMmcS2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P//AAAAAAEAAABAnI3bmwIAAAAAAAAAAAAAAQAAAAAAAABg463WmwIAADCDleObAgAAyheWBc2l1gECAAAAAAAAAABrotT8fwAAKGui1Px/AAADAAAAAAAAAKj6p9T8fwAAaP+n1Px/AAAgBygu/X8AAKC3v+ObAgAAAgAAAAAAAADIsDMu/X8AAAAAAAAAAAAAzkzLWGSFAAACAAAAAAAAAAAAAAAAAAAAAAAAAAAAAADV67qCDFwAAAAAAAAAAAAAaP+n1Px/AADg////AAAAAHAgrtabAgAAaKObS/YAAAAAAAAAAAAAAAYAAAAAAAAAAAAAAAAAAACMoptLZHYACAAAAAAlAAAADAAAAAMAAAAYAAAADAAAAAAAAAASAAAADAAAAAEAAAAWAAAADAAAAAgAAABUAAAAVAAAAAoAAAAnAAAAHgAAAEoAAAABAAAA0XbJQasKyU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eAAAARwAAACkAAAAzAAAAdg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CAAAAAAAAAAAAAAAAAAAAKDRv+MAAIA/HDwA1AAAgD8AAIA/AACAP/7/////////YKubS/YAAACg0b/jAAAAAP////8AAAAAAAAAAAAAAAAIAAAAAAAAACAHKC79fwAAQKy/4wAAgD8cPADUAAAAAMiwMy79fwAAAAAAAAAAAABuTMtYZIUAAAAIAAAAAAAAAAAAAAAAAAAAAAAAAAAAAHXruoIMXAAAAAAAAAAAAACgBVPLAACAP/D///8AAAAAcCCu1psCAAAIpJtL9gAAAAAAAAAAAAAACQAAAAAAAAAAAAAAAAAAACyjm0tkdgAIAAAAACUAAAAMAAAABAAAABgAAAAMAAAAAAAAABIAAAAMAAAAAQAAAB4AAAAYAAAAKQAAADMAAACfAAAASAAAACUAAAAMAAAABAAAAFQAAACoAAAAKgAAADMAAACdAAAARwAAAAEAAADRdslBqwrJQSoAAAAzAAAADwAAAEwAAAAAAAAAAAAAAAAAAAD//////////2wAAABHAHUAcwB0AGEAdgBvACAAUwBlAGcAbwB2AGkAYQAAAAsAAAAJAAAABwAAAAUAAAAIAAAACAAAAAkAAAAEAAAACQAAAAgAAAAJAAAACQAAAAgAAAAEAAAACAAAAEsAAABAAAAAMAAAAAUAAAAgAAAAAQAAAAEAAAAQAAAAAAAAAAAAAAAPAQAAgAAAAAAAAAAAAAAADwEAAIAAAAAlAAAADAAAAAIAAAAnAAAAGAAAAAUAAAAAAAAA////AAAAAAAlAAAADAAAAAUAAABMAAAAZAAAAAAAAABQAAAADgEAAHwAAAAAAAAAUAAAAA8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CoAAAACgAAAFAAAABeAAAAXAAAAAEAAADRdslBqwrJQQoAAABQAAAADwAAAEwAAAAAAAAAAAAAAAAAAAD//////////2wAAABHAHUAcwB0AGEAdgBvACAAUwBlAGcAbwB2AGkAYQAAAAgAAAAHAAAABQAAAAQAAAAGAAAABQAAAAcAAAADAAAABgAAAAYAAAAHAAAABwAAAAUAAAADAAAABgAAAEsAAABAAAAAMAAAAAUAAAAgAAAAAQAAAAEAAAAQAAAAAAAAAAAAAAAPAQAAgAAAAAAAAAAAAAAADwEAAIAAAAAlAAAADAAAAAIAAAAnAAAAGAAAAAUAAAAAAAAA////AAAAAAAlAAAADAAAAAUAAABMAAAAZAAAAAkAAABgAAAA/wAAAGwAAAAJAAAAYAAAAPcAAAANAAAAIQDwAAAAAAAAAAAAAACAPwAAAAAAAAAAAACAPwAAAAAAAAAAAAAAAAAAAAAAAAAAAAAAAAAAAAAAAAAAJQAAAAwAAAAAAACAKAAAAAwAAAAFAAAAJQAAAAwAAAABAAAAGAAAAAwAAAAAAAAAEgAAAAwAAAABAAAAHgAAABgAAAAJAAAAYAAAAAABAABtAAAAJQAAAAwAAAABAAAAVAAAAKAAAAAKAAAAYAAAAFUAAABsAAAAAQAAANF2yUGrCslBCgAAAGAAAAAOAAAATAAAAAAAAAAAAAAAAAAAAP//////////aAAAAFYAaQBjAGUAcAByAGUAcwBpAGQAZQBuAHQAZQAHAAAAAwAAAAUAAAAGAAAABwAAAAQAAAAGAAAABQAAAAMAAAAHAAAABgAAAAcAAAAEAAAABgAAAEsAAABAAAAAMAAAAAUAAAAgAAAAAQAAAAEAAAAQAAAAAAAAAAAAAAAPAQAAgAAAAAAAAAAAAAAADwEAAIAAAAAlAAAADAAAAAIAAAAnAAAAGAAAAAUAAAAAAAAA////AAAAAAAlAAAADAAAAAUAAABMAAAAZAAAAAkAAABwAAAABQEAAHwAAAAJAAAAcAAAAP0AAAANAAAAIQDwAAAAAAAAAAAAAACAPwAAAAAAAAAAAACAPwAAAAAAAAAAAAAAAAAAAAAAAAAAAAAAAAAAAAAAAAAAJQAAAAwAAAAAAACAKAAAAAwAAAAFAAAAJQAAAAwAAAABAAAAGAAAAAwAAAAAAAAAEgAAAAwAAAABAAAAFgAAAAwAAAAAAAAAVAAAAEQBAAAKAAAAcAAAAAQBAAB8AAAAAQAAANF2yUGrCslBCgAAAHAAAAApAAAATAAAAAQAAAAJAAAAcAAAAAYBAAB9AAAAoAAAAEYAaQByAG0AYQBkAG8AIABwAG8AcgA6ACAARwBVAFMAVABBAFYATwAgAEwATwBSAEUATgBaAE8AIABTAEUARwBPAFYASQBBACAAVgBFAFIAQQAAAAYAAAADAAAABAAAAAkAAAAGAAAABwAAAAcAAAADAAAABwAAAAcAAAAEAAAAAwAAAAMAAAAIAAAACAAAAAYAAAAFAAAABwAAAAcAAAAJAAAAAwAAAAUAAAAJAAAABwAAAAYAAAAIAAAABgAAAAkAAAADAAAABgAAAAYAAAAIAAAACQAAAAcAAAADAAAABwAAAAMAAAAHAAAABgAAAAcAAAAHAAAAFgAAAAwAAAAAAAAAJQAAAAwAAAACAAAADgAAABQAAAAAAAAAEAAAABQAAAA=</Object>
</Signature>
</file>

<file path=_xmlsignatures/sig10.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QkpmKzFYZsuFI1AIhWi80UxiS1B389r+SqQYVMH8aoY=</DigestValue>
    </Reference>
    <Reference Type="http://www.w3.org/2000/09/xmldsig#Object" URI="#idOfficeObject">
      <DigestMethod Algorithm="http://www.w3.org/2001/04/xmlenc#sha256"/>
      <DigestValue>YQvWhDEMBAXVNePnPIPi/4K0cws+lzKEMMvTZHyZ2Y0=</DigestValue>
    </Reference>
    <Reference Type="http://uri.etsi.org/01903#SignedProperties" URI="#idSignedProperties">
      <Transforms>
        <Transform Algorithm="http://www.w3.org/TR/2001/REC-xml-c14n-20010315"/>
      </Transforms>
      <DigestMethod Algorithm="http://www.w3.org/2001/04/xmlenc#sha256"/>
      <DigestValue>vPQaBrXppUyffdzzATM4nHG7iECsWfWy/B+ahZxFEZ0=</DigestValue>
    </Reference>
    <Reference Type="http://www.w3.org/2000/09/xmldsig#Object" URI="#idValidSigLnImg">
      <DigestMethod Algorithm="http://www.w3.org/2001/04/xmlenc#sha256"/>
      <DigestValue>ts1We0bRDukl4scEhyyCl7peuhk763Kx7BF76MM34LU=</DigestValue>
    </Reference>
    <Reference Type="http://www.w3.org/2000/09/xmldsig#Object" URI="#idInvalidSigLnImg">
      <DigestMethod Algorithm="http://www.w3.org/2001/04/xmlenc#sha256"/>
      <DigestValue>hYvYDhHXDacncmGw63+BRieSc0MpL98BYgoPltKW4gg=</DigestValue>
    </Reference>
  </SignedInfo>
  <SignatureValue>Fk2z3yyCOS5yZp/w5aq6rtNvEegGDeBCo87k9xcIvjEEiwq8WoKa6G/WczFrtd4PsMmL92lIszfY
4ie0pOnrYyi5t0ukOMkcdL3nJasTN9oRQ+meFQiILfOCF0ZvxG8yhIMoN7Zcw0w8VcCcDLHLDCco
xzwO8i/5WODaHW5M6/VLDAutBqA5md5h+t/DY7/JOsxCMd9G02k6ElEQjB6amhPkWnf65+y6/Ncx
OFIElgWRSaYHtNur/OzGoCfSptpESWSLZQ1M2slC5wJqrxK2NYG5wouKRJ8NLR6vlx6zxEUfsyT/
G3rrt4Brf0E7ZlOvd2ETK/X2SX3FFHgHmpzl7Q==</SignatureValue>
  <KeyInfo>
    <X509Data>
      <X509Certificate>MIIH+TCCBeGgAwIBAgIIOV0lR5yqQJcwDQYJKoZIhvcNAQELBQAwWzEXMBUGA1UEBRMOUlVDIDgwMDUwMTcyLTExGjAYBgNVBAMTEUNBLURPQ1VNRU5UQSBTLkEuMRcwFQYDVQQKEw5ET0NVTUVOVEEgUy5BLjELMAkGA1UEBhMCUFkwHhcNMTkwODEzMTUwOTE1WhcNMjEwODEyMTUxOTE1WjCBmzELMAkGA1UEBhMCUFkxEzARBgNVBAQMCkxBUkFOIERJQVoxEjAQBgNVBAUTCUNJNDUxNDAxOTEVMBMGA1UEKgwMSk9TRSBFRFVBUkRPMRcwFQYDVQQKDA5QRVJTT05BIEZJU0lDQTERMA8GA1UECwwIRklSTUEgRjIxIDAeBgNVBAMMF0pPU0UgRURVQVJETyBMQVJBTiBESUFaMIIBIjANBgkqhkiG9w0BAQEFAAOCAQ8AMIIBCgKCAQEAsY0/zmKIH5wpw0/FI67SDpM/BkcAI7qdHnMnKSbEoyq70Kbpqxj3IjtDCDQuiSSrr/emtzu85qOkDrRJQIGfa6ZYRAOizSRali7R4Ktx4AMf4PIFRiwQUb0XIwE4Optp9JldnzdPtEG2V3f2b4ixcO2ckOoXpmzYHz1t7Y/STfDhfJgm+w7qE984ct9J3JpEZTmEg4mQD6Zw1r6EO49g2CIW3RSCr8pouyprhWlLv/rxUD2Q//RB+5PvAnie/HJP1eV863sYxB6jcS/YFWguXLFdP2BJGemExgvXZVmzf7wy2rSbrQ6rk2Lrdv9rcjO+aj40YkkL3CYuwmOag4I4YwIDAQABo4IDfjCCA3owDAYDVR0TAQH/BAIwADAOBgNVHQ8BAf8EBAMCBeAwKgYDVR0lAQH/BCAwHgYIKwYBBQUHAwEGCCsGAQUFBwMCBggrBgEFBQcDBDAdBgNVHQ4EFgQUR+ULIQZnZ8fYtXL4fMdNqfWCXDMwgZYGCCsGAQUFBwEBBIGJMIGGMDkGCCsGAQUFBzABhi1odHRw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IwYDVR0RBBwwGoEYam9zZS5sYXJhbkBhdmFsb24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NkLKlAlqTH03/8PeQYlVU1OJFr59TXxTfQwpUCfU+2OzigGVuAEJ3PcO0nO2sf/kemgXwLdQxa91S1JUThjgNnRUtARn8xL8RTX0gaYOv+fUELXMR35keC0P8l3wu7uNp5b56aSHLp6mDCFY0XAvf8IfyfafaysCMDLDfZZyH74R8rV8+o065as/vB/hlsRPe+5TxRLiE7akTJBil3Gs9pe6dPKjvoiPXPmQA9BMAZsUU5xDTMhSNxpRTDCulhgKBa3M92qxRdQv5bSaPU01hiMcvLrpj2R1gvH/C5z4HTNbQhkapF3fO8l3cRMLsl7SPF3Gr0LHftfVYfKkQRQeRvoSoeW9dDs11Nrh88sG+9yRhL+WEhOggNhk+oT6iEpcal1k8mp0aaJU+g6UGn9OkmZJWAJkn0Ox5U7jjvipJMyqrX7OT5SkQgmF2Kq5msyMQDv+IWlDgyNlJIADjC2JQ41ZEQkaietW8/AnKOuHzBHabq9GxtthZsJiBe6U9Lli4q/NB172SpWmFEHCT0IIzstqZkgmf/QxBj2ztnwE9o1sxBGnP3DsL4A0p7ZqJQs/DdfUM0ktlIWWZapxjdA/6velPjM5xEhob/i7xciz2LZKfbywaOfV0ITJkPccQLjYVoBCjgO3u8s5KjoQRSTY9urLoEHVSIwf4IfTvq7FGI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SvtLgLHWwOe2+41fuNrh9MPG5Bh3+j+tOUplp0lR7Bs=</DigestValue>
      </Reference>
      <Reference URI="/xl/calcChain.xml?ContentType=application/vnd.openxmlformats-officedocument.spreadsheetml.calcChain+xml">
        <DigestMethod Algorithm="http://www.w3.org/2001/04/xmlenc#sha256"/>
        <DigestValue>INkYIXtI18jBPMUiSjVU1NrfwX9hotmJh+PNPJ5sYXU=</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YHVu9mfH7V1ojJZZGe0raSx5xHTqsPuldcEKZklKsN8=</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NDHryyRw2/2xJsOGZEuAA7rEd4ek0qf+xIJ1ZL2G9lA=</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NDHryyRw2/2xJsOGZEuAA7rEd4ek0qf+xIJ1ZL2G9lA=</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NDHryyRw2/2xJsOGZEuAA7rEd4ek0qf+xIJ1ZL2G9lA=</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NDHryyRw2/2xJsOGZEuAA7rEd4ek0qf+xIJ1ZL2G9lA=</DigestValue>
      </Reference>
      <Reference URI="/xl/drawings/vmlDrawing1.vml?ContentType=application/vnd.openxmlformats-officedocument.vmlDrawing">
        <DigestMethod Algorithm="http://www.w3.org/2001/04/xmlenc#sha256"/>
        <DigestValue>+Nbxv9nsu81Z9e+dY7JQcIS1caz0XrFsq4uP//Px8Cs=</DigestValue>
      </Reference>
      <Reference URI="/xl/drawings/vmlDrawing2.vml?ContentType=application/vnd.openxmlformats-officedocument.vmlDrawing">
        <DigestMethod Algorithm="http://www.w3.org/2001/04/xmlenc#sha256"/>
        <DigestValue>vq/YzAph6mYL7NzdcC34FtbQNRh4RXduCXCnjav0//4=</DigestValue>
      </Reference>
      <Reference URI="/xl/drawings/vmlDrawing3.vml?ContentType=application/vnd.openxmlformats-officedocument.vmlDrawing">
        <DigestMethod Algorithm="http://www.w3.org/2001/04/xmlenc#sha256"/>
        <DigestValue>chBZERYigy9Hxbrh6iK+6XvRY0Up9YKd0U8q31RIgSg=</DigestValue>
      </Reference>
      <Reference URI="/xl/drawings/vmlDrawing4.vml?ContentType=application/vnd.openxmlformats-officedocument.vmlDrawing">
        <DigestMethod Algorithm="http://www.w3.org/2001/04/xmlenc#sha256"/>
        <DigestValue>pdGjmwW0jl0kR9RIS2I9rVNzSv9rR5tGQ7WaZ2e8ti8=</DigestValue>
      </Reference>
      <Reference URI="/xl/drawings/vmlDrawing5.vml?ContentType=application/vnd.openxmlformats-officedocument.vmlDrawing">
        <DigestMethod Algorithm="http://www.w3.org/2001/04/xmlenc#sha256"/>
        <DigestValue>gy/k05+TNJWYqZ0UGeBU+7AyJwvRjkTqkBFVLWXRTk0=</DigestValue>
      </Reference>
      <Reference URI="/xl/media/image1.emf?ContentType=image/x-emf">
        <DigestMethod Algorithm="http://www.w3.org/2001/04/xmlenc#sha256"/>
        <DigestValue>2hCW5SZ0Ck98CNkRp4vDylcSAyh2GdWIJdLZ8Rd9X3I=</DigestValue>
      </Reference>
      <Reference URI="/xl/media/image2.emf?ContentType=image/x-emf">
        <DigestMethod Algorithm="http://www.w3.org/2001/04/xmlenc#sha256"/>
        <DigestValue>atxvfXUwZvAKE4hf/APpjogBRg8V5zoJCIwfgXilW98=</DigestValue>
      </Reference>
      <Reference URI="/xl/media/image3.emf?ContentType=image/x-emf">
        <DigestMethod Algorithm="http://www.w3.org/2001/04/xmlenc#sha256"/>
        <DigestValue>mrpZiCxo60XyjW+WJKOnrfZHW2qxb84nfy1+fZjwBNw=</DigestValue>
      </Reference>
      <Reference URI="/xl/media/image4.emf?ContentType=image/x-emf">
        <DigestMethod Algorithm="http://www.w3.org/2001/04/xmlenc#sha256"/>
        <DigestValue>WFXdQ2i6Of9/FPY/NwOR0oU8dYj9WHpuBIb6I2G+nCo=</DigestValue>
      </Reference>
      <Reference URI="/xl/media/image5.emf?ContentType=image/x-emf">
        <DigestMethod Algorithm="http://www.w3.org/2001/04/xmlenc#sha256"/>
        <DigestValue>KoddZipihLM/l8LIWVJfvdmQzMq4d2o9bq+P+mb565Y=</DigestValue>
      </Reference>
      <Reference URI="/xl/printerSettings/printerSettings1.bin?ContentType=application/vnd.openxmlformats-officedocument.spreadsheetml.printerSettings">
        <DigestMethod Algorithm="http://www.w3.org/2001/04/xmlenc#sha256"/>
        <DigestValue>dt8BdYI5fMeeneKWUaFl8jaOh5pFlNeu45kOQv+Q/m8=</DigestValue>
      </Reference>
      <Reference URI="/xl/printerSettings/printerSettings2.bin?ContentType=application/vnd.openxmlformats-officedocument.spreadsheetml.printerSettings">
        <DigestMethod Algorithm="http://www.w3.org/2001/04/xmlenc#sha256"/>
        <DigestValue>3pBi6FITi/De4ff8Wg40hkTCdgasRUVf3anQypj6Th4=</DigestValue>
      </Reference>
      <Reference URI="/xl/printerSettings/printerSettings3.bin?ContentType=application/vnd.openxmlformats-officedocument.spreadsheetml.printerSettings">
        <DigestMethod Algorithm="http://www.w3.org/2001/04/xmlenc#sha256"/>
        <DigestValue>FLifMMW5UlLOUkpcqJGjhMbaevjgUnUQwEEg5oUA/N4=</DigestValue>
      </Reference>
      <Reference URI="/xl/printerSettings/printerSettings4.bin?ContentType=application/vnd.openxmlformats-officedocument.spreadsheetml.printerSettings">
        <DigestMethod Algorithm="http://www.w3.org/2001/04/xmlenc#sha256"/>
        <DigestValue>ezNSni1satayRc1lFeeqynU3lzaorj+UYbh9x7Q5sc8=</DigestValue>
      </Reference>
      <Reference URI="/xl/printerSettings/printerSettings5.bin?ContentType=application/vnd.openxmlformats-officedocument.spreadsheetml.printerSettings">
        <DigestMethod Algorithm="http://www.w3.org/2001/04/xmlenc#sha256"/>
        <DigestValue>s6l80irlBTW+uFk7nR5c7WcaDa2jSh3MPBgl0IjaDO0=</DigestValue>
      </Reference>
      <Reference URI="/xl/sharedStrings.xml?ContentType=application/vnd.openxmlformats-officedocument.spreadsheetml.sharedStrings+xml">
        <DigestMethod Algorithm="http://www.w3.org/2001/04/xmlenc#sha256"/>
        <DigestValue>YVlwFhCn92tdArJ3ZPvc93iCkvKu/OUP8HTpRU9eIuc=</DigestValue>
      </Reference>
      <Reference URI="/xl/styles.xml?ContentType=application/vnd.openxmlformats-officedocument.spreadsheetml.styles+xml">
        <DigestMethod Algorithm="http://www.w3.org/2001/04/xmlenc#sha256"/>
        <DigestValue>dZ5VNLEx4FN1bhWn3JKY3Hy18CafniZSPuUCdpsGYjI=</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05nu4e0PkJ4vhUES3s72LqjoLcMkvRf0BeeuYjDiOeI=</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G4fB2Vrf8KyAdhLiBGuydKBfDiUZuOfhnVshmpN+Exk=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b1MQUVCmhQXYdYToMKZKh+xcYDt+Yv6QIM5V/T7KSB4=</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+HgIlm2f9sImN3omI6NYS6yIDYlgItRv8EHKKdBMY/Q=</DigestValue>
      </Reference>
      <Reference URI="/xl/worksheets/sheet1.xml?ContentType=application/vnd.openxmlformats-officedocument.spreadsheetml.worksheet+xml">
        <DigestMethod Algorithm="http://www.w3.org/2001/04/xmlenc#sha256"/>
        <DigestValue>u397y9UwhCBPjH7z1vvLdORzPLdmKaNBRwAkg04H25s=</DigestValue>
      </Reference>
      <Reference URI="/xl/worksheets/sheet2.xml?ContentType=application/vnd.openxmlformats-officedocument.spreadsheetml.worksheet+xml">
        <DigestMethod Algorithm="http://www.w3.org/2001/04/xmlenc#sha256"/>
        <DigestValue>hJR2a/lHrFKGZMWIi+zqnwN5C/fkZybiJO8TFVElzTA=</DigestValue>
      </Reference>
      <Reference URI="/xl/worksheets/sheet3.xml?ContentType=application/vnd.openxmlformats-officedocument.spreadsheetml.worksheet+xml">
        <DigestMethod Algorithm="http://www.w3.org/2001/04/xmlenc#sha256"/>
        <DigestValue>e9sIHh8YIo9iREk72BYS7DVHouvpXoskYy0OIEtjyQo=</DigestValue>
      </Reference>
      <Reference URI="/xl/worksheets/sheet4.xml?ContentType=application/vnd.openxmlformats-officedocument.spreadsheetml.worksheet+xml">
        <DigestMethod Algorithm="http://www.w3.org/2001/04/xmlenc#sha256"/>
        <DigestValue>LDGW3mvFtmn4br9lge7j8J+SmoRnzilscUPV6oIiRGk=</DigestValue>
      </Reference>
      <Reference URI="/xl/worksheets/sheet5.xml?ContentType=application/vnd.openxmlformats-officedocument.spreadsheetml.worksheet+xml">
        <DigestMethod Algorithm="http://www.w3.org/2001/04/xmlenc#sha256"/>
        <DigestValue>o5o/V2TurTQgc3MD5ykAda628CndraiqNHDNt/anYsQ=</DigestValue>
      </Reference>
    </Manifest>
    <SignatureProperties>
      <SignatureProperty Id="idSignatureTime" Target="#idPackageSignature">
        <mdssi:SignatureTime xmlns:mdssi="http://schemas.openxmlformats.org/package/2006/digital-signature">
          <mdssi:Format>YYYY-MM-DDThh:mm:ssTZD</mdssi:Format>
          <mdssi:Value>2020-11-13T18:30:26Z</mdssi:Value>
        </mdssi:SignatureTime>
      </SignatureProperty>
    </SignatureProperties>
  </Object>
  <Object Id="idOfficeObject">
    <SignatureProperties>
      <SignatureProperty Id="idOfficeV1Details" Target="#idPackageSignature">
        <SignatureInfoV1 xmlns="http://schemas.microsoft.com/office/2006/digsig">
          <SetupID>{BE1CA3F1-C08F-4FA5-A2A9-9D91C3E2F52C}</SetupID>
          <SignatureText>Jose Laran</SignatureText>
          <SignatureImage/>
          <SignatureComments/>
          <WindowsVersion>10.0</WindowsVersion>
          <OfficeVersion>16.0.10367/14</OfficeVersion>
          <ApplicationVersion>16.0.10367</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2020-11-13T18:30:26Z</xd:SigningTime>
          <xd:SigningCertificate>
            <xd:Cert>
              <xd:CertDigest>
                <DigestMethod Algorithm="http://www.w3.org/2001/04/xmlenc#sha256"/>
                <DigestValue>kUjlJf763MEyYJHIXLn6Wv81QpDJkSNNxierpBjAAZw=</DigestValue>
              </xd:CertDigest>
              <xd:IssuerSerial>
                <X509IssuerName>C=PY, O=DOCUMENTA S.A., CN=CA-DOCUMENTA S.A., SERIALNUMBER=RUC 80050172-1</X509IssuerName>
                <X509SerialNumber>4133501022497292439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P8AAAB/AAAAAAAAAAAAAACfFgAARAsAACBFTUYAAAEAdBsAAKoAAAAGAAAAAAAAAAAAAAAAAAAAVgUAAAADAAA1AQAArQAAAAAAAAAAAAAAAAAAAAi3BADIow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Bn9Vvl/AAAAAAAAAAAAACgSAAAAAAAAQAAAwPl/AADQRmRV+X8AAB6jQAr5fwAABAAAAAAAAADQRmRV+X8AAPm+1yJuAAAAAAAAAAAAAADQbXQqnQEAAAAAAACdAQAASAAAAAAAAADYqKAK+X8AACCjqQr5fwAA4Ox3CgAAAAABAAAAAAAAALbEoAr5fwAAAABkVfl/AAAAAAAAAAAAAAAAAAAAAAAAAAAAAAAAAACWM5pYP7EAAHALAAAAAAAAYMkYIp0BAABIwdcibgAAAAAAAAAAAAAAAAAAAAAAAAAAAAAAAAAAAAAAAAAAAAAAqcDXIm4AAADHfEAKZHYACAAAAAAlAAAADAAAAAEAAAAYAAAADAAAAAAAAAASAAAADAAAAAEAAAAeAAAAGAAAAL0AAAAEAAAA9wAAABEAAAAlAAAADAAAAAEAAABUAAAAiAAAAL4AAAAEAAAA9QAAABAAAAABAAAAYfe0QVU1tEG+AAAABAAAAAoAAABMAAAAAAAAAAAAAAAAAAAA//////////9gAAAAMQAzAC8AMQAxAC8AMgAwADIAMAAGAAAABgAAAAQAAAAGAAAABgAAAAQAAAAGAAAABgAAAAYAAAAGAAAASwAAAEAAAAAwAAAABQAAACAAAAABAAAAAQAAABAAAAAAAAAAAAAAAAABAACAAAAAAAAAAAAAAAAAAQAAgAAAAFIAAABwAQAAAgAAABAAAAAHAAAAAAAAAAAAAAC8AgAAAAAAAAECAiJTAHkAcwB0AGUAbQAAAAAAAAAAAAAAAAAAAAAAAAAAAAAAAAAAAAAAAAAAAAAAAAAAAAAAAAAAAAAAAAAAAAAAAAAAAAD///8BAAAAYFZkVfl/AAAJAAAAAAAAAAkAAACdAQAAhaJACvl/AAAAAAAAAAAAAP////8AAAAAmOjWIm4AAAAAJ6EpnQEAABEAAAD5fwAAAAAAAAAAAAAAAAAAAAAAAAAAAAAAAAAAYAelU/l/AAARAAAAAAAAAODnmy8AAAAAyLCwU/l/AAAAAAAAAAAAAP7/////////e0yyOPl/AAAAAAAAAAAAAAAAAAAAAAAA1mibWD+xAABGf5FTAAAAAA9rZ+ljoAAAwIDAKZ0BAABgyRginQEAAPDp1iJuAAAAAAAAAAAAAAAHAAAAAAAAAAAAAAAAAAAALOnWIm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P//AAAAAAEAAACQoxA6nQEAAAAAAAAAAAAAAQAAAAAAAADAvBginQEAAOC7DjqdAQAARTO0y9241gECAAAAAAAAAABrDwL5fwAAKGsPAvl/AAADAAAAAAAAAKj6FAL5fwAAaP8UAvl/AABgB6VT+X8AAOCM3zWdAQAAAgAAAAAAAADIsLBT+X8AAAAAAAAAAAAA1F+iKy8mAAACAAAAAAAAAAAAAAAAAAAAAAAAAAAAAADGR5tYP7EAAAAAAAAAAAAAaP8UAvl/AADg////AAAAAGDJGCKdAQAAGM3WIm4AAAAAAAAAAAAAAAYAAAAAAAAAAAAAAAAAAAA8zNYiZHYACAAAAAAlAAAADAAAAAMAAAAYAAAADAAAAAAAAAASAAAADAAAAAEAAAAWAAAADAAAAAgAAABUAAAAVAAAAAoAAAAnAAAAHgAAAEoAAAABAAAAYfe0QVU1tE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BzAAAARwAAACkAAAAzAAAASw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CAAAAAAAAAAAAAAAAAAAACCq3zUAAIA/HDwAAQAAgD8AAIA/AACAP/7/////////ENXWIm4AAAAgqt81AAAAAP////8AAAAAAAAAAAAAAAAIAAAAAAAAAGAHpVP5fwAAUKnfNQAAgD8cPAABAAAAAMiwsFP5fwAAAAAAAAAAAAB0X6IrLyYAAAAIAAAAAAAAAAAAAAAAAAAAAAAAAAAAACZEm1g/sQAAAAAAAAAAAADA4XI1AACAP/D///8AAAAAYMkYIp0BAAC4zdYibgAAAAAAAAAAAAAACQAAAAAAAAAAAAAAAAAAANzM1iJkdgAIAAAAACUAAAAMAAAABAAAABgAAAAMAAAAAAAAABIAAAAMAAAAAQAAAB4AAAAYAAAAKQAAADMAAAB0AAAASAAAACUAAAAMAAAABAAAAFQAAACIAAAAKgAAADMAAAByAAAARwAAAAEAAABh97RBVTW0QSoAAAAzAAAACgAAAEwAAAAAAAAAAAAAAAAAAAD//////////2AAAABKAG8AcwBlACAATABhAHIAYQBuAAYAAAAJAAAABwAAAAgAAAAEAAAACAAAAAgAAAAGAAAACAAAAAk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ASAAAADAAAAAEAAAAeAAAAGAAAAAkAAABQAAAA9wAAAF0AAAAlAAAADAAAAAEAAABUAAAAiAAAAAoAAABQAAAAPgAAAFwAAAABAAAAYfe0QVU1tEEKAAAAUAAAAAoAAABMAAAAAAAAAAAAAAAAAAAA//////////9gAAAASgBvAHMA6QAgAEwAYQByAOEAbgAEAAAABwAAAAUAAAAGAAAAAwAAAAUAAAAGAAAABAAAAAYAAAAH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EAAAAYAAAADAAAAAAAAAASAAAADAAAAAEAAAAeAAAAGAAAAAkAAABgAAAA9wAAAG0AAAAlAAAADAAAAAEAAABUAAAArAAAAAoAAABgAAAAZQAAAGwAAAABAAAAYfe0QVU1tEEKAAAAYAAAABAAAABMAAAAAAAAAAAAAAAAAAAA//////////9sAAAAQwBvAG4AdABhAGQAbwByACAARwBlAG4AZQByAGEAbAAHAAAABwAAAAcAAAAEAAAABgAAAAcAAAAHAAAABAAAAAMAAAAIAAAABgAAAAcAAAAGAAAABAAAAAYAAAADAAAASwAAAEAAAAAwAAAABQAAACAAAAABAAAAAQAAABAAAAAAAAAAAAAAAAABAACAAAAAAAAAAAAAAAAAAQAAgAAAACUAAAAMAAAAAgAAACcAAAAYAAAABQAAAAAAAAD///8AAAAAACUAAAAMAAAABQAAAEwAAABkAAAACQAAAHAAAADgAAAAfAAAAAkAAABwAAAA2AAAAA0AAAAhAPAAAAAAAAAAAAAAAIA/AAAAAAAAAAAAAIA/AAAAAAAAAAAAAAAAAAAAAAAAAAAAAAAAAAAAAAAAAAAlAAAADAAAAAAAAIAoAAAADAAAAAUAAAAlAAAADAAAAAEAAAAYAAAADAAAAAAAAAASAAAADAAAAAEAAAAWAAAADAAAAAAAAABUAAAAJAEAAAoAAABwAAAA3wAAAHwAAAABAAAAYfe0QVU1tEEKAAAAcAAAACQAAABMAAAABAAAAAkAAABwAAAA4QAAAH0AAACUAAAARgBpAHIAbQBhAGQAbwAgAHAAbwByADoAIABKAE8AUwBFACAARQBEAFUAQQBSAEQATwAgAEwAQQBSAEEATgAgAEQASQBBAFoABgAAAAMAAAAEAAAACQAAAAYAAAAHAAAABwAAAAMAAAAHAAAABwAAAAQAAAADAAAAAwAAAAQAAAAJAAAABgAAAAYAAAADAAAABgAAAAgAAAAIAAAABwAAAAcAAAAIAAAACQAAAAMAAAAFAAAABwAAAAcAAAAHAAAACAAAAAMAAAAIAAAAAwAAAAcAAAAGAAAAFgAAAAwAAAAAAAAAJQAAAAwAAAACAAAADgAAABQAAAAAAAAAEAAAABQAAAA=</Object>
  <Object Id="idInvalidSigLnImg">AQAAAGwAAAAAAAAAAAAAAP8AAAB/AAAAAAAAAAAAAACfFgAARAsAACBFTUYAAAEAEB8AALAAAAAGAAAAAAAAAAAAAAAAAAAAVgUAAAADAAA1AQAArQAAAAAAAAAAAAAAAAAAAAi3BADIow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qqOQAAAAcKDQcKDQcJDQ4WMShFrjFU1TJV1gECBAIDBAECBQoRKyZBowsTMQAAAAAAfqbJd6PIeqDCQFZ4JTd0Lk/HMVPSGy5uFiE4GypVJ0KnHjN9AAAB8jUAAACcz+7S6ffb7fnC0t1haH0hMm8aLXIuT8ggOIwoRKslP58cK08AAAEAAAAAAMHg9P///////////+bm5k9SXjw/SzBRzTFU0y1NwSAyVzFGXwEBAqo5CA8mnM/u69/SvI9jt4tgjIR9FBosDBEjMVTUMlXWMVPRKUSeDxk4AAAAAAAAAADT6ff///////+Tk5MjK0krSbkvUcsuT8YVJFoTIFIrSbgtTcEQHEfoOQAAAJzP7vT6/bTa8kRleixHhy1Nwi5PxiQtTnBwcJKSki81SRwtZAgOIwAAAAAAweD02+35gsLqZ5q6Jz1jNEJyOUZ4qamp+/v7////wdPeVnCJAQECqjkAAACv1/Ho8/ubzu6CwuqMudS3u769vb3////////////L5fZymsABAgMAAAAAAK/X8fz9/uLx+snk9uTy+vz9/v///////////////8vl9nKawAECAwM6AAAAotHvtdryxOL1xOL1tdry0+r32+350+r3tdryxOL1pdPvc5rAAQIDAAAAAABpj7ZnjrZqj7Zqj7ZnjrZtkbdukrdtkbdnjrZqj7ZojrZ3rdUCAwSqOQ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AZ/Vb5fwAAAAAAAAAAAAAoEgAAAAAAAEAAAMD5fwAA0EZkVfl/AAAeo0AK+X8AAAQAAAAAAAAA0EZkVfl/AAD5vtcibgAAAAAAAAAAAAAA0G10Kp0BAAAAAAAAnQEAAEgAAAAAAAAA2KigCvl/AAAgo6kK+X8AAODsdwoAAAAAAQAAAAAAAAC2xKAK+X8AAAAAZFX5fwAAAAAAAAAAAAAAAAAAAAAAAAAAAAAAAAAAljOaWD+xAABwCwAAAAAAAGDJGCKdAQAASMHXIm4AAAAAAAAAAAAAAAAAAAAAAAAAAAAAAAAAAAAAAAAAAAAAAKnA1yJuAAAAx3xACmR2AAgAAAAAJQAAAAwAAAABAAAAGAAAAAwAAAD/AAAAEgAAAAwAAAABAAAAHgAAABgAAAAiAAAABAAAAHIAAAARAAAAJQAAAAwAAAABAAAAVAAAAKgAAAAjAAAABAAAAHAAAAAQAAAAAQAAAGH3tEFVNbRBIwAAAAQAAAAPAAAATAAAAAAAAAAAAAAAAAAAAP//////////bAAAAEYAaQByAG0AYQAgAG4AbwAgAHYA4QBsAGkAZABhAAAABgAAAAMAAAAEAAAACQAAAAYAAAADAAAABwAAAAcAAAADAAAABQAAAAYAAAADAAAAAwAAAAcAAAAGAAAASwAAAEAAAAAwAAAABQAAACAAAAABAAAAAQAAABAAAAAAAAAAAAAAAAABAACAAAAAAAAAAAAAAAAAAQAAgAAAAFIAAABwAQAAAgAAABAAAAAHAAAAAAAAAAAAAAC8AgAAAAAAAAECAiJTAHkAcwB0AGUAbQAAAAAAAAAAAAAAAAAAAAAAAAAAAAAAAAAAAAAAAAAAAAAAAAAAAAAAAAAAAAAAAAAAAAAAAAAAAAD///8BAAAAYFZkVfl/AAAJAAAAAAAAAAkAAACdAQAAhaJACvl/AAAAAAAAAAAAAP////8AAAAAmOjWIm4AAAAAJ6EpnQEAABEAAAD5fwAAAAAAAAAAAAAAAAAAAAAAAAAAAAAAAAAAYAelU/l/AAARAAAAAAAAAODnmy8AAAAAyLCwU/l/AAAAAAAAAAAAAP7/////////e0yyOPl/AAAAAAAAAAAAAAAAAAAAAAAA1mibWD+xAABGf5FTAAAAAA9rZ+ljoAAAwIDAKZ0BAABgyRginQEAAPDp1iJuAAAAAAAAAAAAAAAHAAAAAAAAAAAAAAAAAAAALOnWIm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P//AAAAAAEAAACQoxA6nQEAAAAAAAAAAAAAAQAAAAAAAADAvBginQEAAOC7DjqdAQAARTO0y9241gECAAAAAAAAAABrDwL5fwAAKGsPAvl/AAADAAAAAAAAAKj6FAL5fwAAaP8UAvl/AABgB6VT+X8AAOCM3zWdAQAAAgAAAAAAAADIsLBT+X8AAAAAAAAAAAAA1F+iKy8mAAACAAAAAAAAAAAAAAAAAAAAAAAAAAAAAADGR5tYP7EAAAAAAAAAAAAAaP8UAvl/AADg////AAAAAGDJGCKdAQAAGM3WIm4AAAAAAAAAAAAAAAYAAAAAAAAAAAAAAAAAAAA8zNYiZHYACAAAAAAlAAAADAAAAAMAAAAYAAAADAAAAAAAAAASAAAADAAAAAEAAAAWAAAADAAAAAgAAABUAAAAVAAAAAoAAAAnAAAAHgAAAEoAAAABAAAAYfe0QVU1tE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BzAAAARwAAACkAAAAzAAAASw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CAAAAAAAAAAAAAAAAAAAACCq3zUAAIA/HDwAAQAAgD8AAIA/AACAP/7/////////ENXWIm4AAAAgqt81AAAAAP////8AAAAAAAAAAAAAAAAIAAAAAAAAAGAHpVP5fwAAUKnfNQAAgD8cPAABAAAAAMiwsFP5fwAAAAAAAAAAAAB0X6IrLyYAAAAIAAAAAAAAAAAAAAAAAAAAAAAAAAAAACZEm1g/sQAAAAAAAAAAAADA4XI1AACAP/D///8AAAAAYMkYIp0BAAC4zdYibgAAAAAAAAAAAAAACQAAAAAAAAAAAAAAAAAAANzM1iJkdgAIAAAAACUAAAAMAAAABAAAABgAAAAMAAAAAAAAABIAAAAMAAAAAQAAAB4AAAAYAAAAKQAAADMAAAB0AAAASAAAACUAAAAMAAAABAAAAFQAAACIAAAAKgAAADMAAAByAAAARwAAAAEAAABh97RBVTW0QSoAAAAzAAAACgAAAEwAAAAAAAAAAAAAAAAAAAD//////////2AAAABKAG8AcwBlACAATABhAHIAYQBuAAYAAAAJAAAABwAAAAgAAAAEAAAACAAAAAgAAAAGAAAACAAAAAk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ASAAAADAAAAAEAAAAeAAAAGAAAAAkAAABQAAAA9wAAAF0AAAAlAAAADAAAAAEAAABUAAAAiAAAAAoAAABQAAAAPgAAAFwAAAABAAAAYfe0QVU1tEEKAAAAUAAAAAoAAABMAAAAAAAAAAAAAAAAAAAA//////////9gAAAASgBvAHMA6QAgAEwAYQByAOEAbgAEAAAABwAAAAUAAAAGAAAAAwAAAAUAAAAGAAAABAAAAAYAAAAH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EAAAAYAAAADAAAAAAAAAASAAAADAAAAAEAAAAeAAAAGAAAAAkAAABgAAAA9wAAAG0AAAAlAAAADAAAAAEAAABUAAAArAAAAAoAAABgAAAAZQAAAGwAAAABAAAAYfe0QVU1tEEKAAAAYAAAABAAAABMAAAAAAAAAAAAAAAAAAAA//////////9sAAAAQwBvAG4AdABhAGQAbwByACAARwBlAG4AZQByAGEAbAAHAAAABwAAAAcAAAAEAAAABgAAAAcAAAAHAAAABAAAAAMAAAAIAAAABgAAAAcAAAAGAAAABAAAAAYAAAADAAAASwAAAEAAAAAwAAAABQAAACAAAAABAAAAAQAAABAAAAAAAAAAAAAAAAABAACAAAAAAAAAAAAAAAAAAQAAgAAAACUAAAAMAAAAAgAAACcAAAAYAAAABQAAAAAAAAD///8AAAAAACUAAAAMAAAABQAAAEwAAABkAAAACQAAAHAAAADgAAAAfAAAAAkAAABwAAAA2AAAAA0AAAAhAPAAAAAAAAAAAAAAAIA/AAAAAAAAAAAAAIA/AAAAAAAAAAAAAAAAAAAAAAAAAAAAAAAAAAAAAAAAAAAlAAAADAAAAAAAAIAoAAAADAAAAAUAAAAlAAAADAAAAAEAAAAYAAAADAAAAAAAAAASAAAADAAAAAEAAAAWAAAADAAAAAAAAABUAAAAJAEAAAoAAABwAAAA3wAAAHwAAAABAAAAYfe0QVU1tEEKAAAAcAAAACQAAABMAAAABAAAAAkAAABwAAAA4QAAAH0AAACUAAAARgBpAHIAbQBhAGQAbwAgAHAAbwByADoAIABKAE8AUwBFACAARQBEAFUAQQBSAEQATwAgAEwAQQBSAEEATgAgAEQASQBBAFoABgAAAAMAAAAEAAAACQAAAAYAAAAHAAAABwAAAAMAAAAHAAAABwAAAAQAAAADAAAAAwAAAAQAAAAJAAAABgAAAAYAAAADAAAABgAAAAgAAAAIAAAABwAAAAcAAAAIAAAACQAAAAMAAAAFAAAABwAAAAcAAAAHAAAACAAAAAMAAAAIAAAAAwAAAAcAAAAGAAAAFgAAAAwAAAAAAAAAJQAAAAwAAAACAAAADgAAABQAAAAAAAAAEAAAABQAAAA=</Object>
</Signature>
</file>

<file path=_xmlsignatures/sig16.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iOkHXoIhabeC3IY8QCGGCZSOR2xIs82B9+6FSUzIbs8=</DigestValue>
    </Reference>
    <Reference Type="http://www.w3.org/2000/09/xmldsig#Object" URI="#idOfficeObject">
      <DigestMethod Algorithm="http://www.w3.org/2001/04/xmlenc#sha256"/>
      <DigestValue>831zYEW6IhcaRlh0YzJcJ63mfDrEd4f/rnUX5kdt218=</DigestValue>
    </Reference>
    <Reference Type="http://uri.etsi.org/01903#SignedProperties" URI="#idSignedProperties">
      <Transforms>
        <Transform Algorithm="http://www.w3.org/TR/2001/REC-xml-c14n-20010315"/>
      </Transforms>
      <DigestMethod Algorithm="http://www.w3.org/2001/04/xmlenc#sha256"/>
      <DigestValue>UCl86Dwvl3OLKFsRBYK5o6BSOZMkwLwnV7ek/6ogKQc=</DigestValue>
    </Reference>
    <Reference Type="http://www.w3.org/2000/09/xmldsig#Object" URI="#idValidSigLnImg">
      <DigestMethod Algorithm="http://www.w3.org/2001/04/xmlenc#sha256"/>
      <DigestValue>K3ercSeDC4SUtiHhFrw15L9BWCcD55GnHitWejqIV9U=</DigestValue>
    </Reference>
    <Reference Type="http://www.w3.org/2000/09/xmldsig#Object" URI="#idInvalidSigLnImg">
      <DigestMethod Algorithm="http://www.w3.org/2001/04/xmlenc#sha256"/>
      <DigestValue>wQnTB89/uoTaZk96THRFXSaZARMFNAzFo8r11cPH7TE=</DigestValue>
    </Reference>
  </SignedInfo>
  <SignatureValue>YN7q35l84H4cNnbq7sQ+8AAb9cWQ76JbHrEQaVLt0SpBB0oIlVaPXT4vPh3kHXv2/GtnzzF8L4z4
sj7Uwy3PJwrLDFy6Cx4sI2V7niSxDyeEr+zb55oKOc2G70qMjjaDPJYldqsRgGYEql9QNxIm6z7M
lzJ8zbaismGUDFugs5ij4VLfiKqbOBaT+ek97+MqiDJFDOmwLGapeAhfNMCT0rAbi8WQSqQsiiE3
cNgTARz/l4/bIojcsbiUg7UwPMMNBoU8t9XJYxsVCkakuyoC8VflJCJzk0+cacxJeGosRlqg8cfQ
g9tVGzt1mR4TR/9K6vxIksYmQ+QJ5gqf2Q0jnA==</SignatureValue>
  <KeyInfo>
    <X509Data>
      <X509Certificate>MIIH/jCCBeagAwIBAgIIc/jSjyh8N9swDQYJKoZIhvcNAQELBQAwWzEXMBUGA1UEBRMOUlVDIDgwMDUwMTcyLTExGjAYBgNVBAMTEUNBLURPQ1VNRU5UQSBTLkEuMRcwFQYDVQQKEw5ET0NVTUVOVEEgUy5BLjELMAkGA1UEBhMCUFkwHhcNMTkwODE0MTkzMzU1WhcNMjEwODEzMTk0MzU1WjCBpzELMAkGA1UEBhMCUFkxFjAUBgNVBAQMDUFQVUQgTUFSVElORVoxEjAQBgNVBAUTCUNJMTc2NjIyOTEYMBYGA1UEKgwPRURVQVJETyBBTEZSRURPMRcwFQYDVQQKDA5QRVJTT05BIEZJU0lDQTERMA8GA1UECwwIRklSTUEgRjIxJjAkBgNVBAMMHUVEVUFSRE8gQUxGUkVETyBBUFVEIE1BUlRJTkVaMIIBIjANBgkqhkiG9w0BAQEFAAOCAQ8AMIIBCgKCAQEAxyidqqeL/JEfR7sdZs5ElmOAZAm1FYMWqAK/mmZbLccLllZNQuRMuFtmyNs+5Sq1db4ZYr8TzbKgutelccR3IzSG5fQW2M6qegD0uXRek1TmRxfcZHiBYFR0sVmwnl4MPrgHAEnlUab9c8VxXv1wpPc2ykFe8kI9tXC+b7C2CSqPTDMs+tm6pix6Lt83jx78qTkA6jx0a80q4nGf18XQ8bZprn27pf6Ve0bGlsRZZ23L//BmHEgPqajvu3A/QuDvwOz9ElfPIjmoJbAo/WTChSKVoMMrIPtcwc6OWBOlM2iUh9Qm3zv1x7v5aMIsOZoAWVbFXhbRG3/bXvsUOZJoVwIDAQABo4IDdzCCA3MwDAYDVR0TAQH/BAIwADAOBgNVHQ8BAf8EBAMCBeAwKgYDVR0lAQH/BCAwHgYIKwYBBQUHAwEGCCsGAQUFBwMCBggrBgEFBQcDBDAdBgNVHQ4EFgQUhDiMfofHBoy4YA9za8mBHL2srZkwgZYGCCsGAQUFBwEBBIGJMIGGMDkGCCsGAQUFBzABhi1odHRw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HAYDVR0RBBUwE4ERZWR1YXB1ZEBnbWFpbC5jb20wggHdBgNVHSAEggHUMIIB0DCCAcwGDisGAQQBgvk7AQEBBgEBMIIBuDA/BggrBgEFBQcCARYzaHR0cHM6Ly93d3cuZG9jdW1lbnRhLmNvbS5weS9maXJtYWRpZ2l0YWwvZGVzY2FyZ2FzMIHABggrBgEFBQcCAjCBsxqBsEVzdGUgZXMgdW4gY2VydGlmaWNhZG8gZGUgcGVyc29uYSBm7XNpY2EgY3V5YSBjbGF2ZSBwcml2YWRhIGVzdOEgY29udGVuaWRhIGVuIHVuIG3zZHVsbyBkZSBoYXJkd2FyZSBzZWd1cm8geSBzdSBmaW5hbGlkYWQgZXMgYXV0ZW50aWNhciBhIHN1IHRpdHVsYXIgbyBnZW5lcmFyIGZpcm1hcyBkaWdpdGFsZXMuMIGxBggrBgEFBQcCAjCBpBqBoVRoaXMgaXMgYW4gZW5kIHVzZXIgY2VydGlmaWNhdGUgd2hvc2UgcHJpdmF0ZSBrZXkgaXMgZW1iZWRkZWQgd2l0aGluIGEgc2VjdXJlIGhhcmR3YXJlIG1vZHVsZSB0aGF0IGFpbXMgdG8gYXV0aGVudGljYXRlIGl0cyBvd25lciBvciBnZW5lcmF0ZSBkaWdpdGFsIHNpZ25hdHVyZXMuMA0GCSqGSIb3DQEBCwUAA4ICAQD5H+DVL/K+k1bbaB2bEgGfqighS6w4ZMW0wXodtcEIqJdDR4cb+PxfiRbF1tRh0m8sVGwu0WR+Y7VawmMz33dDHhU2QGUq/9pI0Lw6dw9l1dPGKpe9S0fJgxrMLDBjFdE0TQIN+I4j7gl8nnnMlnWFv0e2ncmSq5nyA3pDOO5TTwKnpQ7D6oGa83yns2Fwd8SoHtgUptV4Sp0f1El7NZotq6K92usDfjccxtd9DsoGn2F71UHcl8HrH06wfFdXExUedDXzoB7nKxlWCrWCxajkd4oyM0qCSTfQMTWDvrC0ypo+ShJ1wrmZprmo7CtgI9CyTvFpJ1P1cBpVcgpp/dPQHAXExqGBGRqMC7IZRPeN6+uPpsiydqFTzBrgSz3DiN6iPKV8mgclbE+33nxy7taEg7dscgmgpu4NfOCqfdl3KqQe8GFUd6ZAQxcg4ldXvQhc08m4utTz8/31IilKlIS4uD4nT4j54z+Evz0sMN7n5tsW1CrL3DvIVXbyS1hDHEidBWuoai67FtDxvlcbAbMT/Ljm6WdndgaUFGMYyrxSQT2qKsICUa6YJi9398nTMaHyLJkfWWJPVROCqCvuscBpLeB9aFLJIkynL1Q8p5QrvwuRW/SAZenSe1rf8ZI+XT6/yW9mufmtPDn9/ODmXZb0mbYscvcn4tdGZpiEY8xL1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Transform>
          <Transform Algorithm="http://www.w3.org/TR/2001/REC-xml-c14n-20010315"/>
        </Transforms>
        <DigestMethod Algorithm="http://www.w3.org/2001/04/xmlenc#sha256"/>
        <DigestValue>SvtLgLHWwOe2+41fuNrh9MPG5Bh3+j+tOUplp0lR7Bs=</DigestValue>
      </Reference>
      <Reference URI="/xl/calcChain.xml?ContentType=application/vnd.openxmlformats-officedocument.spreadsheetml.calcChain+xml">
        <DigestMethod Algorithm="http://www.w3.org/2001/04/xmlenc#sha256"/>
        <DigestValue>INkYIXtI18jBPMUiSjVU1NrfwX9hotmJh+PNPJ5sYXU=</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YHVu9mfH7V1ojJZZGe0raSx5xHTqsPuldcEKZklKsN8=</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hjdEYyaLOxLt8cLBUmVM65GJ/yy5FHCNa35UtpMIj38=</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hjdEYyaLOxLt8cLBUmVM65GJ/yy5FHCNa35UtpMIj38=</DigestValue>
      </Reference>
      <Reference URI="/xl/drawings/vmlDrawing1.vml?ContentType=application/vnd.openxmlformats-officedocument.vmlDrawing">
        <DigestMethod Algorithm="http://www.w3.org/2001/04/xmlenc#sha256"/>
        <DigestValue>AuD1gZw20wHj1l+QIfbpsqWQ2+yryTM9CSs0sWiZPfA=</DigestValue>
      </Reference>
      <Reference URI="/xl/drawings/vmlDrawing2.vml?ContentType=application/vnd.openxmlformats-officedocument.vmlDrawing">
        <DigestMethod Algorithm="http://www.w3.org/2001/04/xmlenc#sha256"/>
        <DigestValue>Iqm1w/ljFhCkf2jWk+UhCnTZSdV+ER0eTMDZc7qUvbQ=</DigestValue>
      </Reference>
      <Reference URI="/xl/drawings/vmlDrawing3.vml?ContentType=application/vnd.openxmlformats-officedocument.vmlDrawing">
        <DigestMethod Algorithm="http://www.w3.org/2001/04/xmlenc#sha256"/>
        <DigestValue>97oHET3o1sbBMtA+4uDQ1tNBfB9ISwpure1kIwSAUBM=</DigestValue>
      </Reference>
      <Reference URI="/xl/drawings/vmlDrawing4.vml?ContentType=application/vnd.openxmlformats-officedocument.vmlDrawing">
        <DigestMethod Algorithm="http://www.w3.org/2001/04/xmlenc#sha256"/>
        <DigestValue>/ssWKJkjGNOzZwd4MZ+JzaIuvGQqzA3zGjsSKBLMkOA=</DigestValue>
      </Reference>
      <Reference URI="/xl/drawings/vmlDrawing5.vml?ContentType=application/vnd.openxmlformats-officedocument.vmlDrawing">
        <DigestMethod Algorithm="http://www.w3.org/2001/04/xmlenc#sha256"/>
        <DigestValue>v0KJrgWZdTMSRJqAnJR/Dfm8h+wUh9aU5/Wg75wMdXU=</DigestValue>
      </Reference>
      <Reference URI="/xl/media/image1.emf?ContentType=image/x-emf">
        <DigestMethod Algorithm="http://www.w3.org/2001/04/xmlenc#sha256"/>
        <DigestValue>xn+Rq/YfieGV/oZiBFI6HfanzB7K1n8Ik+/w0i9Ppq8=</DigestValue>
      </Reference>
      <Reference URI="/xl/media/image2.emf?ContentType=image/x-emf">
        <DigestMethod Algorithm="http://www.w3.org/2001/04/xmlenc#sha256"/>
        <DigestValue>atxvfXUwZvAKE4hf/APpjogBRg8V5zoJCIwfgXilW98=</DigestValue>
      </Reference>
      <Reference URI="/xl/media/image3.emf?ContentType=image/x-emf">
        <DigestMethod Algorithm="http://www.w3.org/2001/04/xmlenc#sha256"/>
        <DigestValue>rAFqfBe+RWbshXmsVGJ0ewuxSej1NiY5RTFfqKRip+w=</DigestValue>
      </Reference>
      <Reference URI="/xl/media/image4.emf?ContentType=image/x-emf">
        <DigestMethod Algorithm="http://www.w3.org/2001/04/xmlenc#sha256"/>
        <DigestValue>pgBdKQW/fF+s/PeZqIflQzBMQY1vTVWI6JLWV+bcdYo=</DigestValue>
      </Reference>
      <Reference URI="/xl/printerSettings/printerSettings1.bin?ContentType=application/vnd.openxmlformats-officedocument.spreadsheetml.printerSettings">
        <DigestMethod Algorithm="http://www.w3.org/2001/04/xmlenc#sha256"/>
        <DigestValue>dt8BdYI5fMeeneKWUaFl8jaOh5pFlNeu45kOQv+Q/m8=</DigestValue>
      </Reference>
      <Reference URI="/xl/printerSettings/printerSettings2.bin?ContentType=application/vnd.openxmlformats-officedocument.spreadsheetml.printerSettings">
        <DigestMethod Algorithm="http://www.w3.org/2001/04/xmlenc#sha256"/>
        <DigestValue>3pBi6FITi/De4ff8Wg40hkTCdgasRUVf3anQypj6Th4=</DigestValue>
      </Reference>
      <Reference URI="/xl/printerSettings/printerSettings3.bin?ContentType=application/vnd.openxmlformats-officedocument.spreadsheetml.printerSettings">
        <DigestMethod Algorithm="http://www.w3.org/2001/04/xmlenc#sha256"/>
        <DigestValue>FLifMMW5UlLOUkpcqJGjhMbaevjgUnUQwEEg5oUA/N4=</DigestValue>
      </Reference>
      <Reference URI="/xl/printerSettings/printerSettings4.bin?ContentType=application/vnd.openxmlformats-officedocument.spreadsheetml.printerSettings">
        <DigestMethod Algorithm="http://www.w3.org/2001/04/xmlenc#sha256"/>
        <DigestValue>ezNSni1satayRc1lFeeqynU3lzaorj+UYbh9x7Q5sc8=</DigestValue>
      </Reference>
      <Reference URI="/xl/printerSettings/printerSettings5.bin?ContentType=application/vnd.openxmlformats-officedocument.spreadsheetml.printerSettings">
        <DigestMethod Algorithm="http://www.w3.org/2001/04/xmlenc#sha256"/>
        <DigestValue>s6l80irlBTW+uFk7nR5c7WcaDa2jSh3MPBgl0IjaDO0=</DigestValue>
      </Reference>
      <Reference URI="/xl/sharedStrings.xml?ContentType=application/vnd.openxmlformats-officedocument.spreadsheetml.sharedStrings+xml">
        <DigestMethod Algorithm="http://www.w3.org/2001/04/xmlenc#sha256"/>
        <DigestValue>YVlwFhCn92tdArJ3ZPvc93iCkvKu/OUP8HTpRU9eIuc=</DigestValue>
      </Reference>
      <Reference URI="/xl/styles.xml?ContentType=application/vnd.openxmlformats-officedocument.spreadsheetml.styles+xml">
        <DigestMethod Algorithm="http://www.w3.org/2001/04/xmlenc#sha256"/>
        <DigestValue>h80+zO7Fw/gooTG6X1zc+Zic2/Eo6CcH3eSwLnoktk0=</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BVTdwrfDrIUgRWiD1Cu7LwtfH0DljhfPWep/PEJe5sY=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akUnFniyHKwcqVlub1OZRsfQvqGOzSpgPk/OZAPfvQY=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G4fB2Vrf8KyAdhLiBGuydKBfDiUZuOfhnVshmpN+Exk=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b1MQUVCmhQXYdYToMKZKh+xcYDt+Yv6QIM5V/T7KSB4=</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+HgIlm2f9sImN3omI6NYS6yIDYlgItRv8EHKKdBMY/Q=</DigestValue>
      </Reference>
      <Reference URI="/xl/worksheets/sheet1.xml?ContentType=application/vnd.openxmlformats-officedocument.spreadsheetml.worksheet+xml">
        <DigestMethod Algorithm="http://www.w3.org/2001/04/xmlenc#sha256"/>
        <DigestValue>rbOpUUsw7tWLEoxY+hOqF3owxSJ1hxmc0eKer2rqHuI=</DigestValue>
      </Reference>
      <Reference URI="/xl/worksheets/sheet2.xml?ContentType=application/vnd.openxmlformats-officedocument.spreadsheetml.worksheet+xml">
        <DigestMethod Algorithm="http://www.w3.org/2001/04/xmlenc#sha256"/>
        <DigestValue>iJKBBEExpztJIOHw0PtL9nW6AYZ6UGYj1jtj9EhnAVk=</DigestValue>
      </Reference>
      <Reference URI="/xl/worksheets/sheet3.xml?ContentType=application/vnd.openxmlformats-officedocument.spreadsheetml.worksheet+xml">
        <DigestMethod Algorithm="http://www.w3.org/2001/04/xmlenc#sha256"/>
        <DigestValue>tf9K/e+cWgTpii7dcRjeWNlV4O+rG4pjh2NaWci5HpU=</DigestValue>
      </Reference>
      <Reference URI="/xl/worksheets/sheet4.xml?ContentType=application/vnd.openxmlformats-officedocument.spreadsheetml.worksheet+xml">
        <DigestMethod Algorithm="http://www.w3.org/2001/04/xmlenc#sha256"/>
        <DigestValue>RTlua2khcIlxR4T6f2DEDWTUkwwOJSkvU1E+rJt23QA=</DigestValue>
      </Reference>
      <Reference URI="/xl/worksheets/sheet5.xml?ContentType=application/vnd.openxmlformats-officedocument.spreadsheetml.worksheet+xml">
        <DigestMethod Algorithm="http://www.w3.org/2001/04/xmlenc#sha256"/>
        <DigestValue>RWblYcL/bR6QZ1RFFzTwNcUQANBLNaPFMh3Xh/kJrzM=</DigestValue>
      </Reference>
    </Manifest>
    <SignatureProperties>
      <SignatureProperty Id="idSignatureTime" Target="#idPackageSignature">
        <mdssi:SignatureTime xmlns:mdssi="http://schemas.openxmlformats.org/package/2006/digital-signature">
          <mdssi:Format>YYYY-MM-DDThh:mm:ssTZD</mdssi:Format>
          <mdssi:Value>2020-11-13T18:54:01Z</mdssi:Value>
        </mdssi:SignatureTime>
      </SignatureProperty>
    </SignatureProperties>
  </Object>
  <Object Id="idOfficeObject">
    <SignatureProperties>
      <SignatureProperty Id="idOfficeV1Details" Target="#idPackageSignature">
        <SignatureInfoV1 xmlns="http://schemas.microsoft.com/office/2006/digsig">
          <SetupID>{466B1F44-D61E-4B3F-8F35-CF4599570BA9}</SetupID>
          <SignatureText>Eduardo Apud</SignatureText>
          <SignatureImage/>
          <SignatureComments/>
          <WindowsVersion>10.0</WindowsVersion>
          <OfficeVersion>16.0.10367/14</OfficeVersion>
          <ApplicationVersion>16.0.10367</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2020-11-13T18:54:01Z</xd:SigningTime>
          <xd:SigningCertificate>
            <xd:Cert>
              <xd:CertDigest>
                <DigestMethod Algorithm="http://www.w3.org/2001/04/xmlenc#sha256"/>
                <DigestValue>y2h5CliJMVRljTh1ta/qDteQFtsnmKm3jxTexYUtap8=</DigestValue>
              </xd:CertDigest>
              <xd:IssuerSerial>
                <X509IssuerName>C=PY, O=DOCUMENTA S.A., CN=CA-DOCUMENTA S.A., SERIALNUMBER=RUC 80050172-1</X509IssuerName>
                <X509SerialNumber>8356660620887341019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BcBAAB/AAAAAAAAAAAAAACMGwAAkQwAACBFTUYAAAEArBsAAKoAAAAGAAAAAAAAAAAAAAAAAAAAVgUAAAADAABYAQAAwQAAAAAAAAAAAAAAAAAAAMA/BQDo8QIACgAAABAAAAAAAAAAAAAAAEsAAAAQAAAAAAAAAAUAAAAeAAAAGAAAAAAAAAAAAAAAGAEAAIAAAAAnAAAAGAAAAAEAAAAAAAAAAAAAAAAAAAAlAAAADAAAAAEAAABMAAAAZAAAAAAAAAAAAAAAFwEAAH8AAAAAAAAAAAAAABg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XAQAAfwAAAAAAAAAAAAAAGAEAAIAAAAAhAPAAAAAAAAAAAAAAAIA/AAAAAAAAAAAAAIA/AAAAAAAAAAAAAAAAAAAAAAAAAAAAAAAAAAAAAAAAAAAlAAAADAAAAAAAAIAoAAAADAAAAAEAAAAnAAAAGAAAAAEAAAAAAAAA8PDwAAAAAAAlAAAADAAAAAEAAABMAAAAZAAAAAAAAAAAAAAAFwEAAH8AAAAAAAAAAAAAABgBAACAAAAAIQDwAAAAAAAAAAAAAACAPwAAAAAAAAAAAACAPwAAAAAAAAAAAAAAAAAAAAAAAAAAAAAAAAAAAAAAAAAAJQAAAAwAAAAAAACAKAAAAAwAAAABAAAAJwAAABgAAAABAAAAAAAAAPDw8AAAAAAAJQAAAAwAAAABAAAATAAAAGQAAAAAAAAAAAAAABcBAAB/AAAAAAAAAAAAAAAYAQAAgAAAACEA8AAAAAAAAAAAAAAAgD8AAAAAAAAAAAAAgD8AAAAAAAAAAAAAAAAAAAAAAAAAAAAAAAAAAAAAAAAAACUAAAAMAAAAAAAAgCgAAAAMAAAAAQAAACcAAAAYAAAAAQAAAAAAAADw8PAAAAAAACUAAAAMAAAAAQAAAEwAAABkAAAAAAAAAAAAAAAXAQAAfwAAAAAAAAAAAAAAGAEAAIAAAAAhAPAAAAAAAAAAAAAAAIA/AAAAAAAAAAAAAIA/AAAAAAAAAAAAAAAAAAAAAAAAAAAAAAAAAAAAAAAAAAAlAAAADAAAAAAAAIAoAAAADAAAAAEAAAAnAAAAGAAAAAEAAAAAAAAA////AAAAAAAlAAAADAAAAAEAAABMAAAAZAAAAAAAAAAAAAAAFwEAAH8AAAAAAAAAAAAAABgBAACAAAAAIQDwAAAAAAAAAAAAAACAPwAAAAAAAAAAAACAPwAAAAAAAAAAAAAAAAAAAAAAAAAAAAAAAAAAAAAAAAAAJQAAAAwAAAAAAACAKAAAAAwAAAABAAAAJwAAABgAAAABAAAAAAAAAP///wAAAAAAJQAAAAwAAAABAAAATAAAAGQAAAAAAAAAAAAAABcBAAB/AAAAAAAAAAAAAAAY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BnYMf1/AAAAAAAAAAAAACgSAAAAAAAAQAAAwPx/AADARqYx/X8AAB6jDNv8fwAABAAAAAAAAADARqYx/X8AADm6nEv2AAAAAAAAAAAAAAAgH83YmwIAAAAAAACbAgAASAAAAAAAAADYqGzb/H8AACCjddv8fwAA4OxD2wAAAAABAAAAAAAAALbEbNv8fwAAAACmMf1/AAAAAAAAAAAAAAAAAAAAAAAAAAAAAAAAAAD18r2CDFwAAHALAAAAAAAAcCCu1psCAACIvJxL9gAAAAAAAAAAAAAAAAAAAAAAAAAAAAAAAAAAAAAAAAAAAAAA6bucS/YAAADHfAzbZHYACAAAAAAlAAAADAAAAAEAAAAYAAAADAAAAAAAAAASAAAADAAAAAEAAAAeAAAAGAAAAL0AAAAEAAAA9wAAABEAAAAlAAAADAAAAAEAAABUAAAAiAAAAL4AAAAEAAAA9QAAABAAAAABAAAA0XbJQasKyUG+AAAABAAAAAoAAABMAAAAAAAAAAAAAAAAAAAA//////////9gAAAAMQAzAC8AMQAxAC8AMgAwADIAMAAGAAAABgAAAAQAAAAGAAAABgAAAAQAAAAGAAAABgAAAAYAAAAGAAAASwAAAEAAAAAwAAAABQAAACAAAAABAAAAAQAAABAAAAAAAAAAAAAAABgBAACAAAAAAAAAAAAAAAAYAQAAgAAAAFIAAABwAQAAAgAAABAAAAAHAAAAAAAAAAAAAAC8AgAAAAAAAAECAiJTAHkAcwB0AGUAbQAAAAAAAAAAAAAAAAAAAAAAAAAAAAAAAAAAAAAAAAAAAAAAAAAAAAAAAAAAAAAAAAAAAAAAAAAAAAAEAAA+AAAAUFamMf1/AAAJAAAAAAAAAAkAAABdBAAAhaIM2/x/AABGBwAAdAEAANEFAAAAAAAAGMmcS/YAAAAAAAAARgcAAHQBAADRBQAAAAAAAAAAAAAAAAAAAAAAAAAAAAAAAAAAIAcoLv1/AAAAAAAAAAAAAAAAAAAAAAAAyLAzLv1/AAAAAAAAAAAAAODHnEv2AAAA/v////////8AAAAAAAAAAAAAAAAAAAAA9Yy9ggxcAAC2ehQuAAAAAHl1IZGGBQAA0C251psCAABwIK7WmwIAAHDKnEv2AAAAAAAAAAAAAAAHAAAAAAAAAAAAAAAAAAAArMmcS2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P//AAAAAAEAAABAnI3bmwIAAAAAAAAAAAAAAQAAAAAAAABg463WmwIAADCDleObAgAAyheWBc2l1gECAAAAAAAAAABrotT8fwAAKGui1Px/AAADAAAAAAAAAKj6p9T8fwAAaP+n1Px/AAAgBygu/X8AAKC3v+ObAgAAAgAAAAAAAADIsDMu/X8AAAAAAAAAAAAAzkzLWGSFAAACAAAAAAAAAAAAAAAAAAAAAAAAAAAAAADV67qCDFwAAAAAAAAAAAAAaP+n1Px/AADg////AAAAAHAgrtabAgAAaKObS/YAAAAAAAAAAAAAAAYAAAAAAAAAAAAAAAAAAACMoptLZHYACAAAAAAlAAAADAAAAAMAAAAYAAAADAAAAAAAAAASAAAADAAAAAEAAAAWAAAADAAAAAgAAABUAAAAVAAAAAoAAAAnAAAAHgAAAEoAAAABAAAA0XbJQasKyU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NAAAARwAAACkAAAAzAAAAZQ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CAAAAAAAAAAAAAAAAAAAAKDRv+MAAIA/HDwA1AAAgD8AAIA/AACAP/7/////////YKubS/YAAACg0b/jAAAAAP////8AAAAAAAAAAAAAAAAIAAAAAAAAACAHKC79fwAAQKy/4wAAgD8cPADUAAAAAMiwMy79fwAAAAAAAAAAAABuTMtYZIUAAAAIAAAAAAAAAAAAAAAAAAAAAAAAAAAAAHXruoIMXAAAAAAAAAAAAACgBVPLAACAP/D///8AAAAAcCCu1psCAAAIpJtL9gAAAAAAAAAAAAAACQAAAAAAAAAAAAAAAAAAACyjm0tkdgAIAAAAACUAAAAMAAAABAAAABgAAAAMAAAAAAAAABIAAAAMAAAAAQAAAB4AAAAYAAAAKQAAADMAAACOAAAASAAAACUAAAAMAAAABAAAAFQAAACUAAAAKgAAADMAAACMAAAARwAAAAEAAADRdslBqwrJQSoAAAAzAAAADAAAAEwAAAAAAAAAAAAAAAAAAAD//////////2QAAABFAGQAdQBhAHIAZABvACAAQQBwAHUAZAAIAAAACQAAAAkAAAAIAAAABgAAAAkAAAAJAAAABAAAAAoAAAAJAAAACQAAAAkAAABLAAAAQAAAADAAAAAFAAAAIAAAAAEAAAABAAAAEAAAAAAAAAAAAAAAGAEAAIAAAAAAAAAAAAAAABgBAACAAAAAJQAAAAwAAAACAAAAJwAAABgAAAAFAAAAAAAAAP///wAAAAAAJQAAAAwAAAAFAAAATAAAAGQAAAAAAAAAUAAAABcBAAB8AAAAAAAAAFAAAAAYAQAALQAAACEA8AAAAAAAAAAAAAAAgD8AAAAAAAAAAAAAgD8AAAAAAAAAAAAAAAAAAAAAAAAAAAAAAAAAAAAAAAAAACUAAAAMAAAAAAAAgCgAAAAMAAAABQAAACcAAAAYAAAABQAAAAAAAAD///8AAAAAACUAAAAMAAAABQAAAEwAAABkAAAACQAAAFAAAAD/AAAAXAAAAAkAAABQAAAA9wAAAA0AAAAhAPAAAAAAAAAAAAAAAIA/AAAAAAAAAAAAAIA/AAAAAAAAAAAAAAAAAAAAAAAAAAAAAAAAAAAAAAAAAAAlAAAADAAAAAAAAIAoAAAADAAAAAUAAAAlAAAADAAAAAEAAAAYAAAADAAAAAAAAAASAAAADAAAAAEAAAAeAAAAGAAAAAkAAABQAAAAAAEAAF0AAAAlAAAADAAAAAEAAABUAAAAlAAAAAoAAABQAAAAVAAAAFwAAAABAAAA0XbJQasKyUEKAAAAUAAAAAwAAABMAAAAAAAAAAAAAAAAAAAA//////////9kAAAARQBkAHUAYQByAGQAbwAgAEEAcAB1AGQABgAAAAcAAAAHAAAABgAAAAQAAAAHAAAABwAAAAMAAAAHAAAABwAAAAcAAAAHAAAASwAAAEAAAAAwAAAABQAAACAAAAABAAAAAQAAABAAAAAAAAAAAAAAABgBAACAAAAAAAAAAAAAAAAYAQAAgAAAACUAAAAMAAAAAgAAACcAAAAYAAAABQAAAAAAAAD///8AAAAAACUAAAAMAAAABQAAAEwAAABkAAAACQAAAGAAAAD/AAAAbAAAAAkAAABgAAAA9wAAAA0AAAAhAPAAAAAAAAAAAAAAAIA/AAAAAAAAAAAAAIA/AAAAAAAAAAAAAAAAAAAAAAAAAAAAAAAAAAAAAAAAAAAlAAAADAAAAAAAAIAoAAAADAAAAAUAAAAlAAAADAAAAAEAAAAYAAAADAAAAAAAAAASAAAADAAAAAEAAAAeAAAAGAAAAAkAAABgAAAAAAEAAG0AAAAlAAAADAAAAAEAAABUAAAAqAAAAAoAAABgAAAAUgAAAGwAAAABAAAA0XbJQasKyUEKAAAAYAAAAA8AAABMAAAAAAAAAAAAAAAAAAAA//////////9sAAAAUwDtAG4AZABpAGMAbwAgAFQAaQB0AHUAbABhAHIAAAAGAAAAAwAAAAcAAAAHAAAAAwAAAAUAAAAHAAAAAwAAAAUAAAADAAAABAAAAAcAAAADAAAABgAAAAQAAABLAAAAQAAAADAAAAAFAAAAIAAAAAEAAAABAAAAEAAAAAAAAAAAAAAAGAEAAIAAAAAAAAAAAAAAABgBAACAAAAAJQAAAAwAAAACAAAAJwAAABgAAAAFAAAAAAAAAP///wAAAAAAJQAAAAwAAAAFAAAATAAAAGQAAAAJAAAAcAAAAA4BAAB8AAAACQAAAHAAAAAGAQAADQAAACEA8AAAAAAAAAAAAAAAgD8AAAAAAAAAAAAAgD8AAAAAAAAAAAAAAAAAAAAAAAAAAAAAAAAAAAAAAAAAACUAAAAMAAAAAAAAgCgAAAAMAAAABQAAACUAAAAMAAAAAQAAABgAAAAMAAAAAAAAABIAAAAMAAAAAQAAABYAAAAMAAAAAAAAAFQAAABIAQAACgAAAHAAAAANAQAAfAAAAAEAAADRdslBqwrJQQoAAABwAAAAKgAAAEwAAAAEAAAACQAAAHAAAAAPAQAAfQAAAKAAAABGAGkAcgBtAGEAZABvACAAcABvAHIAOgAgAEUARABVAEEAUgBEAE8AIABBAEwARgBSAEUARABPACAAQQBQAFUARAAgAE0AQQBSAFQASQBOAEUAWgAGAAAAAwAAAAQAAAAJAAAABgAAAAcAAAAHAAAAAwAAAAcAAAAHAAAABAAAAAMAAAADAAAABgAAAAgAAAAIAAAABwAAAAcAAAAIAAAACQAAAAMAAAAHAAAABQAAAAYAAAAHAAAABgAAAAgAAAAJAAAAAwAAAAcAAAAGAAAACAAAAAgAAAADAAAACgAAAAcAAAAHAAAABQAAAAMAAAAIAAAABgAAAAYAAAAWAAAADAAAAAAAAAAlAAAADAAAAAIAAAAOAAAAFAAAAAAAAAAQAAAAFAAAAA==</Object>
  <Object Id="idInvalidSigLnImg">AQAAAGwAAAAAAAAAAAAAABcBAAB/AAAAAAAAAAAAAACMGwAAkQwAACBFTUYAAAEASB8AALAAAAAGAAAAAAAAAAAAAAAAAAAAVgUAAAADAABYAQAAwQAAAAAAAAAAAAAAAAAAAMA/BQDo8QIACgAAABAAAAAAAAAAAAAAAEsAAAAQAAAAAAAAAAUAAAAeAAAAGAAAAAAAAAAAAAAAGAEAAIAAAAAnAAAAGAAAAAEAAAAAAAAAAAAAAAAAAAAlAAAADAAAAAEAAABMAAAAZAAAAAAAAAAAAAAAFwEAAH8AAAAAAAAAAAAAABg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XAQAAfwAAAAAAAAAAAAAAGAEAAIAAAAAhAPAAAAAAAAAAAAAAAIA/AAAAAAAAAAAAAIA/AAAAAAAAAAAAAAAAAAAAAAAAAAAAAAAAAAAAAAAAAAAlAAAADAAAAAAAAIAoAAAADAAAAAEAAAAnAAAAGAAAAAEAAAAAAAAA8PDwAAAAAAAlAAAADAAAAAEAAABMAAAAZAAAAAAAAAAAAAAAFwEAAH8AAAAAAAAAAAAAABgBAACAAAAAIQDwAAAAAAAAAAAAAACAPwAAAAAAAAAAAACAPwAAAAAAAAAAAAAAAAAAAAAAAAAAAAAAAAAAAAAAAAAAJQAAAAwAAAAAAACAKAAAAAwAAAABAAAAJwAAABgAAAABAAAAAAAAAPDw8AAAAAAAJQAAAAwAAAABAAAATAAAAGQAAAAAAAAAAAAAABcBAAB/AAAAAAAAAAAAAAAYAQAAgAAAACEA8AAAAAAAAAAAAAAAgD8AAAAAAAAAAAAAgD8AAAAAAAAAAAAAAAAAAAAAAAAAAAAAAAAAAAAAAAAAACUAAAAMAAAAAAAAgCgAAAAMAAAAAQAAACcAAAAYAAAAAQAAAAAAAADw8PAAAAAAACUAAAAMAAAAAQAAAEwAAABkAAAAAAAAAAAAAAAXAQAAfwAAAAAAAAAAAAAAGAEAAIAAAAAhAPAAAAAAAAAAAAAAAIA/AAAAAAAAAAAAAIA/AAAAAAAAAAAAAAAAAAAAAAAAAAAAAAAAAAAAAAAAAAAlAAAADAAAAAAAAIAoAAAADAAAAAEAAAAnAAAAGAAAAAEAAAAAAAAA////AAAAAAAlAAAADAAAAAEAAABMAAAAZAAAAAAAAAAAAAAAFwEAAH8AAAAAAAAAAAAAABgBAACAAAAAIQDwAAAAAAAAAAAAAACAPwAAAAAAAAAAAACAPwAAAAAAAAAAAAAAAAAAAAAAAAAAAAAAAAAAAAAAAAAAJQAAAAwAAAAAAACAKAAAAAwAAAABAAAAJwAAABgAAAABAAAAAAAAAP///wAAAAAAJQAAAAwAAAABAAAATAAAAGQAAAAAAAAAAAAAABcBAAB/AAAAAAAAAAAAAAAY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rC4AAAAAcKDQcKDQcJDQ4WMShFrjFU1TJV1gECBAIDBAECBQoRKyZBowsTMQAAAAAAfqbJd6PIeqDCQFZ4JTd0Lk/HMVPSGy5uFiE4GypVJ0KnHjN9AAABAAAAAACcz+7S6ffb7fnC0t1haH0hMm8aLXIuT8ggOIwoRKslP58cK08AAAEAAAAAAMHg9P///////////+bm5k9SXjw/SzBRzTFU0y1NwSAyVzFGXwEBAgAA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17e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AZ2DH9fwAAAAAAAAAAAAAoEgAAAAAAAEAAAMD8fwAAwEamMf1/AAAeowzb/H8AAAQAAAAAAAAAwEamMf1/AAA5upxL9gAAAAAAAAAAAAAAIB/N2JsCAAAAAAAAmwIAAEgAAAAAAAAA2Khs2/x/AAAgo3Xb/H8AAODsQ9sAAAAAAQAAAAAAAAC2xGzb/H8AAAAApjH9fwAAAAAAAAAAAAAAAAAAAAAAAAAAAAAAAAAA9fK9ggxcAABwCwAAAAAAAHAgrtabAgAAiLycS/YAAAAAAAAAAAAAAAAAAAAAAAAAAAAAAAAAAAAAAAAAAAAAAOm7nEv2AAAAx3wM22R2AAgAAAAAJQAAAAwAAAABAAAAGAAAAAwAAAD/AAAAEgAAAAwAAAABAAAAHgAAABgAAAAiAAAABAAAAHIAAAARAAAAJQAAAAwAAAABAAAAVAAAAKgAAAAjAAAABAAAAHAAAAAQAAAAAQAAANF2yUGrCslBIwAAAAQAAAAPAAAATAAAAAAAAAAAAAAAAAAAAP//////////bAAAAEYAaQByAG0AYQAgAG4AbwAgAHYA4QBsAGkAZABhAAAABgAAAAMAAAAEAAAACQAAAAYAAAADAAAABwAAAAcAAAADAAAABQAAAAYAAAADAAAAAwAAAAcAAAAGAAAASwAAAEAAAAAwAAAABQAAACAAAAABAAAAAQAAABAAAAAAAAAAAAAAABgBAACAAAAAAAAAAAAAAAAYAQAAgAAAAFIAAABwAQAAAgAAABAAAAAHAAAAAAAAAAAAAAC8AgAAAAAAAAECAiJTAHkAcwB0AGUAbQAAAAAAAAAAAAAAAAAAAAAAAAAAAAAAAAAAAAAAAAAAAAAAAAAAAAAAAAAAAAAAAAAAAAAAAAAAAAAEAAA+AAAAUFamMf1/AAAJAAAAAAAAAAkAAABdBAAAhaIM2/x/AABGBwAAdAEAANEFAAAAAAAAGMmcS/YAAAAAAAAARgcAAHQBAADRBQAAAAAAAAAAAAAAAAAAAAAAAAAAAAAAAAAAIAcoLv1/AAAAAAAAAAAAAAAAAAAAAAAAyLAzLv1/AAAAAAAAAAAAAODHnEv2AAAA/v////////8AAAAAAAAAAAAAAAAAAAAA9Yy9ggxcAAC2ehQuAAAAAHl1IZGGBQAA0C251psCAABwIK7WmwIAAHDKnEv2AAAAAAAAAAAAAAAHAAAAAAAAAAAAAAAAAAAArMmcS2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P//AAAAAAEAAABAnI3bmwIAAAAAAAAAAAAAAQAAAAAAAABg463WmwIAADCDleObAgAAyheWBc2l1gECAAAAAAAAAABrotT8fwAAKGui1Px/AAADAAAAAAAAAKj6p9T8fwAAaP+n1Px/AAAgBygu/X8AAKC3v+ObAgAAAgAAAAAAAADIsDMu/X8AAAAAAAAAAAAAzkzLWGSFAAACAAAAAAAAAAAAAAAAAAAAAAAAAAAAAADV67qCDFwAAAAAAAAAAAAAaP+n1Px/AADg////AAAAAHAgrtabAgAAaKObS/YAAAAAAAAAAAAAAAYAAAAAAAAAAAAAAAAAAACMoptLZHYACAAAAAAlAAAADAAAAAMAAAAYAAAADAAAAAAAAAASAAAADAAAAAEAAAAWAAAADAAAAAgAAABUAAAAVAAAAAoAAAAnAAAAHgAAAEoAAAABAAAA0XbJQasKyU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NAAAARwAAACkAAAAzAAAAZQ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CAAAAAAAAAAAAAAAAAAAAKDRv+MAAIA/HDwA1AAAgD8AAIA/AACAP/7/////////YKubS/YAAACg0b/jAAAAAP////8AAAAAAAAAAAAAAAAIAAAAAAAAACAHKC79fwAAQKy/4wAAgD8cPADUAAAAAMiwMy79fwAAAAAAAAAAAABuTMtYZIUAAAAIAAAAAAAAAAAAAAAAAAAAAAAAAAAAAHXruoIMXAAAAAAAAAAAAACgBVPLAACAP/D///8AAAAAcCCu1psCAAAIpJtL9gAAAAAAAAAAAAAACQAAAAAAAAAAAAAAAAAAACyjm0tkdgAIAAAAACUAAAAMAAAABAAAABgAAAAMAAAAAAAAABIAAAAMAAAAAQAAAB4AAAAYAAAAKQAAADMAAACOAAAASAAAACUAAAAMAAAABAAAAFQAAACUAAAAKgAAADMAAACMAAAARwAAAAEAAADRdslBqwrJQSoAAAAzAAAADAAAAEwAAAAAAAAAAAAAAAAAAAD//////////2QAAABFAGQAdQBhAHIAZABvACAAQQBwAHUAZAAIAAAACQAAAAkAAAAIAAAABgAAAAkAAAAJAAAABAAAAAoAAAAJAAAACQAAAAkAAABLAAAAQAAAADAAAAAFAAAAIAAAAAEAAAABAAAAEAAAAAAAAAAAAAAAGAEAAIAAAAAAAAAAAAAAABgBAACAAAAAJQAAAAwAAAACAAAAJwAAABgAAAAFAAAAAAAAAP///wAAAAAAJQAAAAwAAAAFAAAATAAAAGQAAAAAAAAAUAAAABcBAAB8AAAAAAAAAFAAAAAYAQAALQAAACEA8AAAAAAAAAAAAAAAgD8AAAAAAAAAAAAAgD8AAAAAAAAAAAAAAAAAAAAAAAAAAAAAAAAAAAAAAAAAACUAAAAMAAAAAAAAgCgAAAAMAAAABQAAACcAAAAYAAAABQAAAAAAAAD///8AAAAAACUAAAAMAAAABQAAAEwAAABkAAAACQAAAFAAAAD/AAAAXAAAAAkAAABQAAAA9wAAAA0AAAAhAPAAAAAAAAAAAAAAAIA/AAAAAAAAAAAAAIA/AAAAAAAAAAAAAAAAAAAAAAAAAAAAAAAAAAAAAAAAAAAlAAAADAAAAAAAAIAoAAAADAAAAAUAAAAlAAAADAAAAAEAAAAYAAAADAAAAAAAAAASAAAADAAAAAEAAAAeAAAAGAAAAAkAAABQAAAAAAEAAF0AAAAlAAAADAAAAAEAAABUAAAAlAAAAAoAAABQAAAAVAAAAFwAAAABAAAA0XbJQasKyUEKAAAAUAAAAAwAAABMAAAAAAAAAAAAAAAAAAAA//////////9kAAAARQBkAHUAYQByAGQAbwAgAEEAcAB1AGQABgAAAAcAAAAHAAAABgAAAAQAAAAHAAAABwAAAAMAAAAHAAAABwAAAAcAAAAHAAAASwAAAEAAAAAwAAAABQAAACAAAAABAAAAAQAAABAAAAAAAAAAAAAAABgBAACAAAAAAAAAAAAAAAAYAQAAgAAAACUAAAAMAAAAAgAAACcAAAAYAAAABQAAAAAAAAD///8AAAAAACUAAAAMAAAABQAAAEwAAABkAAAACQAAAGAAAAD/AAAAbAAAAAkAAABgAAAA9wAAAA0AAAAhAPAAAAAAAAAAAAAAAIA/AAAAAAAAAAAAAIA/AAAAAAAAAAAAAAAAAAAAAAAAAAAAAAAAAAAAAAAAAAAlAAAADAAAAAAAAIAoAAAADAAAAAUAAAAlAAAADAAAAAEAAAAYAAAADAAAAAAAAAASAAAADAAAAAEAAAAeAAAAGAAAAAkAAABgAAAAAAEAAG0AAAAlAAAADAAAAAEAAABUAAAAqAAAAAoAAABgAAAAUgAAAGwAAAABAAAA0XbJQasKyUEKAAAAYAAAAA8AAABMAAAAAAAAAAAAAAAAAAAA//////////9sAAAAUwDtAG4AZABpAGMAbwAgAFQAaQB0AHUAbABhAHIAAAAGAAAAAwAAAAcAAAAHAAAAAwAAAAUAAAAHAAAAAwAAAAUAAAADAAAABAAAAAcAAAADAAAABgAAAAQAAABLAAAAQAAAADAAAAAFAAAAIAAAAAEAAAABAAAAEAAAAAAAAAAAAAAAGAEAAIAAAAAAAAAAAAAAABgBAACAAAAAJQAAAAwAAAACAAAAJwAAABgAAAAFAAAAAAAAAP///wAAAAAAJQAAAAwAAAAFAAAATAAAAGQAAAAJAAAAcAAAAA4BAAB8AAAACQAAAHAAAAAGAQAADQAAACEA8AAAAAAAAAAAAAAAgD8AAAAAAAAAAAAAgD8AAAAAAAAAAAAAAAAAAAAAAAAAAAAAAAAAAAAAAAAAACUAAAAMAAAAAAAAgCgAAAAMAAAABQAAACUAAAAMAAAAAQAAABgAAAAMAAAAAAAAABIAAAAMAAAAAQAAABYAAAAMAAAAAAAAAFQAAABIAQAACgAAAHAAAAANAQAAfAAAAAEAAADRdslBqwrJQQoAAABwAAAAKgAAAEwAAAAEAAAACQAAAHAAAAAPAQAAfQAAAKAAAABGAGkAcgBtAGEAZABvACAAcABvAHIAOgAgAEUARABVAEEAUgBEAE8AIABBAEwARgBSAEUARABPACAAQQBQAFUARAAgAE0AQQBSAFQASQBOAEUAWgAGAAAAAwAAAAQAAAAJAAAABgAAAAcAAAAHAAAAAwAAAAcAAAAHAAAABAAAAAMAAAADAAAABgAAAAgAAAAIAAAABwAAAAcAAAAIAAAACQAAAAMAAAAHAAAABQAAAAYAAAAHAAAABgAAAAgAAAAJAAAAAwAAAAcAAAAGAAAACAAAAAgAAAADAAAACgAAAAcAAAAHAAAABQAAAAMAAAAIAAAABgAAAAYAAAAWAAAADAAAAAAAAAAlAAAADAAAAAIAAAAOAAAAFAAAAAAAAAAQAAAAFAAAAA==</Object>
</Signature>
</file>

<file path=_xmlsignatures/sig17.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4DpWMbcvk55aytThZFNkcQKDZG0pcjaA/eAGAFXrvrY=</DigestValue>
    </Reference>
    <Reference Type="http://www.w3.org/2000/09/xmldsig#Object" URI="#idOfficeObject">
      <DigestMethod Algorithm="http://www.w3.org/2001/04/xmlenc#sha256"/>
      <DigestValue>TvkbTM+RnViKtqKp/TH1lmre59NElaICwHQ0VF6Ivzs=</DigestValue>
    </Reference>
    <Reference Type="http://uri.etsi.org/01903#SignedProperties" URI="#idSignedProperties">
      <Transforms>
        <Transform Algorithm="http://www.w3.org/TR/2001/REC-xml-c14n-20010315"/>
      </Transforms>
      <DigestMethod Algorithm="http://www.w3.org/2001/04/xmlenc#sha256"/>
      <DigestValue>rfL4Hh8M/+JTqKzujWWc+CZfdfnuBc6p9taT9SG5RlY=</DigestValue>
    </Reference>
    <Reference Type="http://www.w3.org/2000/09/xmldsig#Object" URI="#idValidSigLnImg">
      <DigestMethod Algorithm="http://www.w3.org/2001/04/xmlenc#sha256"/>
      <DigestValue>K3ercSeDC4SUtiHhFrw15L9BWCcD55GnHitWejqIV9U=</DigestValue>
    </Reference>
    <Reference Type="http://www.w3.org/2000/09/xmldsig#Object" URI="#idInvalidSigLnImg">
      <DigestMethod Algorithm="http://www.w3.org/2001/04/xmlenc#sha256"/>
      <DigestValue>wbKWgusuHXRIf2qsU+9tOADs8YrV3XI0LJax5Jgtch8=</DigestValue>
    </Reference>
  </SignedInfo>
  <SignatureValue>ZFs3IiywR1D4StniXGlepvYVomJdpbk6hX5gkIvfFPRmNQwSu3iLuoOho1QhjF4tt4z8zlm6o0/q
TC3ZMaWAZnGMD6ZGZEmB9xcsso4CD1vFfHvKN8mx2vcbnL7YmCXekXofUaMBFlZSocPx9WGs3aTu
6ALW972htG9Dgf3TaBX7cJtUgGXCipNa9FC6HshcP0rVwK1oESR5ERZCHpZgUdEvFz/TdzDHJMnd
ZGzo/qrRmHSEdAzVrxhIhO2CcsdGzYGZiaTjOrK+p9wTvg/tYwJTtWptw+TrjzfsvkimEC7Di2qW
n+inTKsYLUf55dH/y0I2L+QFtNpQVmhV62PQHA==</SignatureValue>
  <KeyInfo>
    <X509Data>
      <X509Certificate>MIIH/jCCBeagAwIBAgIIc/jSjyh8N9swDQYJKoZIhvcNAQELBQAwWzEXMBUGA1UEBRMOUlVDIDgwMDUwMTcyLTExGjAYBgNVBAMTEUNBLURPQ1VNRU5UQSBTLkEuMRcwFQYDVQQKEw5ET0NVTUVOVEEgUy5BLjELMAkGA1UEBhMCUFkwHhcNMTkwODE0MTkzMzU1WhcNMjEwODEzMTk0MzU1WjCBpzELMAkGA1UEBhMCUFkxFjAUBgNVBAQMDUFQVUQgTUFSVElORVoxEjAQBgNVBAUTCUNJMTc2NjIyOTEYMBYGA1UEKgwPRURVQVJETyBBTEZSRURPMRcwFQYDVQQKDA5QRVJTT05BIEZJU0lDQTERMA8GA1UECwwIRklSTUEgRjIxJjAkBgNVBAMMHUVEVUFSRE8gQUxGUkVETyBBUFVEIE1BUlRJTkVaMIIBIjANBgkqhkiG9w0BAQEFAAOCAQ8AMIIBCgKCAQEAxyidqqeL/JEfR7sdZs5ElmOAZAm1FYMWqAK/mmZbLccLllZNQuRMuFtmyNs+5Sq1db4ZYr8TzbKgutelccR3IzSG5fQW2M6qegD0uXRek1TmRxfcZHiBYFR0sVmwnl4MPrgHAEnlUab9c8VxXv1wpPc2ykFe8kI9tXC+b7C2CSqPTDMs+tm6pix6Lt83jx78qTkA6jx0a80q4nGf18XQ8bZprn27pf6Ve0bGlsRZZ23L//BmHEgPqajvu3A/QuDvwOz9ElfPIjmoJbAo/WTChSKVoMMrIPtcwc6OWBOlM2iUh9Qm3zv1x7v5aMIsOZoAWVbFXhbRG3/bXvsUOZJoVwIDAQABo4IDdzCCA3MwDAYDVR0TAQH/BAIwADAOBgNVHQ8BAf8EBAMCBeAwKgYDVR0lAQH/BCAwHgYIKwYBBQUHAwEGCCsGAQUFBwMCBggrBgEFBQcDBDAdBgNVHQ4EFgQUhDiMfofHBoy4YA9za8mBHL2srZkwgZYGCCsGAQUFBwEBBIGJMIGGMDkGCCsGAQUFBzABhi1odHRw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HAYDVR0RBBUwE4ERZWR1YXB1ZEBnbWFpbC5jb20wggHdBgNVHSAEggHUMIIB0DCCAcwGDisGAQQBgvk7AQEBBgEBMIIBuDA/BggrBgEFBQcCARYzaHR0cHM6Ly93d3cuZG9jdW1lbnRhLmNvbS5weS9maXJtYWRpZ2l0YWwvZGVzY2FyZ2FzMIHABggrBgEFBQcCAjCBsxqBsEVzdGUgZXMgdW4gY2VydGlmaWNhZG8gZGUgcGVyc29uYSBm7XNpY2EgY3V5YSBjbGF2ZSBwcml2YWRhIGVzdOEgY29udGVuaWRhIGVuIHVuIG3zZHVsbyBkZSBoYXJkd2FyZSBzZWd1cm8geSBzdSBmaW5hbGlkYWQgZXMgYXV0ZW50aWNhciBhIHN1IHRpdHVsYXIgbyBnZW5lcmFyIGZpcm1hcyBkaWdpdGFsZXMuMIGxBggrBgEFBQcCAjCBpBqBoVRoaXMgaXMgYW4gZW5kIHVzZXIgY2VydGlmaWNhdGUgd2hvc2UgcHJpdmF0ZSBrZXkgaXMgZW1iZWRkZWQgd2l0aGluIGEgc2VjdXJlIGhhcmR3YXJlIG1vZHVsZSB0aGF0IGFpbXMgdG8gYXV0aGVudGljYXRlIGl0cyBvd25lciBvciBnZW5lcmF0ZSBkaWdpdGFsIHNpZ25hdHVyZXMuMA0GCSqGSIb3DQEBCwUAA4ICAQD5H+DVL/K+k1bbaB2bEgGfqighS6w4ZMW0wXodtcEIqJdDR4cb+PxfiRbF1tRh0m8sVGwu0WR+Y7VawmMz33dDHhU2QGUq/9pI0Lw6dw9l1dPGKpe9S0fJgxrMLDBjFdE0TQIN+I4j7gl8nnnMlnWFv0e2ncmSq5nyA3pDOO5TTwKnpQ7D6oGa83yns2Fwd8SoHtgUptV4Sp0f1El7NZotq6K92usDfjccxtd9DsoGn2F71UHcl8HrH06wfFdXExUedDXzoB7nKxlWCrWCxajkd4oyM0qCSTfQMTWDvrC0ypo+ShJ1wrmZprmo7CtgI9CyTvFpJ1P1cBpVcgpp/dPQHAXExqGBGRqMC7IZRPeN6+uPpsiydqFTzBrgSz3DiN6iPKV8mgclbE+33nxy7taEg7dscgmgpu4NfOCqfdl3KqQe8GFUd6ZAQxcg4ldXvQhc08m4utTz8/31IilKlIS4uD4nT4j54z+Evz0sMN7n5tsW1CrL3DvIVXbyS1hDHEidBWuoai67FtDxvlcbAbMT/Ljm6WdndgaUFGMYyrxSQT2qKsICUa6YJi9398nTMaHyLJkfWWJPVROCqCvuscBpLeB9aFLJIkynL1Q8p5QrvwuRW/SAZenSe1rf8ZI+XT6/yW9mufmtPDn9/ODmXZb0mbYscvcn4tdGZpiEY8xL1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SvtLgLHWwOe2+41fuNrh9MPG5Bh3+j+tOUplp0lR7Bs=</DigestValue>
      </Reference>
      <Reference URI="/xl/calcChain.xml?ContentType=application/vnd.openxmlformats-officedocument.spreadsheetml.calcChain+xml">
        <DigestMethod Algorithm="http://www.w3.org/2001/04/xmlenc#sha256"/>
        <DigestValue>INkYIXtI18jBPMUiSjVU1NrfwX9hotmJh+PNPJ5sYXU=</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YHVu9mfH7V1ojJZZGe0raSx5xHTqsPuldcEKZklKsN8=</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YHVu9mfH7V1ojJZZGe0raSx5xHTqsPuldcEKZklKsN8=</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hjdEYyaLOxLt8cLBUmVM65GJ/yy5FHCNa35UtpMIj38=</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YHVu9mfH7V1ojJZZGe0raSx5xHTqsPuldcEKZklKsN8=</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hjdEYyaLOxLt8cLBUmVM65GJ/yy5FHCNa35UtpMIj38=</DigestValue>
      </Reference>
      <Reference URI="/xl/drawings/vmlDrawing1.vml?ContentType=application/vnd.openxmlformats-officedocument.vmlDrawing">
        <DigestMethod Algorithm="http://www.w3.org/2001/04/xmlenc#sha256"/>
        <DigestValue>AuD1gZw20wHj1l+QIfbpsqWQ2+yryTM9CSs0sWiZPfA=</DigestValue>
      </Reference>
      <Reference URI="/xl/drawings/vmlDrawing2.vml?ContentType=application/vnd.openxmlformats-officedocument.vmlDrawing">
        <DigestMethod Algorithm="http://www.w3.org/2001/04/xmlenc#sha256"/>
        <DigestValue>Iqm1w/ljFhCkf2jWk+UhCnTZSdV+ER0eTMDZc7qUvbQ=</DigestValue>
      </Reference>
      <Reference URI="/xl/drawings/vmlDrawing3.vml?ContentType=application/vnd.openxmlformats-officedocument.vmlDrawing">
        <DigestMethod Algorithm="http://www.w3.org/2001/04/xmlenc#sha256"/>
        <DigestValue>97oHET3o1sbBMtA+4uDQ1tNBfB9ISwpure1kIwSAUBM=</DigestValue>
      </Reference>
      <Reference URI="/xl/drawings/vmlDrawing4.vml?ContentType=application/vnd.openxmlformats-officedocument.vmlDrawing">
        <DigestMethod Algorithm="http://www.w3.org/2001/04/xmlenc#sha256"/>
        <DigestValue>/ssWKJkjGNOzZwd4MZ+JzaIuvGQqzA3zGjsSKBLMkOA=</DigestValue>
      </Reference>
      <Reference URI="/xl/drawings/vmlDrawing5.vml?ContentType=application/vnd.openxmlformats-officedocument.vmlDrawing">
        <DigestMethod Algorithm="http://www.w3.org/2001/04/xmlenc#sha256"/>
        <DigestValue>v0KJrgWZdTMSRJqAnJR/Dfm8h+wUh9aU5/Wg75wMdXU=</DigestValue>
      </Reference>
      <Reference URI="/xl/media/image1.emf?ContentType=image/x-emf">
        <DigestMethod Algorithm="http://www.w3.org/2001/04/xmlenc#sha256"/>
        <DigestValue>xn+Rq/YfieGV/oZiBFI6HfanzB7K1n8Ik+/w0i9Ppq8=</DigestValue>
      </Reference>
      <Reference URI="/xl/media/image2.emf?ContentType=image/x-emf">
        <DigestMethod Algorithm="http://www.w3.org/2001/04/xmlenc#sha256"/>
        <DigestValue>atxvfXUwZvAKE4hf/APpjogBRg8V5zoJCIwfgXilW98=</DigestValue>
      </Reference>
      <Reference URI="/xl/media/image3.emf?ContentType=image/x-emf">
        <DigestMethod Algorithm="http://www.w3.org/2001/04/xmlenc#sha256"/>
        <DigestValue>rAFqfBe+RWbshXmsVGJ0ewuxSej1NiY5RTFfqKRip+w=</DigestValue>
      </Reference>
      <Reference URI="/xl/media/image4.emf?ContentType=image/x-emf">
        <DigestMethod Algorithm="http://www.w3.org/2001/04/xmlenc#sha256"/>
        <DigestValue>pgBdKQW/fF+s/PeZqIflQzBMQY1vTVWI6JLWV+bcdYo=</DigestValue>
      </Reference>
      <Reference URI="/xl/printerSettings/printerSettings1.bin?ContentType=application/vnd.openxmlformats-officedocument.spreadsheetml.printerSettings">
        <DigestMethod Algorithm="http://www.w3.org/2001/04/xmlenc#sha256"/>
        <DigestValue>dt8BdYI5fMeeneKWUaFl8jaOh5pFlNeu45kOQv+Q/m8=</DigestValue>
      </Reference>
      <Reference URI="/xl/printerSettings/printerSettings2.bin?ContentType=application/vnd.openxmlformats-officedocument.spreadsheetml.printerSettings">
        <DigestMethod Algorithm="http://www.w3.org/2001/04/xmlenc#sha256"/>
        <DigestValue>3pBi6FITi/De4ff8Wg40hkTCdgasRUVf3anQypj6Th4=</DigestValue>
      </Reference>
      <Reference URI="/xl/printerSettings/printerSettings3.bin?ContentType=application/vnd.openxmlformats-officedocument.spreadsheetml.printerSettings">
        <DigestMethod Algorithm="http://www.w3.org/2001/04/xmlenc#sha256"/>
        <DigestValue>FLifMMW5UlLOUkpcqJGjhMbaevjgUnUQwEEg5oUA/N4=</DigestValue>
      </Reference>
      <Reference URI="/xl/printerSettings/printerSettings4.bin?ContentType=application/vnd.openxmlformats-officedocument.spreadsheetml.printerSettings">
        <DigestMethod Algorithm="http://www.w3.org/2001/04/xmlenc#sha256"/>
        <DigestValue>ezNSni1satayRc1lFeeqynU3lzaorj+UYbh9x7Q5sc8=</DigestValue>
      </Reference>
      <Reference URI="/xl/printerSettings/printerSettings5.bin?ContentType=application/vnd.openxmlformats-officedocument.spreadsheetml.printerSettings">
        <DigestMethod Algorithm="http://www.w3.org/2001/04/xmlenc#sha256"/>
        <DigestValue>s6l80irlBTW+uFk7nR5c7WcaDa2jSh3MPBgl0IjaDO0=</DigestValue>
      </Reference>
      <Reference URI="/xl/sharedStrings.xml?ContentType=application/vnd.openxmlformats-officedocument.spreadsheetml.sharedStrings+xml">
        <DigestMethod Algorithm="http://www.w3.org/2001/04/xmlenc#sha256"/>
        <DigestValue>YVlwFhCn92tdArJ3ZPvc93iCkvKu/OUP8HTpRU9eIuc=</DigestValue>
      </Reference>
      <Reference URI="/xl/styles.xml?ContentType=application/vnd.openxmlformats-officedocument.spreadsheetml.styles+xml">
        <DigestMethod Algorithm="http://www.w3.org/2001/04/xmlenc#sha256"/>
        <DigestValue>h80+zO7Fw/gooTG6X1zc+Zic2/Eo6CcH3eSwLnoktk0=</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BVTdwrfDrIUgRWiD1Cu7LwtfH0DljhfPWep/PEJe5sY=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akUnFniyHKwcqVlub1OZRsfQvqGOzSpgPk/OZAPfvQY=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G4fB2Vrf8KyAdhLiBGuydKBfDiUZuOfhnVshmpN+Exk=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b1MQUVCmhQXYdYToMKZKh+xcYDt+Yv6QIM5V/T7KSB4=</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+HgIlm2f9sImN3omI6NYS6yIDYlgItRv8EHKKdBMY/Q=</DigestValue>
      </Reference>
      <Reference URI="/xl/worksheets/sheet1.xml?ContentType=application/vnd.openxmlformats-officedocument.spreadsheetml.worksheet+xml">
        <DigestMethod Algorithm="http://www.w3.org/2001/04/xmlenc#sha256"/>
        <DigestValue>rbOpUUsw7tWLEoxY+hOqF3owxSJ1hxmc0eKer2rqHuI=</DigestValue>
      </Reference>
      <Reference URI="/xl/worksheets/sheet2.xml?ContentType=application/vnd.openxmlformats-officedocument.spreadsheetml.worksheet+xml">
        <DigestMethod Algorithm="http://www.w3.org/2001/04/xmlenc#sha256"/>
        <DigestValue>iJKBBEExpztJIOHw0PtL9nW6AYZ6UGYj1jtj9EhnAVk=</DigestValue>
      </Reference>
      <Reference URI="/xl/worksheets/sheet3.xml?ContentType=application/vnd.openxmlformats-officedocument.spreadsheetml.worksheet+xml">
        <DigestMethod Algorithm="http://www.w3.org/2001/04/xmlenc#sha256"/>
        <DigestValue>tf9K/e+cWgTpii7dcRjeWNlV4O+rG4pjh2NaWci5HpU=</DigestValue>
      </Reference>
      <Reference URI="/xl/worksheets/sheet4.xml?ContentType=application/vnd.openxmlformats-officedocument.spreadsheetml.worksheet+xml">
        <DigestMethod Algorithm="http://www.w3.org/2001/04/xmlenc#sha256"/>
        <DigestValue>RTlua2khcIlxR4T6f2DEDWTUkwwOJSkvU1E+rJt23QA=</DigestValue>
      </Reference>
      <Reference URI="/xl/worksheets/sheet5.xml?ContentType=application/vnd.openxmlformats-officedocument.spreadsheetml.worksheet+xml">
        <DigestMethod Algorithm="http://www.w3.org/2001/04/xmlenc#sha256"/>
        <DigestValue>RWblYcL/bR6QZ1RFFzTwNcUQANBLNaPFMh3Xh/kJrzM=</DigestValue>
      </Reference>
    </Manifest>
    <SignatureProperties>
      <SignatureProperty Id="idSignatureTime" Target="#idPackageSignature">
        <mdssi:SignatureTime xmlns:mdssi="http://schemas.openxmlformats.org/package/2006/digital-signature">
          <mdssi:Format>YYYY-MM-DDThh:mm:ssTZD</mdssi:Format>
          <mdssi:Value>2020-11-13T18:54:31Z</mdssi:Value>
        </mdssi:SignatureTime>
      </SignatureProperty>
    </SignatureProperties>
  </Object>
  <Object Id="idOfficeObject">
    <SignatureProperties>
      <SignatureProperty Id="idOfficeV1Details" Target="#idPackageSignature">
        <SignatureInfoV1 xmlns="http://schemas.microsoft.com/office/2006/digsig">
          <SetupID>{168D8DA2-48B2-4EE5-989B-900906C3ED83}</SetupID>
          <SignatureText>Eduardo Apud</SignatureText>
          <SignatureImage/>
          <SignatureComments/>
          <WindowsVersion>10.0</WindowsVersion>
          <OfficeVersion>16.0.10367/14</OfficeVersion>
          <ApplicationVersion>16.0.10367</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2020-11-13T18:54:31Z</xd:SigningTime>
          <xd:SigningCertificate>
            <xd:Cert>
              <xd:CertDigest>
                <DigestMethod Algorithm="http://www.w3.org/2001/04/xmlenc#sha256"/>
                <DigestValue>y2h5CliJMVRljTh1ta/qDteQFtsnmKm3jxTexYUtap8=</DigestValue>
              </xd:CertDigest>
              <xd:IssuerSerial>
                <X509IssuerName>C=PY, O=DOCUMENTA S.A., CN=CA-DOCUMENTA S.A., SERIALNUMBER=RUC 80050172-1</X509IssuerName>
                <X509SerialNumber>8356660620887341019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BcBAAB/AAAAAAAAAAAAAACMGwAAkQwAACBFTUYAAAEArBsAAKoAAAAGAAAAAAAAAAAAAAAAAAAAVgUAAAADAABYAQAAwQAAAAAAAAAAAAAAAAAAAMA/BQDo8QIACgAAABAAAAAAAAAAAAAAAEsAAAAQAAAAAAAAAAUAAAAeAAAAGAAAAAAAAAAAAAAAGAEAAIAAAAAnAAAAGAAAAAEAAAAAAAAAAAAAAAAAAAAlAAAADAAAAAEAAABMAAAAZAAAAAAAAAAAAAAAFwEAAH8AAAAAAAAAAAAAABg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XAQAAfwAAAAAAAAAAAAAAGAEAAIAAAAAhAPAAAAAAAAAAAAAAAIA/AAAAAAAAAAAAAIA/AAAAAAAAAAAAAAAAAAAAAAAAAAAAAAAAAAAAAAAAAAAlAAAADAAAAAAAAIAoAAAADAAAAAEAAAAnAAAAGAAAAAEAAAAAAAAA8PDwAAAAAAAlAAAADAAAAAEAAABMAAAAZAAAAAAAAAAAAAAAFwEAAH8AAAAAAAAAAAAAABgBAACAAAAAIQDwAAAAAAAAAAAAAACAPwAAAAAAAAAAAACAPwAAAAAAAAAAAAAAAAAAAAAAAAAAAAAAAAAAAAAAAAAAJQAAAAwAAAAAAACAKAAAAAwAAAABAAAAJwAAABgAAAABAAAAAAAAAPDw8AAAAAAAJQAAAAwAAAABAAAATAAAAGQAAAAAAAAAAAAAABcBAAB/AAAAAAAAAAAAAAAYAQAAgAAAACEA8AAAAAAAAAAAAAAAgD8AAAAAAAAAAAAAgD8AAAAAAAAAAAAAAAAAAAAAAAAAAAAAAAAAAAAAAAAAACUAAAAMAAAAAAAAgCgAAAAMAAAAAQAAACcAAAAYAAAAAQAAAAAAAADw8PAAAAAAACUAAAAMAAAAAQAAAEwAAABkAAAAAAAAAAAAAAAXAQAAfwAAAAAAAAAAAAAAGAEAAIAAAAAhAPAAAAAAAAAAAAAAAIA/AAAAAAAAAAAAAIA/AAAAAAAAAAAAAAAAAAAAAAAAAAAAAAAAAAAAAAAAAAAlAAAADAAAAAAAAIAoAAAADAAAAAEAAAAnAAAAGAAAAAEAAAAAAAAA////AAAAAAAlAAAADAAAAAEAAABMAAAAZAAAAAAAAAAAAAAAFwEAAH8AAAAAAAAAAAAAABgBAACAAAAAIQDwAAAAAAAAAAAAAACAPwAAAAAAAAAAAACAPwAAAAAAAAAAAAAAAAAAAAAAAAAAAAAAAAAAAAAAAAAAJQAAAAwAAAAAAACAKAAAAAwAAAABAAAAJwAAABgAAAABAAAAAAAAAP///wAAAAAAJQAAAAwAAAABAAAATAAAAGQAAAAAAAAAAAAAABcBAAB/AAAAAAAAAAAAAAAY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BnYMf1/AAAAAAAAAAAAACgSAAAAAAAAQAAAwPx/AADARqYx/X8AAB6jDNv8fwAABAAAAAAAAADARqYx/X8AADm6nEv2AAAAAAAAAAAAAAAgH83YmwIAAAAAAACbAgAASAAAAAAAAADYqGzb/H8AACCjddv8fwAA4OxD2wAAAAABAAAAAAAAALbEbNv8fwAAAACmMf1/AAAAAAAAAAAAAAAAAAAAAAAAAAAAAAAAAAD18r2CDFwAAHALAAAAAAAAcCCu1psCAACIvJxL9gAAAAAAAAAAAAAAAAAAAAAAAAAAAAAAAAAAAAAAAAAAAAAA6bucS/YAAADHfAzbZHYACAAAAAAlAAAADAAAAAEAAAAYAAAADAAAAAAAAAASAAAADAAAAAEAAAAeAAAAGAAAAL0AAAAEAAAA9wAAABEAAAAlAAAADAAAAAEAAABUAAAAiAAAAL4AAAAEAAAA9QAAABAAAAABAAAA0XbJQasKyUG+AAAABAAAAAoAAABMAAAAAAAAAAAAAAAAAAAA//////////9gAAAAMQAzAC8AMQAxAC8AMgAwADIAMAAGAAAABgAAAAQAAAAGAAAABgAAAAQAAAAGAAAABgAAAAYAAAAGAAAASwAAAEAAAAAwAAAABQAAACAAAAABAAAAAQAAABAAAAAAAAAAAAAAABgBAACAAAAAAAAAAAAAAAAYAQAAgAAAAFIAAABwAQAAAgAAABAAAAAHAAAAAAAAAAAAAAC8AgAAAAAAAAECAiJTAHkAcwB0AGUAbQAAAAAAAAAAAAAAAAAAAAAAAAAAAAAAAAAAAAAAAAAAAAAAAAAAAAAAAAAAAAAAAAAAAAAAAAAAAAAEAAA+AAAAUFamMf1/AAAJAAAAAAAAAAkAAABdBAAAhaIM2/x/AABGBwAAdAEAANEFAAAAAAAAGMmcS/YAAAAAAAAARgcAAHQBAADRBQAAAAAAAAAAAAAAAAAAAAAAAAAAAAAAAAAAIAcoLv1/AAAAAAAAAAAAAAAAAAAAAAAAyLAzLv1/AAAAAAAAAAAAAODHnEv2AAAA/v////////8AAAAAAAAAAAAAAAAAAAAA9Yy9ggxcAAC2ehQuAAAAAHl1IZGGBQAA0C251psCAABwIK7WmwIAAHDKnEv2AAAAAAAAAAAAAAAHAAAAAAAAAAAAAAAAAAAArMmcS2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P//AAAAAAEAAABAnI3bmwIAAAAAAAAAAAAAAQAAAAAAAABg463WmwIAADCDleObAgAAyheWBc2l1gECAAAAAAAAAABrotT8fwAAKGui1Px/AAADAAAAAAAAAKj6p9T8fwAAaP+n1Px/AAAgBygu/X8AAKC3v+ObAgAAAgAAAAAAAADIsDMu/X8AAAAAAAAAAAAAzkzLWGSFAAACAAAAAAAAAAAAAAAAAAAAAAAAAAAAAADV67qCDFwAAAAAAAAAAAAAaP+n1Px/AADg////AAAAAHAgrtabAgAAaKObS/YAAAAAAAAAAAAAAAYAAAAAAAAAAAAAAAAAAACMoptLZHYACAAAAAAlAAAADAAAAAMAAAAYAAAADAAAAAAAAAASAAAADAAAAAEAAAAWAAAADAAAAAgAAABUAAAAVAAAAAoAAAAnAAAAHgAAAEoAAAABAAAA0XbJQasKyU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NAAAARwAAACkAAAAzAAAAZQ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CAAAAAAAAAAAAAAAAAAAAKDRv+MAAIA/HDwA1AAAgD8AAIA/AACAP/7/////////YKubS/YAAACg0b/jAAAAAP////8AAAAAAAAAAAAAAAAIAAAAAAAAACAHKC79fwAAQKy/4wAAgD8cPADUAAAAAMiwMy79fwAAAAAAAAAAAABuTMtYZIUAAAAIAAAAAAAAAAAAAAAAAAAAAAAAAAAAAHXruoIMXAAAAAAAAAAAAACgBVPLAACAP/D///8AAAAAcCCu1psCAAAIpJtL9gAAAAAAAAAAAAAACQAAAAAAAAAAAAAAAAAAACyjm0tkdgAIAAAAACUAAAAMAAAABAAAABgAAAAMAAAAAAAAABIAAAAMAAAAAQAAAB4AAAAYAAAAKQAAADMAAACOAAAASAAAACUAAAAMAAAABAAAAFQAAACUAAAAKgAAADMAAACMAAAARwAAAAEAAADRdslBqwrJQSoAAAAzAAAADAAAAEwAAAAAAAAAAAAAAAAAAAD//////////2QAAABFAGQAdQBhAHIAZABvACAAQQBwAHUAZAAIAAAACQAAAAkAAAAIAAAABgAAAAkAAAAJAAAABAAAAAoAAAAJAAAACQAAAAkAAABLAAAAQAAAADAAAAAFAAAAIAAAAAEAAAABAAAAEAAAAAAAAAAAAAAAGAEAAIAAAAAAAAAAAAAAABgBAACAAAAAJQAAAAwAAAACAAAAJwAAABgAAAAFAAAAAAAAAP///wAAAAAAJQAAAAwAAAAFAAAATAAAAGQAAAAAAAAAUAAAABcBAAB8AAAAAAAAAFAAAAAYAQAALQAAACEA8AAAAAAAAAAAAAAAgD8AAAAAAAAAAAAAgD8AAAAAAAAAAAAAAAAAAAAAAAAAAAAAAAAAAAAAAAAAACUAAAAMAAAAAAAAgCgAAAAMAAAABQAAACcAAAAYAAAABQAAAAAAAAD///8AAAAAACUAAAAMAAAABQAAAEwAAABkAAAACQAAAFAAAAD/AAAAXAAAAAkAAABQAAAA9wAAAA0AAAAhAPAAAAAAAAAAAAAAAIA/AAAAAAAAAAAAAIA/AAAAAAAAAAAAAAAAAAAAAAAAAAAAAAAAAAAAAAAAAAAlAAAADAAAAAAAAIAoAAAADAAAAAUAAAAlAAAADAAAAAEAAAAYAAAADAAAAAAAAAASAAAADAAAAAEAAAAeAAAAGAAAAAkAAABQAAAAAAEAAF0AAAAlAAAADAAAAAEAAABUAAAAlAAAAAoAAABQAAAAVAAAAFwAAAABAAAA0XbJQasKyUEKAAAAUAAAAAwAAABMAAAAAAAAAAAAAAAAAAAA//////////9kAAAARQBkAHUAYQByAGQAbwAgAEEAcAB1AGQABgAAAAcAAAAHAAAABgAAAAQAAAAHAAAABwAAAAMAAAAHAAAABwAAAAcAAAAHAAAASwAAAEAAAAAwAAAABQAAACAAAAABAAAAAQAAABAAAAAAAAAAAAAAABgBAACAAAAAAAAAAAAAAAAYAQAAgAAAACUAAAAMAAAAAgAAACcAAAAYAAAABQAAAAAAAAD///8AAAAAACUAAAAMAAAABQAAAEwAAABkAAAACQAAAGAAAAD/AAAAbAAAAAkAAABgAAAA9wAAAA0AAAAhAPAAAAAAAAAAAAAAAIA/AAAAAAAAAAAAAIA/AAAAAAAAAAAAAAAAAAAAAAAAAAAAAAAAAAAAAAAAAAAlAAAADAAAAAAAAIAoAAAADAAAAAUAAAAlAAAADAAAAAEAAAAYAAAADAAAAAAAAAASAAAADAAAAAEAAAAeAAAAGAAAAAkAAABgAAAAAAEAAG0AAAAlAAAADAAAAAEAAABUAAAAqAAAAAoAAABgAAAAUgAAAGwAAAABAAAA0XbJQasKyUEKAAAAYAAAAA8AAABMAAAAAAAAAAAAAAAAAAAA//////////9sAAAAUwDtAG4AZABpAGMAbwAgAFQAaQB0AHUAbABhAHIAAAAGAAAAAwAAAAcAAAAHAAAAAwAAAAUAAAAHAAAAAwAAAAUAAAADAAAABAAAAAcAAAADAAAABgAAAAQAAABLAAAAQAAAADAAAAAFAAAAIAAAAAEAAAABAAAAEAAAAAAAAAAAAAAAGAEAAIAAAAAAAAAAAAAAABgBAACAAAAAJQAAAAwAAAACAAAAJwAAABgAAAAFAAAAAAAAAP///wAAAAAAJQAAAAwAAAAFAAAATAAAAGQAAAAJAAAAcAAAAA4BAAB8AAAACQAAAHAAAAAGAQAADQAAACEA8AAAAAAAAAAAAAAAgD8AAAAAAAAAAAAAgD8AAAAAAAAAAAAAAAAAAAAAAAAAAAAAAAAAAAAAAAAAACUAAAAMAAAAAAAAgCgAAAAMAAAABQAAACUAAAAMAAAAAQAAABgAAAAMAAAAAAAAABIAAAAMAAAAAQAAABYAAAAMAAAAAAAAAFQAAABIAQAACgAAAHAAAAANAQAAfAAAAAEAAADRdslBqwrJQQoAAABwAAAAKgAAAEwAAAAEAAAACQAAAHAAAAAPAQAAfQAAAKAAAABGAGkAcgBtAGEAZABvACAAcABvAHIAOgAgAEUARABVAEEAUgBEAE8AIABBAEwARgBSAEUARABPACAAQQBQAFUARAAgAE0AQQBSAFQASQBOAEUAWgAGAAAAAwAAAAQAAAAJAAAABgAAAAcAAAAHAAAAAwAAAAcAAAAHAAAABAAAAAMAAAADAAAABgAAAAgAAAAIAAAABwAAAAcAAAAIAAAACQAAAAMAAAAHAAAABQAAAAYAAAAHAAAABgAAAAgAAAAJAAAAAwAAAAcAAAAGAAAACAAAAAgAAAADAAAACgAAAAcAAAAHAAAABQAAAAMAAAAIAAAABgAAAAYAAAAWAAAADAAAAAAAAAAlAAAADAAAAAIAAAAOAAAAFAAAAAAAAAAQAAAAFAAAAA==</Object>
  <Object Id="idInvalidSigLnImg">AQAAAGwAAAAAAAAAAAAAABcBAAB/AAAAAAAAAAAAAACMGwAAkQwAACBFTUYAAAEASB8AALAAAAAGAAAAAAAAAAAAAAAAAAAAVgUAAAADAABYAQAAwQAAAAAAAAAAAAAAAAAAAMA/BQDo8QIACgAAABAAAAAAAAAAAAAAAEsAAAAQAAAAAAAAAAUAAAAeAAAAGAAAAAAAAAAAAAAAGAEAAIAAAAAnAAAAGAAAAAEAAAAAAAAAAAAAAAAAAAAlAAAADAAAAAEAAABMAAAAZAAAAAAAAAAAAAAAFwEAAH8AAAAAAAAAAAAAABg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XAQAAfwAAAAAAAAAAAAAAGAEAAIAAAAAhAPAAAAAAAAAAAAAAAIA/AAAAAAAAAAAAAIA/AAAAAAAAAAAAAAAAAAAAAAAAAAAAAAAAAAAAAAAAAAAlAAAADAAAAAAAAIAoAAAADAAAAAEAAAAnAAAAGAAAAAEAAAAAAAAA8PDwAAAAAAAlAAAADAAAAAEAAABMAAAAZAAAAAAAAAAAAAAAFwEAAH8AAAAAAAAAAAAAABgBAACAAAAAIQDwAAAAAAAAAAAAAACAPwAAAAAAAAAAAACAPwAAAAAAAAAAAAAAAAAAAAAAAAAAAAAAAAAAAAAAAAAAJQAAAAwAAAAAAACAKAAAAAwAAAABAAAAJwAAABgAAAABAAAAAAAAAPDw8AAAAAAAJQAAAAwAAAABAAAATAAAAGQAAAAAAAAAAAAAABcBAAB/AAAAAAAAAAAAAAAYAQAAgAAAACEA8AAAAAAAAAAAAAAAgD8AAAAAAAAAAAAAgD8AAAAAAAAAAAAAAAAAAAAAAAAAAAAAAAAAAAAAAAAAACUAAAAMAAAAAAAAgCgAAAAMAAAAAQAAACcAAAAYAAAAAQAAAAAAAADw8PAAAAAAACUAAAAMAAAAAQAAAEwAAABkAAAAAAAAAAAAAAAXAQAAfwAAAAAAAAAAAAAAGAEAAIAAAAAhAPAAAAAAAAAAAAAAAIA/AAAAAAAAAAAAAIA/AAAAAAAAAAAAAAAAAAAAAAAAAAAAAAAAAAAAAAAAAAAlAAAADAAAAAAAAIAoAAAADAAAAAEAAAAnAAAAGAAAAAEAAAAAAAAA////AAAAAAAlAAAADAAAAAEAAABMAAAAZAAAAAAAAAAAAAAAFwEAAH8AAAAAAAAAAAAAABgBAACAAAAAIQDwAAAAAAAAAAAAAACAPwAAAAAAAAAAAACAPwAAAAAAAAAAAAAAAAAAAAAAAAAAAAAAAAAAAAAAAAAAJQAAAAwAAAAAAACAKAAAAAwAAAABAAAAJwAAABgAAAABAAAAAAAAAP///wAAAAAAJQAAAAwAAAABAAAATAAAAGQAAAAAAAAAAAAAABcBAAB/AAAAAAAAAAAAAAAY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rC4AAAAAcKDQcKDQcJDQ4WMShFrjFU1TJV1gECBAIDBAECBQoRKyZBowsTMQAAAAAAfqbJd6PIeqDCQFZ4JTd0Lk/HMVPSGy5uFiE4GypVJ0KnHjN9AAABAAAAAACcz+7S6ffb7fnC0t1haH0hMm8aLXIuT8ggOIwoRKslP58cK08AAAEAAAAAAMHg9P///////////+bm5k9SXjw/SzBRzTFU0y1NwSAyVzFGXwEBAgAA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2Pq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AZ2DH9fwAAAAAAAAAAAAAoEgAAAAAAAEAAAMD8fwAAwEamMf1/AAAeowzb/H8AAAQAAAAAAAAAwEamMf1/AAA5upxL9gAAAAAAAAAAAAAAIB/N2JsCAAAAAAAAmwIAAEgAAAAAAAAA2Khs2/x/AAAgo3Xb/H8AAODsQ9sAAAAAAQAAAAAAAAC2xGzb/H8AAAAApjH9fwAAAAAAAAAAAAAAAAAAAAAAAAAAAAAAAAAA9fK9ggxcAABwCwAAAAAAAHAgrtabAgAAiLycS/YAAAAAAAAAAAAAAAAAAAAAAAAAAAAAAAAAAAAAAAAAAAAAAOm7nEv2AAAAx3wM22R2AAgAAAAAJQAAAAwAAAABAAAAGAAAAAwAAAD/AAAAEgAAAAwAAAABAAAAHgAAABgAAAAiAAAABAAAAHIAAAARAAAAJQAAAAwAAAABAAAAVAAAAKgAAAAjAAAABAAAAHAAAAAQAAAAAQAAANF2yUGrCslBIwAAAAQAAAAPAAAATAAAAAAAAAAAAAAAAAAAAP//////////bAAAAEYAaQByAG0AYQAgAG4AbwAgAHYA4QBsAGkAZABhAAAABgAAAAMAAAAEAAAACQAAAAYAAAADAAAABwAAAAcAAAADAAAABQAAAAYAAAADAAAAAwAAAAcAAAAGAAAASwAAAEAAAAAwAAAABQAAACAAAAABAAAAAQAAABAAAAAAAAAAAAAAABgBAACAAAAAAAAAAAAAAAAYAQAAgAAAAFIAAABwAQAAAgAAABAAAAAHAAAAAAAAAAAAAAC8AgAAAAAAAAECAiJTAHkAcwB0AGUAbQAAAAAAAAAAAAAAAAAAAAAAAAAAAAAAAAAAAAAAAAAAAAAAAAAAAAAAAAAAAAAAAAAAAAAAAAAAAAAEAAA+AAAAUFamMf1/AAAJAAAAAAAAAAkAAABdBAAAhaIM2/x/AABGBwAAdAEAANEFAAAAAAAAGMmcS/YAAAAAAAAARgcAAHQBAADRBQAAAAAAAAAAAAAAAAAAAAAAAAAAAAAAAAAAIAcoLv1/AAAAAAAAAAAAAAAAAAAAAAAAyLAzLv1/AAAAAAAAAAAAAODHnEv2AAAA/v////////8AAAAAAAAAAAAAAAAAAAAA9Yy9ggxcAAC2ehQuAAAAAHl1IZGGBQAA0C251psCAABwIK7WmwIAAHDKnEv2AAAAAAAAAAAAAAAHAAAAAAAAAAAAAAAAAAAArMmcS2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P//AAAAAAEAAABAnI3bmwIAAAAAAAAAAAAAAQAAAAAAAABg463WmwIAADCDleObAgAAyheWBc2l1gECAAAAAAAAAABrotT8fwAAKGui1Px/AAADAAAAAAAAAKj6p9T8fwAAaP+n1Px/AAAgBygu/X8AAKC3v+ObAgAAAgAAAAAAAADIsDMu/X8AAAAAAAAAAAAAzkzLWGSFAAACAAAAAAAAAAAAAAAAAAAAAAAAAAAAAADV67qCDFwAAAAAAAAAAAAAaP+n1Px/AADg////AAAAAHAgrtabAgAAaKObS/YAAAAAAAAAAAAAAAYAAAAAAAAAAAAAAAAAAACMoptLZHYACAAAAAAlAAAADAAAAAMAAAAYAAAADAAAAAAAAAASAAAADAAAAAEAAAAWAAAADAAAAAgAAABUAAAAVAAAAAoAAAAnAAAAHgAAAEoAAAABAAAA0XbJQasKyU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NAAAARwAAACkAAAAzAAAAZQ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CAAAAAAAAAAAAAAAAAAAAKDRv+MAAIA/HDwA1AAAgD8AAIA/AACAP/7/////////YKubS/YAAACg0b/jAAAAAP////8AAAAAAAAAAAAAAAAIAAAAAAAAACAHKC79fwAAQKy/4wAAgD8cPADUAAAAAMiwMy79fwAAAAAAAAAAAABuTMtYZIUAAAAIAAAAAAAAAAAAAAAAAAAAAAAAAAAAAHXruoIMXAAAAAAAAAAAAACgBVPLAACAP/D///8AAAAAcCCu1psCAAAIpJtL9gAAAAAAAAAAAAAACQAAAAAAAAAAAAAAAAAAACyjm0tkdgAIAAAAACUAAAAMAAAABAAAABgAAAAMAAAAAAAAABIAAAAMAAAAAQAAAB4AAAAYAAAAKQAAADMAAACOAAAASAAAACUAAAAMAAAABAAAAFQAAACUAAAAKgAAADMAAACMAAAARwAAAAEAAADRdslBqwrJQSoAAAAzAAAADAAAAEwAAAAAAAAAAAAAAAAAAAD//////////2QAAABFAGQAdQBhAHIAZABvACAAQQBwAHUAZAAIAAAACQAAAAkAAAAIAAAABgAAAAkAAAAJAAAABAAAAAoAAAAJAAAACQAAAAkAAABLAAAAQAAAADAAAAAFAAAAIAAAAAEAAAABAAAAEAAAAAAAAAAAAAAAGAEAAIAAAAAAAAAAAAAAABgBAACAAAAAJQAAAAwAAAACAAAAJwAAABgAAAAFAAAAAAAAAP///wAAAAAAJQAAAAwAAAAFAAAATAAAAGQAAAAAAAAAUAAAABcBAAB8AAAAAAAAAFAAAAAYAQAALQAAACEA8AAAAAAAAAAAAAAAgD8AAAAAAAAAAAAAgD8AAAAAAAAAAAAAAAAAAAAAAAAAAAAAAAAAAAAAAAAAACUAAAAMAAAAAAAAgCgAAAAMAAAABQAAACcAAAAYAAAABQAAAAAAAAD///8AAAAAACUAAAAMAAAABQAAAEwAAABkAAAACQAAAFAAAAD/AAAAXAAAAAkAAABQAAAA9wAAAA0AAAAhAPAAAAAAAAAAAAAAAIA/AAAAAAAAAAAAAIA/AAAAAAAAAAAAAAAAAAAAAAAAAAAAAAAAAAAAAAAAAAAlAAAADAAAAAAAAIAoAAAADAAAAAUAAAAlAAAADAAAAAEAAAAYAAAADAAAAAAAAAASAAAADAAAAAEAAAAeAAAAGAAAAAkAAABQAAAAAAEAAF0AAAAlAAAADAAAAAEAAABUAAAAlAAAAAoAAABQAAAAVAAAAFwAAAABAAAA0XbJQasKyUEKAAAAUAAAAAwAAABMAAAAAAAAAAAAAAAAAAAA//////////9kAAAARQBkAHUAYQByAGQAbwAgAEEAcAB1AGQABgAAAAcAAAAHAAAABgAAAAQAAAAHAAAABwAAAAMAAAAHAAAABwAAAAcAAAAHAAAASwAAAEAAAAAwAAAABQAAACAAAAABAAAAAQAAABAAAAAAAAAAAAAAABgBAACAAAAAAAAAAAAAAAAYAQAAgAAAACUAAAAMAAAAAgAAACcAAAAYAAAABQAAAAAAAAD///8AAAAAACUAAAAMAAAABQAAAEwAAABkAAAACQAAAGAAAAD/AAAAbAAAAAkAAABgAAAA9wAAAA0AAAAhAPAAAAAAAAAAAAAAAIA/AAAAAAAAAAAAAIA/AAAAAAAAAAAAAAAAAAAAAAAAAAAAAAAAAAAAAAAAAAAlAAAADAAAAAAAAIAoAAAADAAAAAUAAAAlAAAADAAAAAEAAAAYAAAADAAAAAAAAAASAAAADAAAAAEAAAAeAAAAGAAAAAkAAABgAAAAAAEAAG0AAAAlAAAADAAAAAEAAABUAAAAqAAAAAoAAABgAAAAUgAAAGwAAAABAAAA0XbJQasKyUEKAAAAYAAAAA8AAABMAAAAAAAAAAAAAAAAAAAA//////////9sAAAAUwDtAG4AZABpAGMAbwAgAFQAaQB0AHUAbABhAHIAgD8GAAAAAwAAAAcAAAAHAAAAAwAAAAUAAAAHAAAAAwAAAAUAAAADAAAABAAAAAcAAAADAAAABgAAAAQAAABLAAAAQAAAADAAAAAFAAAAIAAAAAEAAAABAAAAEAAAAAAAAAAAAAAAGAEAAIAAAAAAAAAAAAAAABgBAACAAAAAJQAAAAwAAAACAAAAJwAAABgAAAAFAAAAAAAAAP///wAAAAAAJQAAAAwAAAAFAAAATAAAAGQAAAAJAAAAcAAAAA4BAAB8AAAACQAAAHAAAAAGAQAADQAAACEA8AAAAAAAAAAAAAAAgD8AAAAAAAAAAAAAgD8AAAAAAAAAAAAAAAAAAAAAAAAAAAAAAAAAAAAAAAAAACUAAAAMAAAAAAAAgCgAAAAMAAAABQAAACUAAAAMAAAAAQAAABgAAAAMAAAAAAAAABIAAAAMAAAAAQAAABYAAAAMAAAAAAAAAFQAAABIAQAACgAAAHAAAAANAQAAfAAAAAEAAADRdslBqwrJQQoAAABwAAAAKgAAAEwAAAAEAAAACQAAAHAAAAAPAQAAfQAAAKAAAABGAGkAcgBtAGEAZABvACAAcABvAHIAOgAgAEUARABVAEEAUgBEAE8AIABBAEwARgBSAEUARABPACAAQQBQAFUARAAgAE0AQQBSAFQASQBOAEUAWgAGAAAAAwAAAAQAAAAJAAAABgAAAAcAAAAHAAAAAwAAAAcAAAAHAAAABAAAAAMAAAADAAAABgAAAAgAAAAIAAAABwAAAAcAAAAIAAAACQAAAAMAAAAHAAAABQAAAAYAAAAHAAAABgAAAAgAAAAJAAAAAwAAAAcAAAAGAAAACAAAAAgAAAADAAAACgAAAAcAAAAHAAAABQAAAAMAAAAIAAAABgAAAAYAAAAWAAAADAAAAAAAAAAlAAAADAAAAAIAAAAOAAAAFAAAAAAAAAAQAAAAFAAAAA==</Object>
</Signature>
</file>

<file path=_xmlsignatures/sig18.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HUUJYHxeuJgTutW8j2yoE365cljDekcoefWGF2rzxZI=</DigestValue>
    </Reference>
    <Reference Type="http://www.w3.org/2000/09/xmldsig#Object" URI="#idOfficeObject">
      <DigestMethod Algorithm="http://www.w3.org/2001/04/xmlenc#sha256"/>
      <DigestValue>TBH6YR3CujKOgrkJRsyYdYbsefYlHFTd0ul9CvzKko0=</DigestValue>
    </Reference>
    <Reference Type="http://uri.etsi.org/01903#SignedProperties" URI="#idSignedProperties">
      <Transforms>
        <Transform Algorithm="http://www.w3.org/TR/2001/REC-xml-c14n-20010315"/>
      </Transforms>
      <DigestMethod Algorithm="http://www.w3.org/2001/04/xmlenc#sha256"/>
      <DigestValue>0HAQo9Z8yt1INlsc3BdrlKoyqAWy+fhjaVLKqVoiUow=</DigestValue>
    </Reference>
    <Reference Type="http://www.w3.org/2000/09/xmldsig#Object" URI="#idValidSigLnImg">
      <DigestMethod Algorithm="http://www.w3.org/2001/04/xmlenc#sha256"/>
      <DigestValue>wc6+Avh7VBrOYAAzYu+2x0PgvIg8aX4HoFp/q8cgzWA=</DigestValue>
    </Reference>
    <Reference Type="http://www.w3.org/2000/09/xmldsig#Object" URI="#idInvalidSigLnImg">
      <DigestMethod Algorithm="http://www.w3.org/2001/04/xmlenc#sha256"/>
      <DigestValue>NVgksRz033hPb+4lrBS2KvYPwOey2iztkmpWkt/VU9U=</DigestValue>
    </Reference>
  </SignedInfo>
  <SignatureValue>DkErLWxET6n+2SeniAYham2GkRkDy/koZiJCJxaSqFxqqto4bJtEkgHHRnXeoaLUo3iXbBN/gS42
Y/IyfvDeWkiaTQS5zDzoagNWEZcrwQ04/1iqW8xP/IbegnbdEQyscvUvoXF8wvKRcyALfeVKyqFI
Da7cnlyus8XQdGuqsPUFiMkCgYnAoKC8EAFSUsBSqGM+sqWqqxlVnPkiI7EOKb2lp0D0qOar36b7
90tqXHaxcF+pwtoPA2jycleOn88OcaSRL+St12KDwsUfDRfCVXqBMxtU2uBtUqjqKO0QLJjGqq2z
fCmLvuPHG8EWYnhQgyv0/06SqSXixMCZs+5DTQ==</SignatureValue>
  <KeyInfo>
    <X509Data>
      <X509Certificate>MIIH/jCCBeagAwIBAgIIc/jSjyh8N9swDQYJKoZIhvcNAQELBQAwWzEXMBUGA1UEBRMOUlVDIDgwMDUwMTcyLTExGjAYBgNVBAMTEUNBLURPQ1VNRU5UQSBTLkEuMRcwFQYDVQQKEw5ET0NVTUVOVEEgUy5BLjELMAkGA1UEBhMCUFkwHhcNMTkwODE0MTkzMzU1WhcNMjEwODEzMTk0MzU1WjCBpzELMAkGA1UEBhMCUFkxFjAUBgNVBAQMDUFQVUQgTUFSVElORVoxEjAQBgNVBAUTCUNJMTc2NjIyOTEYMBYGA1UEKgwPRURVQVJETyBBTEZSRURPMRcwFQYDVQQKDA5QRVJTT05BIEZJU0lDQTERMA8GA1UECwwIRklSTUEgRjIxJjAkBgNVBAMMHUVEVUFSRE8gQUxGUkVETyBBUFVEIE1BUlRJTkVaMIIBIjANBgkqhkiG9w0BAQEFAAOCAQ8AMIIBCgKCAQEAxyidqqeL/JEfR7sdZs5ElmOAZAm1FYMWqAK/mmZbLccLllZNQuRMuFtmyNs+5Sq1db4ZYr8TzbKgutelccR3IzSG5fQW2M6qegD0uXRek1TmRxfcZHiBYFR0sVmwnl4MPrgHAEnlUab9c8VxXv1wpPc2ykFe8kI9tXC+b7C2CSqPTDMs+tm6pix6Lt83jx78qTkA6jx0a80q4nGf18XQ8bZprn27pf6Ve0bGlsRZZ23L//BmHEgPqajvu3A/QuDvwOz9ElfPIjmoJbAo/WTChSKVoMMrIPtcwc6OWBOlM2iUh9Qm3zv1x7v5aMIsOZoAWVbFXhbRG3/bXvsUOZJoVwIDAQABo4IDdzCCA3MwDAYDVR0TAQH/BAIwADAOBgNVHQ8BAf8EBAMCBeAwKgYDVR0lAQH/BCAwHgYIKwYBBQUHAwEGCCsGAQUFBwMCBggrBgEFBQcDBDAdBgNVHQ4EFgQUhDiMfofHBoy4YA9za8mBHL2srZkwgZYGCCsGAQUFBwEBBIGJMIGGMDkGCCsGAQUFBzABhi1odHRw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HAYDVR0RBBUwE4ERZWR1YXB1ZEBnbWFpbC5jb20wggHdBgNVHSAEggHUMIIB0DCCAcwGDisGAQQBgvk7AQEBBgEBMIIBuDA/BggrBgEFBQcCARYzaHR0cHM6Ly93d3cuZG9jdW1lbnRhLmNvbS5weS9maXJtYWRpZ2l0YWwvZGVzY2FyZ2FzMIHABggrBgEFBQcCAjCBsxqBsEVzdGUgZXMgdW4gY2VydGlmaWNhZG8gZGUgcGVyc29uYSBm7XNpY2EgY3V5YSBjbGF2ZSBwcml2YWRhIGVzdOEgY29udGVuaWRhIGVuIHVuIG3zZHVsbyBkZSBoYXJkd2FyZSBzZWd1cm8geSBzdSBmaW5hbGlkYWQgZXMgYXV0ZW50aWNhciBhIHN1IHRpdHVsYXIgbyBnZW5lcmFyIGZpcm1hcyBkaWdpdGFsZXMuMIGxBggrBgEFBQcCAjCBpBqBoVRoaXMgaXMgYW4gZW5kIHVzZXIgY2VydGlmaWNhdGUgd2hvc2UgcHJpdmF0ZSBrZXkgaXMgZW1iZWRkZWQgd2l0aGluIGEgc2VjdXJlIGhhcmR3YXJlIG1vZHVsZSB0aGF0IGFpbXMgdG8gYXV0aGVudGljYXRlIGl0cyBvd25lciBvciBnZW5lcmF0ZSBkaWdpdGFsIHNpZ25hdHVyZXMuMA0GCSqGSIb3DQEBCwUAA4ICAQD5H+DVL/K+k1bbaB2bEgGfqighS6w4ZMW0wXodtcEIqJdDR4cb+PxfiRbF1tRh0m8sVGwu0WR+Y7VawmMz33dDHhU2QGUq/9pI0Lw6dw9l1dPGKpe9S0fJgxrMLDBjFdE0TQIN+I4j7gl8nnnMlnWFv0e2ncmSq5nyA3pDOO5TTwKnpQ7D6oGa83yns2Fwd8SoHtgUptV4Sp0f1El7NZotq6K92usDfjccxtd9DsoGn2F71UHcl8HrH06wfFdXExUedDXzoB7nKxlWCrWCxajkd4oyM0qCSTfQMTWDvrC0ypo+ShJ1wrmZprmo7CtgI9CyTvFpJ1P1cBpVcgpp/dPQHAXExqGBGRqMC7IZRPeN6+uPpsiydqFTzBrgSz3DiN6iPKV8mgclbE+33nxy7taEg7dscgmgpu4NfOCqfdl3KqQe8GFUd6ZAQxcg4ldXvQhc08m4utTz8/31IilKlIS4uD4nT4j54z+Evz0sMN7n5tsW1CrL3DvIVXbyS1hDHEidBWuoai67FtDxvlcbAbMT/Ljm6WdndgaUFGMYyrxSQT2qKsICUa6YJi9398nTMaHyLJkfWWJPVROCqCvuscBpLeB9aFLJIkynL1Q8p5QrvwuRW/SAZenSe1rf8ZI+XT6/yW9mufmtPDn9/ODmXZb0mbYscvcn4tdGZpiEY8xL1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SvtLgLHWwOe2+41fuNrh9MPG5Bh3+j+tOUplp0lR7Bs=</DigestValue>
      </Reference>
      <Reference URI="/xl/calcChain.xml?ContentType=application/vnd.openxmlformats-officedocument.spreadsheetml.calcChain+xml">
        <DigestMethod Algorithm="http://www.w3.org/2001/04/xmlenc#sha256"/>
        <DigestValue>INkYIXtI18jBPMUiSjVU1NrfwX9hotmJh+PNPJ5sYXU=</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YHVu9mfH7V1ojJZZGe0raSx5xHTqsPuldcEKZklKsN8=</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hjdEYyaLOxLt8cLBUmVM65GJ/yy5FHCNa35UtpMIj38=</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YHVu9mfH7V1ojJZZGe0raSx5xHTqsPuldcEKZklKsN8=</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hjdEYyaLOxLt8cLBUmVM65GJ/yy5FHCNa35UtpMIj38=</DigestValue>
      </Reference>
      <Reference URI="/xl/drawings/vmlDrawing1.vml?ContentType=application/vnd.openxmlformats-officedocument.vmlDrawing">
        <DigestMethod Algorithm="http://www.w3.org/2001/04/xmlenc#sha256"/>
        <DigestValue>AuD1gZw20wHj1l+QIfbpsqWQ2+yryTM9CSs0sWiZPfA=</DigestValue>
      </Reference>
      <Reference URI="/xl/drawings/vmlDrawing2.vml?ContentType=application/vnd.openxmlformats-officedocument.vmlDrawing">
        <DigestMethod Algorithm="http://www.w3.org/2001/04/xmlenc#sha256"/>
        <DigestValue>Iqm1w/ljFhCkf2jWk+UhCnTZSdV+ER0eTMDZc7qUvbQ=</DigestValue>
      </Reference>
      <Reference URI="/xl/drawings/vmlDrawing3.vml?ContentType=application/vnd.openxmlformats-officedocument.vmlDrawing">
        <DigestMethod Algorithm="http://www.w3.org/2001/04/xmlenc#sha256"/>
        <DigestValue>97oHET3o1sbBMtA+4uDQ1tNBfB9ISwpure1kIwSAUBM=</DigestValue>
      </Reference>
      <Reference URI="/xl/drawings/vmlDrawing4.vml?ContentType=application/vnd.openxmlformats-officedocument.vmlDrawing">
        <DigestMethod Algorithm="http://www.w3.org/2001/04/xmlenc#sha256"/>
        <DigestValue>/ssWKJkjGNOzZwd4MZ+JzaIuvGQqzA3zGjsSKBLMkOA=</DigestValue>
      </Reference>
      <Reference URI="/xl/drawings/vmlDrawing5.vml?ContentType=application/vnd.openxmlformats-officedocument.vmlDrawing">
        <DigestMethod Algorithm="http://www.w3.org/2001/04/xmlenc#sha256"/>
        <DigestValue>v0KJrgWZdTMSRJqAnJR/Dfm8h+wUh9aU5/Wg75wMdXU=</DigestValue>
      </Reference>
      <Reference URI="/xl/media/image1.emf?ContentType=image/x-emf">
        <DigestMethod Algorithm="http://www.w3.org/2001/04/xmlenc#sha256"/>
        <DigestValue>xn+Rq/YfieGV/oZiBFI6HfanzB7K1n8Ik+/w0i9Ppq8=</DigestValue>
      </Reference>
      <Reference URI="/xl/media/image2.emf?ContentType=image/x-emf">
        <DigestMethod Algorithm="http://www.w3.org/2001/04/xmlenc#sha256"/>
        <DigestValue>atxvfXUwZvAKE4hf/APpjogBRg8V5zoJCIwfgXilW98=</DigestValue>
      </Reference>
      <Reference URI="/xl/media/image3.emf?ContentType=image/x-emf">
        <DigestMethod Algorithm="http://www.w3.org/2001/04/xmlenc#sha256"/>
        <DigestValue>rAFqfBe+RWbshXmsVGJ0ewuxSej1NiY5RTFfqKRip+w=</DigestValue>
      </Reference>
      <Reference URI="/xl/media/image4.emf?ContentType=image/x-emf">
        <DigestMethod Algorithm="http://www.w3.org/2001/04/xmlenc#sha256"/>
        <DigestValue>pgBdKQW/fF+s/PeZqIflQzBMQY1vTVWI6JLWV+bcdYo=</DigestValue>
      </Reference>
      <Reference URI="/xl/printerSettings/printerSettings1.bin?ContentType=application/vnd.openxmlformats-officedocument.spreadsheetml.printerSettings">
        <DigestMethod Algorithm="http://www.w3.org/2001/04/xmlenc#sha256"/>
        <DigestValue>dt8BdYI5fMeeneKWUaFl8jaOh5pFlNeu45kOQv+Q/m8=</DigestValue>
      </Reference>
      <Reference URI="/xl/printerSettings/printerSettings2.bin?ContentType=application/vnd.openxmlformats-officedocument.spreadsheetml.printerSettings">
        <DigestMethod Algorithm="http://www.w3.org/2001/04/xmlenc#sha256"/>
        <DigestValue>3pBi6FITi/De4ff8Wg40hkTCdgasRUVf3anQypj6Th4=</DigestValue>
      </Reference>
      <Reference URI="/xl/printerSettings/printerSettings3.bin?ContentType=application/vnd.openxmlformats-officedocument.spreadsheetml.printerSettings">
        <DigestMethod Algorithm="http://www.w3.org/2001/04/xmlenc#sha256"/>
        <DigestValue>FLifMMW5UlLOUkpcqJGjhMbaevjgUnUQwEEg5oUA/N4=</DigestValue>
      </Reference>
      <Reference URI="/xl/printerSettings/printerSettings4.bin?ContentType=application/vnd.openxmlformats-officedocument.spreadsheetml.printerSettings">
        <DigestMethod Algorithm="http://www.w3.org/2001/04/xmlenc#sha256"/>
        <DigestValue>ezNSni1satayRc1lFeeqynU3lzaorj+UYbh9x7Q5sc8=</DigestValue>
      </Reference>
      <Reference URI="/xl/printerSettings/printerSettings5.bin?ContentType=application/vnd.openxmlformats-officedocument.spreadsheetml.printerSettings">
        <DigestMethod Algorithm="http://www.w3.org/2001/04/xmlenc#sha256"/>
        <DigestValue>s6l80irlBTW+uFk7nR5c7WcaDa2jSh3MPBgl0IjaDO0=</DigestValue>
      </Reference>
      <Reference URI="/xl/sharedStrings.xml?ContentType=application/vnd.openxmlformats-officedocument.spreadsheetml.sharedStrings+xml">
        <DigestMethod Algorithm="http://www.w3.org/2001/04/xmlenc#sha256"/>
        <DigestValue>YVlwFhCn92tdArJ3ZPvc93iCkvKu/OUP8HTpRU9eIuc=</DigestValue>
      </Reference>
      <Reference URI="/xl/styles.xml?ContentType=application/vnd.openxmlformats-officedocument.spreadsheetml.styles+xml">
        <DigestMethod Algorithm="http://www.w3.org/2001/04/xmlenc#sha256"/>
        <DigestValue>h80+zO7Fw/gooTG6X1zc+Zic2/Eo6CcH3eSwLnoktk0=</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BVTdwrfDrIUgRWiD1Cu7LwtfH0DljhfPWep/PEJe5sY=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akUnFniyHKwcqVlub1OZRsfQvqGOzSpgPk/OZAPfvQY=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G4fB2Vrf8KyAdhLiBGuydKBfDiUZuOfhnVshmpN+Exk=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b1MQUVCmhQXYdYToMKZKh+xcYDt+Yv6QIM5V/T7KSB4=</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+HgIlm2f9sImN3omI6NYS6yIDYlgItRv8EHKKdBMY/Q=</DigestValue>
      </Reference>
      <Reference URI="/xl/worksheets/sheet1.xml?ContentType=application/vnd.openxmlformats-officedocument.spreadsheetml.worksheet+xml">
        <DigestMethod Algorithm="http://www.w3.org/2001/04/xmlenc#sha256"/>
        <DigestValue>rbOpUUsw7tWLEoxY+hOqF3owxSJ1hxmc0eKer2rqHuI=</DigestValue>
      </Reference>
      <Reference URI="/xl/worksheets/sheet2.xml?ContentType=application/vnd.openxmlformats-officedocument.spreadsheetml.worksheet+xml">
        <DigestMethod Algorithm="http://www.w3.org/2001/04/xmlenc#sha256"/>
        <DigestValue>iJKBBEExpztJIOHw0PtL9nW6AYZ6UGYj1jtj9EhnAVk=</DigestValue>
      </Reference>
      <Reference URI="/xl/worksheets/sheet3.xml?ContentType=application/vnd.openxmlformats-officedocument.spreadsheetml.worksheet+xml">
        <DigestMethod Algorithm="http://www.w3.org/2001/04/xmlenc#sha256"/>
        <DigestValue>tf9K/e+cWgTpii7dcRjeWNlV4O+rG4pjh2NaWci5HpU=</DigestValue>
      </Reference>
      <Reference URI="/xl/worksheets/sheet4.xml?ContentType=application/vnd.openxmlformats-officedocument.spreadsheetml.worksheet+xml">
        <DigestMethod Algorithm="http://www.w3.org/2001/04/xmlenc#sha256"/>
        <DigestValue>RTlua2khcIlxR4T6f2DEDWTUkwwOJSkvU1E+rJt23QA=</DigestValue>
      </Reference>
      <Reference URI="/xl/worksheets/sheet5.xml?ContentType=application/vnd.openxmlformats-officedocument.spreadsheetml.worksheet+xml">
        <DigestMethod Algorithm="http://www.w3.org/2001/04/xmlenc#sha256"/>
        <DigestValue>RWblYcL/bR6QZ1RFFzTwNcUQANBLNaPFMh3Xh/kJrzM=</DigestValue>
      </Reference>
    </Manifest>
    <SignatureProperties>
      <SignatureProperty Id="idSignatureTime" Target="#idPackageSignature">
        <mdssi:SignatureTime xmlns:mdssi="http://schemas.openxmlformats.org/package/2006/digital-signature">
          <mdssi:Format>YYYY-MM-DDThh:mm:ssTZD</mdssi:Format>
          <mdssi:Value>2020-11-13T18:54:43Z</mdssi:Value>
        </mdssi:SignatureTime>
      </SignatureProperty>
    </SignatureProperties>
  </Object>
  <Object Id="idOfficeObject">
    <SignatureProperties>
      <SignatureProperty Id="idOfficeV1Details" Target="#idPackageSignature">
        <SignatureInfoV1 xmlns="http://schemas.microsoft.com/office/2006/digsig">
          <SetupID>{01FB5D62-74F8-49CC-86E3-141E196258F3}</SetupID>
          <SignatureText>Eduardo Apud</SignatureText>
          <SignatureImage/>
          <SignatureComments/>
          <WindowsVersion>10.0</WindowsVersion>
          <OfficeVersion>16.0.10367/14</OfficeVersion>
          <ApplicationVersion>16.0.10367</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2020-11-13T18:54:43Z</xd:SigningTime>
          <xd:SigningCertificate>
            <xd:Cert>
              <xd:CertDigest>
                <DigestMethod Algorithm="http://www.w3.org/2001/04/xmlenc#sha256"/>
                <DigestValue>y2h5CliJMVRljTh1ta/qDteQFtsnmKm3jxTexYUtap8=</DigestValue>
              </xd:CertDigest>
              <xd:IssuerSerial>
                <X509IssuerName>C=PY, O=DOCUMENTA S.A., CN=CA-DOCUMENTA S.A., SERIALNUMBER=RUC 80050172-1</X509IssuerName>
                <X509SerialNumber>8356660620887341019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BcBAAB/AAAAAAAAAAAAAACMGwAAkQwAACBFTUYAAAEArBsAAKoAAAAGAAAAAAAAAAAAAAAAAAAAVgUAAAADAABYAQAAwQAAAAAAAAAAAAAAAAAAAMA/BQDo8QIACgAAABAAAAAAAAAAAAAAAEsAAAAQAAAAAAAAAAUAAAAeAAAAGAAAAAAAAAAAAAAAGAEAAIAAAAAnAAAAGAAAAAEAAAAAAAAAAAAAAAAAAAAlAAAADAAAAAEAAABMAAAAZAAAAAAAAAAAAAAAFwEAAH8AAAAAAAAAAAAAABg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XAQAAfwAAAAAAAAAAAAAAGAEAAIAAAAAhAPAAAAAAAAAAAAAAAIA/AAAAAAAAAAAAAIA/AAAAAAAAAAAAAAAAAAAAAAAAAAAAAAAAAAAAAAAAAAAlAAAADAAAAAAAAIAoAAAADAAAAAEAAAAnAAAAGAAAAAEAAAAAAAAA8PDwAAAAAAAlAAAADAAAAAEAAABMAAAAZAAAAAAAAAAAAAAAFwEAAH8AAAAAAAAAAAAAABgBAACAAAAAIQDwAAAAAAAAAAAAAACAPwAAAAAAAAAAAACAPwAAAAAAAAAAAAAAAAAAAAAAAAAAAAAAAAAAAAAAAAAAJQAAAAwAAAAAAACAKAAAAAwAAAABAAAAJwAAABgAAAABAAAAAAAAAPDw8AAAAAAAJQAAAAwAAAABAAAATAAAAGQAAAAAAAAAAAAAABcBAAB/AAAAAAAAAAAAAAAYAQAAgAAAACEA8AAAAAAAAAAAAAAAgD8AAAAAAAAAAAAAgD8AAAAAAAAAAAAAAAAAAAAAAAAAAAAAAAAAAAAAAAAAACUAAAAMAAAAAAAAgCgAAAAMAAAAAQAAACcAAAAYAAAAAQAAAAAAAADw8PAAAAAAACUAAAAMAAAAAQAAAEwAAABkAAAAAAAAAAAAAAAXAQAAfwAAAAAAAAAAAAAAGAEAAIAAAAAhAPAAAAAAAAAAAAAAAIA/AAAAAAAAAAAAAIA/AAAAAAAAAAAAAAAAAAAAAAAAAAAAAAAAAAAAAAAAAAAlAAAADAAAAAAAAIAoAAAADAAAAAEAAAAnAAAAGAAAAAEAAAAAAAAA////AAAAAAAlAAAADAAAAAEAAABMAAAAZAAAAAAAAAAAAAAAFwEAAH8AAAAAAAAAAAAAABgBAACAAAAAIQDwAAAAAAAAAAAAAACAPwAAAAAAAAAAAACAPwAAAAAAAAAAAAAAAAAAAAAAAAAAAAAAAAAAAAAAAAAAJQAAAAwAAAAAAACAKAAAAAwAAAABAAAAJwAAABgAAAABAAAAAAAAAP///wAAAAAAJQAAAAwAAAABAAAATAAAAGQAAAAAAAAAAAAAABcBAAB/AAAAAAAAAAAAAAAY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BnYMf1/AAAAAAAAAAAAACgSAAAAAAAAQAAAwPx/AADARqYx/X8AAB6jDNv8fwAABAAAAAAAAADARqYx/X8AADm6nEv2AAAAAAAAAAAAAAAgH83YmwIAAAAAAACbAgAASAAAAAAAAADYqGzb/H8AACCjddv8fwAA4OxD2wAAAAABAAAAAAAAALbEbNv8fwAAAACmMf1/AAAAAAAAAAAAAAAAAAAAAAAAAAAAAAAAAAD18r2CDFwAAHALAAAAAAAAcCCu1psCAACIvJxL9gAAAAAAAAAAAAAAAAAAAAAAAAAAAAAAAAAAAAAAAAAAAAAA6bucS/YAAADHfAzbZHYACAAAAAAlAAAADAAAAAEAAAAYAAAADAAAAAAAAAASAAAADAAAAAEAAAAeAAAAGAAAAL0AAAAEAAAA9wAAABEAAAAlAAAADAAAAAEAAABUAAAAiAAAAL4AAAAEAAAA9QAAABAAAAABAAAA0XbJQasKyUG+AAAABAAAAAoAAABMAAAAAAAAAAAAAAAAAAAA//////////9gAAAAMQAzAC8AMQAxAC8AMgAwADIAMAAGAAAABgAAAAQAAAAGAAAABgAAAAQAAAAGAAAABgAAAAYAAAAGAAAASwAAAEAAAAAwAAAABQAAACAAAAABAAAAAQAAABAAAAAAAAAAAAAAABgBAACAAAAAAAAAAAAAAAAYAQAAgAAAAFIAAABwAQAAAgAAABAAAAAHAAAAAAAAAAAAAAC8AgAAAAAAAAECAiJTAHkAcwB0AGUAbQAAAAAAAAAAAAAAAAAAAAAAAAAAAAAAAAAAAAAAAAAAAAAAAAAAAAAAAAAAAAAAAAAAAAAAAAAAAAAEAAA+AAAAUFamMf1/AAAJAAAAAAAAAAkAAABdBAAAhaIM2/x/AABGBwAAdAEAANEFAAAAAAAAGMmcS/YAAAAAAAAARgcAAHQBAADRBQAAAAAAAAAAAAAAAAAAAAAAAAAAAAAAAAAAIAcoLv1/AAAAAAAAAAAAAAAAAAAAAAAAyLAzLv1/AAAAAAAAAAAAAODHnEv2AAAA/v////////8AAAAAAAAAAAAAAAAAAAAA9Yy9ggxcAAC2ehQuAAAAAHl1IZGGBQAA0C251psCAABwIK7WmwIAAHDKnEv2AAAAAAAAAAAAAAAHAAAAAAAAAAAAAAAAAAAArMmcS2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P//AAAAAAEAAABAnI3bmwIAAAAAAAAAAAAAAQAAAAAAAABg463WmwIAADCDleObAgAAyheWBc2l1gECAAAAAAAAAABrotT8fwAAKGui1Px/AAADAAAAAAAAAKj6p9T8fwAAaP+n1Px/AAAgBygu/X8AAKC3v+ObAgAAAgAAAAAAAADIsDMu/X8AAAAAAAAAAAAAzkzLWGSFAAACAAAAAAAAAAAAAAAAAAAAAAAAAAAAAADV67qCDFwAAAAAAAAAAAAAaP+n1Px/AADg////AAAAAHAgrtabAgAAaKObS/YAAAAAAAAAAAAAAAYAAAAAAAAAAAAAAAAAAACMoptLZHYACAAAAAAlAAAADAAAAAMAAAAYAAAADAAAAAAAAAASAAAADAAAAAEAAAAWAAAADAAAAAgAAABUAAAAVAAAAAoAAAAnAAAAHgAAAEoAAAABAAAA0XbJQasKyUEKAAAASwAAAAEAAABMAAAABAAAAAkAAAAnAAAAIAAAAEsAAABQAAAAWABh6R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NAAAARwAAACkAAAAzAAAAZQ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CAAAAAAAAAAAAAAAAAAAAKDRv+MAAIA/HDwA1AAAgD8AAIA/AACAP/7/////////YKubS/YAAACg0b/jAAAAAP////8AAAAAAAAAAAAAAAAIAAAAAAAAACAHKC79fwAAQKy/4wAAgD8cPADUAAAAAMiwMy79fwAAAAAAAAAAAABuTMtYZIUAAAAIAAAAAAAAAAAAAAAAAAAAAAAAAAAAAHXruoIMXAAAAAAAAAAAAACgBVPLAACAP/D///8AAAAAcCCu1psCAAAIpJtL9gAAAAAAAAAAAAAACQAAAAAAAAAAAAAAAAAAACyjm0tkdgAIAAAAACUAAAAMAAAABAAAABgAAAAMAAAAAAAAABIAAAAMAAAAAQAAAB4AAAAYAAAAKQAAADMAAACOAAAASAAAACUAAAAMAAAABAAAAFQAAACUAAAAKgAAADMAAACMAAAARwAAAAEAAADRdslBqwrJQSoAAAAzAAAADAAAAEwAAAAAAAAAAAAAAAAAAAD//////////2QAAABFAGQAdQBhAHIAZABvACAAQQBwAHUAZAAIAAAACQAAAAkAAAAIAAAABgAAAAkAAAAJAAAABAAAAAoAAAAJAAAACQAAAAkAAABLAAAAQAAAADAAAAAFAAAAIAAAAAEAAAABAAAAEAAAAAAAAAAAAAAAGAEAAIAAAAAAAAAAAAAAABgBAACAAAAAJQAAAAwAAAACAAAAJwAAABgAAAAFAAAAAAAAAP///wAAAAAAJQAAAAwAAAAFAAAATAAAAGQAAAAAAAAAUAAAABcBAAB8AAAAAAAAAFAAAAAYAQAALQAAACEA8AAAAAAAAAAAAAAAgD8AAAAAAAAAAAAAgD8AAAAAAAAAAAAAAAAAAAAAAAAAAAAAAAAAAAAAAAAAACUAAAAMAAAAAAAAgCgAAAAMAAAABQAAACcAAAAYAAAABQAAAAAAAAD///8AAAAAACUAAAAMAAAABQAAAEwAAABkAAAACQAAAFAAAAD/AAAAXAAAAAkAAABQAAAA9wAAAA0AAAAhAPAAAAAAAAAAAAAAAIA/AAAAAAAAAAAAAIA/AAAAAAAAAAAAAAAAAAAAAAAAAAAAAAAAAAAAAAAAAAAlAAAADAAAAAAAAIAoAAAADAAAAAUAAAAlAAAADAAAAAEAAAAYAAAADAAAAAAAAAASAAAADAAAAAEAAAAeAAAAGAAAAAkAAABQAAAAAAEAAF0AAAAlAAAADAAAAAEAAABUAAAAlAAAAAoAAABQAAAAVAAAAFwAAAABAAAA0XbJQasKyUEKAAAAUAAAAAwAAABMAAAAAAAAAAAAAAAAAAAA//////////9kAAAARQBkAHUAYQByAGQAbwAgAEEAcAB1AGQABgAAAAcAAAAHAAAABgAAAAQAAAAHAAAABwAAAAMAAAAHAAAABwAAAAcAAAAHAAAASwAAAEAAAAAwAAAABQAAACAAAAABAAAAAQAAABAAAAAAAAAAAAAAABgBAACAAAAAAAAAAAAAAAAYAQAAgAAAACUAAAAMAAAAAgAAACcAAAAYAAAABQAAAAAAAAD///8AAAAAACUAAAAMAAAABQAAAEwAAABkAAAACQAAAGAAAAD/AAAAbAAAAAkAAABgAAAA9wAAAA0AAAAhAPAAAAAAAAAAAAAAAIA/AAAAAAAAAAAAAIA/AAAAAAAAAAAAAAAAAAAAAAAAAAAAAAAAAAAAAAAAAAAlAAAADAAAAAAAAIAoAAAADAAAAAUAAAAlAAAADAAAAAEAAAAYAAAADAAAAAAAAAASAAAADAAAAAEAAAAeAAAAGAAAAAkAAABgAAAAAAEAAG0AAAAlAAAADAAAAAEAAABUAAAAqAAAAAoAAABgAAAAUgAAAGwAAAABAAAA0XbJQasKyUEKAAAAYAAAAA8AAABMAAAAAAAAAAAAAAAAAAAA//////////9sAAAAUwDtAG4AZABpAGMAbwAgAFQAaQB0AHUAbABhAHIAAAAGAAAAAwAAAAcAAAAHAAAAAwAAAAUAAAAHAAAAAwAAAAUAAAADAAAABAAAAAcAAAADAAAABgAAAAQAAABLAAAAQAAAADAAAAAFAAAAIAAAAAEAAAABAAAAEAAAAAAAAAAAAAAAGAEAAIAAAAAAAAAAAAAAABgBAACAAAAAJQAAAAwAAAACAAAAJwAAABgAAAAFAAAAAAAAAP///wAAAAAAJQAAAAwAAAAFAAAATAAAAGQAAAAJAAAAcAAAAA4BAAB8AAAACQAAAHAAAAAGAQAADQAAACEA8AAAAAAAAAAAAAAAgD8AAAAAAAAAAAAAgD8AAAAAAAAAAAAAAAAAAAAAAAAAAAAAAAAAAAAAAAAAACUAAAAMAAAAAAAAgCgAAAAMAAAABQAAACUAAAAMAAAAAQAAABgAAAAMAAAAAAAAABIAAAAMAAAAAQAAABYAAAAMAAAAAAAAAFQAAABIAQAACgAAAHAAAAANAQAAfAAAAAEAAADRdslBqwrJQQoAAABwAAAAKgAAAEwAAAAEAAAACQAAAHAAAAAPAQAAfQAAAKAAAABGAGkAcgBtAGEAZABvACAAcABvAHIAOgAgAEUARABVAEEAUgBEAE8AIABBAEwARgBSAEUARABPACAAQQBQAFUARAAgAE0AQQBSAFQASQBOAEUAWgAGAAAAAwAAAAQAAAAJAAAABgAAAAcAAAAHAAAAAwAAAAcAAAAHAAAABAAAAAMAAAADAAAABgAAAAgAAAAIAAAABwAAAAcAAAAIAAAACQAAAAMAAAAHAAAABQAAAAYAAAAHAAAABgAAAAgAAAAJAAAAAwAAAAcAAAAGAAAACAAAAAgAAAADAAAACgAAAAcAAAAHAAAABQAAAAMAAAAIAAAABgAAAAYAAAAWAAAADAAAAAAAAAAlAAAADAAAAAIAAAAOAAAAFAAAAAAAAAAQAAAAFAAAAA==</Object>
  <Object Id="idInvalidSigLnImg">AQAAAGwAAAAAAAAAAAAAABcBAAB/AAAAAAAAAAAAAACMGwAAkQwAACBFTUYAAAEASB8AALAAAAAGAAAAAAAAAAAAAAAAAAAAVgUAAAADAABYAQAAwQAAAAAAAAAAAAAAAAAAAMA/BQDo8QIACgAAABAAAAAAAAAAAAAAAEsAAAAQAAAAAAAAAAUAAAAeAAAAGAAAAAAAAAAAAAAAGAEAAIAAAAAnAAAAGAAAAAEAAAAAAAAAAAAAAAAAAAAlAAAADAAAAAEAAABMAAAAZAAAAAAAAAAAAAAAFwEAAH8AAAAAAAAAAAAAABg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XAQAAfwAAAAAAAAAAAAAAGAEAAIAAAAAhAPAAAAAAAAAAAAAAAIA/AAAAAAAAAAAAAIA/AAAAAAAAAAAAAAAAAAAAAAAAAAAAAAAAAAAAAAAAAAAlAAAADAAAAAAAAIAoAAAADAAAAAEAAAAnAAAAGAAAAAEAAAAAAAAA8PDwAAAAAAAlAAAADAAAAAEAAABMAAAAZAAAAAAAAAAAAAAAFwEAAH8AAAAAAAAAAAAAABgBAACAAAAAIQDwAAAAAAAAAAAAAACAPwAAAAAAAAAAAACAPwAAAAAAAAAAAAAAAAAAAAAAAAAAAAAAAAAAAAAAAAAAJQAAAAwAAAAAAACAKAAAAAwAAAABAAAAJwAAABgAAAABAAAAAAAAAPDw8AAAAAAAJQAAAAwAAAABAAAATAAAAGQAAAAAAAAAAAAAABcBAAB/AAAAAAAAAAAAAAAYAQAAgAAAACEA8AAAAAAAAAAAAAAAgD8AAAAAAAAAAAAAgD8AAAAAAAAAAAAAAAAAAAAAAAAAAAAAAAAAAAAAAAAAACUAAAAMAAAAAAAAgCgAAAAMAAAAAQAAACcAAAAYAAAAAQAAAAAAAADw8PAAAAAAACUAAAAMAAAAAQAAAEwAAABkAAAAAAAAAAAAAAAXAQAAfwAAAAAAAAAAAAAAGAEAAIAAAAAhAPAAAAAAAAAAAAAAAIA/AAAAAAAAAAAAAIA/AAAAAAAAAAAAAAAAAAAAAAAAAAAAAAAAAAAAAAAAAAAlAAAADAAAAAAAAIAoAAAADAAAAAEAAAAnAAAAGAAAAAEAAAAAAAAA////AAAAAAAlAAAADAAAAAEAAABMAAAAZAAAAAAAAAAAAAAAFwEAAH8AAAAAAAAAAAAAABgBAACAAAAAIQDwAAAAAAAAAAAAAACAPwAAAAAAAAAAAACAPwAAAAAAAAAAAAAAAAAAAAAAAAAAAAAAAAAAAAAAAAAAJQAAAAwAAAAAAACAKAAAAAwAAAABAAAAJwAAABgAAAABAAAAAAAAAP///wAAAAAAJQAAAAwAAAABAAAATAAAAGQAAAAAAAAAAAAAABcBAAB/AAAAAAAAAAAAAAAY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rC4AAAAAcKDQcKDQcJDQ4WMShFrjFU1TJV1gECBAIDBAECBQoRKyZBowsTMQAAAAAAfqbJd6PIeqDCQFZ4JTd0Lk/HMVPSGy5uFiE4GypVJ0KnHjN9AAABAAAAAACcz+7S6ffb7fnC0t1haH0hMm8aLXIuT8ggOIwoRKslP58cK08AAAEAAAAAAMHg9P///////////+bm5k9SXjw/SzBRzTFU0y1NwSAyVzFGXwEBAgAA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2Pq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AZ2DH9fwAAAAAAAAAAAAAoEgAAAAAAAEAAAMD8fwAAwEamMf1/AAAeowzb/H8AAAQAAAAAAAAAwEamMf1/AAA5upxL9gAAAAAAAAAAAAAAIB/N2JsCAAAAAAAAmwIAAEgAAAAAAAAA2Khs2/x/AAAgo3Xb/H8AAODsQ9sAAAAAAQAAAAAAAAC2xGzb/H8AAAAApjH9fwAAAAAAAAAAAAAAAAAAAAAAAAAAAAAAAAAA9fK9ggxcAABwCwAAAAAAAHAgrtabAgAAiLycS/YAAAAAAAAAAAAAAAAAAAAAAAAAAAAAAAAAAAAAAAAAAAAAAOm7nEv2AAAAx3wM22R2AAgAAAAAJQAAAAwAAAABAAAAGAAAAAwAAAD/AAAAEgAAAAwAAAABAAAAHgAAABgAAAAiAAAABAAAAHIAAAARAAAAJQAAAAwAAAABAAAAVAAAAKgAAAAjAAAABAAAAHAAAAAQAAAAAQAAANF2yUGrCslBIwAAAAQAAAAPAAAATAAAAAAAAAAAAAAAAAAAAP//////////bAAAAEYAaQByAG0AYQAgAG4AbwAgAHYA4QBsAGkAZABhAAAABgAAAAMAAAAEAAAACQAAAAYAAAADAAAABwAAAAcAAAADAAAABQAAAAYAAAADAAAAAwAAAAcAAAAGAAAASwAAAEAAAAAwAAAABQAAACAAAAABAAAAAQAAABAAAAAAAAAAAAAAABgBAACAAAAAAAAAAAAAAAAYAQAAgAAAAFIAAABwAQAAAgAAABAAAAAHAAAAAAAAAAAAAAC8AgAAAAAAAAECAiJTAHkAcwB0AGUAbQAAAAAAAAAAAAAAAAAAAAAAAAAAAAAAAAAAAAAAAAAAAAAAAAAAAAAAAAAAAAAAAAAAAAAAAAAAAAAEAAA+AAAAUFamMf1/AAAJAAAAAAAAAAkAAABdBAAAhaIM2/x/AABGBwAAdAEAANEFAAAAAAAAGMmcS/YAAAAAAAAARgcAAHQBAADRBQAAAAAAAAAAAAAAAAAAAAAAAAAAAAAAAAAAIAcoLv1/AAAAAAAAAAAAAAAAAAAAAAAAyLAzLv1/AAAAAAAAAAAAAODHnEv2AAAA/v////////8AAAAAAAAAAAAAAAAAAAAA9Yy9ggxcAAC2ehQuAAAAAHl1IZGGBQAA0C251psCAABwIK7WmwIAAHDKnEv2AAAAAAAAAAAAAAAHAAAAAAAAAAAAAAAAAAAArMmcS2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P//AAAAAAEAAABAnI3bmwIAAAAAAAAAAAAAAQAAAAAAAABg463WmwIAADCDleObAgAAyheWBc2l1gECAAAAAAAAAABrotT8fwAAKGui1Px/AAADAAAAAAAAAKj6p9T8fwAAaP+n1Px/AAAgBygu/X8AAKC3v+ObAgAAAgAAAAAAAADIsDMu/X8AAAAAAAAAAAAAzkzLWGSFAAACAAAAAAAAAAAAAAAAAAAAAAAAAAAAAADV67qCDFwAAAAAAAAAAAAAaP+n1Px/AADg////AAAAAHAgrtabAgAAaKObS/YAAAAAAAAAAAAAAAYAAAAAAAAAAAAAAAAAAACMoptLZHYACAAAAAAlAAAADAAAAAMAAAAYAAAADAAAAAAAAAASAAAADAAAAAEAAAAWAAAADAAAAAgAAABUAAAAVAAAAAoAAAAnAAAAHgAAAEoAAAABAAAA0XbJQasKyU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NAAAARwAAACkAAAAzAAAAZQ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CAAAAAAAAAAAAAAAAAAAAKDRv+MAAIA/HDwA1AAAgD8AAIA/AACAP/7/////////YKubS/YAAACg0b/jAAAAAP////8AAAAAAAAAAAAAAAAIAAAAAAAAACAHKC79fwAAQKy/4wAAgD8cPADUAAAAAMiwMy79fwAAAAAAAAAAAABuTMtYZIUAAAAIAAAAAAAAAAAAAAAAAAAAAAAAAAAAAHXruoIMXAAAAAAAAAAAAACgBVPLAACAP/D///8AAAAAcCCu1psCAAAIpJtL9gAAAAAAAAAAAAAACQAAAAAAAAAAAAAAAAAAACyjm0tkdgAIAAAAACUAAAAMAAAABAAAABgAAAAMAAAAAAAAABIAAAAMAAAAAQAAAB4AAAAYAAAAKQAAADMAAACOAAAASAAAACUAAAAMAAAABAAAAFQAAACUAAAAKgAAADMAAACMAAAARwAAAAEAAADRdslBqwrJQSoAAAAzAAAADAAAAEwAAAAAAAAAAAAAAAAAAAD//////////2QAAABFAGQAdQBhAHIAZABvACAAQQBwAHUAZAAIAAAACQAAAAkAAAAIAAAABgAAAAkAAAAJAAAABAAAAAoAAAAJAAAACQAAAAkAAABLAAAAQAAAADAAAAAFAAAAIAAAAAEAAAABAAAAEAAAAAAAAAAAAAAAGAEAAIAAAAAAAAAAAAAAABgBAACAAAAAJQAAAAwAAAACAAAAJwAAABgAAAAFAAAAAAAAAP///wAAAAAAJQAAAAwAAAAFAAAATAAAAGQAAAAAAAAAUAAAABcBAAB8AAAAAAAAAFAAAAAYAQAALQAAACEA8AAAAAAAAAAAAAAAgD8AAAAAAAAAAAAAgD8AAAAAAAAAAAAAAAAAAAAAAAAAAAAAAAAAAAAAAAAAACUAAAAMAAAAAAAAgCgAAAAMAAAABQAAACcAAAAYAAAABQAAAAAAAAD///8AAAAAACUAAAAMAAAABQAAAEwAAABkAAAACQAAAFAAAAD/AAAAXAAAAAkAAABQAAAA9wAAAA0AAAAhAPAAAAAAAAAAAAAAAIA/AAAAAAAAAAAAAIA/AAAAAAAAAAAAAAAAAAAAAAAAAAAAAAAAAAAAAAAAAAAlAAAADAAAAAAAAIAoAAAADAAAAAUAAAAlAAAADAAAAAEAAAAYAAAADAAAAAAAAAASAAAADAAAAAEAAAAeAAAAGAAAAAkAAABQAAAAAAEAAF0AAAAlAAAADAAAAAEAAABUAAAAlAAAAAoAAABQAAAAVAAAAFwAAAABAAAA0XbJQasKyUEKAAAAUAAAAAwAAABMAAAAAAAAAAAAAAAAAAAA//////////9kAAAARQBkAHUAYQByAGQAbwAgAEEAcAB1AGQABgAAAAcAAAAHAAAABgAAAAQAAAAHAAAABwAAAAMAAAAHAAAABwAAAAcAAAAHAAAASwAAAEAAAAAwAAAABQAAACAAAAABAAAAAQAAABAAAAAAAAAAAAAAABgBAACAAAAAAAAAAAAAAAAYAQAAgAAAACUAAAAMAAAAAgAAACcAAAAYAAAABQAAAAAAAAD///8AAAAAACUAAAAMAAAABQAAAEwAAABkAAAACQAAAGAAAAD/AAAAbAAAAAkAAABgAAAA9wAAAA0AAAAhAPAAAAAAAAAAAAAAAIA/AAAAAAAAAAAAAIA/AAAAAAAAAAAAAAAAAAAAAAAAAAAAAAAAAAAAAAAAAAAlAAAADAAAAAAAAIAoAAAADAAAAAUAAAAlAAAADAAAAAEAAAAYAAAADAAAAAAAAAASAAAADAAAAAEAAAAeAAAAGAAAAAkAAABgAAAAAAEAAG0AAAAlAAAADAAAAAEAAABUAAAAqAAAAAoAAABgAAAAUgAAAGwAAAABAAAA0XbJQasKyUEKAAAAYAAAAA8AAABMAAAAAAAAAAAAAAAAAAAA//////////9sAAAAUwDtAG4AZABpAGMAbwAgAFQAaQB0AHUAbABhAHIAAAAGAAAAAwAAAAcAAAAHAAAAAwAAAAUAAAAHAAAAAwAAAAUAAAADAAAABAAAAAcAAAADAAAABgAAAAQAAABLAAAAQAAAADAAAAAFAAAAIAAAAAEAAAABAAAAEAAAAAAAAAAAAAAAGAEAAIAAAAAAAAAAAAAAABgBAACAAAAAJQAAAAwAAAACAAAAJwAAABgAAAAFAAAAAAAAAP///wAAAAAAJQAAAAwAAAAFAAAATAAAAGQAAAAJAAAAcAAAAA4BAAB8AAAACQAAAHAAAAAGAQAADQAAACEA8AAAAAAAAAAAAAAAgD8AAAAAAAAAAAAAgD8AAAAAAAAAAAAAAAAAAAAAAAAAAAAAAAAAAAAAAAAAACUAAAAMAAAAAAAAgCgAAAAMAAAABQAAACUAAAAMAAAAAQAAABgAAAAMAAAAAAAAABIAAAAMAAAAAQAAABYAAAAMAAAAAAAAAFQAAABIAQAACgAAAHAAAAANAQAAfAAAAAEAAADRdslBqwrJQQoAAABwAAAAKgAAAEwAAAAEAAAACQAAAHAAAAAPAQAAfQAAAKAAAABGAGkAcgBtAGEAZABvACAAcABvAHIAOgAgAEUARABVAEEAUgBEAE8AIABBAEwARgBSAEUARABPACAAQQBQAFUARAAgAE0AQQBSAFQASQBOAEUAWgAGAAAAAwAAAAQAAAAJAAAABgAAAAcAAAAHAAAAAwAAAAcAAAAHAAAABAAAAAMAAAADAAAABgAAAAgAAAAIAAAABwAAAAcAAAAIAAAACQAAAAMAAAAHAAAABQAAAAYAAAAHAAAABgAAAAgAAAAJAAAAAwAAAAcAAAAGAAAACAAAAAgAAAADAAAACgAAAAcAAAAHAAAABQAAAAMAAAAIAAAABgAAAAYAAAAWAAAADAAAAAAAAAAlAAAADAAAAAIAAAAOAAAAFAAAAAAAAAAQAAAAFAAAAA==</Object>
</Signature>
</file>

<file path=_xmlsignatures/sig19.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HC6z6chN/fLcWAMY4I4etaHT0278gEWTz2Bjv3tDEZM=</DigestValue>
    </Reference>
    <Reference Type="http://www.w3.org/2000/09/xmldsig#Object" URI="#idOfficeObject">
      <DigestMethod Algorithm="http://www.w3.org/2001/04/xmlenc#sha256"/>
      <DigestValue>YNlayUBrDf9+hiSz9iVFbqy3Joyk7dqyOyT5zryymkM=</DigestValue>
    </Reference>
    <Reference Type="http://uri.etsi.org/01903#SignedProperties" URI="#idSignedProperties">
      <Transforms>
        <Transform Algorithm="http://www.w3.org/TR/2001/REC-xml-c14n-20010315"/>
      </Transforms>
      <DigestMethod Algorithm="http://www.w3.org/2001/04/xmlenc#sha256"/>
      <DigestValue>h9X7ILiUjnYuqWx/Uxw19hpkjg64pzHoays7F+lJa2E=</DigestValue>
    </Reference>
    <Reference Type="http://www.w3.org/2000/09/xmldsig#Object" URI="#idValidSigLnImg">
      <DigestMethod Algorithm="http://www.w3.org/2001/04/xmlenc#sha256"/>
      <DigestValue>+cYy8Boue8t/OOQOw+x1CGUQbAnp6sNi1RH6cXgmX5M=</DigestValue>
    </Reference>
    <Reference Type="http://www.w3.org/2000/09/xmldsig#Object" URI="#idInvalidSigLnImg">
      <DigestMethod Algorithm="http://www.w3.org/2001/04/xmlenc#sha256"/>
      <DigestValue>DXtR9cQIIMddGJUSkq3dya21ZPj9W/k6Ll7XGoUcd04=</DigestValue>
    </Reference>
  </SignedInfo>
  <SignatureValue>fQ6NCIEUJB/yw9N7fA5kwecc+m3X4MAkhQyUV0JuNy1FMgEERsJQ6oRwUjbj6Vqs3EQnpF5U8hmw
zWPvIqB90SjMto7tW+UADQc+SzPonlM6ESn71ONTfEMsKA0XVEaptbS5P+MvtbF9OzyAJvedOyRE
HiHhPEPWLKn6OqmAGJMfC8GhSxWMqVSr2wQVGDQ1DEuJg2qFkDEB+vPwv/vMu0xu+QalPrWTpijF
AOjNCGZpVK+gE5DuZjczsTVqeEHyroEFUakCb5N5SrbcrGgMYw9Trb1q3SvEIaVZ/3ysMt1LtyWM
eHaS4MOWJFqjllNF8+hDAEXmTEwmvjHF5fJtpw==</SignatureValue>
  <KeyInfo>
    <X509Data>
      <X509Certificate>MIIH/jCCBeagAwIBAgIIc/jSjyh8N9swDQYJKoZIhvcNAQELBQAwWzEXMBUGA1UEBRMOUlVDIDgwMDUwMTcyLTExGjAYBgNVBAMTEUNBLURPQ1VNRU5UQSBTLkEuMRcwFQYDVQQKEw5ET0NVTUVOVEEgUy5BLjELMAkGA1UEBhMCUFkwHhcNMTkwODE0MTkzMzU1WhcNMjEwODEzMTk0MzU1WjCBpzELMAkGA1UEBhMCUFkxFjAUBgNVBAQMDUFQVUQgTUFSVElORVoxEjAQBgNVBAUTCUNJMTc2NjIyOTEYMBYGA1UEKgwPRURVQVJETyBBTEZSRURPMRcwFQYDVQQKDA5QRVJTT05BIEZJU0lDQTERMA8GA1UECwwIRklSTUEgRjIxJjAkBgNVBAMMHUVEVUFSRE8gQUxGUkVETyBBUFVEIE1BUlRJTkVaMIIBIjANBgkqhkiG9w0BAQEFAAOCAQ8AMIIBCgKCAQEAxyidqqeL/JEfR7sdZs5ElmOAZAm1FYMWqAK/mmZbLccLllZNQuRMuFtmyNs+5Sq1db4ZYr8TzbKgutelccR3IzSG5fQW2M6qegD0uXRek1TmRxfcZHiBYFR0sVmwnl4MPrgHAEnlUab9c8VxXv1wpPc2ykFe8kI9tXC+b7C2CSqPTDMs+tm6pix6Lt83jx78qTkA6jx0a80q4nGf18XQ8bZprn27pf6Ve0bGlsRZZ23L//BmHEgPqajvu3A/QuDvwOz9ElfPIjmoJbAo/WTChSKVoMMrIPtcwc6OWBOlM2iUh9Qm3zv1x7v5aMIsOZoAWVbFXhbRG3/bXvsUOZJoVwIDAQABo4IDdzCCA3MwDAYDVR0TAQH/BAIwADAOBgNVHQ8BAf8EBAMCBeAwKgYDVR0lAQH/BCAwHgYIKwYBBQUHAwEGCCsGAQUFBwMCBggrBgEFBQcDBDAdBgNVHQ4EFgQUhDiMfofHBoy4YA9za8mBHL2srZkwgZYGCCsGAQUFBwEBBIGJMIGGMDkGCCsGAQUFBzABhi1odHRw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HAYDVR0RBBUwE4ERZWR1YXB1ZEBnbWFpbC5jb20wggHdBgNVHSAEggHUMIIB0DCCAcwGDisGAQQBgvk7AQEBBgEBMIIBuDA/BggrBgEFBQcCARYzaHR0cHM6Ly93d3cuZG9jdW1lbnRhLmNvbS5weS9maXJtYWRpZ2l0YWwvZGVzY2FyZ2FzMIHABggrBgEFBQcCAjCBsxqBsEVzdGUgZXMgdW4gY2VydGlmaWNhZG8gZGUgcGVyc29uYSBm7XNpY2EgY3V5YSBjbGF2ZSBwcml2YWRhIGVzdOEgY29udGVuaWRhIGVuIHVuIG3zZHVsbyBkZSBoYXJkd2FyZSBzZWd1cm8geSBzdSBmaW5hbGlkYWQgZXMgYXV0ZW50aWNhciBhIHN1IHRpdHVsYXIgbyBnZW5lcmFyIGZpcm1hcyBkaWdpdGFsZXMuMIGxBggrBgEFBQcCAjCBpBqBoVRoaXMgaXMgYW4gZW5kIHVzZXIgY2VydGlmaWNhdGUgd2hvc2UgcHJpdmF0ZSBrZXkgaXMgZW1iZWRkZWQgd2l0aGluIGEgc2VjdXJlIGhhcmR3YXJlIG1vZHVsZSB0aGF0IGFpbXMgdG8gYXV0aGVudGljYXRlIGl0cyBvd25lciBvciBnZW5lcmF0ZSBkaWdpdGFsIHNpZ25hdHVyZXMuMA0GCSqGSIb3DQEBCwUAA4ICAQD5H+DVL/K+k1bbaB2bEgGfqighS6w4ZMW0wXodtcEIqJdDR4cb+PxfiRbF1tRh0m8sVGwu0WR+Y7VawmMz33dDHhU2QGUq/9pI0Lw6dw9l1dPGKpe9S0fJgxrMLDBjFdE0TQIN+I4j7gl8nnnMlnWFv0e2ncmSq5nyA3pDOO5TTwKnpQ7D6oGa83yns2Fwd8SoHtgUptV4Sp0f1El7NZotq6K92usDfjccxtd9DsoGn2F71UHcl8HrH06wfFdXExUedDXzoB7nKxlWCrWCxajkd4oyM0qCSTfQMTWDvrC0ypo+ShJ1wrmZprmo7CtgI9CyTvFpJ1P1cBpVcgpp/dPQHAXExqGBGRqMC7IZRPeN6+uPpsiydqFTzBrgSz3DiN6iPKV8mgclbE+33nxy7taEg7dscgmgpu4NfOCqfdl3KqQe8GFUd6ZAQxcg4ldXvQhc08m4utTz8/31IilKlIS4uD4nT4j54z+Evz0sMN7n5tsW1CrL3DvIVXbyS1hDHEidBWuoai67FtDxvlcbAbMT/Ljm6WdndgaUFGMYyrxSQT2qKsICUa6YJi9398nTMaHyLJkfWWJPVROCqCvuscBpLeB9aFLJIkynL1Q8p5QrvwuRW/SAZenSe1rf8ZI+XT6/yW9mufmtPDn9/ODmXZb0mbYscvcn4tdGZpiEY8xL1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Transform>
          <Transform Algorithm="http://www.w3.org/TR/2001/REC-xml-c14n-20010315"/>
        </Transforms>
        <DigestMethod Algorithm="http://www.w3.org/2001/04/xmlenc#sha256"/>
        <DigestValue>SvtLgLHWwOe2+41fuNrh9MPG5Bh3+j+tOUplp0lR7Bs=</DigestValue>
      </Reference>
      <Reference URI="/xl/calcChain.xml?ContentType=application/vnd.openxmlformats-officedocument.spreadsheetml.calcChain+xml">
        <DigestMethod Algorithm="http://www.w3.org/2001/04/xmlenc#sha256"/>
        <DigestValue>INkYIXtI18jBPMUiSjVU1NrfwX9hotmJh+PNPJ5sYXU=</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YHVu9mfH7V1ojJZZGe0raSx5xHTqsPuldcEKZklKsN8=</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hjdEYyaLOxLt8cLBUmVM65GJ/yy5FHCNa35UtpMIj38=</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hjdEYyaLOxLt8cLBUmVM65GJ/yy5FHCNa35UtpMIj38=</DigestValue>
      </Reference>
      <Reference URI="/xl/drawings/vmlDrawing1.vml?ContentType=application/vnd.openxmlformats-officedocument.vmlDrawing">
        <DigestMethod Algorithm="http://www.w3.org/2001/04/xmlenc#sha256"/>
        <DigestValue>AuD1gZw20wHj1l+QIfbpsqWQ2+yryTM9CSs0sWiZPfA=</DigestValue>
      </Reference>
      <Reference URI="/xl/drawings/vmlDrawing2.vml?ContentType=application/vnd.openxmlformats-officedocument.vmlDrawing">
        <DigestMethod Algorithm="http://www.w3.org/2001/04/xmlenc#sha256"/>
        <DigestValue>Iqm1w/ljFhCkf2jWk+UhCnTZSdV+ER0eTMDZc7qUvbQ=</DigestValue>
      </Reference>
      <Reference URI="/xl/drawings/vmlDrawing3.vml?ContentType=application/vnd.openxmlformats-officedocument.vmlDrawing">
        <DigestMethod Algorithm="http://www.w3.org/2001/04/xmlenc#sha256"/>
        <DigestValue>97oHET3o1sbBMtA+4uDQ1tNBfB9ISwpure1kIwSAUBM=</DigestValue>
      </Reference>
      <Reference URI="/xl/drawings/vmlDrawing4.vml?ContentType=application/vnd.openxmlformats-officedocument.vmlDrawing">
        <DigestMethod Algorithm="http://www.w3.org/2001/04/xmlenc#sha256"/>
        <DigestValue>/ssWKJkjGNOzZwd4MZ+JzaIuvGQqzA3zGjsSKBLMkOA=</DigestValue>
      </Reference>
      <Reference URI="/xl/drawings/vmlDrawing5.vml?ContentType=application/vnd.openxmlformats-officedocument.vmlDrawing">
        <DigestMethod Algorithm="http://www.w3.org/2001/04/xmlenc#sha256"/>
        <DigestValue>v0KJrgWZdTMSRJqAnJR/Dfm8h+wUh9aU5/Wg75wMdXU=</DigestValue>
      </Reference>
      <Reference URI="/xl/media/image1.emf?ContentType=image/x-emf">
        <DigestMethod Algorithm="http://www.w3.org/2001/04/xmlenc#sha256"/>
        <DigestValue>xn+Rq/YfieGV/oZiBFI6HfanzB7K1n8Ik+/w0i9Ppq8=</DigestValue>
      </Reference>
      <Reference URI="/xl/media/image2.emf?ContentType=image/x-emf">
        <DigestMethod Algorithm="http://www.w3.org/2001/04/xmlenc#sha256"/>
        <DigestValue>atxvfXUwZvAKE4hf/APpjogBRg8V5zoJCIwfgXilW98=</DigestValue>
      </Reference>
      <Reference URI="/xl/media/image3.emf?ContentType=image/x-emf">
        <DigestMethod Algorithm="http://www.w3.org/2001/04/xmlenc#sha256"/>
        <DigestValue>rAFqfBe+RWbshXmsVGJ0ewuxSej1NiY5RTFfqKRip+w=</DigestValue>
      </Reference>
      <Reference URI="/xl/media/image4.emf?ContentType=image/x-emf">
        <DigestMethod Algorithm="http://www.w3.org/2001/04/xmlenc#sha256"/>
        <DigestValue>pgBdKQW/fF+s/PeZqIflQzBMQY1vTVWI6JLWV+bcdYo=</DigestValue>
      </Reference>
      <Reference URI="/xl/printerSettings/printerSettings1.bin?ContentType=application/vnd.openxmlformats-officedocument.spreadsheetml.printerSettings">
        <DigestMethod Algorithm="http://www.w3.org/2001/04/xmlenc#sha256"/>
        <DigestValue>dt8BdYI5fMeeneKWUaFl8jaOh5pFlNeu45kOQv+Q/m8=</DigestValue>
      </Reference>
      <Reference URI="/xl/printerSettings/printerSettings2.bin?ContentType=application/vnd.openxmlformats-officedocument.spreadsheetml.printerSettings">
        <DigestMethod Algorithm="http://www.w3.org/2001/04/xmlenc#sha256"/>
        <DigestValue>3pBi6FITi/De4ff8Wg40hkTCdgasRUVf3anQypj6Th4=</DigestValue>
      </Reference>
      <Reference URI="/xl/printerSettings/printerSettings3.bin?ContentType=application/vnd.openxmlformats-officedocument.spreadsheetml.printerSettings">
        <DigestMethod Algorithm="http://www.w3.org/2001/04/xmlenc#sha256"/>
        <DigestValue>FLifMMW5UlLOUkpcqJGjhMbaevjgUnUQwEEg5oUA/N4=</DigestValue>
      </Reference>
      <Reference URI="/xl/printerSettings/printerSettings4.bin?ContentType=application/vnd.openxmlformats-officedocument.spreadsheetml.printerSettings">
        <DigestMethod Algorithm="http://www.w3.org/2001/04/xmlenc#sha256"/>
        <DigestValue>ezNSni1satayRc1lFeeqynU3lzaorj+UYbh9x7Q5sc8=</DigestValue>
      </Reference>
      <Reference URI="/xl/printerSettings/printerSettings5.bin?ContentType=application/vnd.openxmlformats-officedocument.spreadsheetml.printerSettings">
        <DigestMethod Algorithm="http://www.w3.org/2001/04/xmlenc#sha256"/>
        <DigestValue>s6l80irlBTW+uFk7nR5c7WcaDa2jSh3MPBgl0IjaDO0=</DigestValue>
      </Reference>
      <Reference URI="/xl/sharedStrings.xml?ContentType=application/vnd.openxmlformats-officedocument.spreadsheetml.sharedStrings+xml">
        <DigestMethod Algorithm="http://www.w3.org/2001/04/xmlenc#sha256"/>
        <DigestValue>YVlwFhCn92tdArJ3ZPvc93iCkvKu/OUP8HTpRU9eIuc=</DigestValue>
      </Reference>
      <Reference URI="/xl/styles.xml?ContentType=application/vnd.openxmlformats-officedocument.spreadsheetml.styles+xml">
        <DigestMethod Algorithm="http://www.w3.org/2001/04/xmlenc#sha256"/>
        <DigestValue>h80+zO7Fw/gooTG6X1zc+Zic2/Eo6CcH3eSwLnoktk0=</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BVTdwrfDrIUgRWiD1Cu7LwtfH0DljhfPWep/PEJe5sY=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akUnFniyHKwcqVlub1OZRsfQvqGOzSpgPk/OZAPfvQY=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G4fB2Vrf8KyAdhLiBGuydKBfDiUZuOfhnVshmpN+Exk=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b1MQUVCmhQXYdYToMKZKh+xcYDt+Yv6QIM5V/T7KSB4=</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+HgIlm2f9sImN3omI6NYS6yIDYlgItRv8EHKKdBMY/Q=</DigestValue>
      </Reference>
      <Reference URI="/xl/worksheets/sheet1.xml?ContentType=application/vnd.openxmlformats-officedocument.spreadsheetml.worksheet+xml">
        <DigestMethod Algorithm="http://www.w3.org/2001/04/xmlenc#sha256"/>
        <DigestValue>rbOpUUsw7tWLEoxY+hOqF3owxSJ1hxmc0eKer2rqHuI=</DigestValue>
      </Reference>
      <Reference URI="/xl/worksheets/sheet2.xml?ContentType=application/vnd.openxmlformats-officedocument.spreadsheetml.worksheet+xml">
        <DigestMethod Algorithm="http://www.w3.org/2001/04/xmlenc#sha256"/>
        <DigestValue>iJKBBEExpztJIOHw0PtL9nW6AYZ6UGYj1jtj9EhnAVk=</DigestValue>
      </Reference>
      <Reference URI="/xl/worksheets/sheet3.xml?ContentType=application/vnd.openxmlformats-officedocument.spreadsheetml.worksheet+xml">
        <DigestMethod Algorithm="http://www.w3.org/2001/04/xmlenc#sha256"/>
        <DigestValue>tf9K/e+cWgTpii7dcRjeWNlV4O+rG4pjh2NaWci5HpU=</DigestValue>
      </Reference>
      <Reference URI="/xl/worksheets/sheet4.xml?ContentType=application/vnd.openxmlformats-officedocument.spreadsheetml.worksheet+xml">
        <DigestMethod Algorithm="http://www.w3.org/2001/04/xmlenc#sha256"/>
        <DigestValue>RTlua2khcIlxR4T6f2DEDWTUkwwOJSkvU1E+rJt23QA=</DigestValue>
      </Reference>
      <Reference URI="/xl/worksheets/sheet5.xml?ContentType=application/vnd.openxmlformats-officedocument.spreadsheetml.worksheet+xml">
        <DigestMethod Algorithm="http://www.w3.org/2001/04/xmlenc#sha256"/>
        <DigestValue>RWblYcL/bR6QZ1RFFzTwNcUQANBLNaPFMh3Xh/kJrzM=</DigestValue>
      </Reference>
    </Manifest>
    <SignatureProperties>
      <SignatureProperty Id="idSignatureTime" Target="#idPackageSignature">
        <mdssi:SignatureTime xmlns:mdssi="http://schemas.openxmlformats.org/package/2006/digital-signature">
          <mdssi:Format>YYYY-MM-DDThh:mm:ssTZD</mdssi:Format>
          <mdssi:Value>2020-11-13T18:54:54Z</mdssi:Value>
        </mdssi:SignatureTime>
      </SignatureProperty>
    </SignatureProperties>
  </Object>
  <Object Id="idOfficeObject">
    <SignatureProperties>
      <SignatureProperty Id="idOfficeV1Details" Target="#idPackageSignature">
        <SignatureInfoV1 xmlns="http://schemas.microsoft.com/office/2006/digsig">
          <SetupID>{1363ADD3-F1EB-46A4-97A0-66774D39F803}</SetupID>
          <SignatureText>Eduardo Apud</SignatureText>
          <SignatureImage/>
          <SignatureComments/>
          <WindowsVersion>10.0</WindowsVersion>
          <OfficeVersion>16.0.10367/14</OfficeVersion>
          <ApplicationVersion>16.0.10367</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2020-11-13T18:54:54Z</xd:SigningTime>
          <xd:SigningCertificate>
            <xd:Cert>
              <xd:CertDigest>
                <DigestMethod Algorithm="http://www.w3.org/2001/04/xmlenc#sha256"/>
                <DigestValue>y2h5CliJMVRljTh1ta/qDteQFtsnmKm3jxTexYUtap8=</DigestValue>
              </xd:CertDigest>
              <xd:IssuerSerial>
                <X509IssuerName>C=PY, O=DOCUMENTA S.A., CN=CA-DOCUMENTA S.A., SERIALNUMBER=RUC 80050172-1</X509IssuerName>
                <X509SerialNumber>8356660620887341019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BcBAAB/AAAAAAAAAAAAAACMGwAAkQwAACBFTUYAAAEArBsAAKoAAAAGAAAAAAAAAAAAAAAAAAAAVgUAAAADAABYAQAAwQAAAAAAAAAAAAAAAAAAAMA/BQDo8QIACgAAABAAAAAAAAAAAAAAAEsAAAAQAAAAAAAAAAUAAAAeAAAAGAAAAAAAAAAAAAAAGAEAAIAAAAAnAAAAGAAAAAEAAAAAAAAAAAAAAAAAAAAlAAAADAAAAAEAAABMAAAAZAAAAAAAAAAAAAAAFwEAAH8AAAAAAAAAAAAAABg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XAQAAfwAAAAAAAAAAAAAAGAEAAIAAAAAhAPAAAAAAAAAAAAAAAIA/AAAAAAAAAAAAAIA/AAAAAAAAAAAAAAAAAAAAAAAAAAAAAAAAAAAAAAAAAAAlAAAADAAAAAAAAIAoAAAADAAAAAEAAAAnAAAAGAAAAAEAAAAAAAAA8PDwAAAAAAAlAAAADAAAAAEAAABMAAAAZAAAAAAAAAAAAAAAFwEAAH8AAAAAAAAAAAAAABgBAACAAAAAIQDwAAAAAAAAAAAAAACAPwAAAAAAAAAAAACAPwAAAAAAAAAAAAAAAAAAAAAAAAAAAAAAAAAAAAAAAAAAJQAAAAwAAAAAAACAKAAAAAwAAAABAAAAJwAAABgAAAABAAAAAAAAAPDw8AAAAAAAJQAAAAwAAAABAAAATAAAAGQAAAAAAAAAAAAAABcBAAB/AAAAAAAAAAAAAAAYAQAAgAAAACEA8AAAAAAAAAAAAAAAgD8AAAAAAAAAAAAAgD8AAAAAAAAAAAAAAAAAAAAAAAAAAAAAAAAAAAAAAAAAACUAAAAMAAAAAAAAgCgAAAAMAAAAAQAAACcAAAAYAAAAAQAAAAAAAADw8PAAAAAAACUAAAAMAAAAAQAAAEwAAABkAAAAAAAAAAAAAAAXAQAAfwAAAAAAAAAAAAAAGAEAAIAAAAAhAPAAAAAAAAAAAAAAAIA/AAAAAAAAAAAAAIA/AAAAAAAAAAAAAAAAAAAAAAAAAAAAAAAAAAAAAAAAAAAlAAAADAAAAAAAAIAoAAAADAAAAAEAAAAnAAAAGAAAAAEAAAAAAAAA////AAAAAAAlAAAADAAAAAEAAABMAAAAZAAAAAAAAAAAAAAAFwEAAH8AAAAAAAAAAAAAABgBAACAAAAAIQDwAAAAAAAAAAAAAACAPwAAAAAAAAAAAACAPwAAAAAAAAAAAAAAAAAAAAAAAAAAAAAAAAAAAAAAAAAAJQAAAAwAAAAAAACAKAAAAAwAAAABAAAAJwAAABgAAAABAAAAAAAAAP///wAAAAAAJQAAAAwAAAABAAAATAAAAGQAAAAAAAAAAAAAABcBAAB/AAAAAAAAAAAAAAAY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BnYMf1/AAAAAAAAAAAAACgSAAAAAAAAQAAAwPx/AADARqYx/X8AAB6jDNv8fwAABAAAAAAAAADARqYx/X8AADm6nEv2AAAAAAAAAAAAAAAgH83YmwIAAAAAAACbAgAASAAAAAAAAADYqGzb/H8AACCjddv8fwAA4OxD2wAAAAABAAAAAAAAALbEbNv8fwAAAACmMf1/AAAAAAAAAAAAAAAAAAAAAAAAAAAAAAAAAAD18r2CDFwAAHALAAAAAAAAcCCu1psCAACIvJxL9gAAAAAAAAAAAAAAAAAAAAAAAAAAAAAAAAAAAAAAAAAAAAAA6bucS/YAAADHfAzbZHYACAAAAAAlAAAADAAAAAEAAAAYAAAADAAAAAAAAAASAAAADAAAAAEAAAAeAAAAGAAAAL0AAAAEAAAA9wAAABEAAAAlAAAADAAAAAEAAABUAAAAiAAAAL4AAAAEAAAA9QAAABAAAAABAAAA0XbJQasKyUG+AAAABAAAAAoAAABMAAAAAAAAAAAAAAAAAAAA//////////9gAAAAMQAzAC8AMQAxAC8AMgAwADIAMAAGAAAABgAAAAQAAAAGAAAABgAAAAQAAAAGAAAABgAAAAYAAAAGAAAASwAAAEAAAAAwAAAABQAAACAAAAABAAAAAQAAABAAAAAAAAAAAAAAABgBAACAAAAAAAAAAAAAAAAYAQAAgAAAAFIAAABwAQAAAgAAABAAAAAHAAAAAAAAAAAAAAC8AgAAAAAAAAECAiJTAHkAcwB0AGUAbQAAAAAAAAAAAAAAAAAAAAAAAAAAAAAAAAAAAAAAAAAAAAAAAAAAAAAAAAAAAAAAAAAAAAAAAAAAAAAEAAA+AAAAUFamMf1/AAAJAAAAAAAAAAkAAABdBAAAhaIM2/x/AABGBwAAdAEAANEFAAAAAAAAGMmcS/YAAAAAAAAARgcAAHQBAADRBQAAAAAAAAAAAAAAAAAAAAAAAAAAAAAAAAAAIAcoLv1/AAAAAAAAAAAAAAAAAAAAAAAAyLAzLv1/AAAAAAAAAAAAAODHnEv2AAAA/v////////8AAAAAAAAAAAAAAAAAAAAA9Yy9ggxcAAC2ehQuAAAAAHl1IZGGBQAA0C251psCAABwIK7WmwIAAHDKnEv2AAAAAAAAAAAAAAAHAAAAAAAAAAAAAAAAAAAArMmcS2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P//AAAAAAEAAABAnI3bmwIAAAAAAAAAAAAAAQAAAAAAAABg463WmwIAADCDleObAgAAyheWBc2l1gECAAAAAAAAAABrotT8fwAAKGui1Px/AAADAAAAAAAAAKj6p9T8fwAAaP+n1Px/AAAgBygu/X8AAKC3v+ObAgAAAgAAAAAAAADIsDMu/X8AAAAAAAAAAAAAzkzLWGSFAAACAAAAAAAAAAAAAAAAAAAAAAAAAAAAAADV67qCDFwAAAAAAAAAAAAAaP+n1Px/AADg////AAAAAHAgrtabAgAAaKObS/YAAAAAAAAAAAAAAAYAAAAAAAAAAAAAAAAAAACMoptLZHYACAAAAAAlAAAADAAAAAMAAAAYAAAADAAAAAAAAAASAAAADAAAAAEAAAAWAAAADAAAAAgAAABUAAAAVAAAAAoAAAAnAAAAHgAAAEoAAAABAAAA0XbJQasKyU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NAAAARwAAACkAAAAzAAAAZQ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CAAAAAAAAAAAAAAAAAAAAKDRv+MAAIA/HDwA1AAAgD8AAIA/AACAP/7/////////YKubS/YAAACg0b/jAAAAAP////8AAAAAAAAAAAAAAAAIAAAAAAAAACAHKC79fwAAQKy/4wAAgD8cPADUAAAAAMiwMy79fwAAAAAAAAAAAABuTMtYZIUAAAAIAAAAAAAAAAAAAAAAAAAAAAAAAAAAAHXruoIMXAAAAAAAAAAAAACgBVPLAACAP/D///8AAAAAcCCu1psCAAAIpJtL9gAAAAAAAAAAAAAACQAAAAAAAAAAAAAAAAAAACyjm0tkdgAIAAAAACUAAAAMAAAABAAAABgAAAAMAAAAAAAAABIAAAAMAAAAAQAAAB4AAAAYAAAAKQAAADMAAACOAAAASAAAACUAAAAMAAAABAAAAFQAAACUAAAAKgAAADMAAACMAAAARwAAAAEAAADRdslBqwrJQSoAAAAzAAAADAAAAEwAAAAAAAAAAAAAAAAAAAD//////////2QAAABFAGQAdQBhAHIAZABvACAAQQBwAHUAZAAIAAAACQAAAAkAAAAIAAAABgAAAAkAAAAJAAAABAAAAAoAAAAJAAAACQAAAAkAAABLAAAAQAAAADAAAAAFAAAAIAAAAAEAAAABAAAAEAAAAAAAAAAAAAAAGAEAAIAAAAAAAAAAAAAAABgBAACAAAAAJQAAAAwAAAACAAAAJwAAABgAAAAFAAAAAAAAAP///wAAAAAAJQAAAAwAAAAFAAAATAAAAGQAAAAAAAAAUAAAABcBAAB8AAAAAAAAAFAAAAAYAQAALQAAACEA8AAAAAAAAAAAAAAAgD8AAAAAAAAAAAAAgD8AAAAAAAAAAAAAAAAAAAAAAAAAAAAAAAAAAAAAAAAAACUAAAAMAAAAAAAAgCgAAAAMAAAABQAAACcAAAAYAAAABQAAAAAAAAD///8AAAAAACUAAAAMAAAABQAAAEwAAABkAAAACQAAAFAAAAD/AAAAXAAAAAkAAABQAAAA9wAAAA0AAAAhAPAAAAAAAAAAAAAAAIA/AAAAAAAAAAAAAIA/AAAAAAAAAAAAAAAAAAAAAAAAAAAAAAAAAAAAAAAAAAAlAAAADAAAAAAAAIAoAAAADAAAAAUAAAAlAAAADAAAAAEAAAAYAAAADAAAAAAAAAASAAAADAAAAAEAAAAeAAAAGAAAAAkAAABQAAAAAAEAAF0AAAAlAAAADAAAAAEAAABUAAAAlAAAAAoAAABQAAAAVAAAAFwAAAABAAAA0XbJQasKyUEKAAAAUAAAAAwAAABMAAAAAAAAAAAAAAAAAAAA//////////9kAAAARQBkAHUAYQByAGQAbwAgAEEAcAB1AGQABgAAAAcAAAAHAAAABgAAAAQAAAAHAAAABwAAAAMAAAAHAAAABwAAAAcAAAAHAAAASwAAAEAAAAAwAAAABQAAACAAAAABAAAAAQAAABAAAAAAAAAAAAAAABgBAACAAAAAAAAAAAAAAAAYAQAAgAAAACUAAAAMAAAAAgAAACcAAAAYAAAABQAAAAAAAAD///8AAAAAACUAAAAMAAAABQAAAEwAAABkAAAACQAAAGAAAAD/AAAAbAAAAAkAAABgAAAA9wAAAA0AAAAhAPAAAAAAAAAAAAAAAIA/AAAAAAAAAAAAAIA/AAAAAAAAAAAAAAAAAAAAAAAAAAAAAAAAAAAAAAAAAAAlAAAADAAAAAAAAIAoAAAADAAAAAUAAAAlAAAADAAAAAEAAAAYAAAADAAAAAAAAAASAAAADAAAAAEAAAAeAAAAGAAAAAkAAABgAAAAAAEAAG0AAAAlAAAADAAAAAEAAABUAAAAqAAAAAoAAABgAAAAUgAAAGwAAAABAAAA0XbJQasKyUEKAAAAYAAAAA8AAABMAAAAAAAAAAAAAAAAAAAA//////////9sAAAAUwDtAG4AZABpAGMAbwAgAFQAaQB0AHUAbABhAHIA/wAGAAAAAwAAAAcAAAAHAAAAAwAAAAUAAAAHAAAAAwAAAAUAAAADAAAABAAAAAcAAAADAAAABgAAAAQAAABLAAAAQAAAADAAAAAFAAAAIAAAAAEAAAABAAAAEAAAAAAAAAAAAAAAGAEAAIAAAAAAAAAAAAAAABgBAACAAAAAJQAAAAwAAAACAAAAJwAAABgAAAAFAAAAAAAAAP///wAAAAAAJQAAAAwAAAAFAAAATAAAAGQAAAAJAAAAcAAAAA4BAAB8AAAACQAAAHAAAAAGAQAADQAAACEA8AAAAAAAAAAAAAAAgD8AAAAAAAAAAAAAgD8AAAAAAAAAAAAAAAAAAAAAAAAAAAAAAAAAAAAAAAAAACUAAAAMAAAAAAAAgCgAAAAMAAAABQAAACUAAAAMAAAAAQAAABgAAAAMAAAAAAAAABIAAAAMAAAAAQAAABYAAAAMAAAAAAAAAFQAAABIAQAACgAAAHAAAAANAQAAfAAAAAEAAADRdslBqwrJQQoAAABwAAAAKgAAAEwAAAAEAAAACQAAAHAAAAAPAQAAfQAAAKAAAABGAGkAcgBtAGEAZABvACAAcABvAHIAOgAgAEUARABVAEEAUgBEAE8AIABBAEwARgBSAEUARABPACAAQQBQAFUARAAgAE0AQQBSAFQASQBOAEUAWgAGAAAAAwAAAAQAAAAJAAAABgAAAAcAAAAHAAAAAwAAAAcAAAAHAAAABAAAAAMAAAADAAAABgAAAAgAAAAIAAAABwAAAAcAAAAIAAAACQAAAAMAAAAHAAAABQAAAAYAAAAHAAAABgAAAAgAAAAJAAAAAwAAAAcAAAAGAAAACAAAAAgAAAADAAAACgAAAAcAAAAHAAAABQAAAAMAAAAIAAAABgAAAAYAAAAWAAAADAAAAAAAAAAlAAAADAAAAAIAAAAOAAAAFAAAAAAAAAAQAAAAFAAAAA==</Object>
  <Object Id="idInvalidSigLnImg">AQAAAGwAAAAAAAAAAAAAABcBAAB/AAAAAAAAAAAAAACMGwAAkQwAACBFTUYAAAEASB8AALAAAAAGAAAAAAAAAAAAAAAAAAAAVgUAAAADAABYAQAAwQAAAAAAAAAAAAAAAAAAAMA/BQDo8QIACgAAABAAAAAAAAAAAAAAAEsAAAAQAAAAAAAAAAUAAAAeAAAAGAAAAAAAAAAAAAAAGAEAAIAAAAAnAAAAGAAAAAEAAAAAAAAAAAAAAAAAAAAlAAAADAAAAAEAAABMAAAAZAAAAAAAAAAAAAAAFwEAAH8AAAAAAAAAAAAAABg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XAQAAfwAAAAAAAAAAAAAAGAEAAIAAAAAhAPAAAAAAAAAAAAAAAIA/AAAAAAAAAAAAAIA/AAAAAAAAAAAAAAAAAAAAAAAAAAAAAAAAAAAAAAAAAAAlAAAADAAAAAAAAIAoAAAADAAAAAEAAAAnAAAAGAAAAAEAAAAAAAAA8PDwAAAAAAAlAAAADAAAAAEAAABMAAAAZAAAAAAAAAAAAAAAFwEAAH8AAAAAAAAAAAAAABgBAACAAAAAIQDwAAAAAAAAAAAAAACAPwAAAAAAAAAAAACAPwAAAAAAAAAAAAAAAAAAAAAAAAAAAAAAAAAAAAAAAAAAJQAAAAwAAAAAAACAKAAAAAwAAAABAAAAJwAAABgAAAABAAAAAAAAAPDw8AAAAAAAJQAAAAwAAAABAAAATAAAAGQAAAAAAAAAAAAAABcBAAB/AAAAAAAAAAAAAAAYAQAAgAAAACEA8AAAAAAAAAAAAAAAgD8AAAAAAAAAAAAAgD8AAAAAAAAAAAAAAAAAAAAAAAAAAAAAAAAAAAAAAAAAACUAAAAMAAAAAAAAgCgAAAAMAAAAAQAAACcAAAAYAAAAAQAAAAAAAADw8PAAAAAAACUAAAAMAAAAAQAAAEwAAABkAAAAAAAAAAAAAAAXAQAAfwAAAAAAAAAAAAAAGAEAAIAAAAAhAPAAAAAAAAAAAAAAAIA/AAAAAAAAAAAAAIA/AAAAAAAAAAAAAAAAAAAAAAAAAAAAAAAAAAAAAAAAAAAlAAAADAAAAAAAAIAoAAAADAAAAAEAAAAnAAAAGAAAAAEAAAAAAAAA////AAAAAAAlAAAADAAAAAEAAABMAAAAZAAAAAAAAAAAAAAAFwEAAH8AAAAAAAAAAAAAABgBAACAAAAAIQDwAAAAAAAAAAAAAACAPwAAAAAAAAAAAACAPwAAAAAAAAAAAAAAAAAAAAAAAAAAAAAAAAAAAAAAAAAAJQAAAAwAAAAAAACAKAAAAAwAAAABAAAAJwAAABgAAAABAAAAAAAAAP///wAAAAAAJQAAAAwAAAABAAAATAAAAGQAAAAAAAAAAAAAABcBAAB/AAAAAAAAAAAAAAAY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rC4AAAAAcKDQcKDQcJDQ4WMShFrjFU1TJV1gECBAIDBAECBQoRKyZBowsTMQAAAAAAfqbJd6PIeqDCQFZ4JTd0Lk/HMVPSGy5uFiE4GypVJ0KnHjN9AAABAAAAAACcz+7S6ffb7fnC0t1haH0hMm8aLXIuT8ggOIwoRKslP58cK08AAAEAAAAAAMHg9P///////////+bm5k9SXjw/SzBRzTFU0y1NwSAyVzFGXwEBAgAA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2Pq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AZ2DH9fwAAAAAAAAAAAAAoEgAAAAAAAEAAAMD8fwAAwEamMf1/AAAeowzb/H8AAAQAAAAAAAAAwEamMf1/AAA5upxL9gAAAAAAAAAAAAAAIB/N2JsCAAAAAAAAmwIAAEgAAAAAAAAA2Khs2/x/AAAgo3Xb/H8AAODsQ9sAAAAAAQAAAAAAAAC2xGzb/H8AAAAApjH9fwAAAAAAAAAAAAAAAAAAAAAAAAAAAAAAAAAA9fK9ggxcAABwCwAAAAAAAHAgrtabAgAAiLycS/YAAAAAAAAAAAAAAAAAAAAAAAAAAAAAAAAAAAAAAAAAAAAAAOm7nEv2AAAAx3wM22R2AAgAAAAAJQAAAAwAAAABAAAAGAAAAAwAAAD/AAAAEgAAAAwAAAABAAAAHgAAABgAAAAiAAAABAAAAHIAAAARAAAAJQAAAAwAAAABAAAAVAAAAKgAAAAjAAAABAAAAHAAAAAQAAAAAQAAANF2yUGrCslBIwAAAAQAAAAPAAAATAAAAAAAAAAAAAAAAAAAAP//////////bAAAAEYAaQByAG0AYQAgAG4AbwAgAHYA4QBsAGkAZABhAAAABgAAAAMAAAAEAAAACQAAAAYAAAADAAAABwAAAAcAAAADAAAABQAAAAYAAAADAAAAAwAAAAcAAAAGAAAASwAAAEAAAAAwAAAABQAAACAAAAABAAAAAQAAABAAAAAAAAAAAAAAABgBAACAAAAAAAAAAAAAAAAYAQAAgAAAAFIAAABwAQAAAgAAABAAAAAHAAAAAAAAAAAAAAC8AgAAAAAAAAECAiJTAHkAcwB0AGUAbQAAAAAAAAAAAAAAAAAAAAAAAAAAAAAAAAAAAAAAAAAAAAAAAAAAAAAAAAAAAAAAAAAAAAAAAAAAAAAEAAA+AAAAUFamMf1/AAAJAAAAAAAAAAkAAABdBAAAhaIM2/x/AABGBwAAdAEAANEFAAAAAAAAGMmcS/YAAAAAAAAARgcAAHQBAADRBQAAAAAAAAAAAAAAAAAAAAAAAAAAAAAAAAAAIAcoLv1/AAAAAAAAAAAAAAAAAAAAAAAAyLAzLv1/AAAAAAAAAAAAAODHnEv2AAAA/v////////8AAAAAAAAAAAAAAAAAAAAA9Yy9ggxcAAC2ehQuAAAAAHl1IZGGBQAA0C251psCAABwIK7WmwIAAHDKnEv2AAAAAAAAAAAAAAAHAAAAAAAAAAAAAAAAAAAArMmcS2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P//AAAAAAEAAABAnI3bmwIAAAAAAAAAAAAAAQAAAAAAAABg463WmwIAADCDleObAgAAyheWBc2l1gECAAAAAAAAAABrotT8fwAAKGui1Px/AAADAAAAAAAAAKj6p9T8fwAAaP+n1Px/AAAgBygu/X8AAKC3v+ObAgAAAgAAAAAAAADIsDMu/X8AAAAAAAAAAAAAzkzLWGSFAAACAAAAAAAAAAAAAAAAAAAAAAAAAAAAAADV67qCDFwAAAAAAAAAAAAAaP+n1Px/AADg////AAAAAHAgrtabAgAAaKObS/YAAAAAAAAAAAAAAAYAAAAAAAAAAAAAAAAAAACMoptLZHYACAAAAAAlAAAADAAAAAMAAAAYAAAADAAAAAAAAAASAAAADAAAAAEAAAAWAAAADAAAAAgAAABUAAAAVAAAAAoAAAAnAAAAHgAAAEoAAAABAAAA0XbJQasKyUEKAAAASwAAAAEAAABMAAAABAAAAAkAAAAnAAAAIAAAAEsAAABQAAAAWABp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NAAAARwAAACkAAAAzAAAAZQ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CAAAAAAAAAAAAAAAAAAAAKDRv+MAAIA/HDwA1AAAgD8AAIA/AACAP/7/////////YKubS/YAAACg0b/jAAAAAP////8AAAAAAAAAAAAAAAAIAAAAAAAAACAHKC79fwAAQKy/4wAAgD8cPADUAAAAAMiwMy79fwAAAAAAAAAAAABuTMtYZIUAAAAIAAAAAAAAAAAAAAAAAAAAAAAAAAAAAHXruoIMXAAAAAAAAAAAAACgBVPLAACAP/D///8AAAAAcCCu1psCAAAIpJtL9gAAAAAAAAAAAAAACQAAAAAAAAAAAAAAAAAAACyjm0tkdgAIAAAAACUAAAAMAAAABAAAABgAAAAMAAAAAAAAABIAAAAMAAAAAQAAAB4AAAAYAAAAKQAAADMAAACOAAAASAAAACUAAAAMAAAABAAAAFQAAACUAAAAKgAAADMAAACMAAAARwAAAAEAAADRdslBqwrJQSoAAAAzAAAADAAAAEwAAAAAAAAAAAAAAAAAAAD//////////2QAAABFAGQAdQBhAHIAZABvACAAQQBwAHUAZAAIAAAACQAAAAkAAAAIAAAABgAAAAkAAAAJAAAABAAAAAoAAAAJAAAACQAAAAkAAABLAAAAQAAAADAAAAAFAAAAIAAAAAEAAAABAAAAEAAAAAAAAAAAAAAAGAEAAIAAAAAAAAAAAAAAABgBAACAAAAAJQAAAAwAAAACAAAAJwAAABgAAAAFAAAAAAAAAP///wAAAAAAJQAAAAwAAAAFAAAATAAAAGQAAAAAAAAAUAAAABcBAAB8AAAAAAAAAFAAAAAYAQAALQAAACEA8AAAAAAAAAAAAAAAgD8AAAAAAAAAAAAAgD8AAAAAAAAAAAAAAAAAAAAAAAAAAAAAAAAAAAAAAAAAACUAAAAMAAAAAAAAgCgAAAAMAAAABQAAACcAAAAYAAAABQAAAAAAAAD///8AAAAAACUAAAAMAAAABQAAAEwAAABkAAAACQAAAFAAAAD/AAAAXAAAAAkAAABQAAAA9wAAAA0AAAAhAPAAAAAAAAAAAAAAAIA/AAAAAAAAAAAAAIA/AAAAAAAAAAAAAAAAAAAAAAAAAAAAAAAAAAAAAAAAAAAlAAAADAAAAAAAAIAoAAAADAAAAAUAAAAlAAAADAAAAAEAAAAYAAAADAAAAAAAAAASAAAADAAAAAEAAAAeAAAAGAAAAAkAAABQAAAAAAEAAF0AAAAlAAAADAAAAAEAAABUAAAAlAAAAAoAAABQAAAAVAAAAFwAAAABAAAA0XbJQasKyUEKAAAAUAAAAAwAAABMAAAAAAAAAAAAAAAAAAAA//////////9kAAAARQBkAHUAYQByAGQAbwAgAEEAcAB1AGQABgAAAAcAAAAHAAAABgAAAAQAAAAHAAAABwAAAAMAAAAHAAAABwAAAAcAAAAHAAAASwAAAEAAAAAwAAAABQAAACAAAAABAAAAAQAAABAAAAAAAAAAAAAAABgBAACAAAAAAAAAAAAAAAAYAQAAgAAAACUAAAAMAAAAAgAAACcAAAAYAAAABQAAAAAAAAD///8AAAAAACUAAAAMAAAABQAAAEwAAABkAAAACQAAAGAAAAD/AAAAbAAAAAkAAABgAAAA9wAAAA0AAAAhAPAAAAAAAAAAAAAAAIA/AAAAAAAAAAAAAIA/AAAAAAAAAAAAAAAAAAAAAAAAAAAAAAAAAAAAAAAAAAAlAAAADAAAAAAAAIAoAAAADAAAAAUAAAAlAAAADAAAAAEAAAAYAAAADAAAAAAAAAASAAAADAAAAAEAAAAeAAAAGAAAAAkAAABgAAAAAAEAAG0AAAAlAAAADAAAAAEAAABUAAAAqAAAAAoAAABgAAAAUgAAAGwAAAABAAAA0XbJQasKyUEKAAAAYAAAAA8AAABMAAAAAAAAAAAAAAAAAAAA//////////9sAAAAUwDtAG4AZABpAGMAbwAgAFQAaQB0AHUAbABhAHIAAAAGAAAAAwAAAAcAAAAHAAAAAwAAAAUAAAAHAAAAAwAAAAUAAAADAAAABAAAAAcAAAADAAAABgAAAAQAAABLAAAAQAAAADAAAAAFAAAAIAAAAAEAAAABAAAAEAAAAAAAAAAAAAAAGAEAAIAAAAAAAAAAAAAAABgBAACAAAAAJQAAAAwAAAACAAAAJwAAABgAAAAFAAAAAAAAAP///wAAAAAAJQAAAAwAAAAFAAAATAAAAGQAAAAJAAAAcAAAAA4BAAB8AAAACQAAAHAAAAAGAQAADQAAACEA8AAAAAAAAAAAAAAAgD8AAAAAAAAAAAAAgD8AAAAAAAAAAAAAAAAAAAAAAAAAAAAAAAAAAAAAAAAAACUAAAAMAAAAAAAAgCgAAAAMAAAABQAAACUAAAAMAAAAAQAAABgAAAAMAAAAAAAAABIAAAAMAAAAAQAAABYAAAAMAAAAAAAAAFQAAABIAQAACgAAAHAAAAANAQAAfAAAAAEAAADRdslBqwrJQQoAAABwAAAAKgAAAEwAAAAEAAAACQAAAHAAAAAPAQAAfQAAAKAAAABGAGkAcgBtAGEAZABvACAAcABvAHIAOgAgAEUARABVAEEAUgBEAE8AIABBAEwARgBSAEUARABPACAAQQBQAFUARAAgAE0AQQBSAFQASQBOAEUAWgAGAAAAAwAAAAQAAAAJAAAABgAAAAcAAAAHAAAAAwAAAAcAAAAHAAAABAAAAAMAAAADAAAABgAAAAgAAAAIAAAABwAAAAcAAAAIAAAACQAAAAMAAAAHAAAABQAAAAYAAAAHAAAABgAAAAgAAAAJAAAAAwAAAAcAAAAGAAAACAAAAAgAAAADAAAACgAAAAcAAAAHAAAABQAAAAMAAAAIAAAABgAAAAYAAAAWAAAADAAAAAAAAAAlAAAADAAAAAIAAAAOAAAAFAAAAAAAAAAQAAAAFAAAAA==</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z9hzb1dENkMbILZ29r8OdYDEYM8XdiSA33JQUDxj+yw=</DigestValue>
    </Reference>
    <Reference Type="http://www.w3.org/2000/09/xmldsig#Object" URI="#idOfficeObject">
      <DigestMethod Algorithm="http://www.w3.org/2001/04/xmlenc#sha256"/>
      <DigestValue>hZ79ijgFAk+Aa2AwC2T0h8nbwjigRDEKVjOeI84zwEk=</DigestValue>
    </Reference>
    <Reference Type="http://uri.etsi.org/01903#SignedProperties" URI="#idSignedProperties">
      <Transforms>
        <Transform Algorithm="http://www.w3.org/TR/2001/REC-xml-c14n-20010315"/>
      </Transforms>
      <DigestMethod Algorithm="http://www.w3.org/2001/04/xmlenc#sha256"/>
      <DigestValue>RZoovIUwTvXB+FfxzfEuFbqkpa3jserCPRtHEzqnB2E=</DigestValue>
    </Reference>
    <Reference Type="http://www.w3.org/2000/09/xmldsig#Object" URI="#idValidSigLnImg">
      <DigestMethod Algorithm="http://www.w3.org/2001/04/xmlenc#sha256"/>
      <DigestValue>0sSXG6F52VSrvV7ihWoKiCZRgk7A/do/RL2z+6j+Q3w=</DigestValue>
    </Reference>
    <Reference Type="http://www.w3.org/2000/09/xmldsig#Object" URI="#idInvalidSigLnImg">
      <DigestMethod Algorithm="http://www.w3.org/2001/04/xmlenc#sha256"/>
      <DigestValue>0cR4dGy5BBAIMqxudewFwQS4onaqUoNOo3dfRlzeopo=</DigestValue>
    </Reference>
  </SignedInfo>
  <SignatureValue>J5ZicitFzZIhS2Jw4/Bqq3ZgePviR36VK6CUay69dsIXbCRqrHfN6yXrtERPetV2CDAPPrSjxxMt
Bp6AS2DWyWxoytqoMLzKMLDeyqdB22yKtP5B7zZTnN3MeMoTCtBZ+GkwgHqq+Z3vkTThxOU/G6Wk
nO2hGX0BVVFVC1u59z2cOPHjuLql/TE5guE/t64Pofn9gyFX78j686DJlDjzAjddFEFnzsjg0326
8PUvYUbEMi94Jw60fs3qpGMFRsrRNgfMiwe1/c2mkzI3B1dYHdabqbEiuyQnEaLabNanm8VkdLFN
NiL6R4S/XuP7asO3zoI8VhY04fDTHwTNlqUK+A==</SignatureValue>
  <KeyInfo>
    <X509Data>
      <X509Certificate>MIIICDCCBfCgAwIBAgIIQpSEuVXVyvAwDQYJKoZIhvcNAQELBQAwWzEXMBUGA1UEBRMOUlVDIDgwMDUwMTcyLTExGjAYBgNVBAMTEUNBLURPQ1VNRU5UQSBTLkEuMRcwFQYDVQQKEw5ET0NVTUVOVEEgUy5BLjELMAkGA1UEBhMCUFkwHhcNMTkwODEzMTQwODAzWhcNMjEwODEyMTQxODAzWjCBpTELMAkGA1UEBhMCUFkxFTATBgNVBAQMDFNFR09WSUEgVkVSQTESMBAGA1UEBRMJQ0kxMjg4ODg4MRgwFgYDVQQqDA9HVVNUQVZPIExPUkVOWk8xFzAVBgNVBAoMDlBFUlNPTkEgRklTSUNBMREwDwYDVQQLDAhGSVJNQSBGMjElMCMGA1UEAwwcR1VTVEFWTyBMT1JFTlpPIFNFR09WSUEgVkVSQTCCASIwDQYJKoZIhvcNAQEBBQADggEPADCCAQoCggEBALDjxsV0+QRILYutJT/VOl56jdgfe5iOteMkNH9WB+NLrmaHLYPNAvQFFN+GCDI6RNFVOVwVM7TPTH1kANzGUkt8TwSrmh6YD7+IZSkLabMhhSeAO366SMAb42Yl4eY8zOo1F2nX9ij4qtPre+YUmgTtnHXAh/vmzwaXZZ/6B3pa0o9tVMmq9DZQmlqTfa77uhXKqhkq0qkxL2f+wf6v3PgZRTLEswH/wEz+qbCZop4okbesh3oGO4YGLr7ApoWnx+NZ0l9nX/sl/2YcqKPkg//VmUxN74rXOnsaeLbbQZZx1dQJa110bdJqQrh1HCWqkmkG3UnBL8G1iU969lAeu10CAwEAAaOCA4MwggN/MAwGA1UdEwEB/wQCMAAwDgYDVR0PAQH/BAQDAgXgMCoGA1UdJQEB/wQgMB4GCCsGAQUFBwMBBggrBgEFBQcDAgYIKwYBBQUHAwQwHQYDVR0OBBYEFAD6vHcdvAzpiz7Vl929hGlgT/TQMIGWBggrBgEFBQcBAQSBiTCBhjA5BggrBgEFBQcwAYYtaHR0cD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gGA1UdEQQhMB+BHWd1c3Rhdm8uc2Vnb3ZpYUBhdmFsb24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VgW7j01O3WmDeULO7lgR6qkQXr4koHeWcBNp9nUgXxBZCFIM7aCyYHOT4HIqIcmtShxRjgAqorqyH3H7lqhAJdVdcmHdiz/7/rP/9v0Adk3vFtGauBhBYexIeipl2VzwGUQ3syMkkNWqhy8Tk8g7SkFsOMp6f0TN8vWIVW+hxg5v8ODukHmfXFyDLrkGFxGc+2LT64jPBfEnUgrSrMwwTT2H7OLJzNDQbTAa2l5Tn6rLCsnw+DwvaosIDMsdVxZ1ngVP8kb/uU/71dEhx7qqzmZweO3OS5q2cW2bPznopoqUWaSpMNYhkh5WNAiXbfcdKYV47WRtA7rBUqPlFCpJ9khvA/R4iC8Qgo6Uywgbu72Vr0PQdBbrAfzVfTo+umY+B127ZcXXcM/Dn9vHrVvK819QOrDN4+nZeqQbVqUncw4ZMtbziDsNAHeK5hPE47PbncjD5nHEIZtsI8hoqXb8tiPstduYkyvt6HBKRtaDm5abUFRA3bFojXB7yvvEUXSZgAOfVw67UBCEnPKyrnUEuUb4v2aTXAzA6Mbbirl8+oS24qbRFls6dkrQuqACB56WlzOGihc9axzHb9oeTKwAlta2sIjS2q3n3zXEPA6HPqxJqbrFZtL73MX7mVjR6SpmWHIOceNbhJrQfBcrDGcdy0vyESJzRRE8eZcUIRmrFy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SvtLgLHWwOe2+41fuNrh9MPG5Bh3+j+tOUplp0lR7Bs=</DigestValue>
      </Reference>
      <Reference URI="/xl/calcChain.xml?ContentType=application/vnd.openxmlformats-officedocument.spreadsheetml.calcChain+xml">
        <DigestMethod Algorithm="http://www.w3.org/2001/04/xmlenc#sha256"/>
        <DigestValue>INkYIXtI18jBPMUiSjVU1NrfwX9hotmJh+PNPJ5sYXU=</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NDHryyRw2/2xJsOGZEuAA7rEd4ek0qf+xIJ1ZL2G9lA=</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NDHryyRw2/2xJsOGZEuAA7rEd4ek0qf+xIJ1ZL2G9lA=</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NDHryyRw2/2xJsOGZEuAA7rEd4ek0qf+xIJ1ZL2G9lA=</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NDHryyRw2/2xJsOGZEuAA7rEd4ek0qf+xIJ1ZL2G9lA=</DigestValue>
      </Reference>
      <Reference URI="/xl/drawings/vmlDrawing1.vml?ContentType=application/vnd.openxmlformats-officedocument.vmlDrawing">
        <DigestMethod Algorithm="http://www.w3.org/2001/04/xmlenc#sha256"/>
        <DigestValue>+Nbxv9nsu81Z9e+dY7JQcIS1caz0XrFsq4uP//Px8Cs=</DigestValue>
      </Reference>
      <Reference URI="/xl/drawings/vmlDrawing2.vml?ContentType=application/vnd.openxmlformats-officedocument.vmlDrawing">
        <DigestMethod Algorithm="http://www.w3.org/2001/04/xmlenc#sha256"/>
        <DigestValue>vq/YzAph6mYL7NzdcC34FtbQNRh4RXduCXCnjav0//4=</DigestValue>
      </Reference>
      <Reference URI="/xl/drawings/vmlDrawing3.vml?ContentType=application/vnd.openxmlformats-officedocument.vmlDrawing">
        <DigestMethod Algorithm="http://www.w3.org/2001/04/xmlenc#sha256"/>
        <DigestValue>chBZERYigy9Hxbrh6iK+6XvRY0Up9YKd0U8q31RIgSg=</DigestValue>
      </Reference>
      <Reference URI="/xl/drawings/vmlDrawing4.vml?ContentType=application/vnd.openxmlformats-officedocument.vmlDrawing">
        <DigestMethod Algorithm="http://www.w3.org/2001/04/xmlenc#sha256"/>
        <DigestValue>pdGjmwW0jl0kR9RIS2I9rVNzSv9rR5tGQ7WaZ2e8ti8=</DigestValue>
      </Reference>
      <Reference URI="/xl/drawings/vmlDrawing5.vml?ContentType=application/vnd.openxmlformats-officedocument.vmlDrawing">
        <DigestMethod Algorithm="http://www.w3.org/2001/04/xmlenc#sha256"/>
        <DigestValue>gy/k05+TNJWYqZ0UGeBU+7AyJwvRjkTqkBFVLWXRTk0=</DigestValue>
      </Reference>
      <Reference URI="/xl/media/image1.emf?ContentType=image/x-emf">
        <DigestMethod Algorithm="http://www.w3.org/2001/04/xmlenc#sha256"/>
        <DigestValue>2hCW5SZ0Ck98CNkRp4vDylcSAyh2GdWIJdLZ8Rd9X3I=</DigestValue>
      </Reference>
      <Reference URI="/xl/media/image2.emf?ContentType=image/x-emf">
        <DigestMethod Algorithm="http://www.w3.org/2001/04/xmlenc#sha256"/>
        <DigestValue>atxvfXUwZvAKE4hf/APpjogBRg8V5zoJCIwfgXilW98=</DigestValue>
      </Reference>
      <Reference URI="/xl/media/image3.emf?ContentType=image/x-emf">
        <DigestMethod Algorithm="http://www.w3.org/2001/04/xmlenc#sha256"/>
        <DigestValue>mrpZiCxo60XyjW+WJKOnrfZHW2qxb84nfy1+fZjwBNw=</DigestValue>
      </Reference>
      <Reference URI="/xl/media/image4.emf?ContentType=image/x-emf">
        <DigestMethod Algorithm="http://www.w3.org/2001/04/xmlenc#sha256"/>
        <DigestValue>WFXdQ2i6Of9/FPY/NwOR0oU8dYj9WHpuBIb6I2G+nCo=</DigestValue>
      </Reference>
      <Reference URI="/xl/media/image5.emf?ContentType=image/x-emf">
        <DigestMethod Algorithm="http://www.w3.org/2001/04/xmlenc#sha256"/>
        <DigestValue>KoddZipihLM/l8LIWVJfvdmQzMq4d2o9bq+P+mb565Y=</DigestValue>
      </Reference>
      <Reference URI="/xl/printerSettings/printerSettings1.bin?ContentType=application/vnd.openxmlformats-officedocument.spreadsheetml.printerSettings">
        <DigestMethod Algorithm="http://www.w3.org/2001/04/xmlenc#sha256"/>
        <DigestValue>dt8BdYI5fMeeneKWUaFl8jaOh5pFlNeu45kOQv+Q/m8=</DigestValue>
      </Reference>
      <Reference URI="/xl/printerSettings/printerSettings2.bin?ContentType=application/vnd.openxmlformats-officedocument.spreadsheetml.printerSettings">
        <DigestMethod Algorithm="http://www.w3.org/2001/04/xmlenc#sha256"/>
        <DigestValue>3pBi6FITi/De4ff8Wg40hkTCdgasRUVf3anQypj6Th4=</DigestValue>
      </Reference>
      <Reference URI="/xl/printerSettings/printerSettings3.bin?ContentType=application/vnd.openxmlformats-officedocument.spreadsheetml.printerSettings">
        <DigestMethod Algorithm="http://www.w3.org/2001/04/xmlenc#sha256"/>
        <DigestValue>FLifMMW5UlLOUkpcqJGjhMbaevjgUnUQwEEg5oUA/N4=</DigestValue>
      </Reference>
      <Reference URI="/xl/printerSettings/printerSettings4.bin?ContentType=application/vnd.openxmlformats-officedocument.spreadsheetml.printerSettings">
        <DigestMethod Algorithm="http://www.w3.org/2001/04/xmlenc#sha256"/>
        <DigestValue>ezNSni1satayRc1lFeeqynU3lzaorj+UYbh9x7Q5sc8=</DigestValue>
      </Reference>
      <Reference URI="/xl/printerSettings/printerSettings5.bin?ContentType=application/vnd.openxmlformats-officedocument.spreadsheetml.printerSettings">
        <DigestMethod Algorithm="http://www.w3.org/2001/04/xmlenc#sha256"/>
        <DigestValue>s6l80irlBTW+uFk7nR5c7WcaDa2jSh3MPBgl0IjaDO0=</DigestValue>
      </Reference>
      <Reference URI="/xl/sharedStrings.xml?ContentType=application/vnd.openxmlformats-officedocument.spreadsheetml.sharedStrings+xml">
        <DigestMethod Algorithm="http://www.w3.org/2001/04/xmlenc#sha256"/>
        <DigestValue>YVlwFhCn92tdArJ3ZPvc93iCkvKu/OUP8HTpRU9eIuc=</DigestValue>
      </Reference>
      <Reference URI="/xl/styles.xml?ContentType=application/vnd.openxmlformats-officedocument.spreadsheetml.styles+xml">
        <DigestMethod Algorithm="http://www.w3.org/2001/04/xmlenc#sha256"/>
        <DigestValue>dZ5VNLEx4FN1bhWn3JKY3Hy18CafniZSPuUCdpsGYjI=</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05nu4e0PkJ4vhUES3s72LqjoLcMkvRf0BeeuYjDiOeI=</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G4fB2Vrf8KyAdhLiBGuydKBfDiUZuOfhnVshmpN+Exk=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b1MQUVCmhQXYdYToMKZKh+xcYDt+Yv6QIM5V/T7KSB4=</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+HgIlm2f9sImN3omI6NYS6yIDYlgItRv8EHKKdBMY/Q=</DigestValue>
      </Reference>
      <Reference URI="/xl/worksheets/sheet1.xml?ContentType=application/vnd.openxmlformats-officedocument.spreadsheetml.worksheet+xml">
        <DigestMethod Algorithm="http://www.w3.org/2001/04/xmlenc#sha256"/>
        <DigestValue>u397y9UwhCBPjH7z1vvLdORzPLdmKaNBRwAkg04H25s=</DigestValue>
      </Reference>
      <Reference URI="/xl/worksheets/sheet2.xml?ContentType=application/vnd.openxmlformats-officedocument.spreadsheetml.worksheet+xml">
        <DigestMethod Algorithm="http://www.w3.org/2001/04/xmlenc#sha256"/>
        <DigestValue>hJR2a/lHrFKGZMWIi+zqnwN5C/fkZybiJO8TFVElzTA=</DigestValue>
      </Reference>
      <Reference URI="/xl/worksheets/sheet3.xml?ContentType=application/vnd.openxmlformats-officedocument.spreadsheetml.worksheet+xml">
        <DigestMethod Algorithm="http://www.w3.org/2001/04/xmlenc#sha256"/>
        <DigestValue>e9sIHh8YIo9iREk72BYS7DVHouvpXoskYy0OIEtjyQo=</DigestValue>
      </Reference>
      <Reference URI="/xl/worksheets/sheet4.xml?ContentType=application/vnd.openxmlformats-officedocument.spreadsheetml.worksheet+xml">
        <DigestMethod Algorithm="http://www.w3.org/2001/04/xmlenc#sha256"/>
        <DigestValue>LDGW3mvFtmn4br9lge7j8J+SmoRnzilscUPV6oIiRGk=</DigestValue>
      </Reference>
      <Reference URI="/xl/worksheets/sheet5.xml?ContentType=application/vnd.openxmlformats-officedocument.spreadsheetml.worksheet+xml">
        <DigestMethod Algorithm="http://www.w3.org/2001/04/xmlenc#sha256"/>
        <DigestValue>o5o/V2TurTQgc3MD5ykAda628CndraiqNHDNt/anYsQ=</DigestValue>
      </Reference>
    </Manifest>
    <SignatureProperties>
      <SignatureProperty Id="idSignatureTime" Target="#idPackageSignature">
        <mdssi:SignatureTime xmlns:mdssi="http://schemas.openxmlformats.org/package/2006/digital-signature">
          <mdssi:Format>YYYY-MM-DDThh:mm:ssTZD</mdssi:Format>
          <mdssi:Value>2020-11-13T18:51:30Z</mdssi:Value>
        </mdssi:SignatureTime>
      </SignatureProperty>
    </SignatureProperties>
  </Object>
  <Object Id="idOfficeObject">
    <SignatureProperties>
      <SignatureProperty Id="idOfficeV1Details" Target="#idPackageSignature">
        <SignatureInfoV1 xmlns="http://schemas.microsoft.com/office/2006/digsig">
          <SetupID>{5A1BB8BA-5477-4756-8A67-DF512B4A11E6}</SetupID>
          <SignatureText>Gustavo Segovia</SignatureText>
          <SignatureImage/>
          <SignatureComments/>
          <WindowsVersion>10.0</WindowsVersion>
          <OfficeVersion>16.0.10367/14</OfficeVersion>
          <ApplicationVersion>16.0.10367</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2020-11-13T18:51:30Z</xd:SigningTime>
          <xd:SigningCertificate>
            <xd:Cert>
              <xd:CertDigest>
                <DigestMethod Algorithm="http://www.w3.org/2001/04/xmlenc#sha256"/>
                <DigestValue>8ruPGFunQVE5OrF2ojjQg6DC38jBx7b19x9dqMgnGkw=</DigestValue>
              </xd:CertDigest>
              <xd:IssuerSerial>
                <X509IssuerName>C=PY, O=DOCUMENTA S.A., CN=CA-DOCUMENTA S.A., SERIALNUMBER=RUC 80050172-1</X509IssuerName>
                <X509SerialNumber>4797605434600311536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A4BAAB/AAAAAAAAAAAAAACpGgAAkQwAACBFTUYAAAEAyBsAAKoAAAAGAAAAAAAAAAAAAAAAAAAAVgUAAAADAABYAQAAwQAAAAAAAAAAAAAAAAAAAMA/BQDo8QIACgAAABAAAAAAAAAAAAAAAEsAAAAQAAAAAAAAAAUAAAAeAAAAGAAAAAAAAAAAAAAADwEAAIAAAAAnAAAAGAAAAAEAAAAAAAAAAAAAAAAAAAAlAAAADAAAAAEAAABMAAAAZAAAAAAAAAAAAAAADgEAAH8AAAAAAAAAAAAAAA8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OAQAAfwAAAAAAAAAAAAAADwEAAIAAAAAhAPAAAAAAAAAAAAAAAIA/AAAAAAAAAAAAAIA/AAAAAAAAAAAAAAAAAAAAAAAAAAAAAAAAAAAAAAAAAAAlAAAADAAAAAAAAIAoAAAADAAAAAEAAAAnAAAAGAAAAAEAAAAAAAAA8PDwAAAAAAAlAAAADAAAAAEAAABMAAAAZAAAAAAAAAAAAAAADgEAAH8AAAAAAAAAAAAAAA8BAACAAAAAIQDwAAAAAAAAAAAAAACAPwAAAAAAAAAAAACAPwAAAAAAAAAAAAAAAAAAAAAAAAAAAAAAAAAAAAAAAAAAJQAAAAwAAAAAAACAKAAAAAwAAAABAAAAJwAAABgAAAABAAAAAAAAAPDw8AAAAAAAJQAAAAwAAAABAAAATAAAAGQAAAAAAAAAAAAAAA4BAAB/AAAAAAAAAAAAAAAPAQAAgAAAACEA8AAAAAAAAAAAAAAAgD8AAAAAAAAAAAAAgD8AAAAAAAAAAAAAAAAAAAAAAAAAAAAAAAAAAAAAAAAAACUAAAAMAAAAAAAAgCgAAAAMAAAAAQAAACcAAAAYAAAAAQAAAAAAAADw8PAAAAAAACUAAAAMAAAAAQAAAEwAAABkAAAAAAAAAAAAAAAOAQAAfwAAAAAAAAAAAAAADwEAAIAAAAAhAPAAAAAAAAAAAAAAAIA/AAAAAAAAAAAAAIA/AAAAAAAAAAAAAAAAAAAAAAAAAAAAAAAAAAAAAAAAAAAlAAAADAAAAAAAAIAoAAAADAAAAAEAAAAnAAAAGAAAAAEAAAAAAAAA////AAAAAAAlAAAADAAAAAEAAABMAAAAZAAAAAAAAAAAAAAADgEAAH8AAAAAAAAAAAAAAA8BAACAAAAAIQDwAAAAAAAAAAAAAACAPwAAAAAAAAAAAACAPwAAAAAAAAAAAAAAAAAAAAAAAAAAAAAAAAAAAAAAAAAAJQAAAAwAAAAAAACAKAAAAAwAAAABAAAAJwAAABgAAAABAAAAAAAAAP///wAAAAAAJQAAAAwAAAABAAAATAAAAGQAAAAAAAAAAAAAAA4BAAB/AAAAAAAAAAAAAAAP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BnYMf1/AAAAAAAAAAAAACgSAAAAAAAAQAAAwPx/AADARqYx/X8AAB6jDNv8fwAABAAAAAAAAADARqYx/X8AADm6nEv2AAAAAAAAAAAAAAAgH83YmwIAAAAAAACbAgAASAAAAAAAAADYqGzb/H8AACCjddv8fwAA4OxD2wAAAAABAAAAAAAAALbEbNv8fwAAAACmMf1/AAAAAAAAAAAAAAAAAAAAAAAAAAAAAAAAAAD18r2CDFwAAHALAAAAAAAAcCCu1psCAACIvJxL9gAAAAAAAAAAAAAAAAAAAAAAAAAAAAAAAAAAAAAAAAAAAAAA6bucS/YAAADHfAzbZHYACAAAAAAlAAAADAAAAAEAAAAYAAAADAAAAAAAAAASAAAADAAAAAEAAAAeAAAAGAAAAL0AAAAEAAAA9wAAABEAAAAlAAAADAAAAAEAAABUAAAAiAAAAL4AAAAEAAAA9QAAABAAAAABAAAA0XbJQasKyUG+AAAABAAAAAoAAABMAAAAAAAAAAAAAAAAAAAA//////////9gAAAAMQAzAC8AMQAxAC8AMgAwADIAMAAGAAAABgAAAAQAAAAGAAAABgAAAAQAAAAGAAAABgAAAAYAAAAGAAAASwAAAEAAAAAwAAAABQAAACAAAAABAAAAAQAAABAAAAAAAAAAAAAAAA8BAACAAAAAAAAAAAAAAAAPAQAAgAAAAFIAAABwAQAAAgAAABAAAAAHAAAAAAAAAAAAAAC8AgAAAAAAAAECAiJTAHkAcwB0AGUAbQAAAAAAAAAAAAAAAAAAAAAAAAAAAAAAAAAAAAAAAAAAAAAAAAAAAAAAAAAAAAAAAAAAAAAAAAAAAAAEAAA+AAAAUFamMf1/AAAJAAAAAAAAAAkAAABdBAAAhaIM2/x/AABGBwAAdAEAANEFAAAAAAAAGMmcS/YAAAAAAAAARgcAAHQBAADRBQAAAAAAAAAAAAAAAAAAAAAAAAAAAAAAAAAAIAcoLv1/AAAAAAAAAAAAAAAAAAAAAAAAyLAzLv1/AAAAAAAAAAAAAODHnEv2AAAA/v////////8AAAAAAAAAAAAAAAAAAAAA9Yy9ggxcAAC2ehQuAAAAAHl1IZGGBQAA0C251psCAABwIK7WmwIAAHDKnEv2AAAAAAAAAAAAAAAHAAAAAAAAAAAAAAAAAAAArMmcS2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P//AAAAAAEAAABAnI3bmwIAAAAAAAAAAAAAAQAAAAAAAABg463WmwIAADCDleObAgAAyheWBc2l1gECAAAAAAAAAABrotT8fwAAKGui1Px/AAADAAAAAAAAAKj6p9T8fwAAaP+n1Px/AAAgBygu/X8AAKC3v+ObAgAAAgAAAAAAAADIsDMu/X8AAAAAAAAAAAAAzkzLWGSFAAACAAAAAAAAAAAAAAAAAAAAAAAAAAAAAADV67qCDFwAAAAAAAAAAAAAaP+n1Px/AADg////AAAAAHAgrtabAgAAaKObS/YAAAAAAAAAAAAAAAYAAAAAAAAAAAAAAAAAAACMoptLZHYACAAAAAAlAAAADAAAAAMAAAAYAAAADAAAAAAAAAASAAAADAAAAAEAAAAWAAAADAAAAAgAAABUAAAAVAAAAAoAAAAnAAAAHgAAAEoAAAABAAAA0XbJQasKyUEKAAAASwAAAAEAAABMAAAABAAAAAkAAAAnAAAAIAAAAEsAAABQAAAAWAD//x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eAAAARwAAACkAAAAzAAAAdg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CAAAAAAAAAAAAAAAAAAAAKDRv+MAAIA/HDwA1AAAgD8AAIA/AACAP/7/////////YKubS/YAAACg0b/jAAAAAP////8AAAAAAAAAAAAAAAAIAAAAAAAAACAHKC79fwAAQKy/4wAAgD8cPADUAAAAAMiwMy79fwAAAAAAAAAAAABuTMtYZIUAAAAIAAAAAAAAAAAAAAAAAAAAAAAAAAAAAHXruoIMXAAAAAAAAAAAAACgBVPLAACAP/D///8AAAAAcCCu1psCAAAIpJtL9gAAAAAAAAAAAAAACQAAAAAAAAAAAAAAAAAAACyjm0tkdgAIAAAAACUAAAAMAAAABAAAABgAAAAMAAAAAAAAABIAAAAMAAAAAQAAAB4AAAAYAAAAKQAAADMAAACfAAAASAAAACUAAAAMAAAABAAAAFQAAACoAAAAKgAAADMAAACdAAAARwAAAAEAAADRdslBqwrJQSoAAAAzAAAADwAAAEwAAAAAAAAAAAAAAAAAAAD//////////2wAAABHAHUAcwB0AGEAdgBvACAAUwBlAGcAbwB2AGkAYQD//wsAAAAJAAAABwAAAAUAAAAIAAAACAAAAAkAAAAEAAAACQAAAAgAAAAJAAAACQAAAAgAAAAEAAAACAAAAEsAAABAAAAAMAAAAAUAAAAgAAAAAQAAAAEAAAAQAAAAAAAAAAAAAAAPAQAAgAAAAAAAAAAAAAAADwEAAIAAAAAlAAAADAAAAAIAAAAnAAAAGAAAAAUAAAAAAAAA////AAAAAAAlAAAADAAAAAUAAABMAAAAZAAAAAAAAABQAAAADgEAAHwAAAAAAAAAUAAAAA8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CoAAAACgAAAFAAAABeAAAAXAAAAAEAAADRdslBqwrJQQoAAABQAAAADwAAAEwAAAAAAAAAAAAAAAAAAAD//////////2wAAABHAHUAcwB0AGEAdgBvACAAUwBlAGcAbwB2AGkAYQD//wgAAAAHAAAABQAAAAQAAAAGAAAABQAAAAcAAAADAAAABgAAAAYAAAAHAAAABwAAAAUAAAADAAAABgAAAEsAAABAAAAAMAAAAAUAAAAgAAAAAQAAAAEAAAAQAAAAAAAAAAAAAAAPAQAAgAAAAAAAAAAAAAAADwEAAIAAAAAlAAAADAAAAAIAAAAnAAAAGAAAAAUAAAAAAAAA////AAAAAAAlAAAADAAAAAUAAABMAAAAZAAAAAkAAABgAAAA/wAAAGwAAAAJAAAAYAAAAPcAAAANAAAAIQDwAAAAAAAAAAAAAACAPwAAAAAAAAAAAACAPwAAAAAAAAAAAAAAAAAAAAAAAAAAAAAAAAAAAAAAAAAAJQAAAAwAAAAAAACAKAAAAAwAAAAFAAAAJQAAAAwAAAABAAAAGAAAAAwAAAAAAAAAEgAAAAwAAAABAAAAHgAAABgAAAAJAAAAYAAAAAABAABtAAAAJQAAAAwAAAABAAAAVAAAAKAAAAAKAAAAYAAAAFUAAABsAAAAAQAAANF2yUGrCslBCgAAAGAAAAAOAAAATAAAAAAAAAAAAAAAAAAAAP//////////aAAAAFYAaQBjAGUAcAByAGUAcwBpAGQAZQBuAHQAZQAHAAAAAwAAAAUAAAAGAAAABwAAAAQAAAAGAAAABQAAAAMAAAAHAAAABgAAAAcAAAAEAAAABgAAAEsAAABAAAAAMAAAAAUAAAAgAAAAAQAAAAEAAAAQAAAAAAAAAAAAAAAPAQAAgAAAAAAAAAAAAAAADwEAAIAAAAAlAAAADAAAAAIAAAAnAAAAGAAAAAUAAAAAAAAA////AAAAAAAlAAAADAAAAAUAAABMAAAAZAAAAAkAAABwAAAABQEAAHwAAAAJAAAAcAAAAP0AAAANAAAAIQDwAAAAAAAAAAAAAACAPwAAAAAAAAAAAACAPwAAAAAAAAAAAAAAAAAAAAAAAAAAAAAAAAAAAAAAAAAAJQAAAAwAAAAAAACAKAAAAAwAAAAFAAAAJQAAAAwAAAABAAAAGAAAAAwAAAAAAAAAEgAAAAwAAAABAAAAFgAAAAwAAAAAAAAAVAAAAEQBAAAKAAAAcAAAAAQBAAB8AAAAAQAAANF2yUGrCslBCgAAAHAAAAApAAAATAAAAAQAAAAJAAAAcAAAAAYBAAB9AAAAoAAAAEYAaQByAG0AYQBkAG8AIABwAG8AcgA6ACAARwBVAFMAVABBAFYATwAgAEwATwBSAEUATgBaAE8AIABTAEUARwBPAFYASQBBACAAVgBFAFIAQQD//wYAAAADAAAABAAAAAkAAAAGAAAABwAAAAcAAAADAAAABwAAAAcAAAAEAAAAAwAAAAMAAAAIAAAACAAAAAYAAAAFAAAABwAAAAcAAAAJAAAAAwAAAAUAAAAJAAAABwAAAAYAAAAIAAAABgAAAAkAAAADAAAABgAAAAYAAAAIAAAACQAAAAcAAAADAAAABwAAAAMAAAAHAAAABgAAAAcAAAAHAAAAFgAAAAwAAAAAAAAAJQAAAAwAAAACAAAADgAAABQAAAAAAAAAEAAAABQAAAA=</Object>
  <Object Id="idInvalidSigLnImg">AQAAAGwAAAAAAAAAAAAAAA4BAAB/AAAAAAAAAAAAAACpGgAAkQwAACBFTUYAAAEAZB8AALAAAAAGAAAAAAAAAAAAAAAAAAAAVgUAAAADAABYAQAAwQAAAAAAAAAAAAAAAAAAAMA/BQDo8QIACgAAABAAAAAAAAAAAAAAAEsAAAAQAAAAAAAAAAUAAAAeAAAAGAAAAAAAAAAAAAAADwEAAIAAAAAnAAAAGAAAAAEAAAAAAAAAAAAAAAAAAAAlAAAADAAAAAEAAABMAAAAZAAAAAAAAAAAAAAADgEAAH8AAAAAAAAAAAAAAA8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OAQAAfwAAAAAAAAAAAAAADwEAAIAAAAAhAPAAAAAAAAAAAAAAAIA/AAAAAAAAAAAAAIA/AAAAAAAAAAAAAAAAAAAAAAAAAAAAAAAAAAAAAAAAAAAlAAAADAAAAAAAAIAoAAAADAAAAAEAAAAnAAAAGAAAAAEAAAAAAAAA8PDwAAAAAAAlAAAADAAAAAEAAABMAAAAZAAAAAAAAAAAAAAADgEAAH8AAAAAAAAAAAAAAA8BAACAAAAAIQDwAAAAAAAAAAAAAACAPwAAAAAAAAAAAACAPwAAAAAAAAAAAAAAAAAAAAAAAAAAAAAAAAAAAAAAAAAAJQAAAAwAAAAAAACAKAAAAAwAAAABAAAAJwAAABgAAAABAAAAAAAAAPDw8AAAAAAAJQAAAAwAAAABAAAATAAAAGQAAAAAAAAAAAAAAA4BAAB/AAAAAAAAAAAAAAAPAQAAgAAAACEA8AAAAAAAAAAAAAAAgD8AAAAAAAAAAAAAgD8AAAAAAAAAAAAAAAAAAAAAAAAAAAAAAAAAAAAAAAAAACUAAAAMAAAAAAAAgCgAAAAMAAAAAQAAACcAAAAYAAAAAQAAAAAAAADw8PAAAAAAACUAAAAMAAAAAQAAAEwAAABkAAAAAAAAAAAAAAAOAQAAfwAAAAAAAAAAAAAADwEAAIAAAAAhAPAAAAAAAAAAAAAAAIA/AAAAAAAAAAAAAIA/AAAAAAAAAAAAAAAAAAAAAAAAAAAAAAAAAAAAAAAAAAAlAAAADAAAAAAAAIAoAAAADAAAAAEAAAAnAAAAGAAAAAEAAAAAAAAA////AAAAAAAlAAAADAAAAAEAAABMAAAAZAAAAAAAAAAAAAAADgEAAH8AAAAAAAAAAAAAAA8BAACAAAAAIQDwAAAAAAAAAAAAAACAPwAAAAAAAAAAAACAPwAAAAAAAAAAAAAAAAAAAAAAAAAAAAAAAAAAAAAAAAAAJQAAAAwAAAAAAACAKAAAAAwAAAABAAAAJwAAABgAAAABAAAAAAAAAP///wAAAAAAJQAAAAwAAAABAAAATAAAAGQAAAAAAAAAAAAAAA4BAAB/AAAAAAAAAAAAAAAP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p0AAAAAAcKDQcKDQcJDQ4WMShFrjFU1TJV1gECBAIDBAECBQoRKyZBowsTMWUAAAAAfqbJd6PIeqDCQFZ4JTd0Lk/HMVPSGy5uFiE4GypVJ0KnHjN9AAABQgAAAACcz+7S6ffb7fnC0t1haH0hMm8aLXIuT8ggOIwoRKslP58cK08AAAF3AAAAAMHg9P///////////+bm5k9SXjw/SzBRzTFU0y1NwSAyVzFGXwEBAgAACA8mnM/u69/SvI9jt4tgjIR9FBosDBEjMVTUMlXWMVPRKUSeDxk4AAAAAAAAAADT6ff///////+Tk5MjK0krSbkvUcsuT8YVJFoTIFIrSbgtTcEQHEcAAAAAAJzP7vT6/bTa8kRleixHhy1Nwi5PxiQtTnBwcJKSki81SRwtZAgOIwAAAAAAweD02+35gsLqZ5q6Jz1jNEJyOUZ4qamp+/v7////wdPeVnCJAQECkN0AAACv1/Ho8/ubzu6CwuqMudS3u769vb3////////////L5fZymsABAgMAAAAAAK/X8fz9/uLx+snk9uTy+vz9/v///////////////8vl9nKawAECAwAA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AZ2DH9fwAAAAAAAAAAAAAoEgAAAAAAAEAAAMD8fwAAwEamMf1/AAAeowzb/H8AAAQAAAAAAAAAwEamMf1/AAA5upxL9gAAAAAAAAAAAAAAIB/N2JsCAAAAAAAAmwIAAEgAAAAAAAAA2Khs2/x/AAAgo3Xb/H8AAODsQ9sAAAAAAQAAAAAAAAC2xGzb/H8AAAAApjH9fwAAAAAAAAAAAAAAAAAAAAAAAAAAAAAAAAAA9fK9ggxcAABwCwAAAAAAAHAgrtabAgAAiLycS/YAAAAAAAAAAAAAAAAAAAAAAAAAAAAAAAAAAAAAAAAAAAAAAOm7nEv2AAAAx3wM22R2AAgAAAAAJQAAAAwAAAABAAAAGAAAAAwAAAD/AAAAEgAAAAwAAAABAAAAHgAAABgAAAAiAAAABAAAAHIAAAARAAAAJQAAAAwAAAABAAAAVAAAAKgAAAAjAAAABAAAAHAAAAAQAAAAAQAAANF2yUGrCslBIwAAAAQAAAAPAAAATAAAAAAAAAAAAAAAAAAAAP//////////bAAAAEYAaQByAG0AYQAgAG4AbwAgAHYA4QBsAGkAZABhACAgBgAAAAMAAAAEAAAACQAAAAYAAAADAAAABwAAAAcAAAADAAAABQAAAAYAAAADAAAAAwAAAAcAAAAGAAAASwAAAEAAAAAwAAAABQAAACAAAAABAAAAAQAAABAAAAAAAAAAAAAAAA8BAACAAAAAAAAAAAAAAAAPAQAAgAAAAFIAAABwAQAAAgAAABAAAAAHAAAAAAAAAAAAAAC8AgAAAAAAAAECAiJTAHkAcwB0AGUAbQAAAAAAAAAAAAAAAAAAAAAAAAAAAAAAAAAAAAAAAAAAAAAAAAAAAAAAAAAAAAAAAAAAAAAAAAAAAAAEAAA+AAAAUFamMf1/AAAJAAAAAAAAAAkAAABdBAAAhaIM2/x/AABGBwAAdAEAANEFAAAAAAAAGMmcS/YAAAAAAAAARgcAAHQBAADRBQAAAAAAAAAAAAAAAAAAAAAAAAAAAAAAAAAAIAcoLv1/AAAAAAAAAAAAAAAAAAAAAAAAyLAzLv1/AAAAAAAAAAAAAODHnEv2AAAA/v////////8AAAAAAAAAAAAAAAAAAAAA9Yy9ggxcAAC2ehQuAAAAAHl1IZGGBQAA0C251psCAABwIK7WmwIAAHDKnEv2AAAAAAAAAAAAAAAHAAAAAAAAAAAAAAAAAAAArMmcS2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P//AAAAAAEAAABAnI3bmwIAAAAAAAAAAAAAAQAAAAAAAABg463WmwIAADCDleObAgAAyheWBc2l1gECAAAAAAAAAABrotT8fwAAKGui1Px/AAADAAAAAAAAAKj6p9T8fwAAaP+n1Px/AAAgBygu/X8AAKC3v+ObAgAAAgAAAAAAAADIsDMu/X8AAAAAAAAAAAAAzkzLWGSFAAACAAAAAAAAAAAAAAAAAAAAAAAAAAAAAADV67qCDFwAAAAAAAAAAAAAaP+n1Px/AADg////AAAAAHAgrtabAgAAaKObS/YAAAAAAAAAAAAAAAYAAAAAAAAAAAAAAAAAAACMoptLZHYACAAAAAAlAAAADAAAAAMAAAAYAAAADAAAAAAAAAASAAAADAAAAAEAAAAWAAAADAAAAAgAAABUAAAAVAAAAAoAAAAnAAAAHgAAAEoAAAABAAAA0XbJQasKyU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eAAAARwAAACkAAAAzAAAAdg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CAAAAAAAAAAAAAAAAAAAAKDRv+MAAIA/HDwA1AAAgD8AAIA/AACAP/7/////////YKubS/YAAACg0b/jAAAAAP////8AAAAAAAAAAAAAAAAIAAAAAAAAACAHKC79fwAAQKy/4wAAgD8cPADUAAAAAMiwMy79fwAAAAAAAAAAAABuTMtYZIUAAAAIAAAAAAAAAAAAAAAAAAAAAAAAAAAAAHXruoIMXAAAAAAAAAAAAACgBVPLAACAP/D///8AAAAAcCCu1psCAAAIpJtL9gAAAAAAAAAAAAAACQAAAAAAAAAAAAAAAAAAACyjm0tkdgAIAAAAACUAAAAMAAAABAAAABgAAAAMAAAAAAAAABIAAAAMAAAAAQAAAB4AAAAYAAAAKQAAADMAAACfAAAASAAAACUAAAAMAAAABAAAAFQAAACoAAAAKgAAADMAAACdAAAARwAAAAEAAADRdslBqwrJQSoAAAAzAAAADwAAAEwAAAAAAAAAAAAAAAAAAAD//////////2wAAABHAHUAcwB0AGEAdgBvACAAUwBlAGcAbwB2AGkAYQAAAAsAAAAJAAAABwAAAAUAAAAIAAAACAAAAAkAAAAEAAAACQAAAAgAAAAJAAAACQAAAAgAAAAEAAAACAAAAEsAAABAAAAAMAAAAAUAAAAgAAAAAQAAAAEAAAAQAAAAAAAAAAAAAAAPAQAAgAAAAAAAAAAAAAAADwEAAIAAAAAlAAAADAAAAAIAAAAnAAAAGAAAAAUAAAAAAAAA////AAAAAAAlAAAADAAAAAUAAABMAAAAZAAAAAAAAABQAAAADgEAAHwAAAAAAAAAUAAAAA8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CoAAAACgAAAFAAAABeAAAAXAAAAAEAAADRdslBqwrJQQoAAABQAAAADwAAAEwAAAAAAAAAAAAAAAAAAAD//////////2wAAABHAHUAcwB0AGEAdgBvACAAUwBlAGcAbwB2AGkAYQAAAAgAAAAHAAAABQAAAAQAAAAGAAAABQAAAAcAAAADAAAABgAAAAYAAAAHAAAABwAAAAUAAAADAAAABgAAAEsAAABAAAAAMAAAAAUAAAAgAAAAAQAAAAEAAAAQAAAAAAAAAAAAAAAPAQAAgAAAAAAAAAAAAAAADwEAAIAAAAAlAAAADAAAAAIAAAAnAAAAGAAAAAUAAAAAAAAA////AAAAAAAlAAAADAAAAAUAAABMAAAAZAAAAAkAAABgAAAA/wAAAGwAAAAJAAAAYAAAAPcAAAANAAAAIQDwAAAAAAAAAAAAAACAPwAAAAAAAAAAAACAPwAAAAAAAAAAAAAAAAAAAAAAAAAAAAAAAAAAAAAAAAAAJQAAAAwAAAAAAACAKAAAAAwAAAAFAAAAJQAAAAwAAAABAAAAGAAAAAwAAAAAAAAAEgAAAAwAAAABAAAAHgAAABgAAAAJAAAAYAAAAAABAABtAAAAJQAAAAwAAAABAAAAVAAAAKAAAAAKAAAAYAAAAFUAAABsAAAAAQAAANF2yUGrCslBCgAAAGAAAAAOAAAATAAAAAAAAAAAAAAAAAAAAP//////////aAAAAFYAaQBjAGUAcAByAGUAcwBpAGQAZQBuAHQAZQAHAAAAAwAAAAUAAAAGAAAABwAAAAQAAAAGAAAABQAAAAMAAAAHAAAABgAAAAcAAAAEAAAABgAAAEsAAABAAAAAMAAAAAUAAAAgAAAAAQAAAAEAAAAQAAAAAAAAAAAAAAAPAQAAgAAAAAAAAAAAAAAADwEAAIAAAAAlAAAADAAAAAIAAAAnAAAAGAAAAAUAAAAAAAAA////AAAAAAAlAAAADAAAAAUAAABMAAAAZAAAAAkAAABwAAAABQEAAHwAAAAJAAAAcAAAAP0AAAANAAAAIQDwAAAAAAAAAAAAAACAPwAAAAAAAAAAAACAPwAAAAAAAAAAAAAAAAAAAAAAAAAAAAAAAAAAAAAAAAAAJQAAAAwAAAAAAACAKAAAAAwAAAAFAAAAJQAAAAwAAAABAAAAGAAAAAwAAAAAAAAAEgAAAAwAAAABAAAAFgAAAAwAAAAAAAAAVAAAAEQBAAAKAAAAcAAAAAQBAAB8AAAAAQAAANF2yUGrCslBCgAAAHAAAAApAAAATAAAAAQAAAAJAAAAcAAAAAYBAAB9AAAAoAAAAEYAaQByAG0AYQBkAG8AIABwAG8AcgA6ACAARwBVAFMAVABBAFYATwAgAEwATwBSAEUATgBaAE8AIABTAEUARwBPAFYASQBBACAAVgBFAFIAQQAAAAYAAAADAAAABAAAAAkAAAAGAAAABwAAAAcAAAADAAAABwAAAAcAAAAEAAAAAwAAAAMAAAAIAAAACAAAAAYAAAAFAAAABwAAAAcAAAAJAAAAAwAAAAUAAAAJAAAABwAAAAYAAAAIAAAABgAAAAkAAAADAAAABgAAAAYAAAAIAAAACQAAAAcAAAADAAAABwAAAAMAAAAHAAAABgAAAAcAAAAHAAAAFgAAAAwAAAAAAAAAJQAAAAwAAAACAAAADgAAABQAAAAAAAAAEAAAABQAAAA=</Object>
</Signature>
</file>

<file path=_xmlsignatures/sig20.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s0I2P2doh7TZ+pVAikJZm/xeIBuYGMnp0riFypHrpko=</DigestValue>
    </Reference>
    <Reference Type="http://www.w3.org/2000/09/xmldsig#Object" URI="#idOfficeObject">
      <DigestMethod Algorithm="http://www.w3.org/2001/04/xmlenc#sha256"/>
      <DigestValue>ixXFZ8LXLpqDq4QExZQTgQDCoDwXYH/HU8Jn93M973k=</DigestValue>
    </Reference>
    <Reference Type="http://uri.etsi.org/01903#SignedProperties" URI="#idSignedProperties">
      <Transforms>
        <Transform Algorithm="http://www.w3.org/TR/2001/REC-xml-c14n-20010315"/>
      </Transforms>
      <DigestMethod Algorithm="http://www.w3.org/2001/04/xmlenc#sha256"/>
      <DigestValue>GbT+BdXkk2p/KHsVoW7dphNh/5VQof1ixNg0k2dUuq8=</DigestValue>
    </Reference>
    <Reference Type="http://www.w3.org/2000/09/xmldsig#Object" URI="#idValidSigLnImg">
      <DigestMethod Algorithm="http://www.w3.org/2001/04/xmlenc#sha256"/>
      <DigestValue>K3ercSeDC4SUtiHhFrw15L9BWCcD55GnHitWejqIV9U=</DigestValue>
    </Reference>
    <Reference Type="http://www.w3.org/2000/09/xmldsig#Object" URI="#idInvalidSigLnImg">
      <DigestMethod Algorithm="http://www.w3.org/2001/04/xmlenc#sha256"/>
      <DigestValue>NVgksRz033hPb+4lrBS2KvYPwOey2iztkmpWkt/VU9U=</DigestValue>
    </Reference>
  </SignedInfo>
  <SignatureValue>hYreBIxr9jqoWf4gzTokbUIIeBEcuf2Pu1YTImDMRhY2E+EFmCYKWTgvhogfw102GNq8Xv4xQmcm
m0+6u6zFeN2iEHLmynzXDMTuP7bc/7pr/4udV4ajaUlZqgfvLlj1i1EKG7FkIKX/6LB7SorSpQ1r
ShIz04rWOFa/2I7trK2SjO//cW5HJcGWDOB4P+jgvrW/OjZ7wgMmY10kvc9fBPheMnwEWT2N6mIm
LCoPJQY8aEVN37Eltw2DDaTkqutGhC6AFhpQNCiMsSqkQoIrr5JH5mSzK7KrnHNeekE/GQ94QQsO
kZgCPCITUS3qCQu8CGtt4eWxLRoIgHcxDhgGtQ==</SignatureValue>
  <KeyInfo>
    <X509Data>
      <X509Certificate>MIIH/jCCBeagAwIBAgIIc/jSjyh8N9swDQYJKoZIhvcNAQELBQAwWzEXMBUGA1UEBRMOUlVDIDgwMDUwMTcyLTExGjAYBgNVBAMTEUNBLURPQ1VNRU5UQSBTLkEuMRcwFQYDVQQKEw5ET0NVTUVOVEEgUy5BLjELMAkGA1UEBhMCUFkwHhcNMTkwODE0MTkzMzU1WhcNMjEwODEzMTk0MzU1WjCBpzELMAkGA1UEBhMCUFkxFjAUBgNVBAQMDUFQVUQgTUFSVElORVoxEjAQBgNVBAUTCUNJMTc2NjIyOTEYMBYGA1UEKgwPRURVQVJETyBBTEZSRURPMRcwFQYDVQQKDA5QRVJTT05BIEZJU0lDQTERMA8GA1UECwwIRklSTUEgRjIxJjAkBgNVBAMMHUVEVUFSRE8gQUxGUkVETyBBUFVEIE1BUlRJTkVaMIIBIjANBgkqhkiG9w0BAQEFAAOCAQ8AMIIBCgKCAQEAxyidqqeL/JEfR7sdZs5ElmOAZAm1FYMWqAK/mmZbLccLllZNQuRMuFtmyNs+5Sq1db4ZYr8TzbKgutelccR3IzSG5fQW2M6qegD0uXRek1TmRxfcZHiBYFR0sVmwnl4MPrgHAEnlUab9c8VxXv1wpPc2ykFe8kI9tXC+b7C2CSqPTDMs+tm6pix6Lt83jx78qTkA6jx0a80q4nGf18XQ8bZprn27pf6Ve0bGlsRZZ23L//BmHEgPqajvu3A/QuDvwOz9ElfPIjmoJbAo/WTChSKVoMMrIPtcwc6OWBOlM2iUh9Qm3zv1x7v5aMIsOZoAWVbFXhbRG3/bXvsUOZJoVwIDAQABo4IDdzCCA3MwDAYDVR0TAQH/BAIwADAOBgNVHQ8BAf8EBAMCBeAwKgYDVR0lAQH/BCAwHgYIKwYBBQUHAwEGCCsGAQUFBwMCBggrBgEFBQcDBDAdBgNVHQ4EFgQUhDiMfofHBoy4YA9za8mBHL2srZkwgZYGCCsGAQUFBwEBBIGJMIGGMDkGCCsGAQUFBzABhi1odHRw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HAYDVR0RBBUwE4ERZWR1YXB1ZEBnbWFpbC5jb20wggHdBgNVHSAEggHUMIIB0DCCAcwGDisGAQQBgvk7AQEBBgEBMIIBuDA/BggrBgEFBQcCARYzaHR0cHM6Ly93d3cuZG9jdW1lbnRhLmNvbS5weS9maXJtYWRpZ2l0YWwvZGVzY2FyZ2FzMIHABggrBgEFBQcCAjCBsxqBsEVzdGUgZXMgdW4gY2VydGlmaWNhZG8gZGUgcGVyc29uYSBm7XNpY2EgY3V5YSBjbGF2ZSBwcml2YWRhIGVzdOEgY29udGVuaWRhIGVuIHVuIG3zZHVsbyBkZSBoYXJkd2FyZSBzZWd1cm8geSBzdSBmaW5hbGlkYWQgZXMgYXV0ZW50aWNhciBhIHN1IHRpdHVsYXIgbyBnZW5lcmFyIGZpcm1hcyBkaWdpdGFsZXMuMIGxBggrBgEFBQcCAjCBpBqBoVRoaXMgaXMgYW4gZW5kIHVzZXIgY2VydGlmaWNhdGUgd2hvc2UgcHJpdmF0ZSBrZXkgaXMgZW1iZWRkZWQgd2l0aGluIGEgc2VjdXJlIGhhcmR3YXJlIG1vZHVsZSB0aGF0IGFpbXMgdG8gYXV0aGVudGljYXRlIGl0cyBvd25lciBvciBnZW5lcmF0ZSBkaWdpdGFsIHNpZ25hdHVyZXMuMA0GCSqGSIb3DQEBCwUAA4ICAQD5H+DVL/K+k1bbaB2bEgGfqighS6w4ZMW0wXodtcEIqJdDR4cb+PxfiRbF1tRh0m8sVGwu0WR+Y7VawmMz33dDHhU2QGUq/9pI0Lw6dw9l1dPGKpe9S0fJgxrMLDBjFdE0TQIN+I4j7gl8nnnMlnWFv0e2ncmSq5nyA3pDOO5TTwKnpQ7D6oGa83yns2Fwd8SoHtgUptV4Sp0f1El7NZotq6K92usDfjccxtd9DsoGn2F71UHcl8HrH06wfFdXExUedDXzoB7nKxlWCrWCxajkd4oyM0qCSTfQMTWDvrC0ypo+ShJ1wrmZprmo7CtgI9CyTvFpJ1P1cBpVcgpp/dPQHAXExqGBGRqMC7IZRPeN6+uPpsiydqFTzBrgSz3DiN6iPKV8mgclbE+33nxy7taEg7dscgmgpu4NfOCqfdl3KqQe8GFUd6ZAQxcg4ldXvQhc08m4utTz8/31IilKlIS4uD4nT4j54z+Evz0sMN7n5tsW1CrL3DvIVXbyS1hDHEidBWuoai67FtDxvlcbAbMT/Ljm6WdndgaUFGMYyrxSQT2qKsICUa6YJi9398nTMaHyLJkfWWJPVROCqCvuscBpLeB9aFLJIkynL1Q8p5QrvwuRW/SAZenSe1rf8ZI+XT6/yW9mufmtPDn9/ODmXZb0mbYscvcn4tdGZpiEY8xL1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1/04/xmlenc#sha256"/>
        <DigestValue>SvtLgLHWwOe2+41fuNrh9MPG5Bh3+j+tOUplp0lR7Bs=</DigestValue>
      </Reference>
      <Reference URI="/xl/calcChain.xml?ContentType=application/vnd.openxmlformats-officedocument.spreadsheetml.calcChain+xml">
        <DigestMethod Algorithm="http://www.w3.org/2001/04/xmlenc#sha256"/>
        <DigestValue>INkYIXtI18jBPMUiSjVU1NrfwX9hotmJh+PNPJ5sYXU=</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YHVu9mfH7V1ojJZZGe0raSx5xHTqsPuldcEKZklKsN8=</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YHVu9mfH7V1ojJZZGe0raSx5xHTqsPuldcEKZklKsN8=</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hjdEYyaLOxLt8cLBUmVM65GJ/yy5FHCNa35UtpMIj38=</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YHVu9mfH7V1ojJZZGe0raSx5xHTqsPuldcEKZklKsN8=</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hjdEYyaLOxLt8cLBUmVM65GJ/yy5FHCNa35UtpMIj38=</DigestValue>
      </Reference>
      <Reference URI="/xl/drawings/vmlDrawing1.vml?ContentType=application/vnd.openxmlformats-officedocument.vmlDrawing">
        <DigestMethod Algorithm="http://www.w3.org/2001/04/xmlenc#sha256"/>
        <DigestValue>AuD1gZw20wHj1l+QIfbpsqWQ2+yryTM9CSs0sWiZPfA=</DigestValue>
      </Reference>
      <Reference URI="/xl/drawings/vmlDrawing2.vml?ContentType=application/vnd.openxmlformats-officedocument.vmlDrawing">
        <DigestMethod Algorithm="http://www.w3.org/2001/04/xmlenc#sha256"/>
        <DigestValue>Iqm1w/ljFhCkf2jWk+UhCnTZSdV+ER0eTMDZc7qUvbQ=</DigestValue>
      </Reference>
      <Reference URI="/xl/drawings/vmlDrawing3.vml?ContentType=application/vnd.openxmlformats-officedocument.vmlDrawing">
        <DigestMethod Algorithm="http://www.w3.org/2001/04/xmlenc#sha256"/>
        <DigestValue>97oHET3o1sbBMtA+4uDQ1tNBfB9ISwpure1kIwSAUBM=</DigestValue>
      </Reference>
      <Reference URI="/xl/drawings/vmlDrawing4.vml?ContentType=application/vnd.openxmlformats-officedocument.vmlDrawing">
        <DigestMethod Algorithm="http://www.w3.org/2001/04/xmlenc#sha256"/>
        <DigestValue>/ssWKJkjGNOzZwd4MZ+JzaIuvGQqzA3zGjsSKBLMkOA=</DigestValue>
      </Reference>
      <Reference URI="/xl/drawings/vmlDrawing5.vml?ContentType=application/vnd.openxmlformats-officedocument.vmlDrawing">
        <DigestMethod Algorithm="http://www.w3.org/2001/04/xmlenc#sha256"/>
        <DigestValue>v0KJrgWZdTMSRJqAnJR/Dfm8h+wUh9aU5/Wg75wMdXU=</DigestValue>
      </Reference>
      <Reference URI="/xl/media/image1.emf?ContentType=image/x-emf">
        <DigestMethod Algorithm="http://www.w3.org/2001/04/xmlenc#sha256"/>
        <DigestValue>xn+Rq/YfieGV/oZiBFI6HfanzB7K1n8Ik+/w0i9Ppq8=</DigestValue>
      </Reference>
      <Reference URI="/xl/media/image2.emf?ContentType=image/x-emf">
        <DigestMethod Algorithm="http://www.w3.org/2001/04/xmlenc#sha256"/>
        <DigestValue>atxvfXUwZvAKE4hf/APpjogBRg8V5zoJCIwfgXilW98=</DigestValue>
      </Reference>
      <Reference URI="/xl/media/image3.emf?ContentType=image/x-emf">
        <DigestMethod Algorithm="http://www.w3.org/2001/04/xmlenc#sha256"/>
        <DigestValue>rAFqfBe+RWbshXmsVGJ0ewuxSej1NiY5RTFfqKRip+w=</DigestValue>
      </Reference>
      <Reference URI="/xl/media/image4.emf?ContentType=image/x-emf">
        <DigestMethod Algorithm="http://www.w3.org/2001/04/xmlenc#sha256"/>
        <DigestValue>pgBdKQW/fF+s/PeZqIflQzBMQY1vTVWI6JLWV+bcdYo=</DigestValue>
      </Reference>
      <Reference URI="/xl/printerSettings/printerSettings1.bin?ContentType=application/vnd.openxmlformats-officedocument.spreadsheetml.printerSettings">
        <DigestMethod Algorithm="http://www.w3.org/2001/04/xmlenc#sha256"/>
        <DigestValue>dt8BdYI5fMeeneKWUaFl8jaOh5pFlNeu45kOQv+Q/m8=</DigestValue>
      </Reference>
      <Reference URI="/xl/printerSettings/printerSettings2.bin?ContentType=application/vnd.openxmlformats-officedocument.spreadsheetml.printerSettings">
        <DigestMethod Algorithm="http://www.w3.org/2001/04/xmlenc#sha256"/>
        <DigestValue>3pBi6FITi/De4ff8Wg40hkTCdgasRUVf3anQypj6Th4=</DigestValue>
      </Reference>
      <Reference URI="/xl/printerSettings/printerSettings3.bin?ContentType=application/vnd.openxmlformats-officedocument.spreadsheetml.printerSettings">
        <DigestMethod Algorithm="http://www.w3.org/2001/04/xmlenc#sha256"/>
        <DigestValue>FLifMMW5UlLOUkpcqJGjhMbaevjgUnUQwEEg5oUA/N4=</DigestValue>
      </Reference>
      <Reference URI="/xl/printerSettings/printerSettings4.bin?ContentType=application/vnd.openxmlformats-officedocument.spreadsheetml.printerSettings">
        <DigestMethod Algorithm="http://www.w3.org/2001/04/xmlenc#sha256"/>
        <DigestValue>ezNSni1satayRc1lFeeqynU3lzaorj+UYbh9x7Q5sc8=</DigestValue>
      </Reference>
      <Reference URI="/xl/printerSettings/printerSettings5.bin?ContentType=application/vnd.openxmlformats-officedocument.spreadsheetml.printerSettings">
        <DigestMethod Algorithm="http://www.w3.org/2001/04/xmlenc#sha256"/>
        <DigestValue>s6l80irlBTW+uFk7nR5c7WcaDa2jSh3MPBgl0IjaDO0=</DigestValue>
      </Reference>
      <Reference URI="/xl/sharedStrings.xml?ContentType=application/vnd.openxmlformats-officedocument.spreadsheetml.sharedStrings+xml">
        <DigestMethod Algorithm="http://www.w3.org/2001/04/xmlenc#sha256"/>
        <DigestValue>YVlwFhCn92tdArJ3ZPvc93iCkvKu/OUP8HTpRU9eIuc=</DigestValue>
      </Reference>
      <Reference URI="/xl/styles.xml?ContentType=application/vnd.openxmlformats-officedocument.spreadsheetml.styles+xml">
        <DigestMethod Algorithm="http://www.w3.org/2001/04/xmlenc#sha256"/>
        <DigestValue>h80+zO7Fw/gooTG6X1zc+Zic2/Eo6CcH3eSwLnoktk0=</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BVTdwrfDrIUgRWiD1Cu7LwtfH0DljhfPWep/PEJe5sY=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akUnFniyHKwcqVlub1OZRsfQvqGOzSpgPk/OZAPfvQY=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G4fB2Vrf8KyAdhLiBGuydKBfDiUZuOfhnVshmpN+Exk=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b1MQUVCmhQXYdYToMKZKh+xcYDt+Yv6QIM5V/T7KSB4=</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+HgIlm2f9sImN3omI6NYS6yIDYlgItRv8EHKKdBMY/Q=</DigestValue>
      </Reference>
      <Reference URI="/xl/worksheets/sheet1.xml?ContentType=application/vnd.openxmlformats-officedocument.spreadsheetml.worksheet+xml">
        <DigestMethod Algorithm="http://www.w3.org/2001/04/xmlenc#sha256"/>
        <DigestValue>rbOpUUsw7tWLEoxY+hOqF3owxSJ1hxmc0eKer2rqHuI=</DigestValue>
      </Reference>
      <Reference URI="/xl/worksheets/sheet2.xml?ContentType=application/vnd.openxmlformats-officedocument.spreadsheetml.worksheet+xml">
        <DigestMethod Algorithm="http://www.w3.org/2001/04/xmlenc#sha256"/>
        <DigestValue>iJKBBEExpztJIOHw0PtL9nW6AYZ6UGYj1jtj9EhnAVk=</DigestValue>
      </Reference>
      <Reference URI="/xl/worksheets/sheet3.xml?ContentType=application/vnd.openxmlformats-officedocument.spreadsheetml.worksheet+xml">
        <DigestMethod Algorithm="http://www.w3.org/2001/04/xmlenc#sha256"/>
        <DigestValue>tf9K/e+cWgTpii7dcRjeWNlV4O+rG4pjh2NaWci5HpU=</DigestValue>
      </Reference>
      <Reference URI="/xl/worksheets/sheet4.xml?ContentType=application/vnd.openxmlformats-officedocument.spreadsheetml.worksheet+xml">
        <DigestMethod Algorithm="http://www.w3.org/2001/04/xmlenc#sha256"/>
        <DigestValue>RTlua2khcIlxR4T6f2DEDWTUkwwOJSkvU1E+rJt23QA=</DigestValue>
      </Reference>
      <Reference URI="/xl/worksheets/sheet5.xml?ContentType=application/vnd.openxmlformats-officedocument.spreadsheetml.worksheet+xml">
        <DigestMethod Algorithm="http://www.w3.org/2001/04/xmlenc#sha256"/>
        <DigestValue>RWblYcL/bR6QZ1RFFzTwNcUQANBLNaPFMh3Xh/kJrzM=</DigestValue>
      </Reference>
    </Manifest>
    <SignatureProperties>
      <SignatureProperty Id="idSignatureTime" Target="#idPackageSignature">
        <mdssi:SignatureTime xmlns:mdssi="http://schemas.openxmlformats.org/package/2006/digital-signature">
          <mdssi:Format>YYYY-MM-DDThh:mm:ssTZD</mdssi:Format>
          <mdssi:Value>2020-11-13T18:55:03Z</mdssi:Value>
        </mdssi:SignatureTime>
      </SignatureProperty>
    </SignatureProperties>
  </Object>
  <Object Id="idOfficeObject">
    <SignatureProperties>
      <SignatureProperty Id="idOfficeV1Details" Target="#idPackageSignature">
        <SignatureInfoV1 xmlns="http://schemas.microsoft.com/office/2006/digsig">
          <SetupID>{C7AD15A1-DC8D-4179-92E4-213CCDB45AE7}</SetupID>
          <SignatureText>Eduardo Apud</SignatureText>
          <SignatureImage/>
          <SignatureComments/>
          <WindowsVersion>10.0</WindowsVersion>
          <OfficeVersion>16.0.10367/14</OfficeVersion>
          <ApplicationVersion>16.0.10367</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2020-11-13T18:55:03Z</xd:SigningTime>
          <xd:SigningCertificate>
            <xd:Cert>
              <xd:CertDigest>
                <DigestMethod Algorithm="http://www.w3.org/2001/04/xmlenc#sha256"/>
                <DigestValue>y2h5CliJMVRljTh1ta/qDteQFtsnmKm3jxTexYUtap8=</DigestValue>
              </xd:CertDigest>
              <xd:IssuerSerial>
                <X509IssuerName>C=PY, O=DOCUMENTA S.A., CN=CA-DOCUMENTA S.A., SERIALNUMBER=RUC 80050172-1</X509IssuerName>
                <X509SerialNumber>8356660620887341019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BcBAAB/AAAAAAAAAAAAAACMGwAAkQwAACBFTUYAAAEArBsAAKoAAAAGAAAAAAAAAAAAAAAAAAAAVgUAAAADAABYAQAAwQAAAAAAAAAAAAAAAAAAAMA/BQDo8QIACgAAABAAAAAAAAAAAAAAAEsAAAAQAAAAAAAAAAUAAAAeAAAAGAAAAAAAAAAAAAAAGAEAAIAAAAAnAAAAGAAAAAEAAAAAAAAAAAAAAAAAAAAlAAAADAAAAAEAAABMAAAAZAAAAAAAAAAAAAAAFwEAAH8AAAAAAAAAAAAAABg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XAQAAfwAAAAAAAAAAAAAAGAEAAIAAAAAhAPAAAAAAAAAAAAAAAIA/AAAAAAAAAAAAAIA/AAAAAAAAAAAAAAAAAAAAAAAAAAAAAAAAAAAAAAAAAAAlAAAADAAAAAAAAIAoAAAADAAAAAEAAAAnAAAAGAAAAAEAAAAAAAAA8PDwAAAAAAAlAAAADAAAAAEAAABMAAAAZAAAAAAAAAAAAAAAFwEAAH8AAAAAAAAAAAAAABgBAACAAAAAIQDwAAAAAAAAAAAAAACAPwAAAAAAAAAAAACAPwAAAAAAAAAAAAAAAAAAAAAAAAAAAAAAAAAAAAAAAAAAJQAAAAwAAAAAAACAKAAAAAwAAAABAAAAJwAAABgAAAABAAAAAAAAAPDw8AAAAAAAJQAAAAwAAAABAAAATAAAAGQAAAAAAAAAAAAAABcBAAB/AAAAAAAAAAAAAAAYAQAAgAAAACEA8AAAAAAAAAAAAAAAgD8AAAAAAAAAAAAAgD8AAAAAAAAAAAAAAAAAAAAAAAAAAAAAAAAAAAAAAAAAACUAAAAMAAAAAAAAgCgAAAAMAAAAAQAAACcAAAAYAAAAAQAAAAAAAADw8PAAAAAAACUAAAAMAAAAAQAAAEwAAABkAAAAAAAAAAAAAAAXAQAAfwAAAAAAAAAAAAAAGAEAAIAAAAAhAPAAAAAAAAAAAAAAAIA/AAAAAAAAAAAAAIA/AAAAAAAAAAAAAAAAAAAAAAAAAAAAAAAAAAAAAAAAAAAlAAAADAAAAAAAAIAoAAAADAAAAAEAAAAnAAAAGAAAAAEAAAAAAAAA////AAAAAAAlAAAADAAAAAEAAABMAAAAZAAAAAAAAAAAAAAAFwEAAH8AAAAAAAAAAAAAABgBAACAAAAAIQDwAAAAAAAAAAAAAACAPwAAAAAAAAAAAACAPwAAAAAAAAAAAAAAAAAAAAAAAAAAAAAAAAAAAAAAAAAAJQAAAAwAAAAAAACAKAAAAAwAAAABAAAAJwAAABgAAAABAAAAAAAAAP///wAAAAAAJQAAAAwAAAABAAAATAAAAGQAAAAAAAAAAAAAABcBAAB/AAAAAAAAAAAAAAAY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BnYMf1/AAAAAAAAAAAAACgSAAAAAAAAQAAAwPx/AADARqYx/X8AAB6jDNv8fwAABAAAAAAAAADARqYx/X8AADm6nEv2AAAAAAAAAAAAAAAgH83YmwIAAAAAAACbAgAASAAAAAAAAADYqGzb/H8AACCjddv8fwAA4OxD2wAAAAABAAAAAAAAALbEbNv8fwAAAACmMf1/AAAAAAAAAAAAAAAAAAAAAAAAAAAAAAAAAAD18r2CDFwAAHALAAAAAAAAcCCu1psCAACIvJxL9gAAAAAAAAAAAAAAAAAAAAAAAAAAAAAAAAAAAAAAAAAAAAAA6bucS/YAAADHfAzbZHYACAAAAAAlAAAADAAAAAEAAAAYAAAADAAAAAAAAAASAAAADAAAAAEAAAAeAAAAGAAAAL0AAAAEAAAA9wAAABEAAAAlAAAADAAAAAEAAABUAAAAiAAAAL4AAAAEAAAA9QAAABAAAAABAAAA0XbJQasKyUG+AAAABAAAAAoAAABMAAAAAAAAAAAAAAAAAAAA//////////9gAAAAMQAzAC8AMQAxAC8AMgAwADIAMAAGAAAABgAAAAQAAAAGAAAABgAAAAQAAAAGAAAABgAAAAYAAAAGAAAASwAAAEAAAAAwAAAABQAAACAAAAABAAAAAQAAABAAAAAAAAAAAAAAABgBAACAAAAAAAAAAAAAAAAYAQAAgAAAAFIAAABwAQAAAgAAABAAAAAHAAAAAAAAAAAAAAC8AgAAAAAAAAECAiJTAHkAcwB0AGUAbQAAAAAAAAAAAAAAAAAAAAAAAAAAAAAAAAAAAAAAAAAAAAAAAAAAAAAAAAAAAAAAAAAAAAAAAAAAAAAEAAA+AAAAUFamMf1/AAAJAAAAAAAAAAkAAABdBAAAhaIM2/x/AABGBwAAdAEAANEFAAAAAAAAGMmcS/YAAAAAAAAARgcAAHQBAADRBQAAAAAAAAAAAAAAAAAAAAAAAAAAAAAAAAAAIAcoLv1/AAAAAAAAAAAAAAAAAAAAAAAAyLAzLv1/AAAAAAAAAAAAAODHnEv2AAAA/v////////8AAAAAAAAAAAAAAAAAAAAA9Yy9ggxcAAC2ehQuAAAAAHl1IZGGBQAA0C251psCAABwIK7WmwIAAHDKnEv2AAAAAAAAAAAAAAAHAAAAAAAAAAAAAAAAAAAArMmcS2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P//AAAAAAEAAABAnI3bmwIAAAAAAAAAAAAAAQAAAAAAAABg463WmwIAADCDleObAgAAyheWBc2l1gECAAAAAAAAAABrotT8fwAAKGui1Px/AAADAAAAAAAAAKj6p9T8fwAAaP+n1Px/AAAgBygu/X8AAKC3v+ObAgAAAgAAAAAAAADIsDMu/X8AAAAAAAAAAAAAzkzLWGSFAAACAAAAAAAAAAAAAAAAAAAAAAAAAAAAAADV67qCDFwAAAAAAAAAAAAAaP+n1Px/AADg////AAAAAHAgrtabAgAAaKObS/YAAAAAAAAAAAAAAAYAAAAAAAAAAAAAAAAAAACMoptLZHYACAAAAAAlAAAADAAAAAMAAAAYAAAADAAAAAAAAAASAAAADAAAAAEAAAAWAAAADAAAAAgAAABUAAAAVAAAAAoAAAAnAAAAHgAAAEoAAAABAAAA0XbJQasKyU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NAAAARwAAACkAAAAzAAAAZQ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CAAAAAAAAAAAAAAAAAAAAKDRv+MAAIA/HDwA1AAAgD8AAIA/AACAP/7/////////YKubS/YAAACg0b/jAAAAAP////8AAAAAAAAAAAAAAAAIAAAAAAAAACAHKC79fwAAQKy/4wAAgD8cPADUAAAAAMiwMy79fwAAAAAAAAAAAABuTMtYZIUAAAAIAAAAAAAAAAAAAAAAAAAAAAAAAAAAAHXruoIMXAAAAAAAAAAAAACgBVPLAACAP/D///8AAAAAcCCu1psCAAAIpJtL9gAAAAAAAAAAAAAACQAAAAAAAAAAAAAAAAAAACyjm0tkdgAIAAAAACUAAAAMAAAABAAAABgAAAAMAAAAAAAAABIAAAAMAAAAAQAAAB4AAAAYAAAAKQAAADMAAACOAAAASAAAACUAAAAMAAAABAAAAFQAAACUAAAAKgAAADMAAACMAAAARwAAAAEAAADRdslBqwrJQSoAAAAzAAAADAAAAEwAAAAAAAAAAAAAAAAAAAD//////////2QAAABFAGQAdQBhAHIAZABvACAAQQBwAHUAZAAIAAAACQAAAAkAAAAIAAAABgAAAAkAAAAJAAAABAAAAAoAAAAJAAAACQAAAAkAAABLAAAAQAAAADAAAAAFAAAAIAAAAAEAAAABAAAAEAAAAAAAAAAAAAAAGAEAAIAAAAAAAAAAAAAAABgBAACAAAAAJQAAAAwAAAACAAAAJwAAABgAAAAFAAAAAAAAAP///wAAAAAAJQAAAAwAAAAFAAAATAAAAGQAAAAAAAAAUAAAABcBAAB8AAAAAAAAAFAAAAAYAQAALQAAACEA8AAAAAAAAAAAAAAAgD8AAAAAAAAAAAAAgD8AAAAAAAAAAAAAAAAAAAAAAAAAAAAAAAAAAAAAAAAAACUAAAAMAAAAAAAAgCgAAAAMAAAABQAAACcAAAAYAAAABQAAAAAAAAD///8AAAAAACUAAAAMAAAABQAAAEwAAABkAAAACQAAAFAAAAD/AAAAXAAAAAkAAABQAAAA9wAAAA0AAAAhAPAAAAAAAAAAAAAAAIA/AAAAAAAAAAAAAIA/AAAAAAAAAAAAAAAAAAAAAAAAAAAAAAAAAAAAAAAAAAAlAAAADAAAAAAAAIAoAAAADAAAAAUAAAAlAAAADAAAAAEAAAAYAAAADAAAAAAAAAASAAAADAAAAAEAAAAeAAAAGAAAAAkAAABQAAAAAAEAAF0AAAAlAAAADAAAAAEAAABUAAAAlAAAAAoAAABQAAAAVAAAAFwAAAABAAAA0XbJQasKyUEKAAAAUAAAAAwAAABMAAAAAAAAAAAAAAAAAAAA//////////9kAAAARQBkAHUAYQByAGQAbwAgAEEAcAB1AGQABgAAAAcAAAAHAAAABgAAAAQAAAAHAAAABwAAAAMAAAAHAAAABwAAAAcAAAAHAAAASwAAAEAAAAAwAAAABQAAACAAAAABAAAAAQAAABAAAAAAAAAAAAAAABgBAACAAAAAAAAAAAAAAAAYAQAAgAAAACUAAAAMAAAAAgAAACcAAAAYAAAABQAAAAAAAAD///8AAAAAACUAAAAMAAAABQAAAEwAAABkAAAACQAAAGAAAAD/AAAAbAAAAAkAAABgAAAA9wAAAA0AAAAhAPAAAAAAAAAAAAAAAIA/AAAAAAAAAAAAAIA/AAAAAAAAAAAAAAAAAAAAAAAAAAAAAAAAAAAAAAAAAAAlAAAADAAAAAAAAIAoAAAADAAAAAUAAAAlAAAADAAAAAEAAAAYAAAADAAAAAAAAAASAAAADAAAAAEAAAAeAAAAGAAAAAkAAABgAAAAAAEAAG0AAAAlAAAADAAAAAEAAABUAAAAqAAAAAoAAABgAAAAUgAAAGwAAAABAAAA0XbJQasKyUEKAAAAYAAAAA8AAABMAAAAAAAAAAAAAAAAAAAA//////////9sAAAAUwDtAG4AZABpAGMAbwAgAFQAaQB0AHUAbABhAHIAAAAGAAAAAwAAAAcAAAAHAAAAAwAAAAUAAAAHAAAAAwAAAAUAAAADAAAABAAAAAcAAAADAAAABgAAAAQAAABLAAAAQAAAADAAAAAFAAAAIAAAAAEAAAABAAAAEAAAAAAAAAAAAAAAGAEAAIAAAAAAAAAAAAAAABgBAACAAAAAJQAAAAwAAAACAAAAJwAAABgAAAAFAAAAAAAAAP///wAAAAAAJQAAAAwAAAAFAAAATAAAAGQAAAAJAAAAcAAAAA4BAAB8AAAACQAAAHAAAAAGAQAADQAAACEA8AAAAAAAAAAAAAAAgD8AAAAAAAAAAAAAgD8AAAAAAAAAAAAAAAAAAAAAAAAAAAAAAAAAAAAAAAAAACUAAAAMAAAAAAAAgCgAAAAMAAAABQAAACUAAAAMAAAAAQAAABgAAAAMAAAAAAAAABIAAAAMAAAAAQAAABYAAAAMAAAAAAAAAFQAAABIAQAACgAAAHAAAAANAQAAfAAAAAEAAADRdslBqwrJQQoAAABwAAAAKgAAAEwAAAAEAAAACQAAAHAAAAAPAQAAfQAAAKAAAABGAGkAcgBtAGEAZABvACAAcABvAHIAOgAgAEUARABVAEEAUgBEAE8AIABBAEwARgBSAEUARABPACAAQQBQAFUARAAgAE0AQQBSAFQASQBOAEUAWgAGAAAAAwAAAAQAAAAJAAAABgAAAAcAAAAHAAAAAwAAAAcAAAAHAAAABAAAAAMAAAADAAAABgAAAAgAAAAIAAAABwAAAAcAAAAIAAAACQAAAAMAAAAHAAAABQAAAAYAAAAHAAAABgAAAAgAAAAJAAAAAwAAAAcAAAAGAAAACAAAAAgAAAADAAAACgAAAAcAAAAHAAAABQAAAAMAAAAIAAAABgAAAAYAAAAWAAAADAAAAAAAAAAlAAAADAAAAAIAAAAOAAAAFAAAAAAAAAAQAAAAFAAAAA==</Object>
  <Object Id="idInvalidSigLnImg">AQAAAGwAAAAAAAAAAAAAABcBAAB/AAAAAAAAAAAAAACMGwAAkQwAACBFTUYAAAEASB8AALAAAAAGAAAAAAAAAAAAAAAAAAAAVgUAAAADAABYAQAAwQAAAAAAAAAAAAAAAAAAAMA/BQDo8QIACgAAABAAAAAAAAAAAAAAAEsAAAAQAAAAAAAAAAUAAAAeAAAAGAAAAAAAAAAAAAAAGAEAAIAAAAAnAAAAGAAAAAEAAAAAAAAAAAAAAAAAAAAlAAAADAAAAAEAAABMAAAAZAAAAAAAAAAAAAAAFwEAAH8AAAAAAAAAAAAAABg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XAQAAfwAAAAAAAAAAAAAAGAEAAIAAAAAhAPAAAAAAAAAAAAAAAIA/AAAAAAAAAAAAAIA/AAAAAAAAAAAAAAAAAAAAAAAAAAAAAAAAAAAAAAAAAAAlAAAADAAAAAAAAIAoAAAADAAAAAEAAAAnAAAAGAAAAAEAAAAAAAAA8PDwAAAAAAAlAAAADAAAAAEAAABMAAAAZAAAAAAAAAAAAAAAFwEAAH8AAAAAAAAAAAAAABgBAACAAAAAIQDwAAAAAAAAAAAAAACAPwAAAAAAAAAAAACAPwAAAAAAAAAAAAAAAAAAAAAAAAAAAAAAAAAAAAAAAAAAJQAAAAwAAAAAAACAKAAAAAwAAAABAAAAJwAAABgAAAABAAAAAAAAAPDw8AAAAAAAJQAAAAwAAAABAAAATAAAAGQAAAAAAAAAAAAAABcBAAB/AAAAAAAAAAAAAAAYAQAAgAAAACEA8AAAAAAAAAAAAAAAgD8AAAAAAAAAAAAAgD8AAAAAAAAAAAAAAAAAAAAAAAAAAAAAAAAAAAAAAAAAACUAAAAMAAAAAAAAgCgAAAAMAAAAAQAAACcAAAAYAAAAAQAAAAAAAADw8PAAAAAAACUAAAAMAAAAAQAAAEwAAABkAAAAAAAAAAAAAAAXAQAAfwAAAAAAAAAAAAAAGAEAAIAAAAAhAPAAAAAAAAAAAAAAAIA/AAAAAAAAAAAAAIA/AAAAAAAAAAAAAAAAAAAAAAAAAAAAAAAAAAAAAAAAAAAlAAAADAAAAAAAAIAoAAAADAAAAAEAAAAnAAAAGAAAAAEAAAAAAAAA////AAAAAAAlAAAADAAAAAEAAABMAAAAZAAAAAAAAAAAAAAAFwEAAH8AAAAAAAAAAAAAABgBAACAAAAAIQDwAAAAAAAAAAAAAACAPwAAAAAAAAAAAACAPwAAAAAAAAAAAAAAAAAAAAAAAAAAAAAAAAAAAAAAAAAAJQAAAAwAAAAAAACAKAAAAAwAAAABAAAAJwAAABgAAAABAAAAAAAAAP///wAAAAAAJQAAAAwAAAABAAAATAAAAGQAAAAAAAAAAAAAABcBAAB/AAAAAAAAAAAAAAAY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rC4AAAAAcKDQcKDQcJDQ4WMShFrjFU1TJV1gECBAIDBAECBQoRKyZBowsTMQAAAAAAfqbJd6PIeqDCQFZ4JTd0Lk/HMVPSGy5uFiE4GypVJ0KnHjN9AAABAAAAAACcz+7S6ffb7fnC0t1haH0hMm8aLXIuT8ggOIwoRKslP58cK08AAAEAAAAAAMHg9P///////////+bm5k9SXjw/SzBRzTFU0y1NwSAyVzFGXwEBAgAA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2Pq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AZ2DH9fwAAAAAAAAAAAAAoEgAAAAAAAEAAAMD8fwAAwEamMf1/AAAeowzb/H8AAAQAAAAAAAAAwEamMf1/AAA5upxL9gAAAAAAAAAAAAAAIB/N2JsCAAAAAAAAmwIAAEgAAAAAAAAA2Khs2/x/AAAgo3Xb/H8AAODsQ9sAAAAAAQAAAAAAAAC2xGzb/H8AAAAApjH9fwAAAAAAAAAAAAAAAAAAAAAAAAAAAAAAAAAA9fK9ggxcAABwCwAAAAAAAHAgrtabAgAAiLycS/YAAAAAAAAAAAAAAAAAAAAAAAAAAAAAAAAAAAAAAAAAAAAAAOm7nEv2AAAAx3wM22R2AAgAAAAAJQAAAAwAAAABAAAAGAAAAAwAAAD/AAAAEgAAAAwAAAABAAAAHgAAABgAAAAiAAAABAAAAHIAAAARAAAAJQAAAAwAAAABAAAAVAAAAKgAAAAjAAAABAAAAHAAAAAQAAAAAQAAANF2yUGrCslBIwAAAAQAAAAPAAAATAAAAAAAAAAAAAAAAAAAAP//////////bAAAAEYAaQByAG0AYQAgAG4AbwAgAHYA4QBsAGkAZABhAAAABgAAAAMAAAAEAAAACQAAAAYAAAADAAAABwAAAAcAAAADAAAABQAAAAYAAAADAAAAAwAAAAcAAAAGAAAASwAAAEAAAAAwAAAABQAAACAAAAABAAAAAQAAABAAAAAAAAAAAAAAABgBAACAAAAAAAAAAAAAAAAYAQAAgAAAAFIAAABwAQAAAgAAABAAAAAHAAAAAAAAAAAAAAC8AgAAAAAAAAECAiJTAHkAcwB0AGUAbQAAAAAAAAAAAAAAAAAAAAAAAAAAAAAAAAAAAAAAAAAAAAAAAAAAAAAAAAAAAAAAAAAAAAAAAAAAAAAEAAA+AAAAUFamMf1/AAAJAAAAAAAAAAkAAABdBAAAhaIM2/x/AABGBwAAdAEAANEFAAAAAAAAGMmcS/YAAAAAAAAARgcAAHQBAADRBQAAAAAAAAAAAAAAAAAAAAAAAAAAAAAAAAAAIAcoLv1/AAAAAAAAAAAAAAAAAAAAAAAAyLAzLv1/AAAAAAAAAAAAAODHnEv2AAAA/v////////8AAAAAAAAAAAAAAAAAAAAA9Yy9ggxcAAC2ehQuAAAAAHl1IZGGBQAA0C251psCAABwIK7WmwIAAHDKnEv2AAAAAAAAAAAAAAAHAAAAAAAAAAAAAAAAAAAArMmcS2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P//AAAAAAEAAABAnI3bmwIAAAAAAAAAAAAAAQAAAAAAAABg463WmwIAADCDleObAgAAyheWBc2l1gECAAAAAAAAAABrotT8fwAAKGui1Px/AAADAAAAAAAAAKj6p9T8fwAAaP+n1Px/AAAgBygu/X8AAKC3v+ObAgAAAgAAAAAAAADIsDMu/X8AAAAAAAAAAAAAzkzLWGSFAAACAAAAAAAAAAAAAAAAAAAAAAAAAAAAAADV67qCDFwAAAAAAAAAAAAAaP+n1Px/AADg////AAAAAHAgrtabAgAAaKObS/YAAAAAAAAAAAAAAAYAAAAAAAAAAAAAAAAAAACMoptLZHYACAAAAAAlAAAADAAAAAMAAAAYAAAADAAAAAAAAAASAAAADAAAAAEAAAAWAAAADAAAAAgAAABUAAAAVAAAAAoAAAAnAAAAHgAAAEoAAAABAAAA0XbJQasKyU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NAAAARwAAACkAAAAzAAAAZQ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CAAAAAAAAAAAAAAAAAAAAKDRv+MAAIA/HDwA1AAAgD8AAIA/AACAP/7/////////YKubS/YAAACg0b/jAAAAAP////8AAAAAAAAAAAAAAAAIAAAAAAAAACAHKC79fwAAQKy/4wAAgD8cPADUAAAAAMiwMy79fwAAAAAAAAAAAABuTMtYZIUAAAAIAAAAAAAAAAAAAAAAAAAAAAAAAAAAAHXruoIMXAAAAAAAAAAAAACgBVPLAACAP/D///8AAAAAcCCu1psCAAAIpJtL9gAAAAAAAAAAAAAACQAAAAAAAAAAAAAAAAAAACyjm0tkdgAIAAAAACUAAAAMAAAABAAAABgAAAAMAAAAAAAAABIAAAAMAAAAAQAAAB4AAAAYAAAAKQAAADMAAACOAAAASAAAACUAAAAMAAAABAAAAFQAAACUAAAAKgAAADMAAACMAAAARwAAAAEAAADRdslBqwrJQSoAAAAzAAAADAAAAEwAAAAAAAAAAAAAAAAAAAD//////////2QAAABFAGQAdQBhAHIAZABvACAAQQBwAHUAZAAIAAAACQAAAAkAAAAIAAAABgAAAAkAAAAJAAAABAAAAAoAAAAJAAAACQAAAAkAAABLAAAAQAAAADAAAAAFAAAAIAAAAAEAAAABAAAAEAAAAAAAAAAAAAAAGAEAAIAAAAAAAAAAAAAAABgBAACAAAAAJQAAAAwAAAACAAAAJwAAABgAAAAFAAAAAAAAAP///wAAAAAAJQAAAAwAAAAFAAAATAAAAGQAAAAAAAAAUAAAABcBAAB8AAAAAAAAAFAAAAAYAQAALQAAACEA8AAAAAAAAAAAAAAAgD8AAAAAAAAAAAAAgD8AAAAAAAAAAAAAAAAAAAAAAAAAAAAAAAAAAAAAAAAAACUAAAAMAAAAAAAAgCgAAAAMAAAABQAAACcAAAAYAAAABQAAAAAAAAD///8AAAAAACUAAAAMAAAABQAAAEwAAABkAAAACQAAAFAAAAD/AAAAXAAAAAkAAABQAAAA9wAAAA0AAAAhAPAAAAAAAAAAAAAAAIA/AAAAAAAAAAAAAIA/AAAAAAAAAAAAAAAAAAAAAAAAAAAAAAAAAAAAAAAAAAAlAAAADAAAAAAAAIAoAAAADAAAAAUAAAAlAAAADAAAAAEAAAAYAAAADAAAAAAAAAASAAAADAAAAAEAAAAeAAAAGAAAAAkAAABQAAAAAAEAAF0AAAAlAAAADAAAAAEAAABUAAAAlAAAAAoAAABQAAAAVAAAAFwAAAABAAAA0XbJQasKyUEKAAAAUAAAAAwAAABMAAAAAAAAAAAAAAAAAAAA//////////9kAAAARQBkAHUAYQByAGQAbwAgAEEAcAB1AGQABgAAAAcAAAAHAAAABgAAAAQAAAAHAAAABwAAAAMAAAAHAAAABwAAAAcAAAAHAAAASwAAAEAAAAAwAAAABQAAACAAAAABAAAAAQAAABAAAAAAAAAAAAAAABgBAACAAAAAAAAAAAAAAAAYAQAAgAAAACUAAAAMAAAAAgAAACcAAAAYAAAABQAAAAAAAAD///8AAAAAACUAAAAMAAAABQAAAEwAAABkAAAACQAAAGAAAAD/AAAAbAAAAAkAAABgAAAA9wAAAA0AAAAhAPAAAAAAAAAAAAAAAIA/AAAAAAAAAAAAAIA/AAAAAAAAAAAAAAAAAAAAAAAAAAAAAAAAAAAAAAAAAAAlAAAADAAAAAAAAIAoAAAADAAAAAUAAAAlAAAADAAAAAEAAAAYAAAADAAAAAAAAAASAAAADAAAAAEAAAAeAAAAGAAAAAkAAABgAAAAAAEAAG0AAAAlAAAADAAAAAEAAABUAAAAqAAAAAoAAABgAAAAUgAAAGwAAAABAAAA0XbJQasKyUEKAAAAYAAAAA8AAABMAAAAAAAAAAAAAAAAAAAA//////////9sAAAAUwDtAG4AZABpAGMAbwAgAFQAaQB0AHUAbABhAHIAAAAGAAAAAwAAAAcAAAAHAAAAAwAAAAUAAAAHAAAAAwAAAAUAAAADAAAABAAAAAcAAAADAAAABgAAAAQAAABLAAAAQAAAADAAAAAFAAAAIAAAAAEAAAABAAAAEAAAAAAAAAAAAAAAGAEAAIAAAAAAAAAAAAAAABgBAACAAAAAJQAAAAwAAAACAAAAJwAAABgAAAAFAAAAAAAAAP///wAAAAAAJQAAAAwAAAAFAAAATAAAAGQAAAAJAAAAcAAAAA4BAAB8AAAACQAAAHAAAAAGAQAADQAAACEA8AAAAAAAAAAAAAAAgD8AAAAAAAAAAAAAgD8AAAAAAAAAAAAAAAAAAAAAAAAAAAAAAAAAAAAAAAAAACUAAAAMAAAAAAAAgCgAAAAMAAAABQAAACUAAAAMAAAAAQAAABgAAAAMAAAAAAAAABIAAAAMAAAAAQAAABYAAAAMAAAAAAAAAFQAAABIAQAACgAAAHAAAAANAQAAfAAAAAEAAADRdslBqwrJQQoAAABwAAAAKgAAAEwAAAAEAAAACQAAAHAAAAAPAQAAfQAAAKAAAABGAGkAcgBtAGEAZABvACAAcABvAHIAOgAgAEUARABVAEEAUgBEAE8AIABBAEwARgBSAEUARABPACAAQQBQAFUARAAgAE0AQQBSAFQASQBOAEUAWgAGAAAAAwAAAAQAAAAJAAAABgAAAAcAAAAHAAAAAwAAAAcAAAAHAAAABAAAAAMAAAADAAAABgAAAAgAAAAIAAAABwAAAAcAAAAIAAAACQAAAAMAAAAHAAAABQAAAAYAAAAHAAAABgAAAAgAAAAJAAAAAwAAAAcAAAAGAAAACAAAAAgAAAADAAAACgAAAAcAAAAHAAAABQAAAAMAAAAIAAAABgAAAAYAAAAWAAAADAAAAAAAAAAlAAAADAAAAAIAAAAOAAAAFAAAAAAAAAAQAAAAFAAAAA==</Object>
</Signature>
</file>

<file path=_xmlsignatures/sig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JhdR5zg3vzxQBJdgSs6jHnxrm/ww20jqnMU8U2nwl/Q=</DigestValue>
    </Reference>
    <Reference Type="http://www.w3.org/2000/09/xmldsig#Object" URI="#idOfficeObject">
      <DigestMethod Algorithm="http://www.w3.org/2001/04/xmlenc#sha256"/>
      <DigestValue>5YqXFl9p8OTuEZQpgutEHfwVLtx02VFULc/KZHOPnWM=</DigestValue>
    </Reference>
    <Reference Type="http://uri.etsi.org/01903#SignedProperties" URI="#idSignedProperties">
      <Transforms>
        <Transform Algorithm="http://www.w3.org/TR/2001/REC-xml-c14n-20010315"/>
      </Transforms>
      <DigestMethod Algorithm="http://www.w3.org/2001/04/xmlenc#sha256"/>
      <DigestValue>6ntRG3if7d5rvSRjOXibp1JYOp/KqYJPJrW5O6Zb5FE=</DigestValue>
    </Reference>
    <Reference Type="http://www.w3.org/2000/09/xmldsig#Object" URI="#idValidSigLnImg">
      <DigestMethod Algorithm="http://www.w3.org/2001/04/xmlenc#sha256"/>
      <DigestValue>us9NwjHSBesaYUkB1GCqtQEfTU3LFS77idEelxMX+rg=</DigestValue>
    </Reference>
    <Reference Type="http://www.w3.org/2000/09/xmldsig#Object" URI="#idInvalidSigLnImg">
      <DigestMethod Algorithm="http://www.w3.org/2001/04/xmlenc#sha256"/>
      <DigestValue>5h7xLKJt21daZCLd+/xPIGZBTfd/5aBeCdCdRMBF++w=</DigestValue>
    </Reference>
  </SignedInfo>
  <SignatureValue>IETUh6d8y2RYBAIEow9bKDEgHgVbn8wsxex8s931eXPwm3d6Ne2O6Vf0f9WSzQqbdETt6+54B+P8
8pmtXQWSqbfba70QBDx+ghHho0uZ/FZNMbN281w1+MXIaPdTQWDyFEggGJFBWsFyFjNT2NY2N92A
ZqucPyALs8rgOhnBJJaQpptKf1RP9KpidzsJgVbhukMOOF5k89gv05XXmxYrX2fkFd8GBj5wjC+Z
ZpsqAN+hcDcpwTPuWlsM+9zt3FhfY2CdSi+RPOHALJt204dJpLKN6QX/cNAZhjI9A2cCQHtz+B/9
gblCndgWregCB3bEtFnbWbgROALS3YMtkO+YTQ==</SignatureValue>
  <KeyInfo>
    <X509Data>
      <X509Certificate>MIIICDCCBfCgAwIBAgIIQpSEuVXVyvAwDQYJKoZIhvcNAQELBQAwWzEXMBUGA1UEBRMOUlVDIDgwMDUwMTcyLTExGjAYBgNVBAMTEUNBLURPQ1VNRU5UQSBTLkEuMRcwFQYDVQQKEw5ET0NVTUVOVEEgUy5BLjELMAkGA1UEBhMCUFkwHhcNMTkwODEzMTQwODAzWhcNMjEwODEyMTQxODAzWjCBpTELMAkGA1UEBhMCUFkxFTATBgNVBAQMDFNFR09WSUEgVkVSQTESMBAGA1UEBRMJQ0kxMjg4ODg4MRgwFgYDVQQqDA9HVVNUQVZPIExPUkVOWk8xFzAVBgNVBAoMDlBFUlNPTkEgRklTSUNBMREwDwYDVQQLDAhGSVJNQSBGMjElMCMGA1UEAwwcR1VTVEFWTyBMT1JFTlpPIFNFR09WSUEgVkVSQTCCASIwDQYJKoZIhvcNAQEBBQADggEPADCCAQoCggEBALDjxsV0+QRILYutJT/VOl56jdgfe5iOteMkNH9WB+NLrmaHLYPNAvQFFN+GCDI6RNFVOVwVM7TPTH1kANzGUkt8TwSrmh6YD7+IZSkLabMhhSeAO366SMAb42Yl4eY8zOo1F2nX9ij4qtPre+YUmgTtnHXAh/vmzwaXZZ/6B3pa0o9tVMmq9DZQmlqTfa77uhXKqhkq0qkxL2f+wf6v3PgZRTLEswH/wEz+qbCZop4okbesh3oGO4YGLr7ApoWnx+NZ0l9nX/sl/2YcqKPkg//VmUxN74rXOnsaeLbbQZZx1dQJa110bdJqQrh1HCWqkmkG3UnBL8G1iU969lAeu10CAwEAAaOCA4MwggN/MAwGA1UdEwEB/wQCMAAwDgYDVR0PAQH/BAQDAgXgMCoGA1UdJQEB/wQgMB4GCCsGAQUFBwMBBggrBgEFBQcDAgYIKwYBBQUHAwQwHQYDVR0OBBYEFAD6vHcdvAzpiz7Vl929hGlgT/TQMIGWBggrBgEFBQcBAQSBiTCBhjA5BggrBgEFBQcwAYYtaHR0cD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gGA1UdEQQhMB+BHWd1c3Rhdm8uc2Vnb3ZpYUBhdmFsb24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VgW7j01O3WmDeULO7lgR6qkQXr4koHeWcBNp9nUgXxBZCFIM7aCyYHOT4HIqIcmtShxRjgAqorqyH3H7lqhAJdVdcmHdiz/7/rP/9v0Adk3vFtGauBhBYexIeipl2VzwGUQ3syMkkNWqhy8Tk8g7SkFsOMp6f0TN8vWIVW+hxg5v8ODukHmfXFyDLrkGFxGc+2LT64jPBfEnUgrSrMwwTT2H7OLJzNDQbTAa2l5Tn6rLCsnw+DwvaosIDMsdVxZ1ngVP8kb/uU/71dEhx7qqzmZweO3OS5q2cW2bPznopoqUWaSpMNYhkh5WNAiXbfcdKYV47WRtA7rBUqPlFCpJ9khvA/R4iC8Qgo6Uywgbu72Vr0PQdBbrAfzVfTo+umY+B127ZcXXcM/Dn9vHrVvK819QOrDN4+nZeqQbVqUncw4ZMtbziDsNAHeK5hPE47PbncjD5nHEIZtsI8hoqXb8tiPstduYkyvt6HBKRtaDm5abUFRA3bFojXB7yvvEUXSZgAOfVw67UBCEnPKyrnUEuUb4v2aTXAzA6Mbbirl8+oS24qbRFls6dkrQuqACB56WlzOGihc9axzHb9oeTKwAlta2sIjS2q3n3zXEPA6HPqxJqbrFZtL73MX7mVjR6SpmWHIOceNbhJrQfBcrDGcdy0vyESJzRRE8eZcUIRmrFy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SvtLgLHWwOe2+41fuNrh9MPG5Bh3+j+tOUplp0lR7Bs=</DigestValue>
      </Reference>
      <Reference URI="/xl/calcChain.xml?ContentType=application/vnd.openxmlformats-officedocument.spreadsheetml.calcChain+xml">
        <DigestMethod Algorithm="http://www.w3.org/2001/04/xmlenc#sha256"/>
        <DigestValue>INkYIXtI18jBPMUiSjVU1NrfwX9hotmJh+PNPJ5sYXU=</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YHVu9mfH7V1ojJZZGe0raSx5xHTqsPuldcEKZklKsN8=</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NDHryyRw2/2xJsOGZEuAA7rEd4ek0qf+xIJ1ZL2G9lA=</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NDHryyRw2/2xJsOGZEuAA7rEd4ek0qf+xIJ1ZL2G9lA=</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NDHryyRw2/2xJsOGZEuAA7rEd4ek0qf+xIJ1ZL2G9lA=</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NDHryyRw2/2xJsOGZEuAA7rEd4ek0qf+xIJ1ZL2G9lA=</DigestValue>
      </Reference>
      <Reference URI="/xl/drawings/vmlDrawing1.vml?ContentType=application/vnd.openxmlformats-officedocument.vmlDrawing">
        <DigestMethod Algorithm="http://www.w3.org/2001/04/xmlenc#sha256"/>
        <DigestValue>+Nbxv9nsu81Z9e+dY7JQcIS1caz0XrFsq4uP//Px8Cs=</DigestValue>
      </Reference>
      <Reference URI="/xl/drawings/vmlDrawing2.vml?ContentType=application/vnd.openxmlformats-officedocument.vmlDrawing">
        <DigestMethod Algorithm="http://www.w3.org/2001/04/xmlenc#sha256"/>
        <DigestValue>vq/YzAph6mYL7NzdcC34FtbQNRh4RXduCXCnjav0//4=</DigestValue>
      </Reference>
      <Reference URI="/xl/drawings/vmlDrawing3.vml?ContentType=application/vnd.openxmlformats-officedocument.vmlDrawing">
        <DigestMethod Algorithm="http://www.w3.org/2001/04/xmlenc#sha256"/>
        <DigestValue>chBZERYigy9Hxbrh6iK+6XvRY0Up9YKd0U8q31RIgSg=</DigestValue>
      </Reference>
      <Reference URI="/xl/drawings/vmlDrawing4.vml?ContentType=application/vnd.openxmlformats-officedocument.vmlDrawing">
        <DigestMethod Algorithm="http://www.w3.org/2001/04/xmlenc#sha256"/>
        <DigestValue>pdGjmwW0jl0kR9RIS2I9rVNzSv9rR5tGQ7WaZ2e8ti8=</DigestValue>
      </Reference>
      <Reference URI="/xl/drawings/vmlDrawing5.vml?ContentType=application/vnd.openxmlformats-officedocument.vmlDrawing">
        <DigestMethod Algorithm="http://www.w3.org/2001/04/xmlenc#sha256"/>
        <DigestValue>gy/k05+TNJWYqZ0UGeBU+7AyJwvRjkTqkBFVLWXRTk0=</DigestValue>
      </Reference>
      <Reference URI="/xl/media/image1.emf?ContentType=image/x-emf">
        <DigestMethod Algorithm="http://www.w3.org/2001/04/xmlenc#sha256"/>
        <DigestValue>2hCW5SZ0Ck98CNkRp4vDylcSAyh2GdWIJdLZ8Rd9X3I=</DigestValue>
      </Reference>
      <Reference URI="/xl/media/image2.emf?ContentType=image/x-emf">
        <DigestMethod Algorithm="http://www.w3.org/2001/04/xmlenc#sha256"/>
        <DigestValue>atxvfXUwZvAKE4hf/APpjogBRg8V5zoJCIwfgXilW98=</DigestValue>
      </Reference>
      <Reference URI="/xl/media/image3.emf?ContentType=image/x-emf">
        <DigestMethod Algorithm="http://www.w3.org/2001/04/xmlenc#sha256"/>
        <DigestValue>mrpZiCxo60XyjW+WJKOnrfZHW2qxb84nfy1+fZjwBNw=</DigestValue>
      </Reference>
      <Reference URI="/xl/media/image4.emf?ContentType=image/x-emf">
        <DigestMethod Algorithm="http://www.w3.org/2001/04/xmlenc#sha256"/>
        <DigestValue>WFXdQ2i6Of9/FPY/NwOR0oU8dYj9WHpuBIb6I2G+nCo=</DigestValue>
      </Reference>
      <Reference URI="/xl/media/image5.emf?ContentType=image/x-emf">
        <DigestMethod Algorithm="http://www.w3.org/2001/04/xmlenc#sha256"/>
        <DigestValue>KoddZipihLM/l8LIWVJfvdmQzMq4d2o9bq+P+mb565Y=</DigestValue>
      </Reference>
      <Reference URI="/xl/printerSettings/printerSettings1.bin?ContentType=application/vnd.openxmlformats-officedocument.spreadsheetml.printerSettings">
        <DigestMethod Algorithm="http://www.w3.org/2001/04/xmlenc#sha256"/>
        <DigestValue>dt8BdYI5fMeeneKWUaFl8jaOh5pFlNeu45kOQv+Q/m8=</DigestValue>
      </Reference>
      <Reference URI="/xl/printerSettings/printerSettings2.bin?ContentType=application/vnd.openxmlformats-officedocument.spreadsheetml.printerSettings">
        <DigestMethod Algorithm="http://www.w3.org/2001/04/xmlenc#sha256"/>
        <DigestValue>3pBi6FITi/De4ff8Wg40hkTCdgasRUVf3anQypj6Th4=</DigestValue>
      </Reference>
      <Reference URI="/xl/printerSettings/printerSettings3.bin?ContentType=application/vnd.openxmlformats-officedocument.spreadsheetml.printerSettings">
        <DigestMethod Algorithm="http://www.w3.org/2001/04/xmlenc#sha256"/>
        <DigestValue>FLifMMW5UlLOUkpcqJGjhMbaevjgUnUQwEEg5oUA/N4=</DigestValue>
      </Reference>
      <Reference URI="/xl/printerSettings/printerSettings4.bin?ContentType=application/vnd.openxmlformats-officedocument.spreadsheetml.printerSettings">
        <DigestMethod Algorithm="http://www.w3.org/2001/04/xmlenc#sha256"/>
        <DigestValue>ezNSni1satayRc1lFeeqynU3lzaorj+UYbh9x7Q5sc8=</DigestValue>
      </Reference>
      <Reference URI="/xl/printerSettings/printerSettings5.bin?ContentType=application/vnd.openxmlformats-officedocument.spreadsheetml.printerSettings">
        <DigestMethod Algorithm="http://www.w3.org/2001/04/xmlenc#sha256"/>
        <DigestValue>s6l80irlBTW+uFk7nR5c7WcaDa2jSh3MPBgl0IjaDO0=</DigestValue>
      </Reference>
      <Reference URI="/xl/sharedStrings.xml?ContentType=application/vnd.openxmlformats-officedocument.spreadsheetml.sharedStrings+xml">
        <DigestMethod Algorithm="http://www.w3.org/2001/04/xmlenc#sha256"/>
        <DigestValue>YVlwFhCn92tdArJ3ZPvc93iCkvKu/OUP8HTpRU9eIuc=</DigestValue>
      </Reference>
      <Reference URI="/xl/styles.xml?ContentType=application/vnd.openxmlformats-officedocument.spreadsheetml.styles+xml">
        <DigestMethod Algorithm="http://www.w3.org/2001/04/xmlenc#sha256"/>
        <DigestValue>dZ5VNLEx4FN1bhWn3JKY3Hy18CafniZSPuUCdpsGYjI=</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05nu4e0PkJ4vhUES3s72LqjoLcMkvRf0BeeuYjDiOeI=</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G4fB2Vrf8KyAdhLiBGuydKBfDiUZuOfhnVshmpN+Exk=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b1MQUVCmhQXYdYToMKZKh+xcYDt+Yv6QIM5V/T7KSB4=</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+HgIlm2f9sImN3omI6NYS6yIDYlgItRv8EHKKdBMY/Q=</DigestValue>
      </Reference>
      <Reference URI="/xl/worksheets/sheet1.xml?ContentType=application/vnd.openxmlformats-officedocument.spreadsheetml.worksheet+xml">
        <DigestMethod Algorithm="http://www.w3.org/2001/04/xmlenc#sha256"/>
        <DigestValue>u397y9UwhCBPjH7z1vvLdORzPLdmKaNBRwAkg04H25s=</DigestValue>
      </Reference>
      <Reference URI="/xl/worksheets/sheet2.xml?ContentType=application/vnd.openxmlformats-officedocument.spreadsheetml.worksheet+xml">
        <DigestMethod Algorithm="http://www.w3.org/2001/04/xmlenc#sha256"/>
        <DigestValue>hJR2a/lHrFKGZMWIi+zqnwN5C/fkZybiJO8TFVElzTA=</DigestValue>
      </Reference>
      <Reference URI="/xl/worksheets/sheet3.xml?ContentType=application/vnd.openxmlformats-officedocument.spreadsheetml.worksheet+xml">
        <DigestMethod Algorithm="http://www.w3.org/2001/04/xmlenc#sha256"/>
        <DigestValue>e9sIHh8YIo9iREk72BYS7DVHouvpXoskYy0OIEtjyQo=</DigestValue>
      </Reference>
      <Reference URI="/xl/worksheets/sheet4.xml?ContentType=application/vnd.openxmlformats-officedocument.spreadsheetml.worksheet+xml">
        <DigestMethod Algorithm="http://www.w3.org/2001/04/xmlenc#sha256"/>
        <DigestValue>LDGW3mvFtmn4br9lge7j8J+SmoRnzilscUPV6oIiRGk=</DigestValue>
      </Reference>
      <Reference URI="/xl/worksheets/sheet5.xml?ContentType=application/vnd.openxmlformats-officedocument.spreadsheetml.worksheet+xml">
        <DigestMethod Algorithm="http://www.w3.org/2001/04/xmlenc#sha256"/>
        <DigestValue>o5o/V2TurTQgc3MD5ykAda628CndraiqNHDNt/anYsQ=</DigestValue>
      </Reference>
    </Manifest>
    <SignatureProperties>
      <SignatureProperty Id="idSignatureTime" Target="#idPackageSignature">
        <mdssi:SignatureTime xmlns:mdssi="http://schemas.openxmlformats.org/package/2006/digital-signature">
          <mdssi:Format>YYYY-MM-DDThh:mm:ssTZD</mdssi:Format>
          <mdssi:Value>2020-11-13T18:51:46Z</mdssi:Value>
        </mdssi:SignatureTime>
      </SignatureProperty>
    </SignatureProperties>
  </Object>
  <Object Id="idOfficeObject">
    <SignatureProperties>
      <SignatureProperty Id="idOfficeV1Details" Target="#idPackageSignature">
        <SignatureInfoV1 xmlns="http://schemas.microsoft.com/office/2006/digsig">
          <SetupID>{38AECF1A-0D6A-4173-85F8-8B45FFD42B9E}</SetupID>
          <SignatureText>Gustavo Segovia</SignatureText>
          <SignatureImage/>
          <SignatureComments/>
          <WindowsVersion>10.0</WindowsVersion>
          <OfficeVersion>16.0.10367/14</OfficeVersion>
          <ApplicationVersion>16.0.10367</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2020-11-13T18:51:46Z</xd:SigningTime>
          <xd:SigningCertificate>
            <xd:Cert>
              <xd:CertDigest>
                <DigestMethod Algorithm="http://www.w3.org/2001/04/xmlenc#sha256"/>
                <DigestValue>8ruPGFunQVE5OrF2ojjQg6DC38jBx7b19x9dqMgnGkw=</DigestValue>
              </xd:CertDigest>
              <xd:IssuerSerial>
                <X509IssuerName>C=PY, O=DOCUMENTA S.A., CN=CA-DOCUMENTA S.A., SERIALNUMBER=RUC 80050172-1</X509IssuerName>
                <X509SerialNumber>4797605434600311536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A4BAAB/AAAAAAAAAAAAAACpGgAAkQwAACBFTUYAAAEAyBsAAKoAAAAGAAAAAAAAAAAAAAAAAAAAVgUAAAADAABYAQAAwQAAAAAAAAAAAAAAAAAAAMA/BQDo8QIACgAAABAAAAAAAAAAAAAAAEsAAAAQAAAAAAAAAAUAAAAeAAAAGAAAAAAAAAAAAAAADwEAAIAAAAAnAAAAGAAAAAEAAAAAAAAAAAAAAAAAAAAlAAAADAAAAAEAAABMAAAAZAAAAAAAAAAAAAAADgEAAH8AAAAAAAAAAAAAAA8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OAQAAfwAAAAAAAAAAAAAADwEAAIAAAAAhAPAAAAAAAAAAAAAAAIA/AAAAAAAAAAAAAIA/AAAAAAAAAAAAAAAAAAAAAAAAAAAAAAAAAAAAAAAAAAAlAAAADAAAAAAAAIAoAAAADAAAAAEAAAAnAAAAGAAAAAEAAAAAAAAA8PDwAAAAAAAlAAAADAAAAAEAAABMAAAAZAAAAAAAAAAAAAAADgEAAH8AAAAAAAAAAAAAAA8BAACAAAAAIQDwAAAAAAAAAAAAAACAPwAAAAAAAAAAAACAPwAAAAAAAAAAAAAAAAAAAAAAAAAAAAAAAAAAAAAAAAAAJQAAAAwAAAAAAACAKAAAAAwAAAABAAAAJwAAABgAAAABAAAAAAAAAPDw8AAAAAAAJQAAAAwAAAABAAAATAAAAGQAAAAAAAAAAAAAAA4BAAB/AAAAAAAAAAAAAAAPAQAAgAAAACEA8AAAAAAAAAAAAAAAgD8AAAAAAAAAAAAAgD8AAAAAAAAAAAAAAAAAAAAAAAAAAAAAAAAAAAAAAAAAACUAAAAMAAAAAAAAgCgAAAAMAAAAAQAAACcAAAAYAAAAAQAAAAAAAADw8PAAAAAAACUAAAAMAAAAAQAAAEwAAABkAAAAAAAAAAAAAAAOAQAAfwAAAAAAAAAAAAAADwEAAIAAAAAhAPAAAAAAAAAAAAAAAIA/AAAAAAAAAAAAAIA/AAAAAAAAAAAAAAAAAAAAAAAAAAAAAAAAAAAAAAAAAAAlAAAADAAAAAAAAIAoAAAADAAAAAEAAAAnAAAAGAAAAAEAAAAAAAAA////AAAAAAAlAAAADAAAAAEAAABMAAAAZAAAAAAAAAAAAAAADgEAAH8AAAAAAAAAAAAAAA8BAACAAAAAIQDwAAAAAAAAAAAAAACAPwAAAAAAAAAAAACAPwAAAAAAAAAAAAAAAAAAAAAAAAAAAAAAAAAAAAAAAAAAJQAAAAwAAAAAAACAKAAAAAwAAAABAAAAJwAAABgAAAABAAAAAAAAAP///wAAAAAAJQAAAAwAAAABAAAATAAAAGQAAAAAAAAAAAAAAA4BAAB/AAAAAAAAAAAAAAAP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BnYMf1/AAAAAAAAAAAAACgSAAAAAAAAQAAAwPx/AADARqYx/X8AAB6jDNv8fwAABAAAAAAAAADARqYx/X8AADm6nEv2AAAAAAAAAAAAAAAgH83YmwIAAAAAAACbAgAASAAAAAAAAADYqGzb/H8AACCjddv8fwAA4OxD2wAAAAABAAAAAAAAALbEbNv8fwAAAACmMf1/AAAAAAAAAAAAAAAAAAAAAAAAAAAAAAAAAAD18r2CDFwAAHALAAAAAAAAcCCu1psCAACIvJxL9gAAAAAAAAAAAAAAAAAAAAAAAAAAAAAAAAAAAAAAAAAAAAAA6bucS/YAAADHfAzbZHYACAAAAAAlAAAADAAAAAEAAAAYAAAADAAAAAAAAAASAAAADAAAAAEAAAAeAAAAGAAAAL0AAAAEAAAA9wAAABEAAAAlAAAADAAAAAEAAABUAAAAiAAAAL4AAAAEAAAA9QAAABAAAAABAAAA0XbJQasKyUG+AAAABAAAAAoAAABMAAAAAAAAAAAAAAAAAAAA//////////9gAAAAMQAzAC8AMQAxAC8AMgAwADIAMAAGAAAABgAAAAQAAAAGAAAABgAAAAQAAAAGAAAABgAAAAYAAAAGAAAASwAAAEAAAAAwAAAABQAAACAAAAABAAAAAQAAABAAAAAAAAAAAAAAAA8BAACAAAAAAAAAAAAAAAAPAQAAgAAAAFIAAABwAQAAAgAAABAAAAAHAAAAAAAAAAAAAAC8AgAAAAAAAAECAiJTAHkAcwB0AGUAbQAAAAAAAAAAAAAAAAAAAAAAAAAAAAAAAAAAAAAAAAAAAAAAAAAAAAAAAAAAAAAAAAAAAAAAAAAAAAAEAAA+AAAAUFamMf1/AAAJAAAAAAAAAAkAAABdBAAAhaIM2/x/AABGBwAAdAEAANEFAAAAAAAAGMmcS/YAAAAAAAAARgcAAHQBAADRBQAAAAAAAAAAAAAAAAAAAAAAAAAAAAAAAAAAIAcoLv1/AAAAAAAAAAAAAAAAAAAAAAAAyLAzLv1/AAAAAAAAAAAAAODHnEv2AAAA/v////////8AAAAAAAAAAAAAAAAAAAAA9Yy9ggxcAAC2ehQuAAAAAHl1IZGGBQAA0C251psCAABwIK7WmwIAAHDKnEv2AAAAAAAAAAAAAAAHAAAAAAAAAAAAAAAAAAAArMmcS2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P//AAAAAAEAAABAnI3bmwIAAAAAAAAAAAAAAQAAAAAAAABg463WmwIAADCDleObAgAAyheWBc2l1gECAAAAAAAAAABrotT8fwAAKGui1Px/AAADAAAAAAAAAKj6p9T8fwAAaP+n1Px/AAAgBygu/X8AAKC3v+ObAgAAAgAAAAAAAADIsDMu/X8AAAAAAAAAAAAAzkzLWGSFAAACAAAAAAAAAAAAAAAAAAAAAAAAAAAAAADV67qCDFwAAAAAAAAAAAAAaP+n1Px/AADg////AAAAAHAgrtabAgAAaKObS/YAAAAAAAAAAAAAAAYAAAAAAAAAAAAAAAAAAACMoptLZHYACAAAAAAlAAAADAAAAAMAAAAYAAAADAAAAAAAAAASAAAADAAAAAEAAAAWAAAADAAAAAgAAABUAAAAVAAAAAoAAAAnAAAAHgAAAEoAAAABAAAA0XbJQasKyUEKAAAASwAAAAEAAABMAAAABAAAAAkAAAAnAAAAIAAAAEsAAABQAAAAWAAg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eAAAARwAAACkAAAAzAAAAdg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CAAAAAAAAAAAAAAAAAAAAKDRv+MAAIA/HDwA1AAAgD8AAIA/AACAP/7/////////YKubS/YAAACg0b/jAAAAAP////8AAAAAAAAAAAAAAAAIAAAAAAAAACAHKC79fwAAQKy/4wAAgD8cPADUAAAAAMiwMy79fwAAAAAAAAAAAABuTMtYZIUAAAAIAAAAAAAAAAAAAAAAAAAAAAAAAAAAAHXruoIMXAAAAAAAAAAAAACgBVPLAACAP/D///8AAAAAcCCu1psCAAAIpJtL9gAAAAAAAAAAAAAACQAAAAAAAAAAAAAAAAAAACyjm0tkdgAIAAAAACUAAAAMAAAABAAAABgAAAAMAAAAAAAAABIAAAAMAAAAAQAAAB4AAAAYAAAAKQAAADMAAACfAAAASAAAACUAAAAMAAAABAAAAFQAAACoAAAAKgAAADMAAACdAAAARwAAAAEAAADRdslBqwrJQSoAAAAzAAAADwAAAEwAAAAAAAAAAAAAAAAAAAD//////////2wAAABHAHUAcwB0AGEAdgBvACAAUwBlAGcAbwB2AGkAYQAAAAsAAAAJAAAABwAAAAUAAAAIAAAACAAAAAkAAAAEAAAACQAAAAgAAAAJAAAACQAAAAgAAAAEAAAACAAAAEsAAABAAAAAMAAAAAUAAAAgAAAAAQAAAAEAAAAQAAAAAAAAAAAAAAAPAQAAgAAAAAAAAAAAAAAADwEAAIAAAAAlAAAADAAAAAIAAAAnAAAAGAAAAAUAAAAAAAAA////AAAAAAAlAAAADAAAAAUAAABMAAAAZAAAAAAAAABQAAAADgEAAHwAAAAAAAAAUAAAAA8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CoAAAACgAAAFAAAABeAAAAXAAAAAEAAADRdslBqwrJQQoAAABQAAAADwAAAEwAAAAAAAAAAAAAAAAAAAD//////////2wAAABHAHUAcwB0AGEAdgBvACAAUwBlAGcAbwB2AGkAYQAAAAgAAAAHAAAABQAAAAQAAAAGAAAABQAAAAcAAAADAAAABgAAAAYAAAAHAAAABwAAAAUAAAADAAAABgAAAEsAAABAAAAAMAAAAAUAAAAgAAAAAQAAAAEAAAAQAAAAAAAAAAAAAAAPAQAAgAAAAAAAAAAAAAAADwEAAIAAAAAlAAAADAAAAAIAAAAnAAAAGAAAAAUAAAAAAAAA////AAAAAAAlAAAADAAAAAUAAABMAAAAZAAAAAkAAABgAAAA/wAAAGwAAAAJAAAAYAAAAPcAAAANAAAAIQDwAAAAAAAAAAAAAACAPwAAAAAAAAAAAACAPwAAAAAAAAAAAAAAAAAAAAAAAAAAAAAAAAAAAAAAAAAAJQAAAAwAAAAAAACAKAAAAAwAAAAFAAAAJQAAAAwAAAABAAAAGAAAAAwAAAAAAAAAEgAAAAwAAAABAAAAHgAAABgAAAAJAAAAYAAAAAABAABtAAAAJQAAAAwAAAABAAAAVAAAAKAAAAAKAAAAYAAAAFUAAABsAAAAAQAAANF2yUGrCslBCgAAAGAAAAAOAAAATAAAAAAAAAAAAAAAAAAAAP//////////aAAAAFYAaQBjAGUAcAByAGUAcwBpAGQAZQBuAHQAZQAHAAAAAwAAAAUAAAAGAAAABwAAAAQAAAAGAAAABQAAAAMAAAAHAAAABgAAAAcAAAAEAAAABgAAAEsAAABAAAAAMAAAAAUAAAAgAAAAAQAAAAEAAAAQAAAAAAAAAAAAAAAPAQAAgAAAAAAAAAAAAAAADwEAAIAAAAAlAAAADAAAAAIAAAAnAAAAGAAAAAUAAAAAAAAA////AAAAAAAlAAAADAAAAAUAAABMAAAAZAAAAAkAAABwAAAABQEAAHwAAAAJAAAAcAAAAP0AAAANAAAAIQDwAAAAAAAAAAAAAACAPwAAAAAAAAAAAACAPwAAAAAAAAAAAAAAAAAAAAAAAAAAAAAAAAAAAAAAAAAAJQAAAAwAAAAAAACAKAAAAAwAAAAFAAAAJQAAAAwAAAABAAAAGAAAAAwAAAAAAAAAEgAAAAwAAAABAAAAFgAAAAwAAAAAAAAAVAAAAEQBAAAKAAAAcAAAAAQBAAB8AAAAAQAAANF2yUGrCslBCgAAAHAAAAApAAAATAAAAAQAAAAJAAAAcAAAAAYBAAB9AAAAoAAAAEYAaQByAG0AYQBkAG8AIABwAG8AcgA6ACAARwBVAFMAVABBAFYATwAgAEwATwBSAEUATgBaAE8AIABTAEUARwBPAFYASQBBACAAVgBFAFIAQQAAAAYAAAADAAAABAAAAAkAAAAGAAAABwAAAAcAAAADAAAABwAAAAcAAAAEAAAAAwAAAAMAAAAIAAAACAAAAAYAAAAFAAAABwAAAAcAAAAJAAAAAwAAAAUAAAAJAAAABwAAAAYAAAAIAAAABgAAAAkAAAADAAAABgAAAAYAAAAIAAAACQAAAAcAAAADAAAABwAAAAMAAAAHAAAABgAAAAcAAAAHAAAAFgAAAAwAAAAAAAAAJQAAAAwAAAACAAAADgAAABQAAAAAAAAAEAAAABQAAAA=</Object>
  <Object Id="idInvalidSigLnImg">AQAAAGwAAAAAAAAAAAAAAA4BAAB/AAAAAAAAAAAAAACpGgAAkQwAACBFTUYAAAEAZB8AALAAAAAGAAAAAAAAAAAAAAAAAAAAVgUAAAADAABYAQAAwQAAAAAAAAAAAAAAAAAAAMA/BQDo8QIACgAAABAAAAAAAAAAAAAAAEsAAAAQAAAAAAAAAAUAAAAeAAAAGAAAAAAAAAAAAAAADwEAAIAAAAAnAAAAGAAAAAEAAAAAAAAAAAAAAAAAAAAlAAAADAAAAAEAAABMAAAAZAAAAAAAAAAAAAAADgEAAH8AAAAAAAAAAAAAAA8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OAQAAfwAAAAAAAAAAAAAADwEAAIAAAAAhAPAAAAAAAAAAAAAAAIA/AAAAAAAAAAAAAIA/AAAAAAAAAAAAAAAAAAAAAAAAAAAAAAAAAAAAAAAAAAAlAAAADAAAAAAAAIAoAAAADAAAAAEAAAAnAAAAGAAAAAEAAAAAAAAA8PDwAAAAAAAlAAAADAAAAAEAAABMAAAAZAAAAAAAAAAAAAAADgEAAH8AAAAAAAAAAAAAAA8BAACAAAAAIQDwAAAAAAAAAAAAAACAPwAAAAAAAAAAAACAPwAAAAAAAAAAAAAAAAAAAAAAAAAAAAAAAAAAAAAAAAAAJQAAAAwAAAAAAACAKAAAAAwAAAABAAAAJwAAABgAAAABAAAAAAAAAPDw8AAAAAAAJQAAAAwAAAABAAAATAAAAGQAAAAAAAAAAAAAAA4BAAB/AAAAAAAAAAAAAAAPAQAAgAAAACEA8AAAAAAAAAAAAAAAgD8AAAAAAAAAAAAAgD8AAAAAAAAAAAAAAAAAAAAAAAAAAAAAAAAAAAAAAAAAACUAAAAMAAAAAAAAgCgAAAAMAAAAAQAAACcAAAAYAAAAAQAAAAAAAADw8PAAAAAAACUAAAAMAAAAAQAAAEwAAABkAAAAAAAAAAAAAAAOAQAAfwAAAAAAAAAAAAAADwEAAIAAAAAhAPAAAAAAAAAAAAAAAIA/AAAAAAAAAAAAAIA/AAAAAAAAAAAAAAAAAAAAAAAAAAAAAAAAAAAAAAAAAAAlAAAADAAAAAAAAIAoAAAADAAAAAEAAAAnAAAAGAAAAAEAAAAAAAAA////AAAAAAAlAAAADAAAAAEAAABMAAAAZAAAAAAAAAAAAAAADgEAAH8AAAAAAAAAAAAAAA8BAACAAAAAIQDwAAAAAAAAAAAAAACAPwAAAAAAAAAAAACAPwAAAAAAAAAAAAAAAAAAAAAAAAAAAAAAAAAAAAAAAAAAJQAAAAwAAAAAAACAKAAAAAwAAAABAAAAJwAAABgAAAABAAAAAAAAAP///wAAAAAAJQAAAAwAAAABAAAATAAAAGQAAAAAAAAAAAAAAA4BAAB/AAAAAAAAAAAAAAAP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rC4AAAAAcKDQcKDQcJDQ4WMShFrjFU1TJV1gECBAIDBAECBQoRKyZBowsTMQAAAAAAfqbJd6PIeqDCQFZ4JTd0Lk/HMVPSGy5uFiE4GypVJ0KnHjN9AAABAAAAAACcz+7S6ffb7fnC0t1haH0hMm8aLXIuT8ggOIwoRKslP58cK08AAAEAAAAAAMHg9P///////////+bm5k9SXjw/SzBRzTFU0y1NwSAyVzFGXwEBAgAA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vd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AZ2DH9fwAAAAAAAAAAAAAoEgAAAAAAAEAAAMD8fwAAwEamMf1/AAAeowzb/H8AAAQAAAAAAAAAwEamMf1/AAA5upxL9gAAAAAAAAAAAAAAIB/N2JsCAAAAAAAAmwIAAEgAAAAAAAAA2Khs2/x/AAAgo3Xb/H8AAODsQ9sAAAAAAQAAAAAAAAC2xGzb/H8AAAAApjH9fwAAAAAAAAAAAAAAAAAAAAAAAAAAAAAAAAAA9fK9ggxcAABwCwAAAAAAAHAgrtabAgAAiLycS/YAAAAAAAAAAAAAAAAAAAAAAAAAAAAAAAAAAAAAAAAAAAAAAOm7nEv2AAAAx3wM22R2AAgAAAAAJQAAAAwAAAABAAAAGAAAAAwAAAD/AAAAEgAAAAwAAAABAAAAHgAAABgAAAAiAAAABAAAAHIAAAARAAAAJQAAAAwAAAABAAAAVAAAAKgAAAAjAAAABAAAAHAAAAAQAAAAAQAAANF2yUGrCslBIwAAAAQAAAAPAAAATAAAAAAAAAAAAAAAAAAAAP//////////bAAAAEYAaQByAG0AYQAgAG4AbwAgAHYA4QBsAGkAZABhAAAABgAAAAMAAAAEAAAACQAAAAYAAAADAAAABwAAAAcAAAADAAAABQAAAAYAAAADAAAAAwAAAAcAAAAGAAAASwAAAEAAAAAwAAAABQAAACAAAAABAAAAAQAAABAAAAAAAAAAAAAAAA8BAACAAAAAAAAAAAAAAAAPAQAAgAAAAFIAAABwAQAAAgAAABAAAAAHAAAAAAAAAAAAAAC8AgAAAAAAAAECAiJTAHkAcwB0AGUAbQAAAAAAAAAAAAAAAAAAAAAAAAAAAAAAAAAAAAAAAAAAAAAAAAAAAAAAAAAAAAAAAAAAAAAAAAAAAAAEAAA+AAAAUFamMf1/AAAJAAAAAAAAAAkAAABdBAAAhaIM2/x/AABGBwAAdAEAANEFAAAAAAAAGMmcS/YAAAAAAAAARgcAAHQBAADRBQAAAAAAAAAAAAAAAAAAAAAAAAAAAAAAAAAAIAcoLv1/AAAAAAAAAAAAAAAAAAAAAAAAyLAzLv1/AAAAAAAAAAAAAODHnEv2AAAA/v////////8AAAAAAAAAAAAAAAAAAAAA9Yy9ggxcAAC2ehQuAAAAAHl1IZGGBQAA0C251psCAABwIK7WmwIAAHDKnEv2AAAAAAAAAAAAAAAHAAAAAAAAAAAAAAAAAAAArMmcS2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P//AAAAAAEAAABAnI3bmwIAAAAAAAAAAAAAAQAAAAAAAABg463WmwIAADCDleObAgAAyheWBc2l1gECAAAAAAAAAABrotT8fwAAKGui1Px/AAADAAAAAAAAAKj6p9T8fwAAaP+n1Px/AAAgBygu/X8AAKC3v+ObAgAAAgAAAAAAAADIsDMu/X8AAAAAAAAAAAAAzkzLWGSFAAACAAAAAAAAAAAAAAAAAAAAAAAAAAAAAADV67qCDFwAAAAAAAAAAAAAaP+n1Px/AADg////AAAAAHAgrtabAgAAaKObS/YAAAAAAAAAAAAAAAYAAAAAAAAAAAAAAAAAAACMoptLZHYACAAAAAAlAAAADAAAAAMAAAAYAAAADAAAAAAAAAASAAAADAAAAAEAAAAWAAAADAAAAAgAAABUAAAAVAAAAAoAAAAnAAAAHgAAAEoAAAABAAAA0XbJQasKyU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eAAAARwAAACkAAAAzAAAAdg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CAAAAAAAAAAAAAAAAAAAAKDRv+MAAIA/HDwA1AAAgD8AAIA/AACAP/7/////////YKubS/YAAACg0b/jAAAAAP////8AAAAAAAAAAAAAAAAIAAAAAAAAACAHKC79fwAAQKy/4wAAgD8cPADUAAAAAMiwMy79fwAAAAAAAAAAAABuTMtYZIUAAAAIAAAAAAAAAAAAAAAAAAAAAAAAAAAAAHXruoIMXAAAAAAAAAAAAACgBVPLAACAP/D///8AAAAAcCCu1psCAAAIpJtL9gAAAAAAAAAAAAAACQAAAAAAAAAAAAAAAAAAACyjm0tkdgAIAAAAACUAAAAMAAAABAAAABgAAAAMAAAAAAAAABIAAAAMAAAAAQAAAB4AAAAYAAAAKQAAADMAAACfAAAASAAAACUAAAAMAAAABAAAAFQAAACoAAAAKgAAADMAAACdAAAARwAAAAEAAADRdslBqwrJQSoAAAAzAAAADwAAAEwAAAAAAAAAAAAAAAAAAAD//////////2wAAABHAHUAcwB0AGEAdgBvACAAUwBlAGcAbwB2AGkAYQAAAAsAAAAJAAAABwAAAAUAAAAIAAAACAAAAAkAAAAEAAAACQAAAAgAAAAJAAAACQAAAAgAAAAEAAAACAAAAEsAAABAAAAAMAAAAAUAAAAgAAAAAQAAAAEAAAAQAAAAAAAAAAAAAAAPAQAAgAAAAAAAAAAAAAAADwEAAIAAAAAlAAAADAAAAAIAAAAnAAAAGAAAAAUAAAAAAAAA////AAAAAAAlAAAADAAAAAUAAABMAAAAZAAAAAAAAABQAAAADgEAAHwAAAAAAAAAUAAAAA8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CoAAAACgAAAFAAAABeAAAAXAAAAAEAAADRdslBqwrJQQoAAABQAAAADwAAAEwAAAAAAAAAAAAAAAAAAAD//////////2wAAABHAHUAcwB0AGEAdgBvACAAUwBlAGcAbwB2AGkAYQAAAAgAAAAHAAAABQAAAAQAAAAGAAAABQAAAAcAAAADAAAABgAAAAYAAAAHAAAABwAAAAUAAAADAAAABgAAAEsAAABAAAAAMAAAAAUAAAAgAAAAAQAAAAEAAAAQAAAAAAAAAAAAAAAPAQAAgAAAAAAAAAAAAAAADwEAAIAAAAAlAAAADAAAAAIAAAAnAAAAGAAAAAUAAAAAAAAA////AAAAAAAlAAAADAAAAAUAAABMAAAAZAAAAAkAAABgAAAA/wAAAGwAAAAJAAAAYAAAAPcAAAANAAAAIQDwAAAAAAAAAAAAAACAPwAAAAAAAAAAAACAPwAAAAAAAAAAAAAAAAAAAAAAAAAAAAAAAAAAAAAAAAAAJQAAAAwAAAAAAACAKAAAAAwAAAAFAAAAJQAAAAwAAAABAAAAGAAAAAwAAAAAAAAAEgAAAAwAAAABAAAAHgAAABgAAAAJAAAAYAAAAAABAABtAAAAJQAAAAwAAAABAAAAVAAAAKAAAAAKAAAAYAAAAFUAAABsAAAAAQAAANF2yUGrCslBCgAAAGAAAAAOAAAATAAAAAAAAAAAAAAAAAAAAP//////////aAAAAFYAaQBjAGUAcAByAGUAcwBpAGQAZQBuAHQAZQAHAAAAAwAAAAUAAAAGAAAABwAAAAQAAAAGAAAABQAAAAMAAAAHAAAABgAAAAcAAAAEAAAABgAAAEsAAABAAAAAMAAAAAUAAAAgAAAAAQAAAAEAAAAQAAAAAAAAAAAAAAAPAQAAgAAAAAAAAAAAAAAADwEAAIAAAAAlAAAADAAAAAIAAAAnAAAAGAAAAAUAAAAAAAAA////AAAAAAAlAAAADAAAAAUAAABMAAAAZAAAAAkAAABwAAAABQEAAHwAAAAJAAAAcAAAAP0AAAANAAAAIQDwAAAAAAAAAAAAAACAPwAAAAAAAAAAAACAPwAAAAAAAAAAAAAAAAAAAAAAAAAAAAAAAAAAAAAAAAAAJQAAAAwAAAAAAACAKAAAAAwAAAAFAAAAJQAAAAwAAAABAAAAGAAAAAwAAAAAAAAAEgAAAAwAAAABAAAAFgAAAAwAAAAAAAAAVAAAAEQBAAAKAAAAcAAAAAQBAAB8AAAAAQAAANF2yUGrCslBCgAAAHAAAAApAAAATAAAAAQAAAAJAAAAcAAAAAYBAAB9AAAAoAAAAEYAaQByAG0AYQBkAG8AIABwAG8AcgA6ACAARwBVAFMAVABBAFYATwAgAEwATwBSAEUATgBaAE8AIABTAEUARwBPAFYASQBBACAAVgBFAFIAQQAAAAYAAAADAAAABAAAAAkAAAAGAAAABwAAAAcAAAADAAAABwAAAAcAAAAEAAAAAwAAAAMAAAAIAAAACAAAAAYAAAAFAAAABwAAAAcAAAAJAAAAAwAAAAUAAAAJAAAABwAAAAYAAAAIAAAABgAAAAkAAAADAAAABgAAAAYAAAAIAAAACQAAAAcAAAADAAAABwAAAAMAAAAHAAAABgAAAAcAAAAHAAAAFgAAAAwAAAAAAAAAJQAAAAwAAAACAAAADgAAABQAAAAAAAAAEAAAABQAAAA=</Object>
</Signature>
</file>

<file path=_xmlsignatures/sig4.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DQzqSxtznG0cvKfohQ169GE8l3+paU7UQD6/oITPbrc=</DigestValue>
    </Reference>
    <Reference Type="http://www.w3.org/2000/09/xmldsig#Object" URI="#idOfficeObject">
      <DigestMethod Algorithm="http://www.w3.org/2001/04/xmlenc#sha256"/>
      <DigestValue>caAWjbKjNOircc/IsXe6QZLH1Z6eJNdKm3FcpW5osmo=</DigestValue>
    </Reference>
    <Reference Type="http://uri.etsi.org/01903#SignedProperties" URI="#idSignedProperties">
      <Transforms>
        <Transform Algorithm="http://www.w3.org/TR/2001/REC-xml-c14n-20010315"/>
      </Transforms>
      <DigestMethod Algorithm="http://www.w3.org/2001/04/xmlenc#sha256"/>
      <DigestValue>tSuifu/kP/cF1y/YyNhcHsR35abwbCMIq9Zd2eVLKrA=</DigestValue>
    </Reference>
    <Reference Type="http://www.w3.org/2000/09/xmldsig#Object" URI="#idValidSigLnImg">
      <DigestMethod Algorithm="http://www.w3.org/2001/04/xmlenc#sha256"/>
      <DigestValue>MCr5SyjGcmelXR6LDUwIA0mBOOggOpOv7Ykoa87AgXQ=</DigestValue>
    </Reference>
    <Reference Type="http://www.w3.org/2000/09/xmldsig#Object" URI="#idInvalidSigLnImg">
      <DigestMethod Algorithm="http://www.w3.org/2001/04/xmlenc#sha256"/>
      <DigestValue>Of8ZFHBcd2DQKjJtkCNeWC9emKoa19+ATogDoBGPGV0=</DigestValue>
    </Reference>
  </SignedInfo>
  <SignatureValue>daDwWiUNWdggc/jEBTZ6wwUHkpF0/1SidlIzx3iBcXKHppwrPHDhydKwMCOMmStZnHYAhK5QEMVO
yg2TIRzWRIeykgCrbjzocjx/bRzhO3pP24uecUAVSHBzRpCm7tIfovWQc366FN2fv6rd1qtg+s3O
TFtidyFvRDtZP4fuL3vlL6wysNmEbOuIvepR20LDJK3fTiFOeG8wlkxiScGCta2ZDP83QHQjlz4m
IrJSqrZyXruaEfC34EXyRkqZIG8lCwVT+jFFiGOWRqYDJJ8SEmHcR+Zb8IlJSIagMyiYPmS3AFtU
xwDG84pB+rHxTVPkjnkc7vUx5W5Q10LD5k850g==</SignatureValue>
  <KeyInfo>
    <X509Data>
      <X509Certificate>MIIICDCCBfCgAwIBAgIIQpSEuVXVyvAwDQYJKoZIhvcNAQELBQAwWzEXMBUGA1UEBRMOUlVDIDgwMDUwMTcyLTExGjAYBgNVBAMTEUNBLURPQ1VNRU5UQSBTLkEuMRcwFQYDVQQKEw5ET0NVTUVOVEEgUy5BLjELMAkGA1UEBhMCUFkwHhcNMTkwODEzMTQwODAzWhcNMjEwODEyMTQxODAzWjCBpTELMAkGA1UEBhMCUFkxFTATBgNVBAQMDFNFR09WSUEgVkVSQTESMBAGA1UEBRMJQ0kxMjg4ODg4MRgwFgYDVQQqDA9HVVNUQVZPIExPUkVOWk8xFzAVBgNVBAoMDlBFUlNPTkEgRklTSUNBMREwDwYDVQQLDAhGSVJNQSBGMjElMCMGA1UEAwwcR1VTVEFWTyBMT1JFTlpPIFNFR09WSUEgVkVSQTCCASIwDQYJKoZIhvcNAQEBBQADggEPADCCAQoCggEBALDjxsV0+QRILYutJT/VOl56jdgfe5iOteMkNH9WB+NLrmaHLYPNAvQFFN+GCDI6RNFVOVwVM7TPTH1kANzGUkt8TwSrmh6YD7+IZSkLabMhhSeAO366SMAb42Yl4eY8zOo1F2nX9ij4qtPre+YUmgTtnHXAh/vmzwaXZZ/6B3pa0o9tVMmq9DZQmlqTfa77uhXKqhkq0qkxL2f+wf6v3PgZRTLEswH/wEz+qbCZop4okbesh3oGO4YGLr7ApoWnx+NZ0l9nX/sl/2YcqKPkg//VmUxN74rXOnsaeLbbQZZx1dQJa110bdJqQrh1HCWqkmkG3UnBL8G1iU969lAeu10CAwEAAaOCA4MwggN/MAwGA1UdEwEB/wQCMAAwDgYDVR0PAQH/BAQDAgXgMCoGA1UdJQEB/wQgMB4GCCsGAQUFBwMBBggrBgEFBQcDAgYIKwYBBQUHAwQwHQYDVR0OBBYEFAD6vHcdvAzpiz7Vl929hGlgT/TQMIGWBggrBgEFBQcBAQSBiTCBhjA5BggrBgEFBQcwAYYtaHR0cD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gGA1UdEQQhMB+BHWd1c3Rhdm8uc2Vnb3ZpYUBhdmFsb24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VgW7j01O3WmDeULO7lgR6qkQXr4koHeWcBNp9nUgXxBZCFIM7aCyYHOT4HIqIcmtShxRjgAqorqyH3H7lqhAJdVdcmHdiz/7/rP/9v0Adk3vFtGauBhBYexIeipl2VzwGUQ3syMkkNWqhy8Tk8g7SkFsOMp6f0TN8vWIVW+hxg5v8ODukHmfXFyDLrkGFxGc+2LT64jPBfEnUgrSrMwwTT2H7OLJzNDQbTAa2l5Tn6rLCsnw+DwvaosIDMsdVxZ1ngVP8kb/uU/71dEhx7qqzmZweO3OS5q2cW2bPznopoqUWaSpMNYhkh5WNAiXbfcdKYV47WRtA7rBUqPlFCpJ9khvA/R4iC8Qgo6Uywgbu72Vr0PQdBbrAfzVfTo+umY+B127ZcXXcM/Dn9vHrVvK819QOrDN4+nZeqQbVqUncw4ZMtbziDsNAHeK5hPE47PbncjD5nHEIZtsI8hoqXb8tiPstduYkyvt6HBKRtaDm5abUFRA3bFojXB7yvvEUXSZgAOfVw67UBCEnPKyrnUEuUb4v2aTXAzA6Mbbirl8+oS24qbRFls6dkrQuqACB56WlzOGihc9axzHb9oeTKwAlta2sIjS2q3n3zXEPA6HPqxJqbrFZtL73MX7mVjR6SpmWHIOceNbhJrQfBcrDGcdy0vyESJzRRE8eZcUIRmrFy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Transform>
          <Transform Algorithm="http://www.w3.org/TR/2001/REC-xml-c14n-20010315"/>
        </Transforms>
        <DigestMethod Algorithm="http://www.w3.org/2001/04/xmlenc#sha256"/>
        <DigestValue>SvtLgLHWwOe2+41fuNrh9MPG5Bh3+j+tOUplp0lR7Bs=</DigestValue>
      </Reference>
      <Reference URI="/xl/calcChain.xml?ContentType=application/vnd.openxmlformats-officedocument.spreadsheetml.calcChain+xml">
        <DigestMethod Algorithm="http://www.w3.org/2001/04/xmlenc#sha256"/>
        <DigestValue>INkYIXtI18jBPMUiSjVU1NrfwX9hotmJh+PNPJ5sYXU=</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YHVu9mfH7V1ojJZZGe0raSx5xHTqsPuldcEKZklKsN8=</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NDHryyRw2/2xJsOGZEuAA7rEd4ek0qf+xIJ1ZL2G9lA=</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NDHryyRw2/2xJsOGZEuAA7rEd4ek0qf+xIJ1ZL2G9lA=</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NDHryyRw2/2xJsOGZEuAA7rEd4ek0qf+xIJ1ZL2G9lA=</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NDHryyRw2/2xJsOGZEuAA7rEd4ek0qf+xIJ1ZL2G9lA=</DigestValue>
      </Reference>
      <Reference URI="/xl/drawings/vmlDrawing1.vml?ContentType=application/vnd.openxmlformats-officedocument.vmlDrawing">
        <DigestMethod Algorithm="http://www.w3.org/2001/04/xmlenc#sha256"/>
        <DigestValue>+Nbxv9nsu81Z9e+dY7JQcIS1caz0XrFsq4uP//Px8Cs=</DigestValue>
      </Reference>
      <Reference URI="/xl/drawings/vmlDrawing2.vml?ContentType=application/vnd.openxmlformats-officedocument.vmlDrawing">
        <DigestMethod Algorithm="http://www.w3.org/2001/04/xmlenc#sha256"/>
        <DigestValue>vq/YzAph6mYL7NzdcC34FtbQNRh4RXduCXCnjav0//4=</DigestValue>
      </Reference>
      <Reference URI="/xl/drawings/vmlDrawing3.vml?ContentType=application/vnd.openxmlformats-officedocument.vmlDrawing">
        <DigestMethod Algorithm="http://www.w3.org/2001/04/xmlenc#sha256"/>
        <DigestValue>chBZERYigy9Hxbrh6iK+6XvRY0Up9YKd0U8q31RIgSg=</DigestValue>
      </Reference>
      <Reference URI="/xl/drawings/vmlDrawing4.vml?ContentType=application/vnd.openxmlformats-officedocument.vmlDrawing">
        <DigestMethod Algorithm="http://www.w3.org/2001/04/xmlenc#sha256"/>
        <DigestValue>pdGjmwW0jl0kR9RIS2I9rVNzSv9rR5tGQ7WaZ2e8ti8=</DigestValue>
      </Reference>
      <Reference URI="/xl/drawings/vmlDrawing5.vml?ContentType=application/vnd.openxmlformats-officedocument.vmlDrawing">
        <DigestMethod Algorithm="http://www.w3.org/2001/04/xmlenc#sha256"/>
        <DigestValue>gy/k05+TNJWYqZ0UGeBU+7AyJwvRjkTqkBFVLWXRTk0=</DigestValue>
      </Reference>
      <Reference URI="/xl/media/image1.emf?ContentType=image/x-emf">
        <DigestMethod Algorithm="http://www.w3.org/2001/04/xmlenc#sha256"/>
        <DigestValue>2hCW5SZ0Ck98CNkRp4vDylcSAyh2GdWIJdLZ8Rd9X3I=</DigestValue>
      </Reference>
      <Reference URI="/xl/media/image2.emf?ContentType=image/x-emf">
        <DigestMethod Algorithm="http://www.w3.org/2001/04/xmlenc#sha256"/>
        <DigestValue>atxvfXUwZvAKE4hf/APpjogBRg8V5zoJCIwfgXilW98=</DigestValue>
      </Reference>
      <Reference URI="/xl/media/image3.emf?ContentType=image/x-emf">
        <DigestMethod Algorithm="http://www.w3.org/2001/04/xmlenc#sha256"/>
        <DigestValue>mrpZiCxo60XyjW+WJKOnrfZHW2qxb84nfy1+fZjwBNw=</DigestValue>
      </Reference>
      <Reference URI="/xl/media/image4.emf?ContentType=image/x-emf">
        <DigestMethod Algorithm="http://www.w3.org/2001/04/xmlenc#sha256"/>
        <DigestValue>WFXdQ2i6Of9/FPY/NwOR0oU8dYj9WHpuBIb6I2G+nCo=</DigestValue>
      </Reference>
      <Reference URI="/xl/media/image5.emf?ContentType=image/x-emf">
        <DigestMethod Algorithm="http://www.w3.org/2001/04/xmlenc#sha256"/>
        <DigestValue>KoddZipihLM/l8LIWVJfvdmQzMq4d2o9bq+P+mb565Y=</DigestValue>
      </Reference>
      <Reference URI="/xl/printerSettings/printerSettings1.bin?ContentType=application/vnd.openxmlformats-officedocument.spreadsheetml.printerSettings">
        <DigestMethod Algorithm="http://www.w3.org/2001/04/xmlenc#sha256"/>
        <DigestValue>dt8BdYI5fMeeneKWUaFl8jaOh5pFlNeu45kOQv+Q/m8=</DigestValue>
      </Reference>
      <Reference URI="/xl/printerSettings/printerSettings2.bin?ContentType=application/vnd.openxmlformats-officedocument.spreadsheetml.printerSettings">
        <DigestMethod Algorithm="http://www.w3.org/2001/04/xmlenc#sha256"/>
        <DigestValue>3pBi6FITi/De4ff8Wg40hkTCdgasRUVf3anQypj6Th4=</DigestValue>
      </Reference>
      <Reference URI="/xl/printerSettings/printerSettings3.bin?ContentType=application/vnd.openxmlformats-officedocument.spreadsheetml.printerSettings">
        <DigestMethod Algorithm="http://www.w3.org/2001/04/xmlenc#sha256"/>
        <DigestValue>FLifMMW5UlLOUkpcqJGjhMbaevjgUnUQwEEg5oUA/N4=</DigestValue>
      </Reference>
      <Reference URI="/xl/printerSettings/printerSettings4.bin?ContentType=application/vnd.openxmlformats-officedocument.spreadsheetml.printerSettings">
        <DigestMethod Algorithm="http://www.w3.org/2001/04/xmlenc#sha256"/>
        <DigestValue>ezNSni1satayRc1lFeeqynU3lzaorj+UYbh9x7Q5sc8=</DigestValue>
      </Reference>
      <Reference URI="/xl/printerSettings/printerSettings5.bin?ContentType=application/vnd.openxmlformats-officedocument.spreadsheetml.printerSettings">
        <DigestMethod Algorithm="http://www.w3.org/2001/04/xmlenc#sha256"/>
        <DigestValue>s6l80irlBTW+uFk7nR5c7WcaDa2jSh3MPBgl0IjaDO0=</DigestValue>
      </Reference>
      <Reference URI="/xl/sharedStrings.xml?ContentType=application/vnd.openxmlformats-officedocument.spreadsheetml.sharedStrings+xml">
        <DigestMethod Algorithm="http://www.w3.org/2001/04/xmlenc#sha256"/>
        <DigestValue>YVlwFhCn92tdArJ3ZPvc93iCkvKu/OUP8HTpRU9eIuc=</DigestValue>
      </Reference>
      <Reference URI="/xl/styles.xml?ContentType=application/vnd.openxmlformats-officedocument.spreadsheetml.styles+xml">
        <DigestMethod Algorithm="http://www.w3.org/2001/04/xmlenc#sha256"/>
        <DigestValue>dZ5VNLEx4FN1bhWn3JKY3Hy18CafniZSPuUCdpsGYjI=</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05nu4e0PkJ4vhUES3s72LqjoLcMkvRf0BeeuYjDiOeI=</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G4fB2Vrf8KyAdhLiBGuydKBfDiUZuOfhnVshmpN+Exk=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b1MQUVCmhQXYdYToMKZKh+xcYDt+Yv6QIM5V/T7KSB4=</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+HgIlm2f9sImN3omI6NYS6yIDYlgItRv8EHKKdBMY/Q=</DigestValue>
      </Reference>
      <Reference URI="/xl/worksheets/sheet1.xml?ContentType=application/vnd.openxmlformats-officedocument.spreadsheetml.worksheet+xml">
        <DigestMethod Algorithm="http://www.w3.org/2001/04/xmlenc#sha256"/>
        <DigestValue>u397y9UwhCBPjH7z1vvLdORzPLdmKaNBRwAkg04H25s=</DigestValue>
      </Reference>
      <Reference URI="/xl/worksheets/sheet2.xml?ContentType=application/vnd.openxmlformats-officedocument.spreadsheetml.worksheet+xml">
        <DigestMethod Algorithm="http://www.w3.org/2001/04/xmlenc#sha256"/>
        <DigestValue>hJR2a/lHrFKGZMWIi+zqnwN5C/fkZybiJO8TFVElzTA=</DigestValue>
      </Reference>
      <Reference URI="/xl/worksheets/sheet3.xml?ContentType=application/vnd.openxmlformats-officedocument.spreadsheetml.worksheet+xml">
        <DigestMethod Algorithm="http://www.w3.org/2001/04/xmlenc#sha256"/>
        <DigestValue>e9sIHh8YIo9iREk72BYS7DVHouvpXoskYy0OIEtjyQo=</DigestValue>
      </Reference>
      <Reference URI="/xl/worksheets/sheet4.xml?ContentType=application/vnd.openxmlformats-officedocument.spreadsheetml.worksheet+xml">
        <DigestMethod Algorithm="http://www.w3.org/2001/04/xmlenc#sha256"/>
        <DigestValue>LDGW3mvFtmn4br9lge7j8J+SmoRnzilscUPV6oIiRGk=</DigestValue>
      </Reference>
      <Reference URI="/xl/worksheets/sheet5.xml?ContentType=application/vnd.openxmlformats-officedocument.spreadsheetml.worksheet+xml">
        <DigestMethod Algorithm="http://www.w3.org/2001/04/xmlenc#sha256"/>
        <DigestValue>o5o/V2TurTQgc3MD5ykAda628CndraiqNHDNt/anYsQ=</DigestValue>
      </Reference>
    </Manifest>
    <SignatureProperties>
      <SignatureProperty Id="idSignatureTime" Target="#idPackageSignature">
        <mdssi:SignatureTime xmlns:mdssi="http://schemas.openxmlformats.org/package/2006/digital-signature">
          <mdssi:Format>YYYY-MM-DDThh:mm:ssTZD</mdssi:Format>
          <mdssi:Value>2020-11-13T18:52:04Z</mdssi:Value>
        </mdssi:SignatureTime>
      </SignatureProperty>
    </SignatureProperties>
  </Object>
  <Object Id="idOfficeObject">
    <SignatureProperties>
      <SignatureProperty Id="idOfficeV1Details" Target="#idPackageSignature">
        <SignatureInfoV1 xmlns="http://schemas.microsoft.com/office/2006/digsig">
          <SetupID>{39DB7593-0336-4705-9FB8-6E6F7FB2B0A0}</SetupID>
          <SignatureText>Gustavo Segovia</SignatureText>
          <SignatureImage/>
          <SignatureComments/>
          <WindowsVersion>10.0</WindowsVersion>
          <OfficeVersion>16.0.10367/14</OfficeVersion>
          <ApplicationVersion>16.0.10367</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2020-11-13T18:52:04Z</xd:SigningTime>
          <xd:SigningCertificate>
            <xd:Cert>
              <xd:CertDigest>
                <DigestMethod Algorithm="http://www.w3.org/2001/04/xmlenc#sha256"/>
                <DigestValue>8ruPGFunQVE5OrF2ojjQg6DC38jBx7b19x9dqMgnGkw=</DigestValue>
              </xd:CertDigest>
              <xd:IssuerSerial>
                <X509IssuerName>C=PY, O=DOCUMENTA S.A., CN=CA-DOCUMENTA S.A., SERIALNUMBER=RUC 80050172-1</X509IssuerName>
                <X509SerialNumber>4797605434600311536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A4BAAB/AAAAAAAAAAAAAACpGgAAkQwAACBFTUYAAAEAyBsAAKoAAAAGAAAAAAAAAAAAAAAAAAAAVgUAAAADAABYAQAAwQAAAAAAAAAAAAAAAAAAAMA/BQDo8QIACgAAABAAAAAAAAAAAAAAAEsAAAAQAAAAAAAAAAUAAAAeAAAAGAAAAAAAAAAAAAAADwEAAIAAAAAnAAAAGAAAAAEAAAAAAAAAAAAAAAAAAAAlAAAADAAAAAEAAABMAAAAZAAAAAAAAAAAAAAADgEAAH8AAAAAAAAAAAAAAA8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OAQAAfwAAAAAAAAAAAAAADwEAAIAAAAAhAPAAAAAAAAAAAAAAAIA/AAAAAAAAAAAAAIA/AAAAAAAAAAAAAAAAAAAAAAAAAAAAAAAAAAAAAAAAAAAlAAAADAAAAAAAAIAoAAAADAAAAAEAAAAnAAAAGAAAAAEAAAAAAAAA8PDwAAAAAAAlAAAADAAAAAEAAABMAAAAZAAAAAAAAAAAAAAADgEAAH8AAAAAAAAAAAAAAA8BAACAAAAAIQDwAAAAAAAAAAAAAACAPwAAAAAAAAAAAACAPwAAAAAAAAAAAAAAAAAAAAAAAAAAAAAAAAAAAAAAAAAAJQAAAAwAAAAAAACAKAAAAAwAAAABAAAAJwAAABgAAAABAAAAAAAAAPDw8AAAAAAAJQAAAAwAAAABAAAATAAAAGQAAAAAAAAAAAAAAA4BAAB/AAAAAAAAAAAAAAAPAQAAgAAAACEA8AAAAAAAAAAAAAAAgD8AAAAAAAAAAAAAgD8AAAAAAAAAAAAAAAAAAAAAAAAAAAAAAAAAAAAAAAAAACUAAAAMAAAAAAAAgCgAAAAMAAAAAQAAACcAAAAYAAAAAQAAAAAAAADw8PAAAAAAACUAAAAMAAAAAQAAAEwAAABkAAAAAAAAAAAAAAAOAQAAfwAAAAAAAAAAAAAADwEAAIAAAAAhAPAAAAAAAAAAAAAAAIA/AAAAAAAAAAAAAIA/AAAAAAAAAAAAAAAAAAAAAAAAAAAAAAAAAAAAAAAAAAAlAAAADAAAAAAAAIAoAAAADAAAAAEAAAAnAAAAGAAAAAEAAAAAAAAA////AAAAAAAlAAAADAAAAAEAAABMAAAAZAAAAAAAAAAAAAAADgEAAH8AAAAAAAAAAAAAAA8BAACAAAAAIQDwAAAAAAAAAAAAAACAPwAAAAAAAAAAAACAPwAAAAAAAAAAAAAAAAAAAAAAAAAAAAAAAAAAAAAAAAAAJQAAAAwAAAAAAACAKAAAAAwAAAABAAAAJwAAABgAAAABAAAAAAAAAP///wAAAAAAJQAAAAwAAAABAAAATAAAAGQAAAAAAAAAAAAAAA4BAAB/AAAAAAAAAAAAAAAP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BnYMf1/AAAAAAAAAAAAACgSAAAAAAAAQAAAwPx/AADARqYx/X8AAB6jDNv8fwAABAAAAAAAAADARqYx/X8AADm6nEv2AAAAAAAAAAAAAAAgH83YmwIAAAAAAACbAgAASAAAAAAAAADYqGzb/H8AACCjddv8fwAA4OxD2wAAAAABAAAAAAAAALbEbNv8fwAAAACmMf1/AAAAAAAAAAAAAAAAAAAAAAAAAAAAAAAAAAD18r2CDFwAAHALAAAAAAAAcCCu1psCAACIvJxL9gAAAAAAAAAAAAAAAAAAAAAAAAAAAAAAAAAAAAAAAAAAAAAA6bucS/YAAADHfAzbZHYACAAAAAAlAAAADAAAAAEAAAAYAAAADAAAAAAAAAASAAAADAAAAAEAAAAeAAAAGAAAAL0AAAAEAAAA9wAAABEAAAAlAAAADAAAAAEAAABUAAAAiAAAAL4AAAAEAAAA9QAAABAAAAABAAAA0XbJQasKyUG+AAAABAAAAAoAAABMAAAAAAAAAAAAAAAAAAAA//////////9gAAAAMQAzAC8AMQAxAC8AMgAwADIAMAAGAAAABgAAAAQAAAAGAAAABgAAAAQAAAAGAAAABgAAAAYAAAAGAAAASwAAAEAAAAAwAAAABQAAACAAAAABAAAAAQAAABAAAAAAAAAAAAAAAA8BAACAAAAAAAAAAAAAAAAPAQAAgAAAAFIAAABwAQAAAgAAABAAAAAHAAAAAAAAAAAAAAC8AgAAAAAAAAECAiJTAHkAcwB0AGUAbQAAAAAAAAAAAAAAAAAAAAAAAAAAAAAAAAAAAAAAAAAAAAAAAAAAAAAAAAAAAAAAAAAAAAAAAAAAAAAEAAA+AAAAUFamMf1/AAAJAAAAAAAAAAkAAABdBAAAhaIM2/x/AABGBwAAdAEAANEFAAAAAAAAGMmcS/YAAAAAAAAARgcAAHQBAADRBQAAAAAAAAAAAAAAAAAAAAAAAAAAAAAAAAAAIAcoLv1/AAAAAAAAAAAAAAAAAAAAAAAAyLAzLv1/AAAAAAAAAAAAAODHnEv2AAAA/v////////8AAAAAAAAAAAAAAAAAAAAA9Yy9ggxcAAC2ehQuAAAAAHl1IZGGBQAA0C251psCAABwIK7WmwIAAHDKnEv2AAAAAAAAAAAAAAAHAAAAAAAAAAAAAAAAAAAArMmcS2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P//AAAAAAEAAABAnI3bmwIAAAAAAAAAAAAAAQAAAAAAAABg463WmwIAADCDleObAgAAyheWBc2l1gECAAAAAAAAAABrotT8fwAAKGui1Px/AAADAAAAAAAAAKj6p9T8fwAAaP+n1Px/AAAgBygu/X8AAKC3v+ObAgAAAgAAAAAAAADIsDMu/X8AAAAAAAAAAAAAzkzLWGSFAAACAAAAAAAAAAAAAAAAAAAAAAAAAAAAAADV67qCDFwAAAAAAAAAAAAAaP+n1Px/AADg////AAAAAHAgrtabAgAAaKObS/YAAAAAAAAAAAAAAAYAAAAAAAAAAAAAAAAAAACMoptLZHYACAAAAAAlAAAADAAAAAMAAAAYAAAADAAAAAAAAAASAAAADAAAAAEAAAAWAAAADAAAAAgAAABUAAAAVAAAAAoAAAAnAAAAHgAAAEoAAAABAAAA0XbJQasKyU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eAAAARwAAACkAAAAzAAAAdg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CAAAAAAAAAAAAAAAAAAAAKDRv+MAAIA/HDwA1AAAgD8AAIA/AACAP/7/////////YKubS/YAAACg0b/jAAAAAP////8AAAAAAAAAAAAAAAAIAAAAAAAAACAHKC79fwAAQKy/4wAAgD8cPADUAAAAAMiwMy79fwAAAAAAAAAAAABuTMtYZIUAAAAIAAAAAAAAAAAAAAAAAAAAAAAAAAAAAHXruoIMXAAAAAAAAAAAAACgBVPLAACAP/D///8AAAAAcCCu1psCAAAIpJtL9gAAAAAAAAAAAAAACQAAAAAAAAAAAAAAAAAAACyjm0tkdgAIAAAAACUAAAAMAAAABAAAABgAAAAMAAAAAAAAABIAAAAMAAAAAQAAAB4AAAAYAAAAKQAAADMAAACfAAAASAAAACUAAAAMAAAABAAAAFQAAACoAAAAKgAAADMAAACdAAAARwAAAAEAAADRdslBqwrJQSoAAAAzAAAADwAAAEwAAAAAAAAAAAAAAAAAAAD//////////2wAAABHAHUAcwB0AGEAdgBvACAAUwBlAGcAbwB2AGkAYQCAPwsAAAAJAAAABwAAAAUAAAAIAAAACAAAAAkAAAAEAAAACQAAAAgAAAAJAAAACQAAAAgAAAAEAAAACAAAAEsAAABAAAAAMAAAAAUAAAAgAAAAAQAAAAEAAAAQAAAAAAAAAAAAAAAPAQAAgAAAAAAAAAAAAAAADwEAAIAAAAAlAAAADAAAAAIAAAAnAAAAGAAAAAUAAAAAAAAA////AAAAAAAlAAAADAAAAAUAAABMAAAAZAAAAAAAAABQAAAADgEAAHwAAAAAAAAAUAAAAA8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CoAAAACgAAAFAAAABeAAAAXAAAAAEAAADRdslBqwrJQQoAAABQAAAADwAAAEwAAAAAAAAAAAAAAAAAAAD//////////2wAAABHAHUAcwB0AGEAdgBvACAAUwBlAGcAbwB2AGkAYQAAAAgAAAAHAAAABQAAAAQAAAAGAAAABQAAAAcAAAADAAAABgAAAAYAAAAHAAAABwAAAAUAAAADAAAABgAAAEsAAABAAAAAMAAAAAUAAAAgAAAAAQAAAAEAAAAQAAAAAAAAAAAAAAAPAQAAgAAAAAAAAAAAAAAADwEAAIAAAAAlAAAADAAAAAIAAAAnAAAAGAAAAAUAAAAAAAAA////AAAAAAAlAAAADAAAAAUAAABMAAAAZAAAAAkAAABgAAAA/wAAAGwAAAAJAAAAYAAAAPcAAAANAAAAIQDwAAAAAAAAAAAAAACAPwAAAAAAAAAAAACAPwAAAAAAAAAAAAAAAAAAAAAAAAAAAAAAAAAAAAAAAAAAJQAAAAwAAAAAAACAKAAAAAwAAAAFAAAAJQAAAAwAAAABAAAAGAAAAAwAAAAAAAAAEgAAAAwAAAABAAAAHgAAABgAAAAJAAAAYAAAAAABAABtAAAAJQAAAAwAAAABAAAAVAAAAKAAAAAKAAAAYAAAAFUAAABsAAAAAQAAANF2yUGrCslBCgAAAGAAAAAOAAAATAAAAAAAAAAAAAAAAAAAAP//////////aAAAAFYAaQBjAGUAcAByAGUAcwBpAGQAZQBuAHQAZQAHAAAAAwAAAAUAAAAGAAAABwAAAAQAAAAGAAAABQAAAAMAAAAHAAAABgAAAAcAAAAEAAAABgAAAEsAAABAAAAAMAAAAAUAAAAgAAAAAQAAAAEAAAAQAAAAAAAAAAAAAAAPAQAAgAAAAAAAAAAAAAAADwEAAIAAAAAlAAAADAAAAAIAAAAnAAAAGAAAAAUAAAAAAAAA////AAAAAAAlAAAADAAAAAUAAABMAAAAZAAAAAkAAABwAAAABQEAAHwAAAAJAAAAcAAAAP0AAAANAAAAIQDwAAAAAAAAAAAAAACAPwAAAAAAAAAAAACAPwAAAAAAAAAAAAAAAAAAAAAAAAAAAAAAAAAAAAAAAAAAJQAAAAwAAAAAAACAKAAAAAwAAAAFAAAAJQAAAAwAAAABAAAAGAAAAAwAAAAAAAAAEgAAAAwAAAABAAAAFgAAAAwAAAAAAAAAVAAAAEQBAAAKAAAAcAAAAAQBAAB8AAAAAQAAANF2yUGrCslBCgAAAHAAAAApAAAATAAAAAQAAAAJAAAAcAAAAAYBAAB9AAAAoAAAAEYAaQByAG0AYQBkAG8AIABwAG8AcgA6ACAARwBVAFMAVABBAFYATwAgAEwATwBSAEUATgBaAE8AIABTAEUARwBPAFYASQBBACAAVgBFAFIAQQAAAAYAAAADAAAABAAAAAkAAAAGAAAABwAAAAcAAAADAAAABwAAAAcAAAAEAAAAAwAAAAMAAAAIAAAACAAAAAYAAAAFAAAABwAAAAcAAAAJAAAAAwAAAAUAAAAJAAAABwAAAAYAAAAIAAAABgAAAAkAAAADAAAABgAAAAYAAAAIAAAACQAAAAcAAAADAAAABwAAAAMAAAAHAAAABgAAAAcAAAAHAAAAFgAAAAwAAAAAAAAAJQAAAAwAAAACAAAADgAAABQAAAAAAAAAEAAAABQAAAA=</Object>
  <Object Id="idInvalidSigLnImg">AQAAAGwAAAAAAAAAAAAAAA4BAAB/AAAAAAAAAAAAAACpGgAAkQwAACBFTUYAAAEAZB8AALAAAAAGAAAAAAAAAAAAAAAAAAAAVgUAAAADAABYAQAAwQAAAAAAAAAAAAAAAAAAAMA/BQDo8QIACgAAABAAAAAAAAAAAAAAAEsAAAAQAAAAAAAAAAUAAAAeAAAAGAAAAAAAAAAAAAAADwEAAIAAAAAnAAAAGAAAAAEAAAAAAAAAAAAAAAAAAAAlAAAADAAAAAEAAABMAAAAZAAAAAAAAAAAAAAADgEAAH8AAAAAAAAAAAAAAA8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OAQAAfwAAAAAAAAAAAAAADwEAAIAAAAAhAPAAAAAAAAAAAAAAAIA/AAAAAAAAAAAAAIA/AAAAAAAAAAAAAAAAAAAAAAAAAAAAAAAAAAAAAAAAAAAlAAAADAAAAAAAAIAoAAAADAAAAAEAAAAnAAAAGAAAAAEAAAAAAAAA8PDwAAAAAAAlAAAADAAAAAEAAABMAAAAZAAAAAAAAAAAAAAADgEAAH8AAAAAAAAAAAAAAA8BAACAAAAAIQDwAAAAAAAAAAAAAACAPwAAAAAAAAAAAACAPwAAAAAAAAAAAAAAAAAAAAAAAAAAAAAAAAAAAAAAAAAAJQAAAAwAAAAAAACAKAAAAAwAAAABAAAAJwAAABgAAAABAAAAAAAAAPDw8AAAAAAAJQAAAAwAAAABAAAATAAAAGQAAAAAAAAAAAAAAA4BAAB/AAAAAAAAAAAAAAAPAQAAgAAAACEA8AAAAAAAAAAAAAAAgD8AAAAAAAAAAAAAgD8AAAAAAAAAAAAAAAAAAAAAAAAAAAAAAAAAAAAAAAAAACUAAAAMAAAAAAAAgCgAAAAMAAAAAQAAACcAAAAYAAAAAQAAAAAAAADw8PAAAAAAACUAAAAMAAAAAQAAAEwAAABkAAAAAAAAAAAAAAAOAQAAfwAAAAAAAAAAAAAADwEAAIAAAAAhAPAAAAAAAAAAAAAAAIA/AAAAAAAAAAAAAIA/AAAAAAAAAAAAAAAAAAAAAAAAAAAAAAAAAAAAAAAAAAAlAAAADAAAAAAAAIAoAAAADAAAAAEAAAAnAAAAGAAAAAEAAAAAAAAA////AAAAAAAlAAAADAAAAAEAAABMAAAAZAAAAAAAAAAAAAAADgEAAH8AAAAAAAAAAAAAAA8BAACAAAAAIQDwAAAAAAAAAAAAAACAPwAAAAAAAAAAAACAPwAAAAAAAAAAAAAAAAAAAAAAAAAAAAAAAAAAAAAAAAAAJQAAAAwAAAAAAACAKAAAAAwAAAABAAAAJwAAABgAAAABAAAAAAAAAP///wAAAAAAJQAAAAwAAAABAAAATAAAAGQAAAAAAAAAAAAAAA4BAAB/AAAAAAAAAAAAAAAP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rC4AAAAAcKDQcKDQcJDQ4WMShFrjFU1TJV1gECBAIDBAECBQoRKyZBowsTMQAAAAAAfqbJd6PIeqDCQFZ4JTd0Lk/HMVPSGy5uFiE4GypVJ0KnHjN9AAABAAAAAACcz+7S6ffb7fnC0t1haH0hMm8aLXIuT8ggOIwoRKslP58cK08AAAEAAAAAAMHg9P///////////+bm5k9SXjw/SzBRzTFU0y1NwSAyVzFGXwEBAgAA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67W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AZ2DH9fwAAAAAAAAAAAAAoEgAAAAAAAEAAAMD8fwAAwEamMf1/AAAeowzb/H8AAAQAAAAAAAAAwEamMf1/AAA5upxL9gAAAAAAAAAAAAAAIB/N2JsCAAAAAAAAmwIAAEgAAAAAAAAA2Khs2/x/AAAgo3Xb/H8AAODsQ9sAAAAAAQAAAAAAAAC2xGzb/H8AAAAApjH9fwAAAAAAAAAAAAAAAAAAAAAAAAAAAAAAAAAA9fK9ggxcAABwCwAAAAAAAHAgrtabAgAAiLycS/YAAAAAAAAAAAAAAAAAAAAAAAAAAAAAAAAAAAAAAAAAAAAAAOm7nEv2AAAAx3wM22R2AAgAAAAAJQAAAAwAAAABAAAAGAAAAAwAAAD/AAAAEgAAAAwAAAABAAAAHgAAABgAAAAiAAAABAAAAHIAAAARAAAAJQAAAAwAAAABAAAAVAAAAKgAAAAjAAAABAAAAHAAAAAQAAAAAQAAANF2yUGrCslBIwAAAAQAAAAPAAAATAAAAAAAAAAAAAAAAAAAAP//////////bAAAAEYAaQByAG0AYQAgAG4AbwAgAHYA4QBsAGkAZABhAD0iBgAAAAMAAAAEAAAACQAAAAYAAAADAAAABwAAAAcAAAADAAAABQAAAAYAAAADAAAAAwAAAAcAAAAGAAAASwAAAEAAAAAwAAAABQAAACAAAAABAAAAAQAAABAAAAAAAAAAAAAAAA8BAACAAAAAAAAAAAAAAAAPAQAAgAAAAFIAAABwAQAAAgAAABAAAAAHAAAAAAAAAAAAAAC8AgAAAAAAAAECAiJTAHkAcwB0AGUAbQAAAAAAAAAAAAAAAAAAAAAAAAAAAAAAAAAAAAAAAAAAAAAAAAAAAAAAAAAAAAAAAAAAAAAAAAAAAAAEAAA+AAAAUFamMf1/AAAJAAAAAAAAAAkAAABdBAAAhaIM2/x/AABGBwAAdAEAANEFAAAAAAAAGMmcS/YAAAAAAAAARgcAAHQBAADRBQAAAAAAAAAAAAAAAAAAAAAAAAAAAAAAAAAAIAcoLv1/AAAAAAAAAAAAAAAAAAAAAAAAyLAzLv1/AAAAAAAAAAAAAODHnEv2AAAA/v////////8AAAAAAAAAAAAAAAAAAAAA9Yy9ggxcAAC2ehQuAAAAAHl1IZGGBQAA0C251psCAABwIK7WmwIAAHDKnEv2AAAAAAAAAAAAAAAHAAAAAAAAAAAAAAAAAAAArMmcS2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P//AAAAAAEAAABAnI3bmwIAAAAAAAAAAAAAAQAAAAAAAABg463WmwIAADCDleObAgAAyheWBc2l1gECAAAAAAAAAABrotT8fwAAKGui1Px/AAADAAAAAAAAAKj6p9T8fwAAaP+n1Px/AAAgBygu/X8AAKC3v+ObAgAAAgAAAAAAAADIsDMu/X8AAAAAAAAAAAAAzkzLWGSFAAACAAAAAAAAAAAAAAAAAAAAAAAAAAAAAADV67qCDFwAAAAAAAAAAAAAaP+n1Px/AADg////AAAAAHAgrtabAgAAaKObS/YAAAAAAAAAAAAAAAYAAAAAAAAAAAAAAAAAAACMoptLZHYACAAAAAAlAAAADAAAAAMAAAAYAAAADAAAAAAAAAASAAAADAAAAAEAAAAWAAAADAAAAAgAAABUAAAAVAAAAAoAAAAnAAAAHgAAAEoAAAABAAAA0XbJQasKyUEKAAAASwAAAAEAAABMAAAABAAAAAkAAAAnAAAAIAAAAEsAAABQAAAAWAB3ch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eAAAARwAAACkAAAAzAAAAdg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CAAAAAAAAAAAAAAAAAAAAKDRv+MAAIA/HDwA1AAAgD8AAIA/AACAP/7/////////YKubS/YAAACg0b/jAAAAAP////8AAAAAAAAAAAAAAAAIAAAAAAAAACAHKC79fwAAQKy/4wAAgD8cPADUAAAAAMiwMy79fwAAAAAAAAAAAABuTMtYZIUAAAAIAAAAAAAAAAAAAAAAAAAAAAAAAAAAAHXruoIMXAAAAAAAAAAAAACgBVPLAACAP/D///8AAAAAcCCu1psCAAAIpJtL9gAAAAAAAAAAAAAACQAAAAAAAAAAAAAAAAAAACyjm0tkdgAIAAAAACUAAAAMAAAABAAAABgAAAAMAAAAAAAAABIAAAAMAAAAAQAAAB4AAAAYAAAAKQAAADMAAACfAAAASAAAACUAAAAMAAAABAAAAFQAAACoAAAAKgAAADMAAACdAAAARwAAAAEAAADRdslBqwrJQSoAAAAzAAAADwAAAEwAAAAAAAAAAAAAAAAAAAD//////////2wAAABHAHUAcwB0AGEAdgBvACAAUwBlAGcAbwB2AGkAYQA2IgsAAAAJAAAABwAAAAUAAAAIAAAACAAAAAkAAAAEAAAACQAAAAgAAAAJAAAACQAAAAgAAAAEAAAACAAAAEsAAABAAAAAMAAAAAUAAAAgAAAAAQAAAAEAAAAQAAAAAAAAAAAAAAAPAQAAgAAAAAAAAAAAAAAADwEAAIAAAAAlAAAADAAAAAIAAAAnAAAAGAAAAAUAAAAAAAAA////AAAAAAAlAAAADAAAAAUAAABMAAAAZAAAAAAAAABQAAAADgEAAHwAAAAAAAAAUAAAAA8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CoAAAACgAAAFAAAABeAAAAXAAAAAEAAADRdslBqwrJQQoAAABQAAAADwAAAEwAAAAAAAAAAAAAAAAAAAD//////////2wAAABHAHUAcwB0AGEAdgBvACAAUwBlAGcAbwB2AGkAYQBJZAgAAAAHAAAABQAAAAQAAAAGAAAABQAAAAcAAAADAAAABgAAAAYAAAAHAAAABwAAAAUAAAADAAAABgAAAEsAAABAAAAAMAAAAAUAAAAgAAAAAQAAAAEAAAAQAAAAAAAAAAAAAAAPAQAAgAAAAAAAAAAAAAAADwEAAIAAAAAlAAAADAAAAAIAAAAnAAAAGAAAAAUAAAAAAAAA////AAAAAAAlAAAADAAAAAUAAABMAAAAZAAAAAkAAABgAAAA/wAAAGwAAAAJAAAAYAAAAPcAAAANAAAAIQDwAAAAAAAAAAAAAACAPwAAAAAAAAAAAACAPwAAAAAAAAAAAAAAAAAAAAAAAAAAAAAAAAAAAAAAAAAAJQAAAAwAAAAAAACAKAAAAAwAAAAFAAAAJQAAAAwAAAABAAAAGAAAAAwAAAAAAAAAEgAAAAwAAAABAAAAHgAAABgAAAAJAAAAYAAAAAABAABtAAAAJQAAAAwAAAABAAAAVAAAAKAAAAAKAAAAYAAAAFUAAABsAAAAAQAAANF2yUGrCslBCgAAAGAAAAAOAAAATAAAAAAAAAAAAAAAAAAAAP//////////aAAAAFYAaQBjAGUAcAByAGUAcwBpAGQAZQBuAHQAZQAHAAAAAwAAAAUAAAAGAAAABwAAAAQAAAAGAAAABQAAAAMAAAAHAAAABgAAAAcAAAAEAAAABgAAAEsAAABAAAAAMAAAAAUAAAAgAAAAAQAAAAEAAAAQAAAAAAAAAAAAAAAPAQAAgAAAAAAAAAAAAAAADwEAAIAAAAAlAAAADAAAAAIAAAAnAAAAGAAAAAUAAAAAAAAA////AAAAAAAlAAAADAAAAAUAAABMAAAAZAAAAAkAAABwAAAABQEAAHwAAAAJAAAAcAAAAP0AAAANAAAAIQDwAAAAAAAAAAAAAACAPwAAAAAAAAAAAACAPwAAAAAAAAAAAAAAAAAAAAAAAAAAAAAAAAAAAAAAAAAAJQAAAAwAAAAAAACAKAAAAAwAAAAFAAAAJQAAAAwAAAABAAAAGAAAAAwAAAAAAAAAEgAAAAwAAAABAAAAFgAAAAwAAAAAAAAAVAAAAEQBAAAKAAAAcAAAAAQBAAB8AAAAAQAAANF2yUGrCslBCgAAAHAAAAApAAAATAAAAAQAAAAJAAAAcAAAAAYBAAB9AAAAoAAAAEYAaQByAG0AYQBkAG8AIABwAG8AcgA6ACAARwBVAFMAVABBAFYATwAgAEwATwBSAEUATgBaAE8AIABTAEUARwBPAFYASQBBACAAVgBFAFIAQQBwcAYAAAADAAAABAAAAAkAAAAGAAAABwAAAAcAAAADAAAABwAAAAcAAAAEAAAAAwAAAAMAAAAIAAAACAAAAAYAAAAFAAAABwAAAAcAAAAJAAAAAwAAAAUAAAAJAAAABwAAAAYAAAAIAAAABgAAAAkAAAADAAAABgAAAAYAAAAIAAAACQAAAAcAAAADAAAABwAAAAMAAAAHAAAABgAAAAcAAAAHAAAAFgAAAAwAAAAAAAAAJQAAAAwAAAACAAAADgAAABQAAAAAAAAAEAAAABQAAAA=</Object>
</Signature>
</file>

<file path=_xmlsignatures/sig5.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HDRxUVcyajxwzOzOeN8KHFokx0Xqf1nQzUoF7L0UId0=</DigestValue>
    </Reference>
    <Reference Type="http://www.w3.org/2000/09/xmldsig#Object" URI="#idOfficeObject">
      <DigestMethod Algorithm="http://www.w3.org/2001/04/xmlenc#sha256"/>
      <DigestValue>lSK2bjl4V+nNFLSlM+t6v2KPkUf+7iBjB0ROYtet2DY=</DigestValue>
    </Reference>
    <Reference Type="http://uri.etsi.org/01903#SignedProperties" URI="#idSignedProperties">
      <Transforms>
        <Transform Algorithm="http://www.w3.org/TR/2001/REC-xml-c14n-20010315"/>
      </Transforms>
      <DigestMethod Algorithm="http://www.w3.org/2001/04/xmlenc#sha256"/>
      <DigestValue>azgUsoCRusRpJU+uoDZ5QqK9cqSN6BVr9IF5UF5d/2c=</DigestValue>
    </Reference>
    <Reference Type="http://www.w3.org/2000/09/xmldsig#Object" URI="#idValidSigLnImg">
      <DigestMethod Algorithm="http://www.w3.org/2001/04/xmlenc#sha256"/>
      <DigestValue>MCr5SyjGcmelXR6LDUwIA0mBOOggOpOv7Ykoa87AgXQ=</DigestValue>
    </Reference>
    <Reference Type="http://www.w3.org/2000/09/xmldsig#Object" URI="#idInvalidSigLnImg">
      <DigestMethod Algorithm="http://www.w3.org/2001/04/xmlenc#sha256"/>
      <DigestValue>09LjYU7hOmKm+GR2nHsw5FtUJe2qWtuMs6pev+VcWaA=</DigestValue>
    </Reference>
  </SignedInfo>
  <SignatureValue>L4JiIeCG4z0AkhKhawZysvXkdxT/lq1mzF7l08Z5eaVmru96wec4vww/+MzOhO0yWAT07yBCVpbM
LMqwSz8Px9hkK7xkXzZsep3QG0xcUvK98GYHKHdnTfGCHiJr40lFa50Q3z84qGwhxOxLtQvEohIG
9/u9Hb7dynOCbbZDA5AUUP8LRD5p1rPWl03qgaxPOlncirCO9ZFPdal/k63LdE8YBotqm+vJqffA
unfCDJj0CXIMEWPS2yXP3rch1UNbSY7AXrZmSMLQIIulV3EogdQJ6TZe7xn81uuS+tps1E5IzO0d
dAUSZxJls9VB5USfZxLF9EsQknLEeEcmOtv0Hg==</SignatureValue>
  <KeyInfo>
    <X509Data>
      <X509Certificate>MIIICDCCBfCgAwIBAgIIQpSEuVXVyvAwDQYJKoZIhvcNAQELBQAwWzEXMBUGA1UEBRMOUlVDIDgwMDUwMTcyLTExGjAYBgNVBAMTEUNBLURPQ1VNRU5UQSBTLkEuMRcwFQYDVQQKEw5ET0NVTUVOVEEgUy5BLjELMAkGA1UEBhMCUFkwHhcNMTkwODEzMTQwODAzWhcNMjEwODEyMTQxODAzWjCBpTELMAkGA1UEBhMCUFkxFTATBgNVBAQMDFNFR09WSUEgVkVSQTESMBAGA1UEBRMJQ0kxMjg4ODg4MRgwFgYDVQQqDA9HVVNUQVZPIExPUkVOWk8xFzAVBgNVBAoMDlBFUlNPTkEgRklTSUNBMREwDwYDVQQLDAhGSVJNQSBGMjElMCMGA1UEAwwcR1VTVEFWTyBMT1JFTlpPIFNFR09WSUEgVkVSQTCCASIwDQYJKoZIhvcNAQEBBQADggEPADCCAQoCggEBALDjxsV0+QRILYutJT/VOl56jdgfe5iOteMkNH9WB+NLrmaHLYPNAvQFFN+GCDI6RNFVOVwVM7TPTH1kANzGUkt8TwSrmh6YD7+IZSkLabMhhSeAO366SMAb42Yl4eY8zOo1F2nX9ij4qtPre+YUmgTtnHXAh/vmzwaXZZ/6B3pa0o9tVMmq9DZQmlqTfa77uhXKqhkq0qkxL2f+wf6v3PgZRTLEswH/wEz+qbCZop4okbesh3oGO4YGLr7ApoWnx+NZ0l9nX/sl/2YcqKPkg//VmUxN74rXOnsaeLbbQZZx1dQJa110bdJqQrh1HCWqkmkG3UnBL8G1iU969lAeu10CAwEAAaOCA4MwggN/MAwGA1UdEwEB/wQCMAAwDgYDVR0PAQH/BAQDAgXgMCoGA1UdJQEB/wQgMB4GCCsGAQUFBwMBBggrBgEFBQcDAgYIKwYBBQUHAwQwHQYDVR0OBBYEFAD6vHcdvAzpiz7Vl929hGlgT/TQMIGWBggrBgEFBQcBAQSBiTCBhjA5BggrBgEFBQcwAYYtaHR0cD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gGA1UdEQQhMB+BHWd1c3Rhdm8uc2Vnb3ZpYUBhdmFsb24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VgW7j01O3WmDeULO7lgR6qkQXr4koHeWcBNp9nUgXxBZCFIM7aCyYHOT4HIqIcmtShxRjgAqorqyH3H7lqhAJdVdcmHdiz/7/rP/9v0Adk3vFtGauBhBYexIeipl2VzwGUQ3syMkkNWqhy8Tk8g7SkFsOMp6f0TN8vWIVW+hxg5v8ODukHmfXFyDLrkGFxGc+2LT64jPBfEnUgrSrMwwTT2H7OLJzNDQbTAa2l5Tn6rLCsnw+DwvaosIDMsdVxZ1ngVP8kb/uU/71dEhx7qqzmZweO3OS5q2cW2bPznopoqUWaSpMNYhkh5WNAiXbfcdKYV47WRtA7rBUqPlFCpJ9khvA/R4iC8Qgo6Uywgbu72Vr0PQdBbrAfzVfTo+umY+B127ZcXXcM/Dn9vHrVvK819QOrDN4+nZeqQbVqUncw4ZMtbziDsNAHeK5hPE47PbncjD5nHEIZtsI8hoqXb8tiPstduYkyvt6HBKRtaDm5abUFRA3bFojXB7yvvEUXSZgAOfVw67UBCEnPKyrnUEuUb4v2aTXAzA6Mbbirl8+oS24qbRFls6dkrQuqACB56WlzOGihc9axzHb9oeTKwAlta2sIjS2q3n3zXEPA6HPqxJqbrFZtL73MX7mVjR6SpmWHIOceNbhJrQfBcrDGcdy0vyESJzRRE8eZcUIRmrFy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1/04/xmlenc#sha256"/>
        <DigestValue>SvtLgLHWwOe2+41fuNrh9MPG5Bh3+j+tOUplp0lR7Bs=</DigestValue>
      </Reference>
      <Reference URI="/xl/calcChain.xml?ContentType=application/vnd.openxmlformats-officedocument.spreadsheetml.calcChain+xml">
        <DigestMethod Algorithm="http://www.w3.org/2001/04/xmlenc#sha256"/>
        <DigestValue>INkYIXtI18jBPMUiSjVU1NrfwX9hotmJh+PNPJ5sYXU=</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NDHryyRw2/2xJsOGZEuAA7rEd4ek0qf+xIJ1ZL2G9lA=</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NDHryyRw2/2xJsOGZEuAA7rEd4ek0qf+xIJ1ZL2G9lA=</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NDHryyRw2/2xJsOGZEuAA7rEd4ek0qf+xIJ1ZL2G9lA=</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NDHryyRw2/2xJsOGZEuAA7rEd4ek0qf+xIJ1ZL2G9lA=</DigestValue>
      </Reference>
      <Reference URI="/xl/drawings/vmlDrawing1.vml?ContentType=application/vnd.openxmlformats-officedocument.vmlDrawing">
        <DigestMethod Algorithm="http://www.w3.org/2001/04/xmlenc#sha256"/>
        <DigestValue>+Nbxv9nsu81Z9e+dY7JQcIS1caz0XrFsq4uP//Px8Cs=</DigestValue>
      </Reference>
      <Reference URI="/xl/drawings/vmlDrawing2.vml?ContentType=application/vnd.openxmlformats-officedocument.vmlDrawing">
        <DigestMethod Algorithm="http://www.w3.org/2001/04/xmlenc#sha256"/>
        <DigestValue>vq/YzAph6mYL7NzdcC34FtbQNRh4RXduCXCnjav0//4=</DigestValue>
      </Reference>
      <Reference URI="/xl/drawings/vmlDrawing3.vml?ContentType=application/vnd.openxmlformats-officedocument.vmlDrawing">
        <DigestMethod Algorithm="http://www.w3.org/2001/04/xmlenc#sha256"/>
        <DigestValue>chBZERYigy9Hxbrh6iK+6XvRY0Up9YKd0U8q31RIgSg=</DigestValue>
      </Reference>
      <Reference URI="/xl/drawings/vmlDrawing4.vml?ContentType=application/vnd.openxmlformats-officedocument.vmlDrawing">
        <DigestMethod Algorithm="http://www.w3.org/2001/04/xmlenc#sha256"/>
        <DigestValue>pdGjmwW0jl0kR9RIS2I9rVNzSv9rR5tGQ7WaZ2e8ti8=</DigestValue>
      </Reference>
      <Reference URI="/xl/drawings/vmlDrawing5.vml?ContentType=application/vnd.openxmlformats-officedocument.vmlDrawing">
        <DigestMethod Algorithm="http://www.w3.org/2001/04/xmlenc#sha256"/>
        <DigestValue>gy/k05+TNJWYqZ0UGeBU+7AyJwvRjkTqkBFVLWXRTk0=</DigestValue>
      </Reference>
      <Reference URI="/xl/media/image1.emf?ContentType=image/x-emf">
        <DigestMethod Algorithm="http://www.w3.org/2001/04/xmlenc#sha256"/>
        <DigestValue>2hCW5SZ0Ck98CNkRp4vDylcSAyh2GdWIJdLZ8Rd9X3I=</DigestValue>
      </Reference>
      <Reference URI="/xl/media/image2.emf?ContentType=image/x-emf">
        <DigestMethod Algorithm="http://www.w3.org/2001/04/xmlenc#sha256"/>
        <DigestValue>atxvfXUwZvAKE4hf/APpjogBRg8V5zoJCIwfgXilW98=</DigestValue>
      </Reference>
      <Reference URI="/xl/media/image3.emf?ContentType=image/x-emf">
        <DigestMethod Algorithm="http://www.w3.org/2001/04/xmlenc#sha256"/>
        <DigestValue>mrpZiCxo60XyjW+WJKOnrfZHW2qxb84nfy1+fZjwBNw=</DigestValue>
      </Reference>
      <Reference URI="/xl/media/image4.emf?ContentType=image/x-emf">
        <DigestMethod Algorithm="http://www.w3.org/2001/04/xmlenc#sha256"/>
        <DigestValue>WFXdQ2i6Of9/FPY/NwOR0oU8dYj9WHpuBIb6I2G+nCo=</DigestValue>
      </Reference>
      <Reference URI="/xl/media/image5.emf?ContentType=image/x-emf">
        <DigestMethod Algorithm="http://www.w3.org/2001/04/xmlenc#sha256"/>
        <DigestValue>KoddZipihLM/l8LIWVJfvdmQzMq4d2o9bq+P+mb565Y=</DigestValue>
      </Reference>
      <Reference URI="/xl/printerSettings/printerSettings1.bin?ContentType=application/vnd.openxmlformats-officedocument.spreadsheetml.printerSettings">
        <DigestMethod Algorithm="http://www.w3.org/2001/04/xmlenc#sha256"/>
        <DigestValue>dt8BdYI5fMeeneKWUaFl8jaOh5pFlNeu45kOQv+Q/m8=</DigestValue>
      </Reference>
      <Reference URI="/xl/printerSettings/printerSettings2.bin?ContentType=application/vnd.openxmlformats-officedocument.spreadsheetml.printerSettings">
        <DigestMethod Algorithm="http://www.w3.org/2001/04/xmlenc#sha256"/>
        <DigestValue>3pBi6FITi/De4ff8Wg40hkTCdgasRUVf3anQypj6Th4=</DigestValue>
      </Reference>
      <Reference URI="/xl/printerSettings/printerSettings3.bin?ContentType=application/vnd.openxmlformats-officedocument.spreadsheetml.printerSettings">
        <DigestMethod Algorithm="http://www.w3.org/2001/04/xmlenc#sha256"/>
        <DigestValue>FLifMMW5UlLOUkpcqJGjhMbaevjgUnUQwEEg5oUA/N4=</DigestValue>
      </Reference>
      <Reference URI="/xl/printerSettings/printerSettings4.bin?ContentType=application/vnd.openxmlformats-officedocument.spreadsheetml.printerSettings">
        <DigestMethod Algorithm="http://www.w3.org/2001/04/xmlenc#sha256"/>
        <DigestValue>ezNSni1satayRc1lFeeqynU3lzaorj+UYbh9x7Q5sc8=</DigestValue>
      </Reference>
      <Reference URI="/xl/printerSettings/printerSettings5.bin?ContentType=application/vnd.openxmlformats-officedocument.spreadsheetml.printerSettings">
        <DigestMethod Algorithm="http://www.w3.org/2001/04/xmlenc#sha256"/>
        <DigestValue>s6l80irlBTW+uFk7nR5c7WcaDa2jSh3MPBgl0IjaDO0=</DigestValue>
      </Reference>
      <Reference URI="/xl/sharedStrings.xml?ContentType=application/vnd.openxmlformats-officedocument.spreadsheetml.sharedStrings+xml">
        <DigestMethod Algorithm="http://www.w3.org/2001/04/xmlenc#sha256"/>
        <DigestValue>YVlwFhCn92tdArJ3ZPvc93iCkvKu/OUP8HTpRU9eIuc=</DigestValue>
      </Reference>
      <Reference URI="/xl/styles.xml?ContentType=application/vnd.openxmlformats-officedocument.spreadsheetml.styles+xml">
        <DigestMethod Algorithm="http://www.w3.org/2001/04/xmlenc#sha256"/>
        <DigestValue>dZ5VNLEx4FN1bhWn3JKY3Hy18CafniZSPuUCdpsGYjI=</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05nu4e0PkJ4vhUES3s72LqjoLcMkvRf0BeeuYjDiOeI=</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G4fB2Vrf8KyAdhLiBGuydKBfDiUZuOfhnVshmpN+Exk=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b1MQUVCmhQXYdYToMKZKh+xcYDt+Yv6QIM5V/T7KSB4=</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+HgIlm2f9sImN3omI6NYS6yIDYlgItRv8EHKKdBMY/Q=</DigestValue>
      </Reference>
      <Reference URI="/xl/worksheets/sheet1.xml?ContentType=application/vnd.openxmlformats-officedocument.spreadsheetml.worksheet+xml">
        <DigestMethod Algorithm="http://www.w3.org/2001/04/xmlenc#sha256"/>
        <DigestValue>u397y9UwhCBPjH7z1vvLdORzPLdmKaNBRwAkg04H25s=</DigestValue>
      </Reference>
      <Reference URI="/xl/worksheets/sheet2.xml?ContentType=application/vnd.openxmlformats-officedocument.spreadsheetml.worksheet+xml">
        <DigestMethod Algorithm="http://www.w3.org/2001/04/xmlenc#sha256"/>
        <DigestValue>hJR2a/lHrFKGZMWIi+zqnwN5C/fkZybiJO8TFVElzTA=</DigestValue>
      </Reference>
      <Reference URI="/xl/worksheets/sheet3.xml?ContentType=application/vnd.openxmlformats-officedocument.spreadsheetml.worksheet+xml">
        <DigestMethod Algorithm="http://www.w3.org/2001/04/xmlenc#sha256"/>
        <DigestValue>e9sIHh8YIo9iREk72BYS7DVHouvpXoskYy0OIEtjyQo=</DigestValue>
      </Reference>
      <Reference URI="/xl/worksheets/sheet4.xml?ContentType=application/vnd.openxmlformats-officedocument.spreadsheetml.worksheet+xml">
        <DigestMethod Algorithm="http://www.w3.org/2001/04/xmlenc#sha256"/>
        <DigestValue>LDGW3mvFtmn4br9lge7j8J+SmoRnzilscUPV6oIiRGk=</DigestValue>
      </Reference>
      <Reference URI="/xl/worksheets/sheet5.xml?ContentType=application/vnd.openxmlformats-officedocument.spreadsheetml.worksheet+xml">
        <DigestMethod Algorithm="http://www.w3.org/2001/04/xmlenc#sha256"/>
        <DigestValue>o5o/V2TurTQgc3MD5ykAda628CndraiqNHDNt/anYsQ=</DigestValue>
      </Reference>
    </Manifest>
    <SignatureProperties>
      <SignatureProperty Id="idSignatureTime" Target="#idPackageSignature">
        <mdssi:SignatureTime xmlns:mdssi="http://schemas.openxmlformats.org/package/2006/digital-signature">
          <mdssi:Format>YYYY-MM-DDThh:mm:ssTZD</mdssi:Format>
          <mdssi:Value>2020-11-13T18:52:19Z</mdssi:Value>
        </mdssi:SignatureTime>
      </SignatureProperty>
    </SignatureProperties>
  </Object>
  <Object Id="idOfficeObject">
    <SignatureProperties>
      <SignatureProperty Id="idOfficeV1Details" Target="#idPackageSignature">
        <SignatureInfoV1 xmlns="http://schemas.microsoft.com/office/2006/digsig">
          <SetupID>{1B874498-0384-43A2-8FD4-35C0ECA0C1AB}</SetupID>
          <SignatureText>Gustavo Segovia</SignatureText>
          <SignatureImage/>
          <SignatureComments/>
          <WindowsVersion>10.0</WindowsVersion>
          <OfficeVersion>16.0.10367/14</OfficeVersion>
          <ApplicationVersion>16.0.10367</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2020-11-13T18:52:19Z</xd:SigningTime>
          <xd:SigningCertificate>
            <xd:Cert>
              <xd:CertDigest>
                <DigestMethod Algorithm="http://www.w3.org/2001/04/xmlenc#sha256"/>
                <DigestValue>8ruPGFunQVE5OrF2ojjQg6DC38jBx7b19x9dqMgnGkw=</DigestValue>
              </xd:CertDigest>
              <xd:IssuerSerial>
                <X509IssuerName>C=PY, O=DOCUMENTA S.A., CN=CA-DOCUMENTA S.A., SERIALNUMBER=RUC 80050172-1</X509IssuerName>
                <X509SerialNumber>4797605434600311536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A4BAAB/AAAAAAAAAAAAAACpGgAAkQwAACBFTUYAAAEAyBsAAKoAAAAGAAAAAAAAAAAAAAAAAAAAVgUAAAADAABYAQAAwQAAAAAAAAAAAAAAAAAAAMA/BQDo8QIACgAAABAAAAAAAAAAAAAAAEsAAAAQAAAAAAAAAAUAAAAeAAAAGAAAAAAAAAAAAAAADwEAAIAAAAAnAAAAGAAAAAEAAAAAAAAAAAAAAAAAAAAlAAAADAAAAAEAAABMAAAAZAAAAAAAAAAAAAAADgEAAH8AAAAAAAAAAAAAAA8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OAQAAfwAAAAAAAAAAAAAADwEAAIAAAAAhAPAAAAAAAAAAAAAAAIA/AAAAAAAAAAAAAIA/AAAAAAAAAAAAAAAAAAAAAAAAAAAAAAAAAAAAAAAAAAAlAAAADAAAAAAAAIAoAAAADAAAAAEAAAAnAAAAGAAAAAEAAAAAAAAA8PDwAAAAAAAlAAAADAAAAAEAAABMAAAAZAAAAAAAAAAAAAAADgEAAH8AAAAAAAAAAAAAAA8BAACAAAAAIQDwAAAAAAAAAAAAAACAPwAAAAAAAAAAAACAPwAAAAAAAAAAAAAAAAAAAAAAAAAAAAAAAAAAAAAAAAAAJQAAAAwAAAAAAACAKAAAAAwAAAABAAAAJwAAABgAAAABAAAAAAAAAPDw8AAAAAAAJQAAAAwAAAABAAAATAAAAGQAAAAAAAAAAAAAAA4BAAB/AAAAAAAAAAAAAAAPAQAAgAAAACEA8AAAAAAAAAAAAAAAgD8AAAAAAAAAAAAAgD8AAAAAAAAAAAAAAAAAAAAAAAAAAAAAAAAAAAAAAAAAACUAAAAMAAAAAAAAgCgAAAAMAAAAAQAAACcAAAAYAAAAAQAAAAAAAADw8PAAAAAAACUAAAAMAAAAAQAAAEwAAABkAAAAAAAAAAAAAAAOAQAAfwAAAAAAAAAAAAAADwEAAIAAAAAhAPAAAAAAAAAAAAAAAIA/AAAAAAAAAAAAAIA/AAAAAAAAAAAAAAAAAAAAAAAAAAAAAAAAAAAAAAAAAAAlAAAADAAAAAAAAIAoAAAADAAAAAEAAAAnAAAAGAAAAAEAAAAAAAAA////AAAAAAAlAAAADAAAAAEAAABMAAAAZAAAAAAAAAAAAAAADgEAAH8AAAAAAAAAAAAAAA8BAACAAAAAIQDwAAAAAAAAAAAAAACAPwAAAAAAAAAAAACAPwAAAAAAAAAAAAAAAAAAAAAAAAAAAAAAAAAAAAAAAAAAJQAAAAwAAAAAAACAKAAAAAwAAAABAAAAJwAAABgAAAABAAAAAAAAAP///wAAAAAAJQAAAAwAAAABAAAATAAAAGQAAAAAAAAAAAAAAA4BAAB/AAAAAAAAAAAAAAAP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BnYMf1/AAAAAAAAAAAAACgSAAAAAAAAQAAAwPx/AADARqYx/X8AAB6jDNv8fwAABAAAAAAAAADARqYx/X8AADm6nEv2AAAAAAAAAAAAAAAgH83YmwIAAAAAAACbAgAASAAAAAAAAADYqGzb/H8AACCjddv8fwAA4OxD2wAAAAABAAAAAAAAALbEbNv8fwAAAACmMf1/AAAAAAAAAAAAAAAAAAAAAAAAAAAAAAAAAAD18r2CDFwAAHALAAAAAAAAcCCu1psCAACIvJxL9gAAAAAAAAAAAAAAAAAAAAAAAAAAAAAAAAAAAAAAAAAAAAAA6bucS/YAAADHfAzbZHYACAAAAAAlAAAADAAAAAEAAAAYAAAADAAAAAAAAAASAAAADAAAAAEAAAAeAAAAGAAAAL0AAAAEAAAA9wAAABEAAAAlAAAADAAAAAEAAABUAAAAiAAAAL4AAAAEAAAA9QAAABAAAAABAAAA0XbJQasKyUG+AAAABAAAAAoAAABMAAAAAAAAAAAAAAAAAAAA//////////9gAAAAMQAzAC8AMQAxAC8AMgAwADIAMAAGAAAABgAAAAQAAAAGAAAABgAAAAQAAAAGAAAABgAAAAYAAAAGAAAASwAAAEAAAAAwAAAABQAAACAAAAABAAAAAQAAABAAAAAAAAAAAAAAAA8BAACAAAAAAAAAAAAAAAAPAQAAgAAAAFIAAABwAQAAAgAAABAAAAAHAAAAAAAAAAAAAAC8AgAAAAAAAAECAiJTAHkAcwB0AGUAbQAAAAAAAAAAAAAAAAAAAAAAAAAAAAAAAAAAAAAAAAAAAAAAAAAAAAAAAAAAAAAAAAAAAAAAAAAAAAAEAAA+AAAAUFamMf1/AAAJAAAAAAAAAAkAAABdBAAAhaIM2/x/AABGBwAAdAEAANEFAAAAAAAAGMmcS/YAAAAAAAAARgcAAHQBAADRBQAAAAAAAAAAAAAAAAAAAAAAAAAAAAAAAAAAIAcoLv1/AAAAAAAAAAAAAAAAAAAAAAAAyLAzLv1/AAAAAAAAAAAAAODHnEv2AAAA/v////////8AAAAAAAAAAAAAAAAAAAAA9Yy9ggxcAAC2ehQuAAAAAHl1IZGGBQAA0C251psCAABwIK7WmwIAAHDKnEv2AAAAAAAAAAAAAAAHAAAAAAAAAAAAAAAAAAAArMmcS2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P//AAAAAAEAAABAnI3bmwIAAAAAAAAAAAAAAQAAAAAAAABg463WmwIAADCDleObAgAAyheWBc2l1gECAAAAAAAAAABrotT8fwAAKGui1Px/AAADAAAAAAAAAKj6p9T8fwAAaP+n1Px/AAAgBygu/X8AAKC3v+ObAgAAAgAAAAAAAADIsDMu/X8AAAAAAAAAAAAAzkzLWGSFAAACAAAAAAAAAAAAAAAAAAAAAAAAAAAAAADV67qCDFwAAAAAAAAAAAAAaP+n1Px/AADg////AAAAAHAgrtabAgAAaKObS/YAAAAAAAAAAAAAAAYAAAAAAAAAAAAAAAAAAACMoptLZHYACAAAAAAlAAAADAAAAAMAAAAYAAAADAAAAAAAAAASAAAADAAAAAEAAAAWAAAADAAAAAgAAABUAAAAVAAAAAoAAAAnAAAAHgAAAEoAAAABAAAA0XbJQasKyU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eAAAARwAAACkAAAAzAAAAdg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CAAAAAAAAAAAAAAAAAAAAKDRv+MAAIA/HDwA1AAAgD8AAIA/AACAP/7/////////YKubS/YAAACg0b/jAAAAAP////8AAAAAAAAAAAAAAAAIAAAAAAAAACAHKC79fwAAQKy/4wAAgD8cPADUAAAAAMiwMy79fwAAAAAAAAAAAABuTMtYZIUAAAAIAAAAAAAAAAAAAAAAAAAAAAAAAAAAAHXruoIMXAAAAAAAAAAAAACgBVPLAACAP/D///8AAAAAcCCu1psCAAAIpJtL9gAAAAAAAAAAAAAACQAAAAAAAAAAAAAAAAAAACyjm0tkdgAIAAAAACUAAAAMAAAABAAAABgAAAAMAAAAAAAAABIAAAAMAAAAAQAAAB4AAAAYAAAAKQAAADMAAACfAAAASAAAACUAAAAMAAAABAAAAFQAAACoAAAAKgAAADMAAACdAAAARwAAAAEAAADRdslBqwrJQSoAAAAzAAAADwAAAEwAAAAAAAAAAAAAAAAAAAD//////////2wAAABHAHUAcwB0AGEAdgBvACAAUwBlAGcAbwB2AGkAYQCAPwsAAAAJAAAABwAAAAUAAAAIAAAACAAAAAkAAAAEAAAACQAAAAgAAAAJAAAACQAAAAgAAAAEAAAACAAAAEsAAABAAAAAMAAAAAUAAAAgAAAAAQAAAAEAAAAQAAAAAAAAAAAAAAAPAQAAgAAAAAAAAAAAAAAADwEAAIAAAAAlAAAADAAAAAIAAAAnAAAAGAAAAAUAAAAAAAAA////AAAAAAAlAAAADAAAAAUAAABMAAAAZAAAAAAAAABQAAAADgEAAHwAAAAAAAAAUAAAAA8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CoAAAACgAAAFAAAABeAAAAXAAAAAEAAADRdslBqwrJQQoAAABQAAAADwAAAEwAAAAAAAAAAAAAAAAAAAD//////////2wAAABHAHUAcwB0AGEAdgBvACAAUwBlAGcAbwB2AGkAYQAAAAgAAAAHAAAABQAAAAQAAAAGAAAABQAAAAcAAAADAAAABgAAAAYAAAAHAAAABwAAAAUAAAADAAAABgAAAEsAAABAAAAAMAAAAAUAAAAgAAAAAQAAAAEAAAAQAAAAAAAAAAAAAAAPAQAAgAAAAAAAAAAAAAAADwEAAIAAAAAlAAAADAAAAAIAAAAnAAAAGAAAAAUAAAAAAAAA////AAAAAAAlAAAADAAAAAUAAABMAAAAZAAAAAkAAABgAAAA/wAAAGwAAAAJAAAAYAAAAPcAAAANAAAAIQDwAAAAAAAAAAAAAACAPwAAAAAAAAAAAACAPwAAAAAAAAAAAAAAAAAAAAAAAAAAAAAAAAAAAAAAAAAAJQAAAAwAAAAAAACAKAAAAAwAAAAFAAAAJQAAAAwAAAABAAAAGAAAAAwAAAAAAAAAEgAAAAwAAAABAAAAHgAAABgAAAAJAAAAYAAAAAABAABtAAAAJQAAAAwAAAABAAAAVAAAAKAAAAAKAAAAYAAAAFUAAABsAAAAAQAAANF2yUGrCslBCgAAAGAAAAAOAAAATAAAAAAAAAAAAAAAAAAAAP//////////aAAAAFYAaQBjAGUAcAByAGUAcwBpAGQAZQBuAHQAZQAHAAAAAwAAAAUAAAAGAAAABwAAAAQAAAAGAAAABQAAAAMAAAAHAAAABgAAAAcAAAAEAAAABgAAAEsAAABAAAAAMAAAAAUAAAAgAAAAAQAAAAEAAAAQAAAAAAAAAAAAAAAPAQAAgAAAAAAAAAAAAAAADwEAAIAAAAAlAAAADAAAAAIAAAAnAAAAGAAAAAUAAAAAAAAA////AAAAAAAlAAAADAAAAAUAAABMAAAAZAAAAAkAAABwAAAABQEAAHwAAAAJAAAAcAAAAP0AAAANAAAAIQDwAAAAAAAAAAAAAACAPwAAAAAAAAAAAACAPwAAAAAAAAAAAAAAAAAAAAAAAAAAAAAAAAAAAAAAAAAAJQAAAAwAAAAAAACAKAAAAAwAAAAFAAAAJQAAAAwAAAABAAAAGAAAAAwAAAAAAAAAEgAAAAwAAAABAAAAFgAAAAwAAAAAAAAAVAAAAEQBAAAKAAAAcAAAAAQBAAB8AAAAAQAAANF2yUGrCslBCgAAAHAAAAApAAAATAAAAAQAAAAJAAAAcAAAAAYBAAB9AAAAoAAAAEYAaQByAG0AYQBkAG8AIABwAG8AcgA6ACAARwBVAFMAVABBAFYATwAgAEwATwBSAEUATgBaAE8AIABTAEUARwBPAFYASQBBACAAVgBFAFIAQQAAAAYAAAADAAAABAAAAAkAAAAGAAAABwAAAAcAAAADAAAABwAAAAcAAAAEAAAAAwAAAAMAAAAIAAAACAAAAAYAAAAFAAAABwAAAAcAAAAJAAAAAwAAAAUAAAAJAAAABwAAAAYAAAAIAAAABgAAAAkAAAADAAAABgAAAAYAAAAIAAAACQAAAAcAAAADAAAABwAAAAMAAAAHAAAABgAAAAcAAAAHAAAAFgAAAAwAAAAAAAAAJQAAAAwAAAACAAAADgAAABQAAAAAAAAAEAAAABQAAAA=</Object>
  <Object Id="idInvalidSigLnImg">AQAAAGwAAAAAAAAAAAAAAA4BAAB/AAAAAAAAAAAAAACpGgAAkQwAACBFTUYAAAEAZB8AALAAAAAGAAAAAAAAAAAAAAAAAAAAVgUAAAADAABYAQAAwQAAAAAAAAAAAAAAAAAAAMA/BQDo8QIACgAAABAAAAAAAAAAAAAAAEsAAAAQAAAAAAAAAAUAAAAeAAAAGAAAAAAAAAAAAAAADwEAAIAAAAAnAAAAGAAAAAEAAAAAAAAAAAAAAAAAAAAlAAAADAAAAAEAAABMAAAAZAAAAAAAAAAAAAAADgEAAH8AAAAAAAAAAAAAAA8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OAQAAfwAAAAAAAAAAAAAADwEAAIAAAAAhAPAAAAAAAAAAAAAAAIA/AAAAAAAAAAAAAIA/AAAAAAAAAAAAAAAAAAAAAAAAAAAAAAAAAAAAAAAAAAAlAAAADAAAAAAAAIAoAAAADAAAAAEAAAAnAAAAGAAAAAEAAAAAAAAA8PDwAAAAAAAlAAAADAAAAAEAAABMAAAAZAAAAAAAAAAAAAAADgEAAH8AAAAAAAAAAAAAAA8BAACAAAAAIQDwAAAAAAAAAAAAAACAPwAAAAAAAAAAAACAPwAAAAAAAAAAAAAAAAAAAAAAAAAAAAAAAAAAAAAAAAAAJQAAAAwAAAAAAACAKAAAAAwAAAABAAAAJwAAABgAAAABAAAAAAAAAPDw8AAAAAAAJQAAAAwAAAABAAAATAAAAGQAAAAAAAAAAAAAAA4BAAB/AAAAAAAAAAAAAAAPAQAAgAAAACEA8AAAAAAAAAAAAAAAgD8AAAAAAAAAAAAAgD8AAAAAAAAAAAAAAAAAAAAAAAAAAAAAAAAAAAAAAAAAACUAAAAMAAAAAAAAgCgAAAAMAAAAAQAAACcAAAAYAAAAAQAAAAAAAADw8PAAAAAAACUAAAAMAAAAAQAAAEwAAABkAAAAAAAAAAAAAAAOAQAAfwAAAAAAAAAAAAAADwEAAIAAAAAhAPAAAAAAAAAAAAAAAIA/AAAAAAAAAAAAAIA/AAAAAAAAAAAAAAAAAAAAAAAAAAAAAAAAAAAAAAAAAAAlAAAADAAAAAAAAIAoAAAADAAAAAEAAAAnAAAAGAAAAAEAAAAAAAAA////AAAAAAAlAAAADAAAAAEAAABMAAAAZAAAAAAAAAAAAAAADgEAAH8AAAAAAAAAAAAAAA8BAACAAAAAIQDwAAAAAAAAAAAAAACAPwAAAAAAAAAAAACAPwAAAAAAAAAAAAAAAAAAAAAAAAAAAAAAAAAAAAAAAAAAJQAAAAwAAAAAAACAKAAAAAwAAAABAAAAJwAAABgAAAABAAAAAAAAAP///wAAAAAAJQAAAAwAAAABAAAATAAAAGQAAAAAAAAAAAAAAA4BAAB/AAAAAAAAAAAAAAAP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rC4AAAAAcKDQcKDQcJDQ4WMShFrjFU1TJV1gECBAIDBAECBQoRKyZBowsTMQAAAAAAfqbJd6PIeqDCQFZ4JTd0Lk/HMVPSGy5uFiE4GypVJ0KnHjN9AAABAAAAAACcz+7S6ffb7fnC0t1haH0hMm8aLXIuT8ggOIwoRKslP58cK08AAAEAAAAAAMHg9P///////////+bm5k9SXjw/SzBRzTFU0y1NwSAyVzFGXwEBAgAA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wfe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AZ2DH9fwAAAAAAAAAAAAAoEgAAAAAAAEAAAMD8fwAAwEamMf1/AAAeowzb/H8AAAQAAAAAAAAAwEamMf1/AAA5upxL9gAAAAAAAAAAAAAAIB/N2JsCAAAAAAAAmwIAAEgAAAAAAAAA2Khs2/x/AAAgo3Xb/H8AAODsQ9sAAAAAAQAAAAAAAAC2xGzb/H8AAAAApjH9fwAAAAAAAAAAAAAAAAAAAAAAAAAAAAAAAAAA9fK9ggxcAABwCwAAAAAAAHAgrtabAgAAiLycS/YAAAAAAAAAAAAAAAAAAAAAAAAAAAAAAAAAAAAAAAAAAAAAAOm7nEv2AAAAx3wM22R2AAgAAAAAJQAAAAwAAAABAAAAGAAAAAwAAAD/AAAAEgAAAAwAAAABAAAAHgAAABgAAAAiAAAABAAAAHIAAAARAAAAJQAAAAwAAAABAAAAVAAAAKgAAAAjAAAABAAAAHAAAAAQAAAAAQAAANF2yUGrCslBIwAAAAQAAAAPAAAATAAAAAAAAAAAAAAAAAAAAP//////////bAAAAEYAaQByAG0AYQAgAG4AbwAgAHYA4QBsAGkAZABhAAAABgAAAAMAAAAEAAAACQAAAAYAAAADAAAABwAAAAcAAAADAAAABQAAAAYAAAADAAAAAwAAAAcAAAAGAAAASwAAAEAAAAAwAAAABQAAACAAAAABAAAAAQAAABAAAAAAAAAAAAAAAA8BAACAAAAAAAAAAAAAAAAPAQAAgAAAAFIAAABwAQAAAgAAABAAAAAHAAAAAAAAAAAAAAC8AgAAAAAAAAECAiJTAHkAcwB0AGUAbQAAAAAAAAAAAAAAAAAAAAAAAAAAAAAAAAAAAAAAAAAAAAAAAAAAAAAAAAAAAAAAAAAAAAAAAAAAAAAEAAA+AAAAUFamMf1/AAAJAAAAAAAAAAkAAABdBAAAhaIM2/x/AABGBwAAdAEAANEFAAAAAAAAGMmcS/YAAAAAAAAARgcAAHQBAADRBQAAAAAAAAAAAAAAAAAAAAAAAAAAAAAAAAAAIAcoLv1/AAAAAAAAAAAAAAAAAAAAAAAAyLAzLv1/AAAAAAAAAAAAAODHnEv2AAAA/v////////8AAAAAAAAAAAAAAAAAAAAA9Yy9ggxcAAC2ehQuAAAAAHl1IZGGBQAA0C251psCAABwIK7WmwIAAHDKnEv2AAAAAAAAAAAAAAAHAAAAAAAAAAAAAAAAAAAArMmcS2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P//AAAAAAEAAABAnI3bmwIAAAAAAAAAAAAAAQAAAAAAAABg463WmwIAADCDleObAgAAyheWBc2l1gECAAAAAAAAAABrotT8fwAAKGui1Px/AAADAAAAAAAAAKj6p9T8fwAAaP+n1Px/AAAgBygu/X8AAKC3v+ObAgAAAgAAAAAAAADIsDMu/X8AAAAAAAAAAAAAzkzLWGSFAAACAAAAAAAAAAAAAAAAAAAAAAAAAAAAAADV67qCDFwAAAAAAAAAAAAAaP+n1Px/AADg////AAAAAHAgrtabAgAAaKObS/YAAAAAAAAAAAAAAAYAAAAAAAAAAAAAAAAAAACMoptLZHYACAAAAAAlAAAADAAAAAMAAAAYAAAADAAAAAAAAAASAAAADAAAAAEAAAAWAAAADAAAAAgAAABUAAAAVAAAAAoAAAAnAAAAHgAAAEoAAAABAAAA0XbJQasKyU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eAAAARwAAACkAAAAzAAAAdg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CAAAAAAAAAAAAAAAAAAAAKDRv+MAAIA/HDwA1AAAgD8AAIA/AACAP/7/////////YKubS/YAAACg0b/jAAAAAP////8AAAAAAAAAAAAAAAAIAAAAAAAAACAHKC79fwAAQKy/4wAAgD8cPADUAAAAAMiwMy79fwAAAAAAAAAAAABuTMtYZIUAAAAIAAAAAAAAAAAAAAAAAAAAAAAAAAAAAHXruoIMXAAAAAAAAAAAAACgBVPLAACAP/D///8AAAAAcCCu1psCAAAIpJtL9gAAAAAAAAAAAAAACQAAAAAAAAAAAAAAAAAAACyjm0tkdgAIAAAAACUAAAAMAAAABAAAABgAAAAMAAAAAAAAABIAAAAMAAAAAQAAAB4AAAAYAAAAKQAAADMAAACfAAAASAAAACUAAAAMAAAABAAAAFQAAACoAAAAKgAAADMAAACdAAAARwAAAAEAAADRdslBqwrJQSoAAAAzAAAADwAAAEwAAAAAAAAAAAAAAAAAAAD//////////2wAAABHAHUAcwB0AGEAdgBvACAAUwBlAGcAbwB2AGkAYQAAAAsAAAAJAAAABwAAAAUAAAAIAAAACAAAAAkAAAAEAAAACQAAAAgAAAAJAAAACQAAAAgAAAAEAAAACAAAAEsAAABAAAAAMAAAAAUAAAAgAAAAAQAAAAEAAAAQAAAAAAAAAAAAAAAPAQAAgAAAAAAAAAAAAAAADwEAAIAAAAAlAAAADAAAAAIAAAAnAAAAGAAAAAUAAAAAAAAA////AAAAAAAlAAAADAAAAAUAAABMAAAAZAAAAAAAAABQAAAADgEAAHwAAAAAAAAAUAAAAA8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CoAAAACgAAAFAAAABeAAAAXAAAAAEAAADRdslBqwrJQQoAAABQAAAADwAAAEwAAAAAAAAAAAAAAAAAAAD//////////2wAAABHAHUAcwB0AGEAdgBvACAAUwBlAGcAbwB2AGkAYQBBAAgAAAAHAAAABQAAAAQAAAAGAAAABQAAAAcAAAADAAAABgAAAAYAAAAHAAAABwAAAAUAAAADAAAABgAAAEsAAABAAAAAMAAAAAUAAAAgAAAAAQAAAAEAAAAQAAAAAAAAAAAAAAAPAQAAgAAAAAAAAAAAAAAADwEAAIAAAAAlAAAADAAAAAIAAAAnAAAAGAAAAAUAAAAAAAAA////AAAAAAAlAAAADAAAAAUAAABMAAAAZAAAAAkAAABgAAAA/wAAAGwAAAAJAAAAYAAAAPcAAAANAAAAIQDwAAAAAAAAAAAAAACAPwAAAAAAAAAAAACAPwAAAAAAAAAAAAAAAAAAAAAAAAAAAAAAAAAAAAAAAAAAJQAAAAwAAAAAAACAKAAAAAwAAAAFAAAAJQAAAAwAAAABAAAAGAAAAAwAAAAAAAAAEgAAAAwAAAABAAAAHgAAABgAAAAJAAAAYAAAAAABAABtAAAAJQAAAAwAAAABAAAAVAAAAKAAAAAKAAAAYAAAAFUAAABsAAAAAQAAANF2yUGrCslBCgAAAGAAAAAOAAAATAAAAAAAAAAAAAAAAAAAAP//////////aAAAAFYAaQBjAGUAcAByAGUAcwBpAGQAZQBuAHQAZQAHAAAAAwAAAAUAAAAGAAAABwAAAAQAAAAGAAAABQAAAAMAAAAHAAAABgAAAAcAAAAEAAAABgAAAEsAAABAAAAAMAAAAAUAAAAgAAAAAQAAAAEAAAAQAAAAAAAAAAAAAAAPAQAAgAAAAAAAAAAAAAAADwEAAIAAAAAlAAAADAAAAAIAAAAnAAAAGAAAAAUAAAAAAAAA////AAAAAAAlAAAADAAAAAUAAABMAAAAZAAAAAkAAABwAAAABQEAAHwAAAAJAAAAcAAAAP0AAAANAAAAIQDwAAAAAAAAAAAAAACAPwAAAAAAAAAAAACAPwAAAAAAAAAAAAAAAAAAAAAAAAAAAAAAAAAAAAAAAAAAJQAAAAwAAAAAAACAKAAAAAwAAAAFAAAAJQAAAAwAAAABAAAAGAAAAAwAAAAAAAAAEgAAAAwAAAABAAAAFgAAAAwAAAAAAAAAVAAAAEQBAAAKAAAAcAAAAAQBAAB8AAAAAQAAANF2yUGrCslBCgAAAHAAAAApAAAATAAAAAQAAAAJAAAAcAAAAAYBAAB9AAAAoAAAAEYAaQByAG0AYQBkAG8AIABwAG8AcgA6ACAARwBVAFMAVABBAFYATwAgAEwATwBSAEUATgBaAE8AIABTAEUARwBPAFYASQBBACAAVgBFAFIAQQAAAAYAAAADAAAABAAAAAkAAAAGAAAABwAAAAcAAAADAAAABwAAAAcAAAAEAAAAAwAAAAMAAAAIAAAACAAAAAYAAAAFAAAABwAAAAcAAAAJAAAAAwAAAAUAAAAJAAAABwAAAAYAAAAIAAAABgAAAAkAAAADAAAABgAAAAYAAAAIAAAACQAAAAcAAAADAAAABwAAAAMAAAAHAAAABgAAAAcAAAAHAAAAFgAAAAwAAAAAAAAAJQAAAAwAAAACAAAADgAAABQAAAAAAAAAEAAAABQAAAA=</Object>
</Signature>
</file>

<file path=_xmlsignatures/sig6.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IJ3DIbHE6Cubz87g0gUCXjr2JkvaTOcucAqY0pO+45A=</DigestValue>
    </Reference>
    <Reference Type="http://www.w3.org/2000/09/xmldsig#Object" URI="#idOfficeObject">
      <DigestMethod Algorithm="http://www.w3.org/2001/04/xmlenc#sha256"/>
      <DigestValue>UzvB4FwF9Mo7HCvhE7qdAHjc0riygFcidRkEzL+U4ao=</DigestValue>
    </Reference>
    <Reference Type="http://uri.etsi.org/01903#SignedProperties" URI="#idSignedProperties">
      <Transforms>
        <Transform Algorithm="http://www.w3.org/TR/2001/REC-xml-c14n-20010315"/>
      </Transforms>
      <DigestMethod Algorithm="http://www.w3.org/2001/04/xmlenc#sha256"/>
      <DigestValue>UmRd5P7oz15+4yqpXUSmXF1sBRC/qYrxDAHaXd21Wzs=</DigestValue>
    </Reference>
    <Reference Type="http://www.w3.org/2000/09/xmldsig#Object" URI="#idValidSigLnImg">
      <DigestMethod Algorithm="http://www.w3.org/2001/04/xmlenc#sha256"/>
      <DigestValue>lT0zmCi5/UAMJojOgapACV0XVge1tfo92NvKZuUApok=</DigestValue>
    </Reference>
    <Reference Type="http://www.w3.org/2000/09/xmldsig#Object" URI="#idInvalidSigLnImg">
      <DigestMethod Algorithm="http://www.w3.org/2001/04/xmlenc#sha256"/>
      <DigestValue>hYvYDhHXDacncmGw63+BRieSc0MpL98BYgoPltKW4gg=</DigestValue>
    </Reference>
  </SignedInfo>
  <SignatureValue>k+ow3+FbHElzrUMdklstugxJY4PEwwOFPCNbvikUMi/oJHzDjVR/Tcg5Gx89sY1nSnf2OE4ff2mz
OP6fYt67VtDq+/VQ62KAEvUB0PSuHgJJsG9gPlpJzkvL/43XLvzM7/no7wf6A29vrbyDDUiWEqNi
8VTzqxY4DqdfpjW23aTL8o434ZZT8rzlR1MNKkwHaB8oS7n4RmlX7Lx7gtCTiq+rj0njpCGRNQhl
FF8JAR9kD71eZYczNCAERwlTgXXeej3b6I4bIfk/yIDlzIJ92zZmxiHcAudF4aRbVFqHS1rrqt41
fCOvjUPClg9QJuzYfJvOziOZKm0hKR6LlwUbyA==</SignatureValue>
  <KeyInfo>
    <X509Data>
      <X509Certificate>MIIH+TCCBeGgAwIBAgIIOV0lR5yqQJcwDQYJKoZIhvcNAQELBQAwWzEXMBUGA1UEBRMOUlVDIDgwMDUwMTcyLTExGjAYBgNVBAMTEUNBLURPQ1VNRU5UQSBTLkEuMRcwFQYDVQQKEw5ET0NVTUVOVEEgUy5BLjELMAkGA1UEBhMCUFkwHhcNMTkwODEzMTUwOTE1WhcNMjEwODEyMTUxOTE1WjCBmzELMAkGA1UEBhMCUFkxEzARBgNVBAQMCkxBUkFOIERJQVoxEjAQBgNVBAUTCUNJNDUxNDAxOTEVMBMGA1UEKgwMSk9TRSBFRFVBUkRPMRcwFQYDVQQKDA5QRVJTT05BIEZJU0lDQTERMA8GA1UECwwIRklSTUEgRjIxIDAeBgNVBAMMF0pPU0UgRURVQVJETyBMQVJBTiBESUFaMIIBIjANBgkqhkiG9w0BAQEFAAOCAQ8AMIIBCgKCAQEAsY0/zmKIH5wpw0/FI67SDpM/BkcAI7qdHnMnKSbEoyq70Kbpqxj3IjtDCDQuiSSrr/emtzu85qOkDrRJQIGfa6ZYRAOizSRali7R4Ktx4AMf4PIFRiwQUb0XIwE4Optp9JldnzdPtEG2V3f2b4ixcO2ckOoXpmzYHz1t7Y/STfDhfJgm+w7qE984ct9J3JpEZTmEg4mQD6Zw1r6EO49g2CIW3RSCr8pouyprhWlLv/rxUD2Q//RB+5PvAnie/HJP1eV863sYxB6jcS/YFWguXLFdP2BJGemExgvXZVmzf7wy2rSbrQ6rk2Lrdv9rcjO+aj40YkkL3CYuwmOag4I4YwIDAQABo4IDfjCCA3owDAYDVR0TAQH/BAIwADAOBgNVHQ8BAf8EBAMCBeAwKgYDVR0lAQH/BCAwHgYIKwYBBQUHAwEGCCsGAQUFBwMCBggrBgEFBQcDBDAdBgNVHQ4EFgQUR+ULIQZnZ8fYtXL4fMdNqfWCXDMwgZYGCCsGAQUFBwEBBIGJMIGGMDkGCCsGAQUFBzABhi1odHRw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IwYDVR0RBBwwGoEYam9zZS5sYXJhbkBhdmFsb24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NkLKlAlqTH03/8PeQYlVU1OJFr59TXxTfQwpUCfU+2OzigGVuAEJ3PcO0nO2sf/kemgXwLdQxa91S1JUThjgNnRUtARn8xL8RTX0gaYOv+fUELXMR35keC0P8l3wu7uNp5b56aSHLp6mDCFY0XAvf8IfyfafaysCMDLDfZZyH74R8rV8+o065as/vB/hlsRPe+5TxRLiE7akTJBil3Gs9pe6dPKjvoiPXPmQA9BMAZsUU5xDTMhSNxpRTDCulhgKBa3M92qxRdQv5bSaPU01hiMcvLrpj2R1gvH/C5z4HTNbQhkapF3fO8l3cRMLsl7SPF3Gr0LHftfVYfKkQRQeRvoSoeW9dDs11Nrh88sG+9yRhL+WEhOggNhk+oT6iEpcal1k8mp0aaJU+g6UGn9OkmZJWAJkn0Ox5U7jjvipJMyqrX7OT5SkQgmF2Kq5msyMQDv+IWlDgyNlJIADjC2JQ41ZEQkaietW8/AnKOuHzBHabq9GxtthZsJiBe6U9Lli4q/NB172SpWmFEHCT0IIzstqZkgmf/QxBj2ztnwE9o1sxBGnP3DsL4A0p7ZqJQs/DdfUM0ktlIWWZapxjdA/6velPjM5xEhob/i7xciz2LZKfbywaOfV0ITJkPccQLjYVoBCjgO3u8s5KjoQRSTY9urLoEHVSIwf4IfTvq7FGI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Transform>
          <Transform Algorithm="http://www.w3.org/TR/2001/REC-xml-c14n-20010315"/>
        </Transforms>
        <DigestMethod Algorithm="http://www.w3.org/2001/04/xmlenc#sha256"/>
        <DigestValue>SvtLgLHWwOe2+41fuNrh9MPG5Bh3+j+tOUplp0lR7Bs=</DigestValue>
      </Reference>
      <Reference URI="/xl/calcChain.xml?ContentType=application/vnd.openxmlformats-officedocument.spreadsheetml.calcChain+xml">
        <DigestMethod Algorithm="http://www.w3.org/2001/04/xmlenc#sha256"/>
        <DigestValue>INkYIXtI18jBPMUiSjVU1NrfwX9hotmJh+PNPJ5sYXU=</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YHVu9mfH7V1ojJZZGe0raSx5xHTqsPuldcEKZklKsN8=</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NDHryyRw2/2xJsOGZEuAA7rEd4ek0qf+xIJ1ZL2G9lA=</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NDHryyRw2/2xJsOGZEuAA7rEd4ek0qf+xIJ1ZL2G9lA=</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NDHryyRw2/2xJsOGZEuAA7rEd4ek0qf+xIJ1ZL2G9lA=</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NDHryyRw2/2xJsOGZEuAA7rEd4ek0qf+xIJ1ZL2G9lA=</DigestValue>
      </Reference>
      <Reference URI="/xl/drawings/vmlDrawing1.vml?ContentType=application/vnd.openxmlformats-officedocument.vmlDrawing">
        <DigestMethod Algorithm="http://www.w3.org/2001/04/xmlenc#sha256"/>
        <DigestValue>+Nbxv9nsu81Z9e+dY7JQcIS1caz0XrFsq4uP//Px8Cs=</DigestValue>
      </Reference>
      <Reference URI="/xl/drawings/vmlDrawing2.vml?ContentType=application/vnd.openxmlformats-officedocument.vmlDrawing">
        <DigestMethod Algorithm="http://www.w3.org/2001/04/xmlenc#sha256"/>
        <DigestValue>vq/YzAph6mYL7NzdcC34FtbQNRh4RXduCXCnjav0//4=</DigestValue>
      </Reference>
      <Reference URI="/xl/drawings/vmlDrawing3.vml?ContentType=application/vnd.openxmlformats-officedocument.vmlDrawing">
        <DigestMethod Algorithm="http://www.w3.org/2001/04/xmlenc#sha256"/>
        <DigestValue>chBZERYigy9Hxbrh6iK+6XvRY0Up9YKd0U8q31RIgSg=</DigestValue>
      </Reference>
      <Reference URI="/xl/drawings/vmlDrawing4.vml?ContentType=application/vnd.openxmlformats-officedocument.vmlDrawing">
        <DigestMethod Algorithm="http://www.w3.org/2001/04/xmlenc#sha256"/>
        <DigestValue>pdGjmwW0jl0kR9RIS2I9rVNzSv9rR5tGQ7WaZ2e8ti8=</DigestValue>
      </Reference>
      <Reference URI="/xl/drawings/vmlDrawing5.vml?ContentType=application/vnd.openxmlformats-officedocument.vmlDrawing">
        <DigestMethod Algorithm="http://www.w3.org/2001/04/xmlenc#sha256"/>
        <DigestValue>gy/k05+TNJWYqZ0UGeBU+7AyJwvRjkTqkBFVLWXRTk0=</DigestValue>
      </Reference>
      <Reference URI="/xl/media/image1.emf?ContentType=image/x-emf">
        <DigestMethod Algorithm="http://www.w3.org/2001/04/xmlenc#sha256"/>
        <DigestValue>2hCW5SZ0Ck98CNkRp4vDylcSAyh2GdWIJdLZ8Rd9X3I=</DigestValue>
      </Reference>
      <Reference URI="/xl/media/image2.emf?ContentType=image/x-emf">
        <DigestMethod Algorithm="http://www.w3.org/2001/04/xmlenc#sha256"/>
        <DigestValue>atxvfXUwZvAKE4hf/APpjogBRg8V5zoJCIwfgXilW98=</DigestValue>
      </Reference>
      <Reference URI="/xl/media/image3.emf?ContentType=image/x-emf">
        <DigestMethod Algorithm="http://www.w3.org/2001/04/xmlenc#sha256"/>
        <DigestValue>mrpZiCxo60XyjW+WJKOnrfZHW2qxb84nfy1+fZjwBNw=</DigestValue>
      </Reference>
      <Reference URI="/xl/media/image4.emf?ContentType=image/x-emf">
        <DigestMethod Algorithm="http://www.w3.org/2001/04/xmlenc#sha256"/>
        <DigestValue>WFXdQ2i6Of9/FPY/NwOR0oU8dYj9WHpuBIb6I2G+nCo=</DigestValue>
      </Reference>
      <Reference URI="/xl/media/image5.emf?ContentType=image/x-emf">
        <DigestMethod Algorithm="http://www.w3.org/2001/04/xmlenc#sha256"/>
        <DigestValue>KoddZipihLM/l8LIWVJfvdmQzMq4d2o9bq+P+mb565Y=</DigestValue>
      </Reference>
      <Reference URI="/xl/printerSettings/printerSettings1.bin?ContentType=application/vnd.openxmlformats-officedocument.spreadsheetml.printerSettings">
        <DigestMethod Algorithm="http://www.w3.org/2001/04/xmlenc#sha256"/>
        <DigestValue>dt8BdYI5fMeeneKWUaFl8jaOh5pFlNeu45kOQv+Q/m8=</DigestValue>
      </Reference>
      <Reference URI="/xl/printerSettings/printerSettings2.bin?ContentType=application/vnd.openxmlformats-officedocument.spreadsheetml.printerSettings">
        <DigestMethod Algorithm="http://www.w3.org/2001/04/xmlenc#sha256"/>
        <DigestValue>3pBi6FITi/De4ff8Wg40hkTCdgasRUVf3anQypj6Th4=</DigestValue>
      </Reference>
      <Reference URI="/xl/printerSettings/printerSettings3.bin?ContentType=application/vnd.openxmlformats-officedocument.spreadsheetml.printerSettings">
        <DigestMethod Algorithm="http://www.w3.org/2001/04/xmlenc#sha256"/>
        <DigestValue>FLifMMW5UlLOUkpcqJGjhMbaevjgUnUQwEEg5oUA/N4=</DigestValue>
      </Reference>
      <Reference URI="/xl/printerSettings/printerSettings4.bin?ContentType=application/vnd.openxmlformats-officedocument.spreadsheetml.printerSettings">
        <DigestMethod Algorithm="http://www.w3.org/2001/04/xmlenc#sha256"/>
        <DigestValue>ezNSni1satayRc1lFeeqynU3lzaorj+UYbh9x7Q5sc8=</DigestValue>
      </Reference>
      <Reference URI="/xl/printerSettings/printerSettings5.bin?ContentType=application/vnd.openxmlformats-officedocument.spreadsheetml.printerSettings">
        <DigestMethod Algorithm="http://www.w3.org/2001/04/xmlenc#sha256"/>
        <DigestValue>s6l80irlBTW+uFk7nR5c7WcaDa2jSh3MPBgl0IjaDO0=</DigestValue>
      </Reference>
      <Reference URI="/xl/sharedStrings.xml?ContentType=application/vnd.openxmlformats-officedocument.spreadsheetml.sharedStrings+xml">
        <DigestMethod Algorithm="http://www.w3.org/2001/04/xmlenc#sha256"/>
        <DigestValue>YVlwFhCn92tdArJ3ZPvc93iCkvKu/OUP8HTpRU9eIuc=</DigestValue>
      </Reference>
      <Reference URI="/xl/styles.xml?ContentType=application/vnd.openxmlformats-officedocument.spreadsheetml.styles+xml">
        <DigestMethod Algorithm="http://www.w3.org/2001/04/xmlenc#sha256"/>
        <DigestValue>dZ5VNLEx4FN1bhWn3JKY3Hy18CafniZSPuUCdpsGYjI=</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05nu4e0PkJ4vhUES3s72LqjoLcMkvRf0BeeuYjDiOeI=</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G4fB2Vrf8KyAdhLiBGuydKBfDiUZuOfhnVshmpN+Exk=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b1MQUVCmhQXYdYToMKZKh+xcYDt+Yv6QIM5V/T7KSB4=</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+HgIlm2f9sImN3omI6NYS6yIDYlgItRv8EHKKdBMY/Q=</DigestValue>
      </Reference>
      <Reference URI="/xl/worksheets/sheet1.xml?ContentType=application/vnd.openxmlformats-officedocument.spreadsheetml.worksheet+xml">
        <DigestMethod Algorithm="http://www.w3.org/2001/04/xmlenc#sha256"/>
        <DigestValue>u397y9UwhCBPjH7z1vvLdORzPLdmKaNBRwAkg04H25s=</DigestValue>
      </Reference>
      <Reference URI="/xl/worksheets/sheet2.xml?ContentType=application/vnd.openxmlformats-officedocument.spreadsheetml.worksheet+xml">
        <DigestMethod Algorithm="http://www.w3.org/2001/04/xmlenc#sha256"/>
        <DigestValue>hJR2a/lHrFKGZMWIi+zqnwN5C/fkZybiJO8TFVElzTA=</DigestValue>
      </Reference>
      <Reference URI="/xl/worksheets/sheet3.xml?ContentType=application/vnd.openxmlformats-officedocument.spreadsheetml.worksheet+xml">
        <DigestMethod Algorithm="http://www.w3.org/2001/04/xmlenc#sha256"/>
        <DigestValue>e9sIHh8YIo9iREk72BYS7DVHouvpXoskYy0OIEtjyQo=</DigestValue>
      </Reference>
      <Reference URI="/xl/worksheets/sheet4.xml?ContentType=application/vnd.openxmlformats-officedocument.spreadsheetml.worksheet+xml">
        <DigestMethod Algorithm="http://www.w3.org/2001/04/xmlenc#sha256"/>
        <DigestValue>LDGW3mvFtmn4br9lge7j8J+SmoRnzilscUPV6oIiRGk=</DigestValue>
      </Reference>
      <Reference URI="/xl/worksheets/sheet5.xml?ContentType=application/vnd.openxmlformats-officedocument.spreadsheetml.worksheet+xml">
        <DigestMethod Algorithm="http://www.w3.org/2001/04/xmlenc#sha256"/>
        <DigestValue>o5o/V2TurTQgc3MD5ykAda628CndraiqNHDNt/anYsQ=</DigestValue>
      </Reference>
    </Manifest>
    <SignatureProperties>
      <SignatureProperty Id="idSignatureTime" Target="#idPackageSignature">
        <mdssi:SignatureTime xmlns:mdssi="http://schemas.openxmlformats.org/package/2006/digital-signature">
          <mdssi:Format>YYYY-MM-DDThh:mm:ssTZD</mdssi:Format>
          <mdssi:Value>2020-11-13T18:29:35Z</mdssi:Value>
        </mdssi:SignatureTime>
      </SignatureProperty>
    </SignatureProperties>
  </Object>
  <Object Id="idOfficeObject">
    <SignatureProperties>
      <SignatureProperty Id="idOfficeV1Details" Target="#idPackageSignature">
        <SignatureInfoV1 xmlns="http://schemas.microsoft.com/office/2006/digsig">
          <SetupID>{2350DE15-AD55-445F-9D6D-FF747383B5AA}</SetupID>
          <SignatureText>Jose Laran</SignatureText>
          <SignatureImage/>
          <SignatureComments/>
          <WindowsVersion>10.0</WindowsVersion>
          <OfficeVersion>16.0.10367/14</OfficeVersion>
          <ApplicationVersion>16.0.10367</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2020-11-13T18:29:35Z</xd:SigningTime>
          <xd:SigningCertificate>
            <xd:Cert>
              <xd:CertDigest>
                <DigestMethod Algorithm="http://www.w3.org/2001/04/xmlenc#sha256"/>
                <DigestValue>kUjlJf763MEyYJHIXLn6Wv81QpDJkSNNxierpBjAAZw=</DigestValue>
              </xd:CertDigest>
              <xd:IssuerSerial>
                <X509IssuerName>C=PY, O=DOCUMENTA S.A., CN=CA-DOCUMENTA S.A., SERIALNUMBER=RUC 80050172-1</X509IssuerName>
                <X509SerialNumber>4133501022497292439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P8AAAB/AAAAAAAAAAAAAACfFgAARAsAACBFTUYAAAEAdBsAAKoAAAAGAAAAAAAAAAAAAAAAAAAAVgUAAAADAAA1AQAArQAAAAAAAAAAAAAAAAAAAAi3BADIow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Bn9Vvl/AAAAAAAAAAAAACgSAAAAAAAAQAAAwPl/AADQRmRV+X8AAB6jQAr5fwAABAAAAAAAAADQRmRV+X8AAPm+1yJuAAAAAAAAAAAAAADQbXQqnQEAAAAAAACdAQAASAAAAAAAAADYqKAK+X8AACCjqQr5fwAA4Ox3CgAAAAABAAAAAAAAALbEoAr5fwAAAABkVfl/AAAAAAAAAAAAAAAAAAAAAAAAAAAAAAAAAACWM5pYP7EAAHALAAAAAAAAYMkYIp0BAABIwdcibgAAAAAAAAAAAAAAAAAAAAAAAAAAAAAAAAAAAAAAAAAAAAAAqcDXIm4AAADHfEAKZHYACAAAAAAlAAAADAAAAAEAAAAYAAAADAAAAAAAAAASAAAADAAAAAEAAAAeAAAAGAAAAL0AAAAEAAAA9wAAABEAAAAlAAAADAAAAAEAAABUAAAAiAAAAL4AAAAEAAAA9QAAABAAAAABAAAAYfe0QVU1tEG+AAAABAAAAAoAAABMAAAAAAAAAAAAAAAAAAAA//////////9gAAAAMQAzAC8AMQAxAC8AMgAwADIAMAAGAAAABgAAAAQAAAAGAAAABgAAAAQAAAAGAAAABgAAAAYAAAAGAAAASwAAAEAAAAAwAAAABQAAACAAAAABAAAAAQAAABAAAAAAAAAAAAAAAAABAACAAAAAAAAAAAAAAAAAAQAAgAAAAFIAAABwAQAAAgAAABAAAAAHAAAAAAAAAAAAAAC8AgAAAAAAAAECAiJTAHkAcwB0AGUAbQAAAAAAAAAAAAAAAAAAAAAAAAAAAAAAAAAAAAAAAAAAAAAAAAAAAAAAAAAAAAAAAAAAAAAAAAAAAAD///8BAAAAYFZkVfl/AAAJAAAAAAAAAAkAAACdAQAAhaJACvl/AAAAAAAAAAAAAP////8AAAAAmOjWIm4AAAAAJ6EpnQEAABEAAAD5fwAAAAAAAAAAAAAAAAAAAAAAAAAAAAAAAAAAYAelU/l/AAARAAAAAAAAAODnmy8AAAAAyLCwU/l/AAAAAAAAAAAAAP7/////////e0yyOPl/AAAAAAAAAAAAAAAAAAAAAAAA1mibWD+xAABGf5FTAAAAAA9rZ+ljoAAAwIDAKZ0BAABgyRginQEAAPDp1iJuAAAAAAAAAAAAAAAHAAAAAAAAAAAAAAAAAAAALOnWIm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P//AAAAAAEAAACQoxA6nQEAAAAAAAAAAAAAAQAAAAAAAADAvBginQEAAOC7DjqdAQAARTO0y9241gECAAAAAAAAAABrDwL5fwAAKGsPAvl/AAADAAAAAAAAAKj6FAL5fwAAaP8UAvl/AABgB6VT+X8AAOCM3zWdAQAAAgAAAAAAAADIsLBT+X8AAAAAAAAAAAAA1F+iKy8mAAACAAAAAAAAAAAAAAAAAAAAAAAAAAAAAADGR5tYP7EAAAAAAAAAAAAAaP8UAvl/AADg////AAAAAGDJGCKdAQAAGM3WIm4AAAAAAAAAAAAAAAYAAAAAAAAAAAAAAAAAAAA8zNYiZHYACAAAAAAlAAAADAAAAAMAAAAYAAAADAAAAAAAAAASAAAADAAAAAEAAAAWAAAADAAAAAgAAABUAAAAVAAAAAoAAAAnAAAAHgAAAEoAAAABAAAAYfe0QVU1tEEKAAAASwAAAAEAAABMAAAABAAAAAkAAAAnAAAAIAAAAEsAAABQAAAAWABkVR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BzAAAARwAAACkAAAAzAAAASw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CAAAAAAAAAAAAAAAAAAAACCq3zUAAIA/HDwAAQAAgD8AAIA/AACAP/7/////////ENXWIm4AAAAgqt81AAAAAP////8AAAAAAAAAAAAAAAAIAAAAAAAAAGAHpVP5fwAAUKnfNQAAgD8cPAABAAAAAMiwsFP5fwAAAAAAAAAAAAB0X6IrLyYAAAAIAAAAAAAAAAAAAAAAAAAAAAAAAAAAACZEm1g/sQAAAAAAAAAAAADA4XI1AACAP/D///8AAAAAYMkYIp0BAAC4zdYibgAAAAAAAAAAAAAACQAAAAAAAAAAAAAAAAAAANzM1iJkdgAIAAAAACUAAAAMAAAABAAAABgAAAAMAAAAAAAAABIAAAAMAAAAAQAAAB4AAAAYAAAAKQAAADMAAAB0AAAASAAAACUAAAAMAAAABAAAAFQAAACIAAAAKgAAADMAAAByAAAARwAAAAEAAABh97RBVTW0QSoAAAAzAAAACgAAAEwAAAAAAAAAAAAAAAAAAAD//////////2AAAABKAG8AcwBlACAATABhAHIAYQBuAAYAAAAJAAAABwAAAAgAAAAEAAAACAAAAAgAAAAGAAAACAAAAAk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ASAAAADAAAAAEAAAAeAAAAGAAAAAkAAABQAAAA9wAAAF0AAAAlAAAADAAAAAEAAABUAAAAiAAAAAoAAABQAAAAPgAAAFwAAAABAAAAYfe0QVU1tEEKAAAAUAAAAAoAAABMAAAAAAAAAAAAAAAAAAAA//////////9gAAAASgBvAHMA6QAgAEwAYQByAOEAbgAEAAAABwAAAAUAAAAGAAAAAwAAAAUAAAAGAAAABAAAAAYAAAAH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EAAAAYAAAADAAAAAAAAAASAAAADAAAAAEAAAAeAAAAGAAAAAkAAABgAAAA9wAAAG0AAAAlAAAADAAAAAEAAABUAAAArAAAAAoAAABgAAAAZQAAAGwAAAABAAAAYfe0QVU1tEEKAAAAYAAAABAAAABMAAAAAAAAAAAAAAAAAAAA//////////9sAAAAQwBvAG4AdABhAGQAbwByACAARwBlAG4AZQByAGEAbAAHAAAABwAAAAcAAAAEAAAABgAAAAcAAAAHAAAABAAAAAMAAAAIAAAABgAAAAcAAAAGAAAABAAAAAYAAAADAAAASwAAAEAAAAAwAAAABQAAACAAAAABAAAAAQAAABAAAAAAAAAAAAAAAAABAACAAAAAAAAAAAAAAAAAAQAAgAAAACUAAAAMAAAAAgAAACcAAAAYAAAABQAAAAAAAAD///8AAAAAACUAAAAMAAAABQAAAEwAAABkAAAACQAAAHAAAADgAAAAfAAAAAkAAABwAAAA2AAAAA0AAAAhAPAAAAAAAAAAAAAAAIA/AAAAAAAAAAAAAIA/AAAAAAAAAAAAAAAAAAAAAAAAAAAAAAAAAAAAAAAAAAAlAAAADAAAAAAAAIAoAAAADAAAAAUAAAAlAAAADAAAAAEAAAAYAAAADAAAAAAAAAASAAAADAAAAAEAAAAWAAAADAAAAAAAAABUAAAAJAEAAAoAAABwAAAA3wAAAHwAAAABAAAAYfe0QVU1tEEKAAAAcAAAACQAAABMAAAABAAAAAkAAABwAAAA4QAAAH0AAACUAAAARgBpAHIAbQBhAGQAbwAgAHAAbwByADoAIABKAE8AUwBFACAARQBEAFUAQQBSAEQATwAgAEwAQQBSAEEATgAgAEQASQBBAFoABgAAAAMAAAAEAAAACQAAAAYAAAAHAAAABwAAAAMAAAAHAAAABwAAAAQAAAADAAAAAwAAAAQAAAAJAAAABgAAAAYAAAADAAAABgAAAAgAAAAIAAAABwAAAAcAAAAIAAAACQAAAAMAAAAFAAAABwAAAAcAAAAHAAAACAAAAAMAAAAIAAAAAwAAAAcAAAAGAAAAFgAAAAwAAAAAAAAAJQAAAAwAAAACAAAADgAAABQAAAAAAAAAEAAAABQAAAA=</Object>
  <Object Id="idInvalidSigLnImg">AQAAAGwAAAAAAAAAAAAAAP8AAAB/AAAAAAAAAAAAAACfFgAARAsAACBFTUYAAAEAEB8AALAAAAAGAAAAAAAAAAAAAAAAAAAAVgUAAAADAAA1AQAArQAAAAAAAAAAAAAAAAAAAAi3BADIow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qqOQAAAAcKDQcKDQcJDQ4WMShFrjFU1TJV1gECBAIDBAECBQoRKyZBowsTMQAAAAAAfqbJd6PIeqDCQFZ4JTd0Lk/HMVPSGy5uFiE4GypVJ0KnHjN9AAAB8jUAAACcz+7S6ffb7fnC0t1haH0hMm8aLXIuT8ggOIwoRKslP58cK08AAAEAAAAAAMHg9P///////////+bm5k9SXjw/SzBRzTFU0y1NwSAyVzFGXwEBAqo5CA8mnM/u69/SvI9jt4tgjIR9FBosDBEjMVTUMlXWMVPRKUSeDxk4AAAAAAAAAADT6ff///////+Tk5MjK0krSbkvUcsuT8YVJFoTIFIrSbgtTcEQHEfoOQAAAJzP7vT6/bTa8kRleixHhy1Nwi5PxiQtTnBwcJKSki81SRwtZAgOIwAAAAAAweD02+35gsLqZ5q6Jz1jNEJyOUZ4qamp+/v7////wdPeVnCJAQECqjkAAACv1/Ho8/ubzu6CwuqMudS3u769vb3////////////L5fZymsABAgMAAAAAAK/X8fz9/uLx+snk9uTy+vz9/v///////////////8vl9nKawAECAwM6AAAAotHvtdryxOL1xOL1tdry0+r32+350+r3tdryxOL1pdPvc5rAAQIDAAAAAABpj7ZnjrZqj7Zqj7ZnjrZtkbdukrdtkbdnjrZqj7ZojrZ3rdUCAwSqOQ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AZ/Vb5fwAAAAAAAAAAAAAoEgAAAAAAAEAAAMD5fwAA0EZkVfl/AAAeo0AK+X8AAAQAAAAAAAAA0EZkVfl/AAD5vtcibgAAAAAAAAAAAAAA0G10Kp0BAAAAAAAAnQEAAEgAAAAAAAAA2KigCvl/AAAgo6kK+X8AAODsdwoAAAAAAQAAAAAAAAC2xKAK+X8AAAAAZFX5fwAAAAAAAAAAAAAAAAAAAAAAAAAAAAAAAAAAljOaWD+xAABwCwAAAAAAAGDJGCKdAQAASMHXIm4AAAAAAAAAAAAAAAAAAAAAAAAAAAAAAAAAAAAAAAAAAAAAAKnA1yJuAAAAx3xACmR2AAgAAAAAJQAAAAwAAAABAAAAGAAAAAwAAAD/AAAAEgAAAAwAAAABAAAAHgAAABgAAAAiAAAABAAAAHIAAAARAAAAJQAAAAwAAAABAAAAVAAAAKgAAAAjAAAABAAAAHAAAAAQAAAAAQAAAGH3tEFVNbRBIwAAAAQAAAAPAAAATAAAAAAAAAAAAAAAAAAAAP//////////bAAAAEYAaQByAG0AYQAgAG4AbwAgAHYA4QBsAGkAZABhAAAABgAAAAMAAAAEAAAACQAAAAYAAAADAAAABwAAAAcAAAADAAAABQAAAAYAAAADAAAAAwAAAAcAAAAGAAAASwAAAEAAAAAwAAAABQAAACAAAAABAAAAAQAAABAAAAAAAAAAAAAAAAABAACAAAAAAAAAAAAAAAAAAQAAgAAAAFIAAABwAQAAAgAAABAAAAAHAAAAAAAAAAAAAAC8AgAAAAAAAAECAiJTAHkAcwB0AGUAbQAAAAAAAAAAAAAAAAAAAAAAAAAAAAAAAAAAAAAAAAAAAAAAAAAAAAAAAAAAAAAAAAAAAAAAAAAAAAD///8BAAAAYFZkVfl/AAAJAAAAAAAAAAkAAACdAQAAhaJACvl/AAAAAAAAAAAAAP////8AAAAAmOjWIm4AAAAAJ6EpnQEAABEAAAD5fwAAAAAAAAAAAAAAAAAAAAAAAAAAAAAAAAAAYAelU/l/AAARAAAAAAAAAODnmy8AAAAAyLCwU/l/AAAAAAAAAAAAAP7/////////e0yyOPl/AAAAAAAAAAAAAAAAAAAAAAAA1mibWD+xAABGf5FTAAAAAA9rZ+ljoAAAwIDAKZ0BAABgyRginQEAAPDp1iJuAAAAAAAAAAAAAAAHAAAAAAAAAAAAAAAAAAAALOnWIm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P//AAAAAAEAAACQoxA6nQEAAAAAAAAAAAAAAQAAAAAAAADAvBginQEAAOC7DjqdAQAARTO0y9241gECAAAAAAAAAABrDwL5fwAAKGsPAvl/AAADAAAAAAAAAKj6FAL5fwAAaP8UAvl/AABgB6VT+X8AAOCM3zWdAQAAAgAAAAAAAADIsLBT+X8AAAAAAAAAAAAA1F+iKy8mAAACAAAAAAAAAAAAAAAAAAAAAAAAAAAAAADGR5tYP7EAAAAAAAAAAAAAaP8UAvl/AADg////AAAAAGDJGCKdAQAAGM3WIm4AAAAAAAAAAAAAAAYAAAAAAAAAAAAAAAAAAAA8zNYiZHYACAAAAAAlAAAADAAAAAMAAAAYAAAADAAAAAAAAAASAAAADAAAAAEAAAAWAAAADAAAAAgAAABUAAAAVAAAAAoAAAAnAAAAHgAAAEoAAAABAAAAYfe0QVU1tE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BzAAAARwAAACkAAAAzAAAASw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CAAAAAAAAAAAAAAAAAAAACCq3zUAAIA/HDwAAQAAgD8AAIA/AACAP/7/////////ENXWIm4AAAAgqt81AAAAAP////8AAAAAAAAAAAAAAAAIAAAAAAAAAGAHpVP5fwAAUKnfNQAAgD8cPAABAAAAAMiwsFP5fwAAAAAAAAAAAAB0X6IrLyYAAAAIAAAAAAAAAAAAAAAAAAAAAAAAAAAAACZEm1g/sQAAAAAAAAAAAADA4XI1AACAP/D///8AAAAAYMkYIp0BAAC4zdYibgAAAAAAAAAAAAAACQAAAAAAAAAAAAAAAAAAANzM1iJkdgAIAAAAACUAAAAMAAAABAAAABgAAAAMAAAAAAAAABIAAAAMAAAAAQAAAB4AAAAYAAAAKQAAADMAAAB0AAAASAAAACUAAAAMAAAABAAAAFQAAACIAAAAKgAAADMAAAByAAAARwAAAAEAAABh97RBVTW0QSoAAAAzAAAACgAAAEwAAAAAAAAAAAAAAAAAAAD//////////2AAAABKAG8AcwBlACAATABhAHIAYQBuAAYAAAAJAAAABwAAAAgAAAAEAAAACAAAAAgAAAAGAAAACAAAAAk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ASAAAADAAAAAEAAAAeAAAAGAAAAAkAAABQAAAA9wAAAF0AAAAlAAAADAAAAAEAAABUAAAAiAAAAAoAAABQAAAAPgAAAFwAAAABAAAAYfe0QVU1tEEKAAAAUAAAAAoAAABMAAAAAAAAAAAAAAAAAAAA//////////9gAAAASgBvAHMA6QAgAEwAYQByAOEAbgAEAAAABwAAAAUAAAAGAAAAAwAAAAUAAAAGAAAABAAAAAYAAAAH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EAAAAYAAAADAAAAAAAAAASAAAADAAAAAEAAAAeAAAAGAAAAAkAAABgAAAA9wAAAG0AAAAlAAAADAAAAAEAAABUAAAArAAAAAoAAABgAAAAZQAAAGwAAAABAAAAYfe0QVU1tEEKAAAAYAAAABAAAABMAAAAAAAAAAAAAAAAAAAA//////////9sAAAAQwBvAG4AdABhAGQAbwByACAARwBlAG4AZQByAGEAbAAHAAAABwAAAAcAAAAEAAAABgAAAAcAAAAHAAAABAAAAAMAAAAIAAAABgAAAAcAAAAGAAAABAAAAAYAAAADAAAASwAAAEAAAAAwAAAABQAAACAAAAABAAAAAQAAABAAAAAAAAAAAAAAAAABAACAAAAAAAAAAAAAAAAAAQAAgAAAACUAAAAMAAAAAgAAACcAAAAYAAAABQAAAAAAAAD///8AAAAAACUAAAAMAAAABQAAAEwAAABkAAAACQAAAHAAAADgAAAAfAAAAAkAAABwAAAA2AAAAA0AAAAhAPAAAAAAAAAAAAAAAIA/AAAAAAAAAAAAAIA/AAAAAAAAAAAAAAAAAAAAAAAAAAAAAAAAAAAAAAAAAAAlAAAADAAAAAAAAIAoAAAADAAAAAUAAAAlAAAADAAAAAEAAAAYAAAADAAAAAAAAAASAAAADAAAAAEAAAAWAAAADAAAAAAAAABUAAAAJAEAAAoAAABwAAAA3wAAAHwAAAABAAAAYfe0QVU1tEEKAAAAcAAAACQAAABMAAAABAAAAAkAAABwAAAA4QAAAH0AAACUAAAARgBpAHIAbQBhAGQAbwAgAHAAbwByADoAIABKAE8AUwBFACAARQBEAFUAQQBSAEQATwAgAEwAQQBSAEEATgAgAEQASQBBAFoABgAAAAMAAAAEAAAACQAAAAYAAAAHAAAABwAAAAMAAAAHAAAABwAAAAQAAAADAAAAAwAAAAQAAAAJAAAABgAAAAYAAAADAAAABgAAAAgAAAAIAAAABwAAAAcAAAAIAAAACQAAAAMAAAAFAAAABwAAAAcAAAAHAAAACAAAAAMAAAAIAAAAAwAAAAcAAAAGAAAAFgAAAAwAAAAAAAAAJQAAAAwAAAACAAAADgAAABQAAAAAAAAAEAAAABQAAAA=</Object>
</Signature>
</file>

<file path=_xmlsignatures/sig7.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avLenvN2+h0/jrZx6pPrt//mQ7+Q03bbEnOwywp/ih4=</DigestValue>
    </Reference>
    <Reference Type="http://www.w3.org/2000/09/xmldsig#Object" URI="#idOfficeObject">
      <DigestMethod Algorithm="http://www.w3.org/2001/04/xmlenc#sha256"/>
      <DigestValue>P2vQn7tVkljrrJp6SwPX5ny80PzON8Ip6pi3h47SXns=</DigestValue>
    </Reference>
    <Reference Type="http://uri.etsi.org/01903#SignedProperties" URI="#idSignedProperties">
      <Transforms>
        <Transform Algorithm="http://www.w3.org/TR/2001/REC-xml-c14n-20010315"/>
      </Transforms>
      <DigestMethod Algorithm="http://www.w3.org/2001/04/xmlenc#sha256"/>
      <DigestValue>/h8mz4YdHQWWxjr7l04CZeFtiM2m3zSzBqgiT1127Hg=</DigestValue>
    </Reference>
    <Reference Type="http://www.w3.org/2000/09/xmldsig#Object" URI="#idValidSigLnImg">
      <DigestMethod Algorithm="http://www.w3.org/2001/04/xmlenc#sha256"/>
      <DigestValue>lT0zmCi5/UAMJojOgapACV0XVge1tfo92NvKZuUApok=</DigestValue>
    </Reference>
    <Reference Type="http://www.w3.org/2000/09/xmldsig#Object" URI="#idInvalidSigLnImg">
      <DigestMethod Algorithm="http://www.w3.org/2001/04/xmlenc#sha256"/>
      <DigestValue>UhpCE1GgU7fxyGI+vTYBt4s2yiU1mnZwCPS3cKaJuMw=</DigestValue>
    </Reference>
  </SignedInfo>
  <SignatureValue>X5Fp1skJOjTmAe5Wmak6j8h0ntCFlRxMUQiJvDwPEL+RLHv2+eJw3acUCXlodjC0C/iv+hKxXJi4
Bvo7r7JPJCzT57OUigkW6YNTm2O5dd9tqv5t5iU1hsGZRqqfpNroXxH24HJ90KdX7+OxVM65nCXC
pRtuGnUA4BBp+7gloVr367VKVXnxEguLQt4dnHAKeSowMhOa6iQons0Rt5RJxxnaN9v0zWovN9M2
SFlE5MgPvJhv7s7hcPunULqAZOr9JBD72U2e4qG7a89IKByoBFzRlbhnbSd+V1glskru1sh3l+c5
6//i1cxVdSnyY8fwvKACJhsBxgFT1Dt6gIItSQ==</SignatureValue>
  <KeyInfo>
    <X509Data>
      <X509Certificate>MIIH+TCCBeGgAwIBAgIIOV0lR5yqQJcwDQYJKoZIhvcNAQELBQAwWzEXMBUGA1UEBRMOUlVDIDgwMDUwMTcyLTExGjAYBgNVBAMTEUNBLURPQ1VNRU5UQSBTLkEuMRcwFQYDVQQKEw5ET0NVTUVOVEEgUy5BLjELMAkGA1UEBhMCUFkwHhcNMTkwODEzMTUwOTE1WhcNMjEwODEyMTUxOTE1WjCBmzELMAkGA1UEBhMCUFkxEzARBgNVBAQMCkxBUkFOIERJQVoxEjAQBgNVBAUTCUNJNDUxNDAxOTEVMBMGA1UEKgwMSk9TRSBFRFVBUkRPMRcwFQYDVQQKDA5QRVJTT05BIEZJU0lDQTERMA8GA1UECwwIRklSTUEgRjIxIDAeBgNVBAMMF0pPU0UgRURVQVJETyBMQVJBTiBESUFaMIIBIjANBgkqhkiG9w0BAQEFAAOCAQ8AMIIBCgKCAQEAsY0/zmKIH5wpw0/FI67SDpM/BkcAI7qdHnMnKSbEoyq70Kbpqxj3IjtDCDQuiSSrr/emtzu85qOkDrRJQIGfa6ZYRAOizSRali7R4Ktx4AMf4PIFRiwQUb0XIwE4Optp9JldnzdPtEG2V3f2b4ixcO2ckOoXpmzYHz1t7Y/STfDhfJgm+w7qE984ct9J3JpEZTmEg4mQD6Zw1r6EO49g2CIW3RSCr8pouyprhWlLv/rxUD2Q//RB+5PvAnie/HJP1eV863sYxB6jcS/YFWguXLFdP2BJGemExgvXZVmzf7wy2rSbrQ6rk2Lrdv9rcjO+aj40YkkL3CYuwmOag4I4YwIDAQABo4IDfjCCA3owDAYDVR0TAQH/BAIwADAOBgNVHQ8BAf8EBAMCBeAwKgYDVR0lAQH/BCAwHgYIKwYBBQUHAwEGCCsGAQUFBwMCBggrBgEFBQcDBDAdBgNVHQ4EFgQUR+ULIQZnZ8fYtXL4fMdNqfWCXDMwgZYGCCsGAQUFBwEBBIGJMIGGMDkGCCsGAQUFBzABhi1odHRw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IwYDVR0RBBwwGoEYam9zZS5sYXJhbkBhdmFsb24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NkLKlAlqTH03/8PeQYlVU1OJFr59TXxTfQwpUCfU+2OzigGVuAEJ3PcO0nO2sf/kemgXwLdQxa91S1JUThjgNnRUtARn8xL8RTX0gaYOv+fUELXMR35keC0P8l3wu7uNp5b56aSHLp6mDCFY0XAvf8IfyfafaysCMDLDfZZyH74R8rV8+o065as/vB/hlsRPe+5TxRLiE7akTJBil3Gs9pe6dPKjvoiPXPmQA9BMAZsUU5xDTMhSNxpRTDCulhgKBa3M92qxRdQv5bSaPU01hiMcvLrpj2R1gvH/C5z4HTNbQhkapF3fO8l3cRMLsl7SPF3Gr0LHftfVYfKkQRQeRvoSoeW9dDs11Nrh88sG+9yRhL+WEhOggNhk+oT6iEpcal1k8mp0aaJU+g6UGn9OkmZJWAJkn0Ox5U7jjvipJMyqrX7OT5SkQgmF2Kq5msyMQDv+IWlDgyNlJIADjC2JQ41ZEQkaietW8/AnKOuHzBHabq9GxtthZsJiBe6U9Lli4q/NB172SpWmFEHCT0IIzstqZkgmf/QxBj2ztnwE9o1sxBGnP3DsL4A0p7ZqJQs/DdfUM0ktlIWWZapxjdA/6velPjM5xEhob/i7xciz2LZKfbywaOfV0ITJkPccQLjYVoBCjgO3u8s5KjoQRSTY9urLoEHVSIwf4IfTvq7FGI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SvtLgLHWwOe2+41fuNrh9MPG5Bh3+j+tOUplp0lR7Bs=</DigestValue>
      </Reference>
      <Reference URI="/xl/calcChain.xml?ContentType=application/vnd.openxmlformats-officedocument.spreadsheetml.calcChain+xml">
        <DigestMethod Algorithm="http://www.w3.org/2001/04/xmlenc#sha256"/>
        <DigestValue>INkYIXtI18jBPMUiSjVU1NrfwX9hotmJh+PNPJ5sYXU=</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YHVu9mfH7V1ojJZZGe0raSx5xHTqsPuldcEKZklKsN8=</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NDHryyRw2/2xJsOGZEuAA7rEd4ek0qf+xIJ1ZL2G9lA=</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NDHryyRw2/2xJsOGZEuAA7rEd4ek0qf+xIJ1ZL2G9lA=</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NDHryyRw2/2xJsOGZEuAA7rEd4ek0qf+xIJ1ZL2G9lA=</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NDHryyRw2/2xJsOGZEuAA7rEd4ek0qf+xIJ1ZL2G9lA=</DigestValue>
      </Reference>
      <Reference URI="/xl/drawings/vmlDrawing1.vml?ContentType=application/vnd.openxmlformats-officedocument.vmlDrawing">
        <DigestMethod Algorithm="http://www.w3.org/2001/04/xmlenc#sha256"/>
        <DigestValue>+Nbxv9nsu81Z9e+dY7JQcIS1caz0XrFsq4uP//Px8Cs=</DigestValue>
      </Reference>
      <Reference URI="/xl/drawings/vmlDrawing2.vml?ContentType=application/vnd.openxmlformats-officedocument.vmlDrawing">
        <DigestMethod Algorithm="http://www.w3.org/2001/04/xmlenc#sha256"/>
        <DigestValue>vq/YzAph6mYL7NzdcC34FtbQNRh4RXduCXCnjav0//4=</DigestValue>
      </Reference>
      <Reference URI="/xl/drawings/vmlDrawing3.vml?ContentType=application/vnd.openxmlformats-officedocument.vmlDrawing">
        <DigestMethod Algorithm="http://www.w3.org/2001/04/xmlenc#sha256"/>
        <DigestValue>chBZERYigy9Hxbrh6iK+6XvRY0Up9YKd0U8q31RIgSg=</DigestValue>
      </Reference>
      <Reference URI="/xl/drawings/vmlDrawing4.vml?ContentType=application/vnd.openxmlformats-officedocument.vmlDrawing">
        <DigestMethod Algorithm="http://www.w3.org/2001/04/xmlenc#sha256"/>
        <DigestValue>pdGjmwW0jl0kR9RIS2I9rVNzSv9rR5tGQ7WaZ2e8ti8=</DigestValue>
      </Reference>
      <Reference URI="/xl/drawings/vmlDrawing5.vml?ContentType=application/vnd.openxmlformats-officedocument.vmlDrawing">
        <DigestMethod Algorithm="http://www.w3.org/2001/04/xmlenc#sha256"/>
        <DigestValue>gy/k05+TNJWYqZ0UGeBU+7AyJwvRjkTqkBFVLWXRTk0=</DigestValue>
      </Reference>
      <Reference URI="/xl/media/image1.emf?ContentType=image/x-emf">
        <DigestMethod Algorithm="http://www.w3.org/2001/04/xmlenc#sha256"/>
        <DigestValue>2hCW5SZ0Ck98CNkRp4vDylcSAyh2GdWIJdLZ8Rd9X3I=</DigestValue>
      </Reference>
      <Reference URI="/xl/media/image2.emf?ContentType=image/x-emf">
        <DigestMethod Algorithm="http://www.w3.org/2001/04/xmlenc#sha256"/>
        <DigestValue>atxvfXUwZvAKE4hf/APpjogBRg8V5zoJCIwfgXilW98=</DigestValue>
      </Reference>
      <Reference URI="/xl/media/image3.emf?ContentType=image/x-emf">
        <DigestMethod Algorithm="http://www.w3.org/2001/04/xmlenc#sha256"/>
        <DigestValue>mrpZiCxo60XyjW+WJKOnrfZHW2qxb84nfy1+fZjwBNw=</DigestValue>
      </Reference>
      <Reference URI="/xl/media/image4.emf?ContentType=image/x-emf">
        <DigestMethod Algorithm="http://www.w3.org/2001/04/xmlenc#sha256"/>
        <DigestValue>WFXdQ2i6Of9/FPY/NwOR0oU8dYj9WHpuBIb6I2G+nCo=</DigestValue>
      </Reference>
      <Reference URI="/xl/media/image5.emf?ContentType=image/x-emf">
        <DigestMethod Algorithm="http://www.w3.org/2001/04/xmlenc#sha256"/>
        <DigestValue>KoddZipihLM/l8LIWVJfvdmQzMq4d2o9bq+P+mb565Y=</DigestValue>
      </Reference>
      <Reference URI="/xl/printerSettings/printerSettings1.bin?ContentType=application/vnd.openxmlformats-officedocument.spreadsheetml.printerSettings">
        <DigestMethod Algorithm="http://www.w3.org/2001/04/xmlenc#sha256"/>
        <DigestValue>dt8BdYI5fMeeneKWUaFl8jaOh5pFlNeu45kOQv+Q/m8=</DigestValue>
      </Reference>
      <Reference URI="/xl/printerSettings/printerSettings2.bin?ContentType=application/vnd.openxmlformats-officedocument.spreadsheetml.printerSettings">
        <DigestMethod Algorithm="http://www.w3.org/2001/04/xmlenc#sha256"/>
        <DigestValue>3pBi6FITi/De4ff8Wg40hkTCdgasRUVf3anQypj6Th4=</DigestValue>
      </Reference>
      <Reference URI="/xl/printerSettings/printerSettings3.bin?ContentType=application/vnd.openxmlformats-officedocument.spreadsheetml.printerSettings">
        <DigestMethod Algorithm="http://www.w3.org/2001/04/xmlenc#sha256"/>
        <DigestValue>FLifMMW5UlLOUkpcqJGjhMbaevjgUnUQwEEg5oUA/N4=</DigestValue>
      </Reference>
      <Reference URI="/xl/printerSettings/printerSettings4.bin?ContentType=application/vnd.openxmlformats-officedocument.spreadsheetml.printerSettings">
        <DigestMethod Algorithm="http://www.w3.org/2001/04/xmlenc#sha256"/>
        <DigestValue>ezNSni1satayRc1lFeeqynU3lzaorj+UYbh9x7Q5sc8=</DigestValue>
      </Reference>
      <Reference URI="/xl/printerSettings/printerSettings5.bin?ContentType=application/vnd.openxmlformats-officedocument.spreadsheetml.printerSettings">
        <DigestMethod Algorithm="http://www.w3.org/2001/04/xmlenc#sha256"/>
        <DigestValue>s6l80irlBTW+uFk7nR5c7WcaDa2jSh3MPBgl0IjaDO0=</DigestValue>
      </Reference>
      <Reference URI="/xl/sharedStrings.xml?ContentType=application/vnd.openxmlformats-officedocument.spreadsheetml.sharedStrings+xml">
        <DigestMethod Algorithm="http://www.w3.org/2001/04/xmlenc#sha256"/>
        <DigestValue>YVlwFhCn92tdArJ3ZPvc93iCkvKu/OUP8HTpRU9eIuc=</DigestValue>
      </Reference>
      <Reference URI="/xl/styles.xml?ContentType=application/vnd.openxmlformats-officedocument.spreadsheetml.styles+xml">
        <DigestMethod Algorithm="http://www.w3.org/2001/04/xmlenc#sha256"/>
        <DigestValue>dZ5VNLEx4FN1bhWn3JKY3Hy18CafniZSPuUCdpsGYjI=</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05nu4e0PkJ4vhUES3s72LqjoLcMkvRf0BeeuYjDiOeI=</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G4fB2Vrf8KyAdhLiBGuydKBfDiUZuOfhnVshmpN+Exk=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b1MQUVCmhQXYdYToMKZKh+xcYDt+Yv6QIM5V/T7KSB4=</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+HgIlm2f9sImN3omI6NYS6yIDYlgItRv8EHKKdBMY/Q=</DigestValue>
      </Reference>
      <Reference URI="/xl/worksheets/sheet1.xml?ContentType=application/vnd.openxmlformats-officedocument.spreadsheetml.worksheet+xml">
        <DigestMethod Algorithm="http://www.w3.org/2001/04/xmlenc#sha256"/>
        <DigestValue>u397y9UwhCBPjH7z1vvLdORzPLdmKaNBRwAkg04H25s=</DigestValue>
      </Reference>
      <Reference URI="/xl/worksheets/sheet2.xml?ContentType=application/vnd.openxmlformats-officedocument.spreadsheetml.worksheet+xml">
        <DigestMethod Algorithm="http://www.w3.org/2001/04/xmlenc#sha256"/>
        <DigestValue>hJR2a/lHrFKGZMWIi+zqnwN5C/fkZybiJO8TFVElzTA=</DigestValue>
      </Reference>
      <Reference URI="/xl/worksheets/sheet3.xml?ContentType=application/vnd.openxmlformats-officedocument.spreadsheetml.worksheet+xml">
        <DigestMethod Algorithm="http://www.w3.org/2001/04/xmlenc#sha256"/>
        <DigestValue>e9sIHh8YIo9iREk72BYS7DVHouvpXoskYy0OIEtjyQo=</DigestValue>
      </Reference>
      <Reference URI="/xl/worksheets/sheet4.xml?ContentType=application/vnd.openxmlformats-officedocument.spreadsheetml.worksheet+xml">
        <DigestMethod Algorithm="http://www.w3.org/2001/04/xmlenc#sha256"/>
        <DigestValue>LDGW3mvFtmn4br9lge7j8J+SmoRnzilscUPV6oIiRGk=</DigestValue>
      </Reference>
      <Reference URI="/xl/worksheets/sheet5.xml?ContentType=application/vnd.openxmlformats-officedocument.spreadsheetml.worksheet+xml">
        <DigestMethod Algorithm="http://www.w3.org/2001/04/xmlenc#sha256"/>
        <DigestValue>o5o/V2TurTQgc3MD5ykAda628CndraiqNHDNt/anYsQ=</DigestValue>
      </Reference>
    </Manifest>
    <SignatureProperties>
      <SignatureProperty Id="idSignatureTime" Target="#idPackageSignature">
        <mdssi:SignatureTime xmlns:mdssi="http://schemas.openxmlformats.org/package/2006/digital-signature">
          <mdssi:Format>YYYY-MM-DDThh:mm:ssTZD</mdssi:Format>
          <mdssi:Value>2020-11-13T18:29:46Z</mdssi:Value>
        </mdssi:SignatureTime>
      </SignatureProperty>
    </SignatureProperties>
  </Object>
  <Object Id="idOfficeObject">
    <SignatureProperties>
      <SignatureProperty Id="idOfficeV1Details" Target="#idPackageSignature">
        <SignatureInfoV1 xmlns="http://schemas.microsoft.com/office/2006/digsig">
          <SetupID>{20F591C4-7E9F-42B1-9DFD-39E8917F7453}</SetupID>
          <SignatureText>Jose Laran</SignatureText>
          <SignatureImage/>
          <SignatureComments/>
          <WindowsVersion>10.0</WindowsVersion>
          <OfficeVersion>16.0.10367/14</OfficeVersion>
          <ApplicationVersion>16.0.10367</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2020-11-13T18:29:46Z</xd:SigningTime>
          <xd:SigningCertificate>
            <xd:Cert>
              <xd:CertDigest>
                <DigestMethod Algorithm="http://www.w3.org/2001/04/xmlenc#sha256"/>
                <DigestValue>kUjlJf763MEyYJHIXLn6Wv81QpDJkSNNxierpBjAAZw=</DigestValue>
              </xd:CertDigest>
              <xd:IssuerSerial>
                <X509IssuerName>C=PY, O=DOCUMENTA S.A., CN=CA-DOCUMENTA S.A., SERIALNUMBER=RUC 80050172-1</X509IssuerName>
                <X509SerialNumber>4133501022497292439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P8AAAB/AAAAAAAAAAAAAACfFgAARAsAACBFTUYAAAEAdBsAAKoAAAAGAAAAAAAAAAAAAAAAAAAAVgUAAAADAAA1AQAArQAAAAAAAAAAAAAAAAAAAAi3BADIow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Bn9Vvl/AAAAAAAAAAAAACgSAAAAAAAAQAAAwPl/AADQRmRV+X8AAB6jQAr5fwAABAAAAAAAAADQRmRV+X8AAPm+1yJuAAAAAAAAAAAAAADQbXQqnQEAAAAAAACdAQAASAAAAAAAAADYqKAK+X8AACCjqQr5fwAA4Ox3CgAAAAABAAAAAAAAALbEoAr5fwAAAABkVfl/AAAAAAAAAAAAAAAAAAAAAAAAAAAAAAAAAACWM5pYP7EAAHALAAAAAAAAYMkYIp0BAABIwdcibgAAAAAAAAAAAAAAAAAAAAAAAAAAAAAAAAAAAAAAAAAAAAAAqcDXIm4AAADHfEAKZHYACAAAAAAlAAAADAAAAAEAAAAYAAAADAAAAAAAAAASAAAADAAAAAEAAAAeAAAAGAAAAL0AAAAEAAAA9wAAABEAAAAlAAAADAAAAAEAAABUAAAAiAAAAL4AAAAEAAAA9QAAABAAAAABAAAAYfe0QVU1tEG+AAAABAAAAAoAAABMAAAAAAAAAAAAAAAAAAAA//////////9gAAAAMQAzAC8AMQAxAC8AMgAwADIAMAAGAAAABgAAAAQAAAAGAAAABgAAAAQAAAAGAAAABgAAAAYAAAAGAAAASwAAAEAAAAAwAAAABQAAACAAAAABAAAAAQAAABAAAAAAAAAAAAAAAAABAACAAAAAAAAAAAAAAAAAAQAAgAAAAFIAAABwAQAAAgAAABAAAAAHAAAAAAAAAAAAAAC8AgAAAAAAAAECAiJTAHkAcwB0AGUAbQAAAAAAAAAAAAAAAAAAAAAAAAAAAAAAAAAAAAAAAAAAAAAAAAAAAAAAAAAAAAAAAAAAAAAAAAAAAAD///8BAAAAYFZkVfl/AAAJAAAAAAAAAAkAAACdAQAAhaJACvl/AAAAAAAAAAAAAP////8AAAAAmOjWIm4AAAAAJ6EpnQEAABEAAAD5fwAAAAAAAAAAAAAAAAAAAAAAAAAAAAAAAAAAYAelU/l/AAARAAAAAAAAAODnmy8AAAAAyLCwU/l/AAAAAAAAAAAAAP7/////////e0yyOPl/AAAAAAAAAAAAAAAAAAAAAAAA1mibWD+xAABGf5FTAAAAAA9rZ+ljoAAAwIDAKZ0BAABgyRginQEAAPDp1iJuAAAAAAAAAAAAAAAHAAAAAAAAAAAAAAAAAAAALOnWIm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P//AAAAAAEAAACQoxA6nQEAAAAAAAAAAAAAAQAAAAAAAADAvBginQEAAOC7DjqdAQAARTO0y9241gECAAAAAAAAAABrDwL5fwAAKGsPAvl/AAADAAAAAAAAAKj6FAL5fwAAaP8UAvl/AABgB6VT+X8AAOCM3zWdAQAAAgAAAAAAAADIsLBT+X8AAAAAAAAAAAAA1F+iKy8mAAACAAAAAAAAAAAAAAAAAAAAAAAAAAAAAADGR5tYP7EAAAAAAAAAAAAAaP8UAvl/AADg////AAAAAGDJGCKdAQAAGM3WIm4AAAAAAAAAAAAAAAYAAAAAAAAAAAAAAAAAAAA8zNYiZHYACAAAAAAlAAAADAAAAAMAAAAYAAAADAAAAAAAAAASAAAADAAAAAEAAAAWAAAADAAAAAgAAABUAAAAVAAAAAoAAAAnAAAAHgAAAEoAAAABAAAAYfe0QVU1tEEKAAAASwAAAAEAAABMAAAABAAAAAkAAAAnAAAAIAAAAEsAAABQAAAAWABkVR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BzAAAARwAAACkAAAAzAAAASw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CAAAAAAAAAAAAAAAAAAAACCq3zUAAIA/HDwAAQAAgD8AAIA/AACAP/7/////////ENXWIm4AAAAgqt81AAAAAP////8AAAAAAAAAAAAAAAAIAAAAAAAAAGAHpVP5fwAAUKnfNQAAgD8cPAABAAAAAMiwsFP5fwAAAAAAAAAAAAB0X6IrLyYAAAAIAAAAAAAAAAAAAAAAAAAAAAAAAAAAACZEm1g/sQAAAAAAAAAAAADA4XI1AACAP/D///8AAAAAYMkYIp0BAAC4zdYibgAAAAAAAAAAAAAACQAAAAAAAAAAAAAAAAAAANzM1iJkdgAIAAAAACUAAAAMAAAABAAAABgAAAAMAAAAAAAAABIAAAAMAAAAAQAAAB4AAAAYAAAAKQAAADMAAAB0AAAASAAAACUAAAAMAAAABAAAAFQAAACIAAAAKgAAADMAAAByAAAARwAAAAEAAABh97RBVTW0QSoAAAAzAAAACgAAAEwAAAAAAAAAAAAAAAAAAAD//////////2AAAABKAG8AcwBlACAATABhAHIAYQBuAAYAAAAJAAAABwAAAAgAAAAEAAAACAAAAAgAAAAGAAAACAAAAAk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ASAAAADAAAAAEAAAAeAAAAGAAAAAkAAABQAAAA9wAAAF0AAAAlAAAADAAAAAEAAABUAAAAiAAAAAoAAABQAAAAPgAAAFwAAAABAAAAYfe0QVU1tEEKAAAAUAAAAAoAAABMAAAAAAAAAAAAAAAAAAAA//////////9gAAAASgBvAHMA6QAgAEwAYQByAOEAbgAEAAAABwAAAAUAAAAGAAAAAwAAAAUAAAAGAAAABAAAAAYAAAAH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EAAAAYAAAADAAAAAAAAAASAAAADAAAAAEAAAAeAAAAGAAAAAkAAABgAAAA9wAAAG0AAAAlAAAADAAAAAEAAABUAAAArAAAAAoAAABgAAAAZQAAAGwAAAABAAAAYfe0QVU1tEEKAAAAYAAAABAAAABMAAAAAAAAAAAAAAAAAAAA//////////9sAAAAQwBvAG4AdABhAGQAbwByACAARwBlAG4AZQByAGEAbAAHAAAABwAAAAcAAAAEAAAABgAAAAcAAAAHAAAABAAAAAMAAAAIAAAABgAAAAcAAAAGAAAABAAAAAYAAAADAAAASwAAAEAAAAAwAAAABQAAACAAAAABAAAAAQAAABAAAAAAAAAAAAAAAAABAACAAAAAAAAAAAAAAAAAAQAAgAAAACUAAAAMAAAAAgAAACcAAAAYAAAABQAAAAAAAAD///8AAAAAACUAAAAMAAAABQAAAEwAAABkAAAACQAAAHAAAADgAAAAfAAAAAkAAABwAAAA2AAAAA0AAAAhAPAAAAAAAAAAAAAAAIA/AAAAAAAAAAAAAIA/AAAAAAAAAAAAAAAAAAAAAAAAAAAAAAAAAAAAAAAAAAAlAAAADAAAAAAAAIAoAAAADAAAAAUAAAAlAAAADAAAAAEAAAAYAAAADAAAAAAAAAASAAAADAAAAAEAAAAWAAAADAAAAAAAAABUAAAAJAEAAAoAAABwAAAA3wAAAHwAAAABAAAAYfe0QVU1tEEKAAAAcAAAACQAAABMAAAABAAAAAkAAABwAAAA4QAAAH0AAACUAAAARgBpAHIAbQBhAGQAbwAgAHAAbwByADoAIABKAE8AUwBFACAARQBEAFUAQQBSAEQATwAgAEwAQQBSAEEATgAgAEQASQBBAFoABgAAAAMAAAAEAAAACQAAAAYAAAAHAAAABwAAAAMAAAAHAAAABwAAAAQAAAADAAAAAwAAAAQAAAAJAAAABgAAAAYAAAADAAAABgAAAAgAAAAIAAAABwAAAAcAAAAIAAAACQAAAAMAAAAFAAAABwAAAAcAAAAHAAAACAAAAAMAAAAIAAAAAwAAAAcAAAAGAAAAFgAAAAwAAAAAAAAAJQAAAAwAAAACAAAADgAAABQAAAAAAAAAEAAAABQAAAA=</Object>
  <Object Id="idInvalidSigLnImg">AQAAAGwAAAAAAAAAAAAAAP8AAAB/AAAAAAAAAAAAAACfFgAARAsAACBFTUYAAAEAEB8AALAAAAAGAAAAAAAAAAAAAAAAAAAAVgUAAAADAAA1AQAArQAAAAAAAAAAAAAAAAAAAAi3BADIow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qrOQAAAAcKDQcKDQcJDQ4WMShFrjFU1TJV1gECBAIDBAECBQoRKyZBowsTMQAAAAAAfqbJd6PIeqDCQFZ4JTd0Lk/HMVPSGy5uFiE4GypVJ0KnHjN9AAAB8jUAAACcz+7S6ffb7fnC0t1haH0hMm8aLXIuT8ggOIwoRKslP58cK08AAAEAAAAAAMHg9P///////////+bm5k9SXjw/SzBRzTFU0y1NwSAyVzFGXwEBAqk5CA8mnM/u69/SvI9jt4tgjIR9FBosDBEjMVTUMlXWMVPRKUSeDxk4AAAAAAAAAADT6ff///////+Tk5MjK0krSbkvUcsuT8YVJFoTIFIrSbgtTcEQHEfoOQAAAJzP7vT6/bTa8kRleixHhy1Nwi5PxiQtTnBwcJKSki81SRwtZAgOIwAAAAAAweD02+35gsLqZ5q6Jz1jNEJyOUZ4qamp+/v7////wdPeVnCJAQECqzkAAACv1/Ho8/ubzu6CwuqMudS3u769vb3////////////L5fZymsABAgMAAAAAAK/X8fz9/uLx+snk9uTy+vz9/v///////////////8vl9nKawAECAwM6AAAAotHvtdryxOL1xOL1tdry0+r32+350+r3tdryxOL1pdPvc5rAAQIDAAAAAABpj7ZnjrZqj7Zqj7ZnjrZtkbdukrdtkbdnjrZqj7ZojrZ3rdUCAwSqOQ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AZ/Vb5fwAAAAAAAAAAAAAoEgAAAAAAAEAAAMD5fwAA0EZkVfl/AAAeo0AK+X8AAAQAAAAAAAAA0EZkVfl/AAD5vtcibgAAAAAAAAAAAAAA0G10Kp0BAAAAAAAAnQEAAEgAAAAAAAAA2KigCvl/AAAgo6kK+X8AAODsdwoAAAAAAQAAAAAAAAC2xKAK+X8AAAAAZFX5fwAAAAAAAAAAAAAAAAAAAAAAAAAAAAAAAAAAljOaWD+xAABwCwAAAAAAAGDJGCKdAQAASMHXIm4AAAAAAAAAAAAAAAAAAAAAAAAAAAAAAAAAAAAAAAAAAAAAAKnA1yJuAAAAx3xACmR2AAgAAAAAJQAAAAwAAAABAAAAGAAAAAwAAAD/AAAAEgAAAAwAAAABAAAAHgAAABgAAAAiAAAABAAAAHIAAAARAAAAJQAAAAwAAAABAAAAVAAAAKgAAAAjAAAABAAAAHAAAAAQAAAAAQAAAGH3tEFVNbRBIwAAAAQAAAAPAAAATAAAAAAAAAAAAAAAAAAAAP//////////bAAAAEYAaQByAG0AYQAgAG4AbwAgAHYA4QBsAGkAZABhAAAABgAAAAMAAAAEAAAACQAAAAYAAAADAAAABwAAAAcAAAADAAAABQAAAAYAAAADAAAAAwAAAAcAAAAGAAAASwAAAEAAAAAwAAAABQAAACAAAAABAAAAAQAAABAAAAAAAAAAAAAAAAABAACAAAAAAAAAAAAAAAAAAQAAgAAAAFIAAABwAQAAAgAAABAAAAAHAAAAAAAAAAAAAAC8AgAAAAAAAAECAiJTAHkAcwB0AGUAbQAAAAAAAAAAAAAAAAAAAAAAAAAAAAAAAAAAAAAAAAAAAAAAAAAAAAAAAAAAAAAAAAAAAAAAAAAAAAD///8BAAAAYFZkVfl/AAAJAAAAAAAAAAkAAACdAQAAhaJACvl/AAAAAAAAAAAAAP////8AAAAAmOjWIm4AAAAAJ6EpnQEAABEAAAD5fwAAAAAAAAAAAAAAAAAAAAAAAAAAAAAAAAAAYAelU/l/AAARAAAAAAAAAODnmy8AAAAAyLCwU/l/AAAAAAAAAAAAAP7/////////e0yyOPl/AAAAAAAAAAAAAAAAAAAAAAAA1mibWD+xAABGf5FTAAAAAA9rZ+ljoAAAwIDAKZ0BAABgyRginQEAAPDp1iJuAAAAAAAAAAAAAAAHAAAAAAAAAAAAAAAAAAAALOnWIm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P//AAAAAAEAAACQoxA6nQEAAAAAAAAAAAAAAQAAAAAAAADAvBginQEAAOC7DjqdAQAARTO0y9241gECAAAAAAAAAABrDwL5fwAAKGsPAvl/AAADAAAAAAAAAKj6FAL5fwAAaP8UAvl/AABgB6VT+X8AAOCM3zWdAQAAAgAAAAAAAADIsLBT+X8AAAAAAAAAAAAA1F+iKy8mAAACAAAAAAAAAAAAAAAAAAAAAAAAAAAAAADGR5tYP7EAAAAAAAAAAAAAaP8UAvl/AADg////AAAAAGDJGCKdAQAAGM3WIm4AAAAAAAAAAAAAAAYAAAAAAAAAAAAAAAAAAAA8zNYiZHYACAAAAAAlAAAADAAAAAMAAAAYAAAADAAAAAAAAAASAAAADAAAAAEAAAAWAAAADAAAAAgAAABUAAAAVAAAAAoAAAAnAAAAHgAAAEoAAAABAAAAYfe0QVU1tE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BzAAAARwAAACkAAAAzAAAASw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CAAAAAAAAAAAAAAAAAAAACCq3zUAAIA/HDwAAQAAgD8AAIA/AACAP/7/////////ENXWIm4AAAAgqt81AAAAAP////8AAAAAAAAAAAAAAAAIAAAAAAAAAGAHpVP5fwAAUKnfNQAAgD8cPAABAAAAAMiwsFP5fwAAAAAAAAAAAAB0X6IrLyYAAAAIAAAAAAAAAAAAAAAAAAAAAAAAAAAAACZEm1g/sQAAAAAAAAAAAADA4XI1AACAP/D///8AAAAAYMkYIp0BAAC4zdYibgAAAAAAAAAAAAAACQAAAAAAAAAAAAAAAAAAANzM1iJkdgAIAAAAACUAAAAMAAAABAAAABgAAAAMAAAAAAAAABIAAAAMAAAAAQAAAB4AAAAYAAAAKQAAADMAAAB0AAAASAAAACUAAAAMAAAABAAAAFQAAACIAAAAKgAAADMAAAByAAAARwAAAAEAAABh97RBVTW0QSoAAAAzAAAACgAAAEwAAAAAAAAAAAAAAAAAAAD//////////2AAAABKAG8AcwBlACAATABhAHIAYQBuAAYAAAAJAAAABwAAAAgAAAAEAAAACAAAAAgAAAAGAAAACAAAAAk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ASAAAADAAAAAEAAAAeAAAAGAAAAAkAAABQAAAA9wAAAF0AAAAlAAAADAAAAAEAAABUAAAAiAAAAAoAAABQAAAAPgAAAFwAAAABAAAAYfe0QVU1tEEKAAAAUAAAAAoAAABMAAAAAAAAAAAAAAAAAAAA//////////9gAAAASgBvAHMA6QAgAEwAYQByAOEAbgAEAAAABwAAAAUAAAAGAAAAAwAAAAUAAAAGAAAABAAAAAYAAAAH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EAAAAYAAAADAAAAAAAAAASAAAADAAAAAEAAAAeAAAAGAAAAAkAAABgAAAA9wAAAG0AAAAlAAAADAAAAAEAAABUAAAArAAAAAoAAABgAAAAZQAAAGwAAAABAAAAYfe0QVU1tEEKAAAAYAAAABAAAABMAAAAAAAAAAAAAAAAAAAA//////////9sAAAAQwBvAG4AdABhAGQAbwByACAARwBlAG4AZQByAGEAbAAHAAAABwAAAAcAAAAEAAAABgAAAAcAAAAHAAAABAAAAAMAAAAIAAAABgAAAAcAAAAGAAAABAAAAAYAAAADAAAASwAAAEAAAAAwAAAABQAAACAAAAABAAAAAQAAABAAAAAAAAAAAAAAAAABAACAAAAAAAAAAAAAAAAAAQAAgAAAACUAAAAMAAAAAgAAACcAAAAYAAAABQAAAAAAAAD///8AAAAAACUAAAAMAAAABQAAAEwAAABkAAAACQAAAHAAAADgAAAAfAAAAAkAAABwAAAA2AAAAA0AAAAhAPAAAAAAAAAAAAAAAIA/AAAAAAAAAAAAAIA/AAAAAAAAAAAAAAAAAAAAAAAAAAAAAAAAAAAAAAAAAAAlAAAADAAAAAAAAIAoAAAADAAAAAUAAAAlAAAADAAAAAEAAAAYAAAADAAAAAAAAAASAAAADAAAAAEAAAAWAAAADAAAAAAAAABUAAAAJAEAAAoAAABwAAAA3wAAAHwAAAABAAAAYfe0QVU1tEEKAAAAcAAAACQAAABMAAAABAAAAAkAAABwAAAA4QAAAH0AAACUAAAARgBpAHIAbQBhAGQAbwAgAHAAbwByADoAIABKAE8AUwBFACAARQBEAFUAQQBSAEQATwAgAEwAQQBSAEEATgAgAEQASQBBAFoABgAAAAMAAAAEAAAACQAAAAYAAAAHAAAABwAAAAMAAAAHAAAABwAAAAQAAAADAAAAAwAAAAQAAAAJAAAABgAAAAYAAAADAAAABgAAAAgAAAAIAAAABwAAAAcAAAAIAAAACQAAAAMAAAAFAAAABwAAAAcAAAAHAAAACAAAAAMAAAAIAAAAAwAAAAcAAAAGAAAAFgAAAAwAAAAAAAAAJQAAAAwAAAACAAAADgAAABQAAAAAAAAAEAAAABQAAAA=</Object>
</Signature>
</file>

<file path=_xmlsignatures/sig8.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N5qNVgW3aBS9ETOEizzmGIVOdaEvP84XhvsnDx6jeiQ=</DigestValue>
    </Reference>
    <Reference Type="http://www.w3.org/2000/09/xmldsig#Object" URI="#idOfficeObject">
      <DigestMethod Algorithm="http://www.w3.org/2001/04/xmlenc#sha256"/>
      <DigestValue>Ix7iD08Y+1tkbk2LBMnKWlu/nbTTfL+Kr2siyzfYiUw=</DigestValue>
    </Reference>
    <Reference Type="http://uri.etsi.org/01903#SignedProperties" URI="#idSignedProperties">
      <Transforms>
        <Transform Algorithm="http://www.w3.org/TR/2001/REC-xml-c14n-20010315"/>
      </Transforms>
      <DigestMethod Algorithm="http://www.w3.org/2001/04/xmlenc#sha256"/>
      <DigestValue>e+qgFV0JLZ65iuC7nZ04izKwzptqIW3rlQzSjjMhnwg=</DigestValue>
    </Reference>
    <Reference Type="http://www.w3.org/2000/09/xmldsig#Object" URI="#idValidSigLnImg">
      <DigestMethod Algorithm="http://www.w3.org/2001/04/xmlenc#sha256"/>
      <DigestValue>lT0zmCi5/UAMJojOgapACV0XVge1tfo92NvKZuUApok=</DigestValue>
    </Reference>
    <Reference Type="http://www.w3.org/2000/09/xmldsig#Object" URI="#idInvalidSigLnImg">
      <DigestMethod Algorithm="http://www.w3.org/2001/04/xmlenc#sha256"/>
      <DigestValue>hYvYDhHXDacncmGw63+BRieSc0MpL98BYgoPltKW4gg=</DigestValue>
    </Reference>
  </SignedInfo>
  <SignatureValue>CqXDEB5Hea20nHOJSkO4Ce3fNKPjp5qLCiCxUQ2zsH63vlZgBLFZYJLHf7eRV6SchkLVEDwsRjoG
CC1saK+3wyPIFS6DrWZx2OQXRviq6vHIIqH13gzF0PP2t13zSVoSXzLBPsiLfeUI3TqC9dW/F9Q8
zJUuWQh5MtjFDZyz50z/kROLCf+90m2cfQOboRkN0D9DeJ83mtXV48THkVMzlNuc7QQ7b+E8hK9O
bH3ldXdNfGIGFKWPGScezBZT92UBRTEUawur3kXudJ6cCbd8QQqGevieNfodasfPU19wYnZpEvdD
f1F5FqIy2bTZQCUwl4x+uEkJNqfYpZF6CS6CGg==</SignatureValue>
  <KeyInfo>
    <X509Data>
      <X509Certificate>MIIH+TCCBeGgAwIBAgIIOV0lR5yqQJcwDQYJKoZIhvcNAQELBQAwWzEXMBUGA1UEBRMOUlVDIDgwMDUwMTcyLTExGjAYBgNVBAMTEUNBLURPQ1VNRU5UQSBTLkEuMRcwFQYDVQQKEw5ET0NVTUVOVEEgUy5BLjELMAkGA1UEBhMCUFkwHhcNMTkwODEzMTUwOTE1WhcNMjEwODEyMTUxOTE1WjCBmzELMAkGA1UEBhMCUFkxEzARBgNVBAQMCkxBUkFOIERJQVoxEjAQBgNVBAUTCUNJNDUxNDAxOTEVMBMGA1UEKgwMSk9TRSBFRFVBUkRPMRcwFQYDVQQKDA5QRVJTT05BIEZJU0lDQTERMA8GA1UECwwIRklSTUEgRjIxIDAeBgNVBAMMF0pPU0UgRURVQVJETyBMQVJBTiBESUFaMIIBIjANBgkqhkiG9w0BAQEFAAOCAQ8AMIIBCgKCAQEAsY0/zmKIH5wpw0/FI67SDpM/BkcAI7qdHnMnKSbEoyq70Kbpqxj3IjtDCDQuiSSrr/emtzu85qOkDrRJQIGfa6ZYRAOizSRali7R4Ktx4AMf4PIFRiwQUb0XIwE4Optp9JldnzdPtEG2V3f2b4ixcO2ckOoXpmzYHz1t7Y/STfDhfJgm+w7qE984ct9J3JpEZTmEg4mQD6Zw1r6EO49g2CIW3RSCr8pouyprhWlLv/rxUD2Q//RB+5PvAnie/HJP1eV863sYxB6jcS/YFWguXLFdP2BJGemExgvXZVmzf7wy2rSbrQ6rk2Lrdv9rcjO+aj40YkkL3CYuwmOag4I4YwIDAQABo4IDfjCCA3owDAYDVR0TAQH/BAIwADAOBgNVHQ8BAf8EBAMCBeAwKgYDVR0lAQH/BCAwHgYIKwYBBQUHAwEGCCsGAQUFBwMCBggrBgEFBQcDBDAdBgNVHQ4EFgQUR+ULIQZnZ8fYtXL4fMdNqfWCXDMwgZYGCCsGAQUFBwEBBIGJMIGGMDkGCCsGAQUFBzABhi1odHRw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IwYDVR0RBBwwGoEYam9zZS5sYXJhbkBhdmFsb24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NkLKlAlqTH03/8PeQYlVU1OJFr59TXxTfQwpUCfU+2OzigGVuAEJ3PcO0nO2sf/kemgXwLdQxa91S1JUThjgNnRUtARn8xL8RTX0gaYOv+fUELXMR35keC0P8l3wu7uNp5b56aSHLp6mDCFY0XAvf8IfyfafaysCMDLDfZZyH74R8rV8+o065as/vB/hlsRPe+5TxRLiE7akTJBil3Gs9pe6dPKjvoiPXPmQA9BMAZsUU5xDTMhSNxpRTDCulhgKBa3M92qxRdQv5bSaPU01hiMcvLrpj2R1gvH/C5z4HTNbQhkapF3fO8l3cRMLsl7SPF3Gr0LHftfVYfKkQRQeRvoSoeW9dDs11Nrh88sG+9yRhL+WEhOggNhk+oT6iEpcal1k8mp0aaJU+g6UGn9OkmZJWAJkn0Ox5U7jjvipJMyqrX7OT5SkQgmF2Kq5msyMQDv+IWlDgyNlJIADjC2JQ41ZEQkaietW8/AnKOuHzBHabq9GxtthZsJiBe6U9Lli4q/NB172SpWmFEHCT0IIzstqZkgmf/QxBj2ztnwE9o1sxBGnP3DsL4A0p7ZqJQs/DdfUM0ktlIWWZapxjdA/6velPjM5xEhob/i7xciz2LZKfbywaOfV0ITJkPccQLjYVoBCjgO3u8s5KjoQRSTY9urLoEHVSIwf4IfTvq7FGI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SvtLgLHWwOe2+41fuNrh9MPG5Bh3+j+tOUplp0lR7Bs=</DigestValue>
      </Reference>
      <Reference URI="/xl/calcChain.xml?ContentType=application/vnd.openxmlformats-officedocument.spreadsheetml.calcChain+xml">
        <DigestMethod Algorithm="http://www.w3.org/2001/04/xmlenc#sha256"/>
        <DigestValue>INkYIXtI18jBPMUiSjVU1NrfwX9hotmJh+PNPJ5sYXU=</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NDHryyRw2/2xJsOGZEuAA7rEd4ek0qf+xIJ1ZL2G9lA=</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NDHryyRw2/2xJsOGZEuAA7rEd4ek0qf+xIJ1ZL2G9lA=</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NDHryyRw2/2xJsOGZEuAA7rEd4ek0qf+xIJ1ZL2G9lA=</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NDHryyRw2/2xJsOGZEuAA7rEd4ek0qf+xIJ1ZL2G9lA=</DigestValue>
      </Reference>
      <Reference URI="/xl/drawings/vmlDrawing1.vml?ContentType=application/vnd.openxmlformats-officedocument.vmlDrawing">
        <DigestMethod Algorithm="http://www.w3.org/2001/04/xmlenc#sha256"/>
        <DigestValue>+Nbxv9nsu81Z9e+dY7JQcIS1caz0XrFsq4uP//Px8Cs=</DigestValue>
      </Reference>
      <Reference URI="/xl/drawings/vmlDrawing2.vml?ContentType=application/vnd.openxmlformats-officedocument.vmlDrawing">
        <DigestMethod Algorithm="http://www.w3.org/2001/04/xmlenc#sha256"/>
        <DigestValue>vq/YzAph6mYL7NzdcC34FtbQNRh4RXduCXCnjav0//4=</DigestValue>
      </Reference>
      <Reference URI="/xl/drawings/vmlDrawing3.vml?ContentType=application/vnd.openxmlformats-officedocument.vmlDrawing">
        <DigestMethod Algorithm="http://www.w3.org/2001/04/xmlenc#sha256"/>
        <DigestValue>chBZERYigy9Hxbrh6iK+6XvRY0Up9YKd0U8q31RIgSg=</DigestValue>
      </Reference>
      <Reference URI="/xl/drawings/vmlDrawing4.vml?ContentType=application/vnd.openxmlformats-officedocument.vmlDrawing">
        <DigestMethod Algorithm="http://www.w3.org/2001/04/xmlenc#sha256"/>
        <DigestValue>pdGjmwW0jl0kR9RIS2I9rVNzSv9rR5tGQ7WaZ2e8ti8=</DigestValue>
      </Reference>
      <Reference URI="/xl/drawings/vmlDrawing5.vml?ContentType=application/vnd.openxmlformats-officedocument.vmlDrawing">
        <DigestMethod Algorithm="http://www.w3.org/2001/04/xmlenc#sha256"/>
        <DigestValue>gy/k05+TNJWYqZ0UGeBU+7AyJwvRjkTqkBFVLWXRTk0=</DigestValue>
      </Reference>
      <Reference URI="/xl/media/image1.emf?ContentType=image/x-emf">
        <DigestMethod Algorithm="http://www.w3.org/2001/04/xmlenc#sha256"/>
        <DigestValue>2hCW5SZ0Ck98CNkRp4vDylcSAyh2GdWIJdLZ8Rd9X3I=</DigestValue>
      </Reference>
      <Reference URI="/xl/media/image2.emf?ContentType=image/x-emf">
        <DigestMethod Algorithm="http://www.w3.org/2001/04/xmlenc#sha256"/>
        <DigestValue>atxvfXUwZvAKE4hf/APpjogBRg8V5zoJCIwfgXilW98=</DigestValue>
      </Reference>
      <Reference URI="/xl/media/image3.emf?ContentType=image/x-emf">
        <DigestMethod Algorithm="http://www.w3.org/2001/04/xmlenc#sha256"/>
        <DigestValue>mrpZiCxo60XyjW+WJKOnrfZHW2qxb84nfy1+fZjwBNw=</DigestValue>
      </Reference>
      <Reference URI="/xl/media/image4.emf?ContentType=image/x-emf">
        <DigestMethod Algorithm="http://www.w3.org/2001/04/xmlenc#sha256"/>
        <DigestValue>WFXdQ2i6Of9/FPY/NwOR0oU8dYj9WHpuBIb6I2G+nCo=</DigestValue>
      </Reference>
      <Reference URI="/xl/media/image5.emf?ContentType=image/x-emf">
        <DigestMethod Algorithm="http://www.w3.org/2001/04/xmlenc#sha256"/>
        <DigestValue>KoddZipihLM/l8LIWVJfvdmQzMq4d2o9bq+P+mb565Y=</DigestValue>
      </Reference>
      <Reference URI="/xl/printerSettings/printerSettings1.bin?ContentType=application/vnd.openxmlformats-officedocument.spreadsheetml.printerSettings">
        <DigestMethod Algorithm="http://www.w3.org/2001/04/xmlenc#sha256"/>
        <DigestValue>dt8BdYI5fMeeneKWUaFl8jaOh5pFlNeu45kOQv+Q/m8=</DigestValue>
      </Reference>
      <Reference URI="/xl/printerSettings/printerSettings2.bin?ContentType=application/vnd.openxmlformats-officedocument.spreadsheetml.printerSettings">
        <DigestMethod Algorithm="http://www.w3.org/2001/04/xmlenc#sha256"/>
        <DigestValue>3pBi6FITi/De4ff8Wg40hkTCdgasRUVf3anQypj6Th4=</DigestValue>
      </Reference>
      <Reference URI="/xl/printerSettings/printerSettings3.bin?ContentType=application/vnd.openxmlformats-officedocument.spreadsheetml.printerSettings">
        <DigestMethod Algorithm="http://www.w3.org/2001/04/xmlenc#sha256"/>
        <DigestValue>FLifMMW5UlLOUkpcqJGjhMbaevjgUnUQwEEg5oUA/N4=</DigestValue>
      </Reference>
      <Reference URI="/xl/printerSettings/printerSettings4.bin?ContentType=application/vnd.openxmlformats-officedocument.spreadsheetml.printerSettings">
        <DigestMethod Algorithm="http://www.w3.org/2001/04/xmlenc#sha256"/>
        <DigestValue>ezNSni1satayRc1lFeeqynU3lzaorj+UYbh9x7Q5sc8=</DigestValue>
      </Reference>
      <Reference URI="/xl/printerSettings/printerSettings5.bin?ContentType=application/vnd.openxmlformats-officedocument.spreadsheetml.printerSettings">
        <DigestMethod Algorithm="http://www.w3.org/2001/04/xmlenc#sha256"/>
        <DigestValue>s6l80irlBTW+uFk7nR5c7WcaDa2jSh3MPBgl0IjaDO0=</DigestValue>
      </Reference>
      <Reference URI="/xl/sharedStrings.xml?ContentType=application/vnd.openxmlformats-officedocument.spreadsheetml.sharedStrings+xml">
        <DigestMethod Algorithm="http://www.w3.org/2001/04/xmlenc#sha256"/>
        <DigestValue>YVlwFhCn92tdArJ3ZPvc93iCkvKu/OUP8HTpRU9eIuc=</DigestValue>
      </Reference>
      <Reference URI="/xl/styles.xml?ContentType=application/vnd.openxmlformats-officedocument.spreadsheetml.styles+xml">
        <DigestMethod Algorithm="http://www.w3.org/2001/04/xmlenc#sha256"/>
        <DigestValue>dZ5VNLEx4FN1bhWn3JKY3Hy18CafniZSPuUCdpsGYjI=</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05nu4e0PkJ4vhUES3s72LqjoLcMkvRf0BeeuYjDiOeI=</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G4fB2Vrf8KyAdhLiBGuydKBfDiUZuOfhnVshmpN+Exk=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b1MQUVCmhQXYdYToMKZKh+xcYDt+Yv6QIM5V/T7KSB4=</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+HgIlm2f9sImN3omI6NYS6yIDYlgItRv8EHKKdBMY/Q=</DigestValue>
      </Reference>
      <Reference URI="/xl/worksheets/sheet1.xml?ContentType=application/vnd.openxmlformats-officedocument.spreadsheetml.worksheet+xml">
        <DigestMethod Algorithm="http://www.w3.org/2001/04/xmlenc#sha256"/>
        <DigestValue>u397y9UwhCBPjH7z1vvLdORzPLdmKaNBRwAkg04H25s=</DigestValue>
      </Reference>
      <Reference URI="/xl/worksheets/sheet2.xml?ContentType=application/vnd.openxmlformats-officedocument.spreadsheetml.worksheet+xml">
        <DigestMethod Algorithm="http://www.w3.org/2001/04/xmlenc#sha256"/>
        <DigestValue>hJR2a/lHrFKGZMWIi+zqnwN5C/fkZybiJO8TFVElzTA=</DigestValue>
      </Reference>
      <Reference URI="/xl/worksheets/sheet3.xml?ContentType=application/vnd.openxmlformats-officedocument.spreadsheetml.worksheet+xml">
        <DigestMethod Algorithm="http://www.w3.org/2001/04/xmlenc#sha256"/>
        <DigestValue>e9sIHh8YIo9iREk72BYS7DVHouvpXoskYy0OIEtjyQo=</DigestValue>
      </Reference>
      <Reference URI="/xl/worksheets/sheet4.xml?ContentType=application/vnd.openxmlformats-officedocument.spreadsheetml.worksheet+xml">
        <DigestMethod Algorithm="http://www.w3.org/2001/04/xmlenc#sha256"/>
        <DigestValue>LDGW3mvFtmn4br9lge7j8J+SmoRnzilscUPV6oIiRGk=</DigestValue>
      </Reference>
      <Reference URI="/xl/worksheets/sheet5.xml?ContentType=application/vnd.openxmlformats-officedocument.spreadsheetml.worksheet+xml">
        <DigestMethod Algorithm="http://www.w3.org/2001/04/xmlenc#sha256"/>
        <DigestValue>o5o/V2TurTQgc3MD5ykAda628CndraiqNHDNt/anYsQ=</DigestValue>
      </Reference>
    </Manifest>
    <SignatureProperties>
      <SignatureProperty Id="idSignatureTime" Target="#idPackageSignature">
        <mdssi:SignatureTime xmlns:mdssi="http://schemas.openxmlformats.org/package/2006/digital-signature">
          <mdssi:Format>YYYY-MM-DDThh:mm:ssTZD</mdssi:Format>
          <mdssi:Value>2020-11-13T18:30:02Z</mdssi:Value>
        </mdssi:SignatureTime>
      </SignatureProperty>
    </SignatureProperties>
  </Object>
  <Object Id="idOfficeObject">
    <SignatureProperties>
      <SignatureProperty Id="idOfficeV1Details" Target="#idPackageSignature">
        <SignatureInfoV1 xmlns="http://schemas.microsoft.com/office/2006/digsig">
          <SetupID>{AEC1E0F0-6672-4C0E-B9C6-9657BF6418C3}</SetupID>
          <SignatureText>Jose Laran</SignatureText>
          <SignatureImage/>
          <SignatureComments/>
          <WindowsVersion>10.0</WindowsVersion>
          <OfficeVersion>16.0.10367/14</OfficeVersion>
          <ApplicationVersion>16.0.10367</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2020-11-13T18:30:02Z</xd:SigningTime>
          <xd:SigningCertificate>
            <xd:Cert>
              <xd:CertDigest>
                <DigestMethod Algorithm="http://www.w3.org/2001/04/xmlenc#sha256"/>
                <DigestValue>kUjlJf763MEyYJHIXLn6Wv81QpDJkSNNxierpBjAAZw=</DigestValue>
              </xd:CertDigest>
              <xd:IssuerSerial>
                <X509IssuerName>C=PY, O=DOCUMENTA S.A., CN=CA-DOCUMENTA S.A., SERIALNUMBER=RUC 80050172-1</X509IssuerName>
                <X509SerialNumber>4133501022497292439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P8AAAB/AAAAAAAAAAAAAACfFgAARAsAACBFTUYAAAEAdBsAAKoAAAAGAAAAAAAAAAAAAAAAAAAAVgUAAAADAAA1AQAArQAAAAAAAAAAAAAAAAAAAAi3BADIow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Bn9Vvl/AAAAAAAAAAAAACgSAAAAAAAAQAAAwPl/AADQRmRV+X8AAB6jQAr5fwAABAAAAAAAAADQRmRV+X8AAPm+1yJuAAAAAAAAAAAAAADQbXQqnQEAAAAAAACdAQAASAAAAAAAAADYqKAK+X8AACCjqQr5fwAA4Ox3CgAAAAABAAAAAAAAALbEoAr5fwAAAABkVfl/AAAAAAAAAAAAAAAAAAAAAAAAAAAAAAAAAACWM5pYP7EAAHALAAAAAAAAYMkYIp0BAABIwdcibgAAAAAAAAAAAAAAAAAAAAAAAAAAAAAAAAAAAAAAAAAAAAAAqcDXIm4AAADHfEAKZHYACAAAAAAlAAAADAAAAAEAAAAYAAAADAAAAAAAAAASAAAADAAAAAEAAAAeAAAAGAAAAL0AAAAEAAAA9wAAABEAAAAlAAAADAAAAAEAAABUAAAAiAAAAL4AAAAEAAAA9QAAABAAAAABAAAAYfe0QVU1tEG+AAAABAAAAAoAAABMAAAAAAAAAAAAAAAAAAAA//////////9gAAAAMQAzAC8AMQAxAC8AMgAwADIAMAAGAAAABgAAAAQAAAAGAAAABgAAAAQAAAAGAAAABgAAAAYAAAAGAAAASwAAAEAAAAAwAAAABQAAACAAAAABAAAAAQAAABAAAAAAAAAAAAAAAAABAACAAAAAAAAAAAAAAAAAAQAAgAAAAFIAAABwAQAAAgAAABAAAAAHAAAAAAAAAAAAAAC8AgAAAAAAAAECAiJTAHkAcwB0AGUAbQAAAAAAAAAAAAAAAAAAAAAAAAAAAAAAAAAAAAAAAAAAAAAAAAAAAAAAAAAAAAAAAAAAAAAAAAAAAAD///8BAAAAYFZkVfl/AAAJAAAAAAAAAAkAAACdAQAAhaJACvl/AAAAAAAAAAAAAP////8AAAAAmOjWIm4AAAAAJ6EpnQEAABEAAAD5fwAAAAAAAAAAAAAAAAAAAAAAAAAAAAAAAAAAYAelU/l/AAARAAAAAAAAAODnmy8AAAAAyLCwU/l/AAAAAAAAAAAAAP7/////////e0yyOPl/AAAAAAAAAAAAAAAAAAAAAAAA1mibWD+xAABGf5FTAAAAAA9rZ+ljoAAAwIDAKZ0BAABgyRginQEAAPDp1iJuAAAAAAAAAAAAAAAHAAAAAAAAAAAAAAAAAAAALOnWIm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P//AAAAAAEAAACQoxA6nQEAAAAAAAAAAAAAAQAAAAAAAADAvBginQEAAOC7DjqdAQAARTO0y9241gECAAAAAAAAAABrDwL5fwAAKGsPAvl/AAADAAAAAAAAAKj6FAL5fwAAaP8UAvl/AABgB6VT+X8AAOCM3zWdAQAAAgAAAAAAAADIsLBT+X8AAAAAAAAAAAAA1F+iKy8mAAACAAAAAAAAAAAAAAAAAAAAAAAAAAAAAADGR5tYP7EAAAAAAAAAAAAAaP8UAvl/AADg////AAAAAGDJGCKdAQAAGM3WIm4AAAAAAAAAAAAAAAYAAAAAAAAAAAAAAAAAAAA8zNYiZHYACAAAAAAlAAAADAAAAAMAAAAYAAAADAAAAAAAAAASAAAADAAAAAEAAAAWAAAADAAAAAgAAABUAAAAVAAAAAoAAAAnAAAAHgAAAEoAAAABAAAAYfe0QVU1tEEKAAAASwAAAAEAAABMAAAABAAAAAkAAAAnAAAAIAAAAEsAAABQAAAAWABkVR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BzAAAARwAAACkAAAAzAAAASw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CAAAAAAAAAAAAAAAAAAAACCq3zUAAIA/HDwAAQAAgD8AAIA/AACAP/7/////////ENXWIm4AAAAgqt81AAAAAP////8AAAAAAAAAAAAAAAAIAAAAAAAAAGAHpVP5fwAAUKnfNQAAgD8cPAABAAAAAMiwsFP5fwAAAAAAAAAAAAB0X6IrLyYAAAAIAAAAAAAAAAAAAAAAAAAAAAAAAAAAACZEm1g/sQAAAAAAAAAAAADA4XI1AACAP/D///8AAAAAYMkYIp0BAAC4zdYibgAAAAAAAAAAAAAACQAAAAAAAAAAAAAAAAAAANzM1iJkdgAIAAAAACUAAAAMAAAABAAAABgAAAAMAAAAAAAAABIAAAAMAAAAAQAAAB4AAAAYAAAAKQAAADMAAAB0AAAASAAAACUAAAAMAAAABAAAAFQAAACIAAAAKgAAADMAAAByAAAARwAAAAEAAABh97RBVTW0QSoAAAAzAAAACgAAAEwAAAAAAAAAAAAAAAAAAAD//////////2AAAABKAG8AcwBlACAATABhAHIAYQBuAAYAAAAJAAAABwAAAAgAAAAEAAAACAAAAAgAAAAGAAAACAAAAAk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ASAAAADAAAAAEAAAAeAAAAGAAAAAkAAABQAAAA9wAAAF0AAAAlAAAADAAAAAEAAABUAAAAiAAAAAoAAABQAAAAPgAAAFwAAAABAAAAYfe0QVU1tEEKAAAAUAAAAAoAAABMAAAAAAAAAAAAAAAAAAAA//////////9gAAAASgBvAHMA6QAgAEwAYQByAOEAbgAEAAAABwAAAAUAAAAGAAAAAwAAAAUAAAAGAAAABAAAAAYAAAAH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EAAAAYAAAADAAAAAAAAAASAAAADAAAAAEAAAAeAAAAGAAAAAkAAABgAAAA9wAAAG0AAAAlAAAADAAAAAEAAABUAAAArAAAAAoAAABgAAAAZQAAAGwAAAABAAAAYfe0QVU1tEEKAAAAYAAAABAAAABMAAAAAAAAAAAAAAAAAAAA//////////9sAAAAQwBvAG4AdABhAGQAbwByACAARwBlAG4AZQByAGEAbAAHAAAABwAAAAcAAAAEAAAABgAAAAcAAAAHAAAABAAAAAMAAAAIAAAABgAAAAcAAAAGAAAABAAAAAYAAAADAAAASwAAAEAAAAAwAAAABQAAACAAAAABAAAAAQAAABAAAAAAAAAAAAAAAAABAACAAAAAAAAAAAAAAAAAAQAAgAAAACUAAAAMAAAAAgAAACcAAAAYAAAABQAAAAAAAAD///8AAAAAACUAAAAMAAAABQAAAEwAAABkAAAACQAAAHAAAADgAAAAfAAAAAkAAABwAAAA2AAAAA0AAAAhAPAAAAAAAAAAAAAAAIA/AAAAAAAAAAAAAIA/AAAAAAAAAAAAAAAAAAAAAAAAAAAAAAAAAAAAAAAAAAAlAAAADAAAAAAAAIAoAAAADAAAAAUAAAAlAAAADAAAAAEAAAAYAAAADAAAAAAAAAASAAAADAAAAAEAAAAWAAAADAAAAAAAAABUAAAAJAEAAAoAAABwAAAA3wAAAHwAAAABAAAAYfe0QVU1tEEKAAAAcAAAACQAAABMAAAABAAAAAkAAABwAAAA4QAAAH0AAACUAAAARgBpAHIAbQBhAGQAbwAgAHAAbwByADoAIABKAE8AUwBFACAARQBEAFUAQQBSAEQATwAgAEwAQQBSAEEATgAgAEQASQBBAFoABgAAAAMAAAAEAAAACQAAAAYAAAAHAAAABwAAAAMAAAAHAAAABwAAAAQAAAADAAAAAwAAAAQAAAAJAAAABgAAAAYAAAADAAAABgAAAAgAAAAIAAAABwAAAAcAAAAIAAAACQAAAAMAAAAFAAAABwAAAAcAAAAHAAAACAAAAAMAAAAIAAAAAwAAAAcAAAAGAAAAFgAAAAwAAAAAAAAAJQAAAAwAAAACAAAADgAAABQAAAAAAAAAEAAAABQAAAA=</Object>
  <Object Id="idInvalidSigLnImg">AQAAAGwAAAAAAAAAAAAAAP8AAAB/AAAAAAAAAAAAAACfFgAARAsAACBFTUYAAAEAEB8AALAAAAAGAAAAAAAAAAAAAAAAAAAAVgUAAAADAAA1AQAArQAAAAAAAAAAAAAAAAAAAAi3BADIow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qqOQAAAAcKDQcKDQcJDQ4WMShFrjFU1TJV1gECBAIDBAECBQoRKyZBowsTMQAAAAAAfqbJd6PIeqDCQFZ4JTd0Lk/HMVPSGy5uFiE4GypVJ0KnHjN9AAAB8jUAAACcz+7S6ffb7fnC0t1haH0hMm8aLXIuT8ggOIwoRKslP58cK08AAAEAAAAAAMHg9P///////////+bm5k9SXjw/SzBRzTFU0y1NwSAyVzFGXwEBAqo5CA8mnM/u69/SvI9jt4tgjIR9FBosDBEjMVTUMlXWMVPRKUSeDxk4AAAAAAAAAADT6ff///////+Tk5MjK0krSbkvUcsuT8YVJFoTIFIrSbgtTcEQHEfoOQAAAJzP7vT6/bTa8kRleixHhy1Nwi5PxiQtTnBwcJKSki81SRwtZAgOIwAAAAAAweD02+35gsLqZ5q6Jz1jNEJyOUZ4qamp+/v7////wdPeVnCJAQECqjkAAACv1/Ho8/ubzu6CwuqMudS3u769vb3////////////L5fZymsABAgMAAAAAAK/X8fz9/uLx+snk9uTy+vz9/v///////////////8vl9nKawAECAwM6AAAAotHvtdryxOL1xOL1tdry0+r32+350+r3tdryxOL1pdPvc5rAAQIDAAAAAABpj7ZnjrZqj7Zqj7ZnjrZtkbdukrdtkbdnjrZqj7ZojrZ3rdUCAwSqOQ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AZ/Vb5fwAAAAAAAAAAAAAoEgAAAAAAAEAAAMD5fwAA0EZkVfl/AAAeo0AK+X8AAAQAAAAAAAAA0EZkVfl/AAD5vtcibgAAAAAAAAAAAAAA0G10Kp0BAAAAAAAAnQEAAEgAAAAAAAAA2KigCvl/AAAgo6kK+X8AAODsdwoAAAAAAQAAAAAAAAC2xKAK+X8AAAAAZFX5fwAAAAAAAAAAAAAAAAAAAAAAAAAAAAAAAAAAljOaWD+xAABwCwAAAAAAAGDJGCKdAQAASMHXIm4AAAAAAAAAAAAAAAAAAAAAAAAAAAAAAAAAAAAAAAAAAAAAAKnA1yJuAAAAx3xACmR2AAgAAAAAJQAAAAwAAAABAAAAGAAAAAwAAAD/AAAAEgAAAAwAAAABAAAAHgAAABgAAAAiAAAABAAAAHIAAAARAAAAJQAAAAwAAAABAAAAVAAAAKgAAAAjAAAABAAAAHAAAAAQAAAAAQAAAGH3tEFVNbRBIwAAAAQAAAAPAAAATAAAAAAAAAAAAAAAAAAAAP//////////bAAAAEYAaQByAG0AYQAgAG4AbwAgAHYA4QBsAGkAZABhAAAABgAAAAMAAAAEAAAACQAAAAYAAAADAAAABwAAAAcAAAADAAAABQAAAAYAAAADAAAAAwAAAAcAAAAGAAAASwAAAEAAAAAwAAAABQAAACAAAAABAAAAAQAAABAAAAAAAAAAAAAAAAABAACAAAAAAAAAAAAAAAAAAQAAgAAAAFIAAABwAQAAAgAAABAAAAAHAAAAAAAAAAAAAAC8AgAAAAAAAAECAiJTAHkAcwB0AGUAbQAAAAAAAAAAAAAAAAAAAAAAAAAAAAAAAAAAAAAAAAAAAAAAAAAAAAAAAAAAAAAAAAAAAAAAAAAAAAD///8BAAAAYFZkVfl/AAAJAAAAAAAAAAkAAACdAQAAhaJACvl/AAAAAAAAAAAAAP////8AAAAAmOjWIm4AAAAAJ6EpnQEAABEAAAD5fwAAAAAAAAAAAAAAAAAAAAAAAAAAAAAAAAAAYAelU/l/AAARAAAAAAAAAODnmy8AAAAAyLCwU/l/AAAAAAAAAAAAAP7/////////e0yyOPl/AAAAAAAAAAAAAAAAAAAAAAAA1mibWD+xAABGf5FTAAAAAA9rZ+ljoAAAwIDAKZ0BAABgyRginQEAAPDp1iJuAAAAAAAAAAAAAAAHAAAAAAAAAAAAAAAAAAAALOnWIm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P//AAAAAAEAAACQoxA6nQEAAAAAAAAAAAAAAQAAAAAAAADAvBginQEAAOC7DjqdAQAARTO0y9241gECAAAAAAAAAABrDwL5fwAAKGsPAvl/AAADAAAAAAAAAKj6FAL5fwAAaP8UAvl/AABgB6VT+X8AAOCM3zWdAQAAAgAAAAAAAADIsLBT+X8AAAAAAAAAAAAA1F+iKy8mAAACAAAAAAAAAAAAAAAAAAAAAAAAAAAAAADGR5tYP7EAAAAAAAAAAAAAaP8UAvl/AADg////AAAAAGDJGCKdAQAAGM3WIm4AAAAAAAAAAAAAAAYAAAAAAAAAAAAAAAAAAAA8zNYiZHYACAAAAAAlAAAADAAAAAMAAAAYAAAADAAAAAAAAAASAAAADAAAAAEAAAAWAAAADAAAAAgAAABUAAAAVAAAAAoAAAAnAAAAHgAAAEoAAAABAAAAYfe0QVU1tE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BzAAAARwAAACkAAAAzAAAASw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CAAAAAAAAAAAAAAAAAAAACCq3zUAAIA/HDwAAQAAgD8AAIA/AACAP/7/////////ENXWIm4AAAAgqt81AAAAAP////8AAAAAAAAAAAAAAAAIAAAAAAAAAGAHpVP5fwAAUKnfNQAAgD8cPAABAAAAAMiwsFP5fwAAAAAAAAAAAAB0X6IrLyYAAAAIAAAAAAAAAAAAAAAAAAAAAAAAAAAAACZEm1g/sQAAAAAAAAAAAADA4XI1AACAP/D///8AAAAAYMkYIp0BAAC4zdYibgAAAAAAAAAAAAAACQAAAAAAAAAAAAAAAAAAANzM1iJkdgAIAAAAACUAAAAMAAAABAAAABgAAAAMAAAAAAAAABIAAAAMAAAAAQAAAB4AAAAYAAAAKQAAADMAAAB0AAAASAAAACUAAAAMAAAABAAAAFQAAACIAAAAKgAAADMAAAByAAAARwAAAAEAAABh97RBVTW0QSoAAAAzAAAACgAAAEwAAAAAAAAAAAAAAAAAAAD//////////2AAAABKAG8AcwBlACAATABhAHIAYQBuAAYAAAAJAAAABwAAAAgAAAAEAAAACAAAAAgAAAAGAAAACAAAAAk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ASAAAADAAAAAEAAAAeAAAAGAAAAAkAAABQAAAA9wAAAF0AAAAlAAAADAAAAAEAAABUAAAAiAAAAAoAAABQAAAAPgAAAFwAAAABAAAAYfe0QVU1tEEKAAAAUAAAAAoAAABMAAAAAAAAAAAAAAAAAAAA//////////9gAAAASgBvAHMA6QAgAEwAYQByAOEAbgAEAAAABwAAAAUAAAAGAAAAAwAAAAUAAAAGAAAABAAAAAYAAAAH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EAAAAYAAAADAAAAAAAAAASAAAADAAAAAEAAAAeAAAAGAAAAAkAAABgAAAA9wAAAG0AAAAlAAAADAAAAAEAAABUAAAArAAAAAoAAABgAAAAZQAAAGwAAAABAAAAYfe0QVU1tEEKAAAAYAAAABAAAABMAAAAAAAAAAAAAAAAAAAA//////////9sAAAAQwBvAG4AdABhAGQAbwByACAARwBlAG4AZQByAGEAbAAHAAAABwAAAAcAAAAEAAAABgAAAAcAAAAHAAAABAAAAAMAAAAIAAAABgAAAAcAAAAGAAAABAAAAAYAAAADAAAASwAAAEAAAAAwAAAABQAAACAAAAABAAAAAQAAABAAAAAAAAAAAAAAAAABAACAAAAAAAAAAAAAAAAAAQAAgAAAACUAAAAMAAAAAgAAACcAAAAYAAAABQAAAAAAAAD///8AAAAAACUAAAAMAAAABQAAAEwAAABkAAAACQAAAHAAAADgAAAAfAAAAAkAAABwAAAA2AAAAA0AAAAhAPAAAAAAAAAAAAAAAIA/AAAAAAAAAAAAAIA/AAAAAAAAAAAAAAAAAAAAAAAAAAAAAAAAAAAAAAAAAAAlAAAADAAAAAAAAIAoAAAADAAAAAUAAAAlAAAADAAAAAEAAAAYAAAADAAAAAAAAAASAAAADAAAAAEAAAAWAAAADAAAAAAAAABUAAAAJAEAAAoAAABwAAAA3wAAAHwAAAABAAAAYfe0QVU1tEEKAAAAcAAAACQAAABMAAAABAAAAAkAAABwAAAA4QAAAH0AAACUAAAARgBpAHIAbQBhAGQAbwAgAHAAbwByADoAIABKAE8AUwBFACAARQBEAFUAQQBSAEQATwAgAEwAQQBSAEEATgAgAEQASQBBAFoABgAAAAMAAAAEAAAACQAAAAYAAAAHAAAABwAAAAMAAAAHAAAABwAAAAQAAAADAAAAAwAAAAQAAAAJAAAABgAAAAYAAAADAAAABgAAAAgAAAAIAAAABwAAAAcAAAAIAAAACQAAAAMAAAAFAAAABwAAAAcAAAAHAAAACAAAAAMAAAAIAAAAAwAAAAcAAAAGAAAAFgAAAAwAAAAAAAAAJQAAAAwAAAACAAAADgAAABQAAAAAAAAAEAAAABQAAAA=</Object>
</Signature>
</file>

<file path=_xmlsignatures/sig9.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XKKo83eFrbJyDPWZzegTkkRQZeHgUDaHPIEtzVLxXwc=</DigestValue>
    </Reference>
    <Reference Type="http://www.w3.org/2000/09/xmldsig#Object" URI="#idOfficeObject">
      <DigestMethod Algorithm="http://www.w3.org/2001/04/xmlenc#sha256"/>
      <DigestValue>uyaTo6AZleElYtN7o9oacg9KpsJUVDdpzigTmSCmIMk=</DigestValue>
    </Reference>
    <Reference Type="http://uri.etsi.org/01903#SignedProperties" URI="#idSignedProperties">
      <Transforms>
        <Transform Algorithm="http://www.w3.org/TR/2001/REC-xml-c14n-20010315"/>
      </Transforms>
      <DigestMethod Algorithm="http://www.w3.org/2001/04/xmlenc#sha256"/>
      <DigestValue>0t1f32XxTPXe4/8eIDcD3spxnh53PllmUrdgMl9NYGE=</DigestValue>
    </Reference>
    <Reference Type="http://www.w3.org/2000/09/xmldsig#Object" URI="#idValidSigLnImg">
      <DigestMethod Algorithm="http://www.w3.org/2001/04/xmlenc#sha256"/>
      <DigestValue>ts1We0bRDukl4scEhyyCl7peuhk763Kx7BF76MM34LU=</DigestValue>
    </Reference>
    <Reference Type="http://www.w3.org/2000/09/xmldsig#Object" URI="#idInvalidSigLnImg">
      <DigestMethod Algorithm="http://www.w3.org/2001/04/xmlenc#sha256"/>
      <DigestValue>dFhC+IOffu4bUfdAOxAoOugh9Gw5akbidrxKPW/RnHs=</DigestValue>
    </Reference>
  </SignedInfo>
  <SignatureValue>AaOW/ecTLDGs5KX6uu9udHEArAuWI2JxybXmQbJf4I/nMmPqUjfWl28Y7rkJCE4INbYACWTNi1nP
PITOjbByegH+UF3phx2ZPcSF+29GyxqMKt1DlaedFTs7/xl1BIMbXTxM1PVeJ+DU3uHX8u2uB6uT
Hyt32QyE94ueneGbllzDRelAiZTmXnZxxXeqsyJG1E1qpgj8RFjFv+VofO/N0R8UIDfMlqHLZ3hn
2+xnEObr5J7esahySWQGjLk0BC9L/vl9Kr1MsVtD0keyrwsK5sKnTc4+PJC6Xubz1rSFRm/ozfr/
ObYyNe/pbiCYKLapXoHeOFwGW4+QxKMqM8f3Yw==</SignatureValue>
  <KeyInfo>
    <X509Data>
      <X509Certificate>MIIH+TCCBeGgAwIBAgIIOV0lR5yqQJcwDQYJKoZIhvcNAQELBQAwWzEXMBUGA1UEBRMOUlVDIDgwMDUwMTcyLTExGjAYBgNVBAMTEUNBLURPQ1VNRU5UQSBTLkEuMRcwFQYDVQQKEw5ET0NVTUVOVEEgUy5BLjELMAkGA1UEBhMCUFkwHhcNMTkwODEzMTUwOTE1WhcNMjEwODEyMTUxOTE1WjCBmzELMAkGA1UEBhMCUFkxEzARBgNVBAQMCkxBUkFOIERJQVoxEjAQBgNVBAUTCUNJNDUxNDAxOTEVMBMGA1UEKgwMSk9TRSBFRFVBUkRPMRcwFQYDVQQKDA5QRVJTT05BIEZJU0lDQTERMA8GA1UECwwIRklSTUEgRjIxIDAeBgNVBAMMF0pPU0UgRURVQVJETyBMQVJBTiBESUFaMIIBIjANBgkqhkiG9w0BAQEFAAOCAQ8AMIIBCgKCAQEAsY0/zmKIH5wpw0/FI67SDpM/BkcAI7qdHnMnKSbEoyq70Kbpqxj3IjtDCDQuiSSrr/emtzu85qOkDrRJQIGfa6ZYRAOizSRali7R4Ktx4AMf4PIFRiwQUb0XIwE4Optp9JldnzdPtEG2V3f2b4ixcO2ckOoXpmzYHz1t7Y/STfDhfJgm+w7qE984ct9J3JpEZTmEg4mQD6Zw1r6EO49g2CIW3RSCr8pouyprhWlLv/rxUD2Q//RB+5PvAnie/HJP1eV863sYxB6jcS/YFWguXLFdP2BJGemExgvXZVmzf7wy2rSbrQ6rk2Lrdv9rcjO+aj40YkkL3CYuwmOag4I4YwIDAQABo4IDfjCCA3owDAYDVR0TAQH/BAIwADAOBgNVHQ8BAf8EBAMCBeAwKgYDVR0lAQH/BCAwHgYIKwYBBQUHAwEGCCsGAQUFBwMCBggrBgEFBQcDBDAdBgNVHQ4EFgQUR+ULIQZnZ8fYtXL4fMdNqfWCXDMwgZYGCCsGAQUFBwEBBIGJMIGGMDkGCCsGAQUFBzABhi1odHRw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IwYDVR0RBBwwGoEYam9zZS5sYXJhbkBhdmFsb24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NkLKlAlqTH03/8PeQYlVU1OJFr59TXxTfQwpUCfU+2OzigGVuAEJ3PcO0nO2sf/kemgXwLdQxa91S1JUThjgNnRUtARn8xL8RTX0gaYOv+fUELXMR35keC0P8l3wu7uNp5b56aSHLp6mDCFY0XAvf8IfyfafaysCMDLDfZZyH74R8rV8+o065as/vB/hlsRPe+5TxRLiE7akTJBil3Gs9pe6dPKjvoiPXPmQA9BMAZsUU5xDTMhSNxpRTDCulhgKBa3M92qxRdQv5bSaPU01hiMcvLrpj2R1gvH/C5z4HTNbQhkapF3fO8l3cRMLsl7SPF3Gr0LHftfVYfKkQRQeRvoSoeW9dDs11Nrh88sG+9yRhL+WEhOggNhk+oT6iEpcal1k8mp0aaJU+g6UGn9OkmZJWAJkn0Ox5U7jjvipJMyqrX7OT5SkQgmF2Kq5msyMQDv+IWlDgyNlJIADjC2JQ41ZEQkaietW8/AnKOuHzBHabq9GxtthZsJiBe6U9Lli4q/NB172SpWmFEHCT0IIzstqZkgmf/QxBj2ztnwE9o1sxBGnP3DsL4A0p7ZqJQs/DdfUM0ktlIWWZapxjdA/6velPjM5xEhob/i7xciz2LZKfbywaOfV0ITJkPccQLjYVoBCjgO3u8s5KjoQRSTY9urLoEHVSIwf4IfTvq7FGI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Transform>
          <Transform Algorithm="http://www.w3.org/TR/2001/REC-xml-c14n-20010315"/>
        </Transforms>
        <DigestMethod Algorithm="http://www.w3.org/2001/04/xmlenc#sha256"/>
        <DigestValue>SvtLgLHWwOe2+41fuNrh9MPG5Bh3+j+tOUplp0lR7Bs=</DigestValue>
      </Reference>
      <Reference URI="/xl/calcChain.xml?ContentType=application/vnd.openxmlformats-officedocument.spreadsheetml.calcChain+xml">
        <DigestMethod Algorithm="http://www.w3.org/2001/04/xmlenc#sha256"/>
        <DigestValue>INkYIXtI18jBPMUiSjVU1NrfwX9hotmJh+PNPJ5sYXU=</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YHVu9mfH7V1ojJZZGe0raSx5xHTqsPuldcEKZklKsN8=</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NDHryyRw2/2xJsOGZEuAA7rEd4ek0qf+xIJ1ZL2G9lA=</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NDHryyRw2/2xJsOGZEuAA7rEd4ek0qf+xIJ1ZL2G9lA=</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NDHryyRw2/2xJsOGZEuAA7rEd4ek0qf+xIJ1ZL2G9lA=</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NDHryyRw2/2xJsOGZEuAA7rEd4ek0qf+xIJ1ZL2G9lA=</DigestValue>
      </Reference>
      <Reference URI="/xl/drawings/vmlDrawing1.vml?ContentType=application/vnd.openxmlformats-officedocument.vmlDrawing">
        <DigestMethod Algorithm="http://www.w3.org/2001/04/xmlenc#sha256"/>
        <DigestValue>+Nbxv9nsu81Z9e+dY7JQcIS1caz0XrFsq4uP//Px8Cs=</DigestValue>
      </Reference>
      <Reference URI="/xl/drawings/vmlDrawing2.vml?ContentType=application/vnd.openxmlformats-officedocument.vmlDrawing">
        <DigestMethod Algorithm="http://www.w3.org/2001/04/xmlenc#sha256"/>
        <DigestValue>vq/YzAph6mYL7NzdcC34FtbQNRh4RXduCXCnjav0//4=</DigestValue>
      </Reference>
      <Reference URI="/xl/drawings/vmlDrawing3.vml?ContentType=application/vnd.openxmlformats-officedocument.vmlDrawing">
        <DigestMethod Algorithm="http://www.w3.org/2001/04/xmlenc#sha256"/>
        <DigestValue>chBZERYigy9Hxbrh6iK+6XvRY0Up9YKd0U8q31RIgSg=</DigestValue>
      </Reference>
      <Reference URI="/xl/drawings/vmlDrawing4.vml?ContentType=application/vnd.openxmlformats-officedocument.vmlDrawing">
        <DigestMethod Algorithm="http://www.w3.org/2001/04/xmlenc#sha256"/>
        <DigestValue>pdGjmwW0jl0kR9RIS2I9rVNzSv9rR5tGQ7WaZ2e8ti8=</DigestValue>
      </Reference>
      <Reference URI="/xl/drawings/vmlDrawing5.vml?ContentType=application/vnd.openxmlformats-officedocument.vmlDrawing">
        <DigestMethod Algorithm="http://www.w3.org/2001/04/xmlenc#sha256"/>
        <DigestValue>gy/k05+TNJWYqZ0UGeBU+7AyJwvRjkTqkBFVLWXRTk0=</DigestValue>
      </Reference>
      <Reference URI="/xl/media/image1.emf?ContentType=image/x-emf">
        <DigestMethod Algorithm="http://www.w3.org/2001/04/xmlenc#sha256"/>
        <DigestValue>2hCW5SZ0Ck98CNkRp4vDylcSAyh2GdWIJdLZ8Rd9X3I=</DigestValue>
      </Reference>
      <Reference URI="/xl/media/image2.emf?ContentType=image/x-emf">
        <DigestMethod Algorithm="http://www.w3.org/2001/04/xmlenc#sha256"/>
        <DigestValue>atxvfXUwZvAKE4hf/APpjogBRg8V5zoJCIwfgXilW98=</DigestValue>
      </Reference>
      <Reference URI="/xl/media/image3.emf?ContentType=image/x-emf">
        <DigestMethod Algorithm="http://www.w3.org/2001/04/xmlenc#sha256"/>
        <DigestValue>mrpZiCxo60XyjW+WJKOnrfZHW2qxb84nfy1+fZjwBNw=</DigestValue>
      </Reference>
      <Reference URI="/xl/media/image4.emf?ContentType=image/x-emf">
        <DigestMethod Algorithm="http://www.w3.org/2001/04/xmlenc#sha256"/>
        <DigestValue>WFXdQ2i6Of9/FPY/NwOR0oU8dYj9WHpuBIb6I2G+nCo=</DigestValue>
      </Reference>
      <Reference URI="/xl/media/image5.emf?ContentType=image/x-emf">
        <DigestMethod Algorithm="http://www.w3.org/2001/04/xmlenc#sha256"/>
        <DigestValue>KoddZipihLM/l8LIWVJfvdmQzMq4d2o9bq+P+mb565Y=</DigestValue>
      </Reference>
      <Reference URI="/xl/printerSettings/printerSettings1.bin?ContentType=application/vnd.openxmlformats-officedocument.spreadsheetml.printerSettings">
        <DigestMethod Algorithm="http://www.w3.org/2001/04/xmlenc#sha256"/>
        <DigestValue>dt8BdYI5fMeeneKWUaFl8jaOh5pFlNeu45kOQv+Q/m8=</DigestValue>
      </Reference>
      <Reference URI="/xl/printerSettings/printerSettings2.bin?ContentType=application/vnd.openxmlformats-officedocument.spreadsheetml.printerSettings">
        <DigestMethod Algorithm="http://www.w3.org/2001/04/xmlenc#sha256"/>
        <DigestValue>3pBi6FITi/De4ff8Wg40hkTCdgasRUVf3anQypj6Th4=</DigestValue>
      </Reference>
      <Reference URI="/xl/printerSettings/printerSettings3.bin?ContentType=application/vnd.openxmlformats-officedocument.spreadsheetml.printerSettings">
        <DigestMethod Algorithm="http://www.w3.org/2001/04/xmlenc#sha256"/>
        <DigestValue>FLifMMW5UlLOUkpcqJGjhMbaevjgUnUQwEEg5oUA/N4=</DigestValue>
      </Reference>
      <Reference URI="/xl/printerSettings/printerSettings4.bin?ContentType=application/vnd.openxmlformats-officedocument.spreadsheetml.printerSettings">
        <DigestMethod Algorithm="http://www.w3.org/2001/04/xmlenc#sha256"/>
        <DigestValue>ezNSni1satayRc1lFeeqynU3lzaorj+UYbh9x7Q5sc8=</DigestValue>
      </Reference>
      <Reference URI="/xl/printerSettings/printerSettings5.bin?ContentType=application/vnd.openxmlformats-officedocument.spreadsheetml.printerSettings">
        <DigestMethod Algorithm="http://www.w3.org/2001/04/xmlenc#sha256"/>
        <DigestValue>s6l80irlBTW+uFk7nR5c7WcaDa2jSh3MPBgl0IjaDO0=</DigestValue>
      </Reference>
      <Reference URI="/xl/sharedStrings.xml?ContentType=application/vnd.openxmlformats-officedocument.spreadsheetml.sharedStrings+xml">
        <DigestMethod Algorithm="http://www.w3.org/2001/04/xmlenc#sha256"/>
        <DigestValue>YVlwFhCn92tdArJ3ZPvc93iCkvKu/OUP8HTpRU9eIuc=</DigestValue>
      </Reference>
      <Reference URI="/xl/styles.xml?ContentType=application/vnd.openxmlformats-officedocument.spreadsheetml.styles+xml">
        <DigestMethod Algorithm="http://www.w3.org/2001/04/xmlenc#sha256"/>
        <DigestValue>dZ5VNLEx4FN1bhWn3JKY3Hy18CafniZSPuUCdpsGYjI=</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05nu4e0PkJ4vhUES3s72LqjoLcMkvRf0BeeuYjDiOeI=</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G4fB2Vrf8KyAdhLiBGuydKBfDiUZuOfhnVshmpN+Exk=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b1MQUVCmhQXYdYToMKZKh+xcYDt+Yv6QIM5V/T7KSB4=</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+HgIlm2f9sImN3omI6NYS6yIDYlgItRv8EHKKdBMY/Q=</DigestValue>
      </Reference>
      <Reference URI="/xl/worksheets/sheet1.xml?ContentType=application/vnd.openxmlformats-officedocument.spreadsheetml.worksheet+xml">
        <DigestMethod Algorithm="http://www.w3.org/2001/04/xmlenc#sha256"/>
        <DigestValue>u397y9UwhCBPjH7z1vvLdORzPLdmKaNBRwAkg04H25s=</DigestValue>
      </Reference>
      <Reference URI="/xl/worksheets/sheet2.xml?ContentType=application/vnd.openxmlformats-officedocument.spreadsheetml.worksheet+xml">
        <DigestMethod Algorithm="http://www.w3.org/2001/04/xmlenc#sha256"/>
        <DigestValue>hJR2a/lHrFKGZMWIi+zqnwN5C/fkZybiJO8TFVElzTA=</DigestValue>
      </Reference>
      <Reference URI="/xl/worksheets/sheet3.xml?ContentType=application/vnd.openxmlformats-officedocument.spreadsheetml.worksheet+xml">
        <DigestMethod Algorithm="http://www.w3.org/2001/04/xmlenc#sha256"/>
        <DigestValue>e9sIHh8YIo9iREk72BYS7DVHouvpXoskYy0OIEtjyQo=</DigestValue>
      </Reference>
      <Reference URI="/xl/worksheets/sheet4.xml?ContentType=application/vnd.openxmlformats-officedocument.spreadsheetml.worksheet+xml">
        <DigestMethod Algorithm="http://www.w3.org/2001/04/xmlenc#sha256"/>
        <DigestValue>LDGW3mvFtmn4br9lge7j8J+SmoRnzilscUPV6oIiRGk=</DigestValue>
      </Reference>
      <Reference URI="/xl/worksheets/sheet5.xml?ContentType=application/vnd.openxmlformats-officedocument.spreadsheetml.worksheet+xml">
        <DigestMethod Algorithm="http://www.w3.org/2001/04/xmlenc#sha256"/>
        <DigestValue>o5o/V2TurTQgc3MD5ykAda628CndraiqNHDNt/anYsQ=</DigestValue>
      </Reference>
    </Manifest>
    <SignatureProperties>
      <SignatureProperty Id="idSignatureTime" Target="#idPackageSignature">
        <mdssi:SignatureTime xmlns:mdssi="http://schemas.openxmlformats.org/package/2006/digital-signature">
          <mdssi:Format>YYYY-MM-DDThh:mm:ssTZD</mdssi:Format>
          <mdssi:Value>2020-11-13T18:30:16Z</mdssi:Value>
        </mdssi:SignatureTime>
      </SignatureProperty>
    </SignatureProperties>
  </Object>
  <Object Id="idOfficeObject">
    <SignatureProperties>
      <SignatureProperty Id="idOfficeV1Details" Target="#idPackageSignature">
        <SignatureInfoV1 xmlns="http://schemas.microsoft.com/office/2006/digsig">
          <SetupID>{A0BF0138-8A75-4CE6-8F3D-B91787714282}</SetupID>
          <SignatureText>Jose Laran</SignatureText>
          <SignatureImage/>
          <SignatureComments/>
          <WindowsVersion>10.0</WindowsVersion>
          <OfficeVersion>16.0.10367/14</OfficeVersion>
          <ApplicationVersion>16.0.10367</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2020-11-13T18:30:16Z</xd:SigningTime>
          <xd:SigningCertificate>
            <xd:Cert>
              <xd:CertDigest>
                <DigestMethod Algorithm="http://www.w3.org/2001/04/xmlenc#sha256"/>
                <DigestValue>kUjlJf763MEyYJHIXLn6Wv81QpDJkSNNxierpBjAAZw=</DigestValue>
              </xd:CertDigest>
              <xd:IssuerSerial>
                <X509IssuerName>C=PY, O=DOCUMENTA S.A., CN=CA-DOCUMENTA S.A., SERIALNUMBER=RUC 80050172-1</X509IssuerName>
                <X509SerialNumber>4133501022497292439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P8AAAB/AAAAAAAAAAAAAACfFgAARAsAACBFTUYAAAEAdBsAAKoAAAAGAAAAAAAAAAAAAAAAAAAAVgUAAAADAAA1AQAArQAAAAAAAAAAAAAAAAAAAAi3BADIow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Bn9Vvl/AAAAAAAAAAAAACgSAAAAAAAAQAAAwPl/AADQRmRV+X8AAB6jQAr5fwAABAAAAAAAAADQRmRV+X8AAPm+1yJuAAAAAAAAAAAAAADQbXQqnQEAAAAAAACdAQAASAAAAAAAAADYqKAK+X8AACCjqQr5fwAA4Ox3CgAAAAABAAAAAAAAALbEoAr5fwAAAABkVfl/AAAAAAAAAAAAAAAAAAAAAAAAAAAAAAAAAACWM5pYP7EAAHALAAAAAAAAYMkYIp0BAABIwdcibgAAAAAAAAAAAAAAAAAAAAAAAAAAAAAAAAAAAAAAAAAAAAAAqcDXIm4AAADHfEAKZHYACAAAAAAlAAAADAAAAAEAAAAYAAAADAAAAAAAAAASAAAADAAAAAEAAAAeAAAAGAAAAL0AAAAEAAAA9wAAABEAAAAlAAAADAAAAAEAAABUAAAAiAAAAL4AAAAEAAAA9QAAABAAAAABAAAAYfe0QVU1tEG+AAAABAAAAAoAAABMAAAAAAAAAAAAAAAAAAAA//////////9gAAAAMQAzAC8AMQAxAC8AMgAwADIAMAAGAAAABgAAAAQAAAAGAAAABgAAAAQAAAAGAAAABgAAAAYAAAAGAAAASwAAAEAAAAAwAAAABQAAACAAAAABAAAAAQAAABAAAAAAAAAAAAAAAAABAACAAAAAAAAAAAAAAAAAAQAAgAAAAFIAAABwAQAAAgAAABAAAAAHAAAAAAAAAAAAAAC8AgAAAAAAAAECAiJTAHkAcwB0AGUAbQAAAAAAAAAAAAAAAAAAAAAAAAAAAAAAAAAAAAAAAAAAAAAAAAAAAAAAAAAAAAAAAAAAAAAAAAAAAAD///8BAAAAYFZkVfl/AAAJAAAAAAAAAAkAAACdAQAAhaJACvl/AAAAAAAAAAAAAP////8AAAAAmOjWIm4AAAAAJ6EpnQEAABEAAAD5fwAAAAAAAAAAAAAAAAAAAAAAAAAAAAAAAAAAYAelU/l/AAARAAAAAAAAAODnmy8AAAAAyLCwU/l/AAAAAAAAAAAAAP7/////////e0yyOPl/AAAAAAAAAAAAAAAAAAAAAAAA1mibWD+xAABGf5FTAAAAAA9rZ+ljoAAAwIDAKZ0BAABgyRginQEAAPDp1iJuAAAAAAAAAAAAAAAHAAAAAAAAAAAAAAAAAAAALOnWIm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P//AAAAAAEAAACQoxA6nQEAAAAAAAAAAAAAAQAAAAAAAADAvBginQEAAOC7DjqdAQAARTO0y9241gECAAAAAAAAAABrDwL5fwAAKGsPAvl/AAADAAAAAAAAAKj6FAL5fwAAaP8UAvl/AABgB6VT+X8AAOCM3zWdAQAAAgAAAAAAAADIsLBT+X8AAAAAAAAAAAAA1F+iKy8mAAACAAAAAAAAAAAAAAAAAAAAAAAAAAAAAADGR5tYP7EAAAAAAAAAAAAAaP8UAvl/AADg////AAAAAGDJGCKdAQAAGM3WIm4AAAAAAAAAAAAAAAYAAAAAAAAAAAAAAAAAAAA8zNYiZHYACAAAAAAlAAAADAAAAAMAAAAYAAAADAAAAAAAAAASAAAADAAAAAEAAAAWAAAADAAAAAgAAABUAAAAVAAAAAoAAAAnAAAAHgAAAEoAAAABAAAAYfe0QVU1tE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BzAAAARwAAACkAAAAzAAAASw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CAAAAAAAAAAAAAAAAAAAACCq3zUAAIA/HDwAAQAAgD8AAIA/AACAP/7/////////ENXWIm4AAAAgqt81AAAAAP////8AAAAAAAAAAAAAAAAIAAAAAAAAAGAHpVP5fwAAUKnfNQAAgD8cPAABAAAAAMiwsFP5fwAAAAAAAAAAAAB0X6IrLyYAAAAIAAAAAAAAAAAAAAAAAAAAAAAAAAAAACZEm1g/sQAAAAAAAAAAAADA4XI1AACAP/D///8AAAAAYMkYIp0BAAC4zdYibgAAAAAAAAAAAAAACQAAAAAAAAAAAAAAAAAAANzM1iJkdgAIAAAAACUAAAAMAAAABAAAABgAAAAMAAAAAAAAABIAAAAMAAAAAQAAAB4AAAAYAAAAKQAAADMAAAB0AAAASAAAACUAAAAMAAAABAAAAFQAAACIAAAAKgAAADMAAAByAAAARwAAAAEAAABh97RBVTW0QSoAAAAzAAAACgAAAEwAAAAAAAAAAAAAAAAAAAD//////////2AAAABKAG8AcwBlACAATABhAHIAYQBuAAYAAAAJAAAABwAAAAgAAAAEAAAACAAAAAgAAAAGAAAACAAAAAk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ASAAAADAAAAAEAAAAeAAAAGAAAAAkAAABQAAAA9wAAAF0AAAAlAAAADAAAAAEAAABUAAAAiAAAAAoAAABQAAAAPgAAAFwAAAABAAAAYfe0QVU1tEEKAAAAUAAAAAoAAABMAAAAAAAAAAAAAAAAAAAA//////////9gAAAASgBvAHMA6QAgAEwAYQByAOEAbgAEAAAABwAAAAUAAAAGAAAAAwAAAAUAAAAGAAAABAAAAAYAAAAH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EAAAAYAAAADAAAAAAAAAASAAAADAAAAAEAAAAeAAAAGAAAAAkAAABgAAAA9wAAAG0AAAAlAAAADAAAAAEAAABUAAAArAAAAAoAAABgAAAAZQAAAGwAAAABAAAAYfe0QVU1tEEKAAAAYAAAABAAAABMAAAAAAAAAAAAAAAAAAAA//////////9sAAAAQwBvAG4AdABhAGQAbwByACAARwBlAG4AZQByAGEAbAAHAAAABwAAAAcAAAAEAAAABgAAAAcAAAAHAAAABAAAAAMAAAAIAAAABgAAAAcAAAAGAAAABAAAAAYAAAADAAAASwAAAEAAAAAwAAAABQAAACAAAAABAAAAAQAAABAAAAAAAAAAAAAAAAABAACAAAAAAAAAAAAAAAAAAQAAgAAAACUAAAAMAAAAAgAAACcAAAAYAAAABQAAAAAAAAD///8AAAAAACUAAAAMAAAABQAAAEwAAABkAAAACQAAAHAAAADgAAAAfAAAAAkAAABwAAAA2AAAAA0AAAAhAPAAAAAAAAAAAAAAAIA/AAAAAAAAAAAAAIA/AAAAAAAAAAAAAAAAAAAAAAAAAAAAAAAAAAAAAAAAAAAlAAAADAAAAAAAAIAoAAAADAAAAAUAAAAlAAAADAAAAAEAAAAYAAAADAAAAAAAAAASAAAADAAAAAEAAAAWAAAADAAAAAAAAABUAAAAJAEAAAoAAABwAAAA3wAAAHwAAAABAAAAYfe0QVU1tEEKAAAAcAAAACQAAABMAAAABAAAAAkAAABwAAAA4QAAAH0AAACUAAAARgBpAHIAbQBhAGQAbwAgAHAAbwByADoAIABKAE8AUwBFACAARQBEAFUAQQBSAEQATwAgAEwAQQBSAEEATgAgAEQASQBBAFoABgAAAAMAAAAEAAAACQAAAAYAAAAHAAAABwAAAAMAAAAHAAAABwAAAAQAAAADAAAAAwAAAAQAAAAJAAAABgAAAAYAAAADAAAABgAAAAgAAAAIAAAABwAAAAcAAAAIAAAACQAAAAMAAAAFAAAABwAAAAcAAAAHAAAACAAAAAMAAAAIAAAAAwAAAAcAAAAGAAAAFgAAAAwAAAAAAAAAJQAAAAwAAAACAAAADgAAABQAAAAAAAAAEAAAABQAAAA=</Object>
  <Object Id="idInvalidSigLnImg">AQAAAGwAAAAAAAAAAAAAAP8AAAB/AAAAAAAAAAAAAACfFgAARAsAACBFTUYAAAEAEB8AALAAAAAGAAAAAAAAAAAAAAAAAAAAVgUAAAADAAA1AQAArQAAAAAAAAAAAAAAAAAAAAi3BADIow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q/OQAAAAcKDQcKDQcJDQ4WMShFrjFU1TJV1gECBAIDBAECBQoRKyZBowsTMQAAAAAAfqbJd6PIeqDCQFZ4JTd0Lk/HMVPSGy5uFiE4GypVJ0KnHjN9AAABvzkAAACcz+7S6ffb7fnC0t1haH0hMm8aLXIuT8ggOIwoRKslP58cK08AAAEAAAAAAMHg9P///////////+bm5k9SXjw/SzBRzTFU0y1NwSAyVzFGXwEBAkEACA8mnM/u69/SvI9jt4tgjIR9FBosDBEjMVTUMlXWMVPRKUSeDxk4AAAAAAAAAADT6ff///////+Tk5MjK0krSbkvUcsuT8YVJFoTIFIrSbgtTcEQHEcAAAAAAJzP7vT6/bTa8kRleixHhy1Nwi5PxiQtTnBwcJKSki81SRwtZAgOI0UAAAAAweD02+35gsLqZ5q6Jz1jNEJyOUZ4qamp+/v7////wdPeVnCJAQECAAAAAACv1/Ho8/ubzu6CwuqMudS3u769vb3////////////L5fZymsABAgMgAAAAAK/X8fz9/uLx+snk9uTy+vz9/v///////////////8vl9nKawAECA785AAAAotHvtdryxOL1xOL1tdry0+r32+350+r3tdryxOL1pdPvc5rAAQIDAAAAAABpj7ZnjrZqj7Zqj7ZnjrZtkbdukrdtkbdnjrZqj7ZojrZ3rdUCAwRP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AZ/Vb5fwAAAAAAAAAAAAAoEgAAAAAAAEAAAMD5fwAA0EZkVfl/AAAeo0AK+X8AAAQAAAAAAAAA0EZkVfl/AAD5vtcibgAAAAAAAAAAAAAA0G10Kp0BAAAAAAAAnQEAAEgAAAAAAAAA2KigCvl/AAAgo6kK+X8AAODsdwoAAAAAAQAAAAAAAAC2xKAK+X8AAAAAZFX5fwAAAAAAAAAAAAAAAAAAAAAAAAAAAAAAAAAAljOaWD+xAABwCwAAAAAAAGDJGCKdAQAASMHXIm4AAAAAAAAAAAAAAAAAAAAAAAAAAAAAAAAAAAAAAAAAAAAAAKnA1yJuAAAAx3xACmR2AAgAAAAAJQAAAAwAAAABAAAAGAAAAAwAAAD/AAAAEgAAAAwAAAABAAAAHgAAABgAAAAiAAAABAAAAHIAAAARAAAAJQAAAAwAAAABAAAAVAAAAKgAAAAjAAAABAAAAHAAAAAQAAAAAQAAAGH3tEFVNbRBIwAAAAQAAAAPAAAATAAAAAAAAAAAAAAAAAAAAP//////////bAAAAEYAaQByAG0AYQAgAG4AbwAgAHYA4QBsAGkAZABhAAAABgAAAAMAAAAEAAAACQAAAAYAAAADAAAABwAAAAcAAAADAAAABQAAAAYAAAADAAAAAwAAAAcAAAAGAAAASwAAAEAAAAAwAAAABQAAACAAAAABAAAAAQAAABAAAAAAAAAAAAAAAAABAACAAAAAAAAAAAAAAAAAAQAAgAAAAFIAAABwAQAAAgAAABAAAAAHAAAAAAAAAAAAAAC8AgAAAAAAAAECAiJTAHkAcwB0AGUAbQAAAAAAAAAAAAAAAAAAAAAAAAAAAAAAAAAAAAAAAAAAAAAAAAAAAAAAAAAAAAAAAAAAAAAAAAAAAAD///8BAAAAYFZkVfl/AAAJAAAAAAAAAAkAAACdAQAAhaJACvl/AAAAAAAAAAAAAP////8AAAAAmOjWIm4AAAAAJ6EpnQEAABEAAAD5fwAAAAAAAAAAAAAAAAAAAAAAAAAAAAAAAAAAYAelU/l/AAARAAAAAAAAAODnmy8AAAAAyLCwU/l/AAAAAAAAAAAAAP7/////////e0yyOPl/AAAAAAAAAAAAAAAAAAAAAAAA1mibWD+xAABGf5FTAAAAAA9rZ+ljoAAAwIDAKZ0BAABgyRginQEAAPDp1iJuAAAAAAAAAAAAAAAHAAAAAAAAAAAAAAAAAAAALOnWIm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P//AAAAAAEAAACQoxA6nQEAAAAAAAAAAAAAAQAAAAAAAADAvBginQEAAOC7DjqdAQAARTO0y9241gECAAAAAAAAAABrDwL5fwAAKGsPAvl/AAADAAAAAAAAAKj6FAL5fwAAaP8UAvl/AABgB6VT+X8AAOCM3zWdAQAAAgAAAAAAAADIsLBT+X8AAAAAAAAAAAAA1F+iKy8mAAACAAAAAAAAAAAAAAAAAAAAAAAAAAAAAADGR5tYP7EAAAAAAAAAAAAAaP8UAvl/AADg////AAAAAGDJGCKdAQAAGM3WIm4AAAAAAAAAAAAAAAYAAAAAAAAAAAAAAAAAAAA8zNYiZHYACAAAAAAlAAAADAAAAAMAAAAYAAAADAAAAAAAAAASAAAADAAAAAEAAAAWAAAADAAAAAgAAABUAAAAVAAAAAoAAAAnAAAAHgAAAEoAAAABAAAAYfe0QVU1tE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BzAAAARwAAACkAAAAzAAAASw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CAAAAAAAAAAAAAAAAAAAACCq3zUAAIA/HDwAAQAAgD8AAIA/AACAP/7/////////ENXWIm4AAAAgqt81AAAAAP////8AAAAAAAAAAAAAAAAIAAAAAAAAAGAHpVP5fwAAUKnfNQAAgD8cPAABAAAAAMiwsFP5fwAAAAAAAAAAAAB0X6IrLyYAAAAIAAAAAAAAAAAAAAAAAAAAAAAAAAAAACZEm1g/sQAAAAAAAAAAAADA4XI1AACAP/D///8AAAAAYMkYIp0BAAC4zdYibgAAAAAAAAAAAAAACQAAAAAAAAAAAAAAAAAAANzM1iJkdgAIAAAAACUAAAAMAAAABAAAABgAAAAMAAAAAAAAABIAAAAMAAAAAQAAAB4AAAAYAAAAKQAAADMAAAB0AAAASAAAACUAAAAMAAAABAAAAFQAAACIAAAAKgAAADMAAAByAAAARwAAAAEAAABh97RBVTW0QSoAAAAzAAAACgAAAEwAAAAAAAAAAAAAAAAAAAD//////////2AAAABKAG8AcwBlACAATABhAHIAYQBuAAYAAAAJAAAABwAAAAgAAAAEAAAACAAAAAgAAAAGAAAACAAAAAk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ASAAAADAAAAAEAAAAeAAAAGAAAAAkAAABQAAAA9wAAAF0AAAAlAAAADAAAAAEAAABUAAAAiAAAAAoAAABQAAAAPgAAAFwAAAABAAAAYfe0QVU1tEEKAAAAUAAAAAoAAABMAAAAAAAAAAAAAAAAAAAA//////////9gAAAASgBvAHMA6QAgAEwAYQByAOEAbgAEAAAABwAAAAUAAAAGAAAAAwAAAAUAAAAGAAAABAAAAAYAAAAH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EAAAAYAAAADAAAAAAAAAASAAAADAAAAAEAAAAeAAAAGAAAAAkAAABgAAAA9wAAAG0AAAAlAAAADAAAAAEAAABUAAAArAAAAAoAAABgAAAAZQAAAGwAAAABAAAAYfe0QVU1tEEKAAAAYAAAABAAAABMAAAAAAAAAAAAAAAAAAAA//////////9sAAAAQwBvAG4AdABhAGQAbwByACAARwBlAG4AZQByAGEAbAAHAAAABwAAAAcAAAAEAAAABgAAAAcAAAAHAAAABAAAAAMAAAAIAAAABgAAAAcAAAAGAAAABAAAAAYAAAADAAAASwAAAEAAAAAwAAAABQAAACAAAAABAAAAAQAAABAAAAAAAAAAAAAAAAABAACAAAAAAAAAAAAAAAAAAQAAgAAAACUAAAAMAAAAAgAAACcAAAAYAAAABQAAAAAAAAD///8AAAAAACUAAAAMAAAABQAAAEwAAABkAAAACQAAAHAAAADgAAAAfAAAAAkAAABwAAAA2AAAAA0AAAAhAPAAAAAAAAAAAAAAAIA/AAAAAAAAAAAAAIA/AAAAAAAAAAAAAAAAAAAAAAAAAAAAAAAAAAAAAAAAAAAlAAAADAAAAAAAAIAoAAAADAAAAAUAAAAlAAAADAAAAAEAAAAYAAAADAAAAAAAAAASAAAADAAAAAEAAAAWAAAADAAAAAAAAABUAAAAJAEAAAoAAABwAAAA3wAAAHwAAAABAAAAYfe0QVU1tEEKAAAAcAAAACQAAABMAAAABAAAAAkAAABwAAAA4QAAAH0AAACUAAAARgBpAHIAbQBhAGQAbwAgAHAAbwByADoAIABKAE8AUwBFACAARQBEAFUAQQBSAEQATwAgAEwAQQBSAEEATgAgAEQASQBBAFoABgAAAAMAAAAEAAAACQAAAAYAAAAHAAAABwAAAAMAAAAHAAAABwAAAAQAAAADAAAAAwAAAAQAAAAJAAAABgAAAAYAAAADAAAABgAAAAgAAAAIAAAABwAAAAcAAAAIAAAACQAAAAMAAAAFAAAABwAAAAcAAAAHAAAACAAAAAMAAAAIAAAAAwAAAAcAAAAGAAAAFgAAAAwAAAAAAAAAJQAAAAwAAAACAAAADgAAABQAAAAAAAAAEAAAABQAAAA=</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Balance General</vt:lpstr>
      <vt:lpstr>Estado de Resultados</vt:lpstr>
      <vt:lpstr>Flujo de Efectivo</vt:lpstr>
      <vt:lpstr>Variacion PN</vt:lpstr>
      <vt:lpstr>Notas </vt:lpstr>
      <vt:lpstr>'Balance General'!Área_de_impresión</vt:lpstr>
      <vt:lpstr>'Estado de Resultados'!Área_de_impresión</vt:lpstr>
      <vt:lpstr>'Flujo de Efectivo'!Área_de_impresión</vt:lpstr>
      <vt:lpstr>'Notas '!Área_de_impresión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cesar.fernandez</dc:creator>
  <cp:lastModifiedBy>Rossana Arias</cp:lastModifiedBy>
  <cp:lastPrinted>2020-11-12T14:29:22Z</cp:lastPrinted>
  <dcterms:created xsi:type="dcterms:W3CDTF">2017-03-20T17:23:58Z</dcterms:created>
  <dcterms:modified xsi:type="dcterms:W3CDTF">2020-11-13T18:55:32Z</dcterms:modified>
</cp:coreProperties>
</file>