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  <Override PartName="/_xmlsignatures/sig3.xml" ContentType="application/vnd.openxmlformats-package.digital-signature-xmlsignature+xml"/>
  <Override PartName="/_xmlsignatures/sig4.xml" ContentType="application/vnd.openxmlformats-package.digital-signature-xmlsignature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Informes Realizados en Contabilidad\Notas de Los Estados Contables\Año 2022\09 Septiembre 2022\"/>
    </mc:Choice>
  </mc:AlternateContent>
  <xr:revisionPtr revIDLastSave="0" documentId="13_ncr:1_{B0868E1C-F60C-4617-B4CE-0DDFE16B37C9}" xr6:coauthVersionLast="47" xr6:coauthVersionMax="47" xr10:uidLastSave="{00000000-0000-0000-0000-000000000000}"/>
  <bookViews>
    <workbookView xWindow="-120" yWindow="-120" windowWidth="20730" windowHeight="11160" tabRatio="803" xr2:uid="{BB5760DF-A1EF-4A15-9985-0818A8BBDD1A}"/>
  </bookViews>
  <sheets>
    <sheet name="Balance general - Activo" sheetId="1" r:id="rId1"/>
    <sheet name="Balance general - Pasivo" sheetId="2" r:id="rId2"/>
    <sheet name="Estado de resultados" sheetId="3" r:id="rId3"/>
    <sheet name="Mov_Patrimonio neto" sheetId="4" r:id="rId4"/>
    <sheet name="Estado de flujo de efectivo" sheetId="5" r:id="rId5"/>
  </sheets>
  <externalReferences>
    <externalReference r:id="rId6"/>
  </externalReferences>
  <definedNames>
    <definedName name="_xlnm._FilterDatabase" localSheetId="2" hidden="1">'Estado de resultados'!$F$7:$G$65</definedName>
    <definedName name="AJUST_AL_PATRIM">[1]Balance!$F$41</definedName>
    <definedName name="APORT_NO_CAPITAL">[1]Balance!$F$40</definedName>
    <definedName name="_xlnm.Print_Area" localSheetId="0">'Balance general - Activo'!$A$1:$G$76</definedName>
    <definedName name="_xlnm.Print_Area" localSheetId="1">'Balance general - Pasivo'!$A$1:$G$63</definedName>
    <definedName name="_xlnm.Print_Area" localSheetId="4">'Estado de flujo de efectivo'!$A$1:$G$63</definedName>
    <definedName name="_xlnm.Print_Area" localSheetId="2">'Estado de resultados'!$A$1:$F$73</definedName>
    <definedName name="_xlnm.Print_Area" localSheetId="3">'Mov_Patrimonio neto'!$A$1:$I$45</definedName>
    <definedName name="AREA_GANAN">[1]Resultados!$C$58</definedName>
    <definedName name="AREA_PERDID">[1]Resultados!$C$59</definedName>
    <definedName name="AS2DocOpenMode" hidden="1">"AS2DocumentEdit"</definedName>
    <definedName name="BU_NETO">[1]Balance!$C$51</definedName>
    <definedName name="CAP_INTEGR">[1]Balance!$F$39</definedName>
    <definedName name="CARG_DIFER">[1]Balance!$C$53</definedName>
    <definedName name="CRED_DIVERSOS">[1]Balance!$C$35</definedName>
    <definedName name="CSF_DEUD_PROD_FINAN">[1]Balance!$C$23</definedName>
    <definedName name="CSF_OTRAS_INST_FIN">[1]Balance!$C$22</definedName>
    <definedName name="CSNF_DEU_PROD_FIN">[1]Balance!$C$29</definedName>
    <definedName name="CSNF_INT_REPO">[1]Balance!$C$31</definedName>
    <definedName name="CSNF_PREST_">[1]Balance!$C$28</definedName>
    <definedName name="CSNF_PREV">[1]Balance!$C$32</definedName>
    <definedName name="CSNF_REPO">[1]Balance!$C$30</definedName>
    <definedName name="CV_DEUD_PROD_FINAN">[1]Balance!$C$41</definedName>
    <definedName name="CV_MOROSOS">[1]Balance!$C$40</definedName>
    <definedName name="CV_PREV">[1]Balance!$C$42</definedName>
    <definedName name="DEUD_PROD_FIN">[1]Balance!$C$14</definedName>
    <definedName name="Excel_BuiltIn_Print_Area_2_1" localSheetId="1">'Balance general - Pasivo'!$A$1:$G$65</definedName>
    <definedName name="Excel_BuiltIn_Print_Area_2_1" localSheetId="4">#REF!</definedName>
    <definedName name="Excel_BuiltIn_Print_Area_2_1">'Balance general - Activo'!$A$1:$G$76</definedName>
    <definedName name="GF_CRED_VEN">[1]Resultados!$C$11</definedName>
    <definedName name="GF_CRED_VIG_SF">[1]Resultados!$C$9</definedName>
    <definedName name="GF_CRED_VIG_SNF">[1]Resultados!$C$10</definedName>
    <definedName name="GF_RENT_VAL_PUB">[1]Resultados!$C$12</definedName>
    <definedName name="GF_VAL_ACT_PAS">[1]Resultados!$C$17</definedName>
    <definedName name="IMP_RENTA">[1]Resultados!$C$64</definedName>
    <definedName name="INV_BIEN_ADJUD">[1]Balance!$C$46</definedName>
    <definedName name="INV_OTRAS_INV">[1]Balance!$C$47</definedName>
    <definedName name="INV_PREV">[1]Balance!$C$48</definedName>
    <definedName name="OBLIG_DIV_ACREED_SOC">[1]Balance!$F$30</definedName>
    <definedName name="OBLIG_DIV_OTRAS">[1]Balance!$F$31</definedName>
    <definedName name="OD_ACREED_FISC">[1]Balance!$F$29</definedName>
    <definedName name="OGO_GAN_CRED_DIV">[1]Resultados!$C$37</definedName>
    <definedName name="OGO_REN_BIENES">[1]Resultados!$C$38</definedName>
    <definedName name="OGO_RES_OP_CAMB">[1]Resultados!$C$40</definedName>
    <definedName name="OLE_LINK2_1" localSheetId="1">'Balance general - Pasivo'!#REF!</definedName>
    <definedName name="OLE_LINK2_1" localSheetId="4">#REF!</definedName>
    <definedName name="OLE_LINK2_1">'Balance general - Activo'!$E$7</definedName>
    <definedName name="OPO_AMORT_CARG_DIF">[1]Resultados!$C$46</definedName>
    <definedName name="OPO_DEPREC">[1]Resultados!$C$45</definedName>
    <definedName name="OPO_GTOS_GEN">[1]Resultados!$C$44</definedName>
    <definedName name="OPO_OTRAS">[1]Resultados!$C$47</definedName>
    <definedName name="OPO_RET_PERS_CARG_SOC">[1]Resultados!$C$43</definedName>
    <definedName name="OPO_VAL_OTROS_ACT_PAS">[1]Resultados!$C$39</definedName>
    <definedName name="OSF_ACREED_CARG_FIN">[1]Balance!$F$14</definedName>
    <definedName name="OSF_CRED_DOC_DIF">[1]Balance!$F$12</definedName>
    <definedName name="OSF_OTRAS_INST_FINAN">[1]Balance!$F$11</definedName>
    <definedName name="OSF_PREST_ENT_FINAN">[1]Balance!$F$13</definedName>
    <definedName name="OSNF_ACREED_CARG_FINAN">[1]Balance!$F$24</definedName>
    <definedName name="OSNF_DEP_SEC_PRIV">[1]Balance!$F$22</definedName>
    <definedName name="OSNF_DEP_SEC_PUB">[1]Balance!$F$23</definedName>
    <definedName name="OSNF_REPO">[1]Balance!$F$25</definedName>
    <definedName name="PF_OBLIG_SEC_FINAN">[1]Resultados!$C$15</definedName>
    <definedName name="PF_OBLIG_SEC_NF">[1]Resultados!$C$16</definedName>
    <definedName name="PREV_CONST">[1]Resultados!$C$23</definedName>
    <definedName name="PREV_DESAF">[1]Resultados!$C$24</definedName>
    <definedName name="PREV_DISP">[1]Balance!$C$15</definedName>
    <definedName name="PROV">[1]Balance!$F$34</definedName>
    <definedName name="RE_GAN_EXTRAOR">[1]Resultados!$C$53</definedName>
    <definedName name="RE_PERD_EXTRAORD">[1]Resultados!$C$54</definedName>
    <definedName name="RESERV_LEGAL">[1]Balance!$F$42</definedName>
    <definedName name="RESUL_EJERC">[1]Balance!$F$44</definedName>
    <definedName name="RESULT_ACUMUL">[1]Balance!$F$43</definedName>
    <definedName name="RS_GANANC">[1]Resultados!$C$30</definedName>
    <definedName name="RS_PERDID">[1]Resultados!$C$31</definedName>
    <definedName name="TextRefCopyRangeCount" hidden="1">1</definedName>
    <definedName name="TOT_CTAS_CONT">[1]Balance!$C$59</definedName>
    <definedName name="TOTAL_CTAS_ORDEN">[1]Balance!$C$61</definedName>
    <definedName name="VALOR_PUB">[1]Balance!$C$18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3" l="1"/>
  <c r="F29" i="4" l="1"/>
  <c r="C25" i="4"/>
  <c r="I25" i="4" s="1"/>
  <c r="A1" i="5"/>
  <c r="A3" i="5"/>
  <c r="A5" i="5"/>
  <c r="F6" i="5"/>
  <c r="D18" i="5"/>
  <c r="D24" i="5"/>
  <c r="F24" i="5"/>
  <c r="D32" i="5"/>
  <c r="F32" i="5"/>
  <c r="F34" i="5" s="1"/>
  <c r="D42" i="5"/>
  <c r="F42" i="5"/>
  <c r="D46" i="5"/>
  <c r="F46" i="5"/>
  <c r="F52" i="5"/>
  <c r="A62" i="5"/>
  <c r="A63" i="5"/>
  <c r="A3" i="4"/>
  <c r="A5" i="4"/>
  <c r="A6" i="4"/>
  <c r="A4" i="5" s="1"/>
  <c r="A7" i="4"/>
  <c r="I13" i="4"/>
  <c r="I21" i="4" s="1"/>
  <c r="I14" i="4"/>
  <c r="I15" i="4"/>
  <c r="I16" i="4"/>
  <c r="I17" i="4"/>
  <c r="I18" i="4"/>
  <c r="I19" i="4"/>
  <c r="I20" i="4"/>
  <c r="B21" i="4"/>
  <c r="C21" i="4"/>
  <c r="D21" i="4"/>
  <c r="E21" i="4"/>
  <c r="F21" i="4"/>
  <c r="G21" i="4"/>
  <c r="H21" i="4"/>
  <c r="I23" i="4"/>
  <c r="H25" i="4"/>
  <c r="I26" i="4"/>
  <c r="I27" i="4"/>
  <c r="I28" i="4"/>
  <c r="I30" i="4"/>
  <c r="D31" i="4"/>
  <c r="B31" i="4" s="1"/>
  <c r="D33" i="4"/>
  <c r="E33" i="4"/>
  <c r="A1" i="3"/>
  <c r="A5" i="3"/>
  <c r="D7" i="3"/>
  <c r="D6" i="5" s="1"/>
  <c r="F14" i="3"/>
  <c r="F21" i="3" s="1"/>
  <c r="F28" i="3" s="1"/>
  <c r="F35" i="3" s="1"/>
  <c r="D19" i="3"/>
  <c r="F19" i="3"/>
  <c r="D26" i="3"/>
  <c r="F26" i="3"/>
  <c r="D33" i="3"/>
  <c r="F33" i="3"/>
  <c r="D40" i="3"/>
  <c r="F40" i="3"/>
  <c r="D48" i="3"/>
  <c r="F48" i="3"/>
  <c r="D55" i="3"/>
  <c r="F55" i="3"/>
  <c r="D59" i="3"/>
  <c r="F59" i="3"/>
  <c r="A67" i="3"/>
  <c r="A1" i="2"/>
  <c r="A2" i="2"/>
  <c r="A3" i="2"/>
  <c r="A3" i="3" s="1"/>
  <c r="A4" i="2"/>
  <c r="A5" i="2"/>
  <c r="E7" i="2"/>
  <c r="E17" i="2"/>
  <c r="E27" i="2"/>
  <c r="E34" i="2"/>
  <c r="E46" i="2"/>
  <c r="E15" i="1"/>
  <c r="E26" i="1"/>
  <c r="E38" i="1"/>
  <c r="E49" i="1"/>
  <c r="E58" i="1"/>
  <c r="F50" i="3" l="1"/>
  <c r="F61" i="3" s="1"/>
  <c r="F65" i="3" s="1"/>
  <c r="D34" i="5"/>
  <c r="D48" i="5" s="1"/>
  <c r="D52" i="5" s="1"/>
  <c r="F33" i="4"/>
  <c r="I31" i="4"/>
  <c r="B33" i="4"/>
  <c r="E38" i="2"/>
  <c r="E48" i="2" s="1"/>
  <c r="D21" i="3"/>
  <c r="D28" i="3" s="1"/>
  <c r="D35" i="3" s="1"/>
  <c r="D50" i="3" s="1"/>
  <c r="D61" i="3" s="1"/>
  <c r="D65" i="3" s="1"/>
  <c r="E62" i="1"/>
  <c r="G33" i="4" l="1"/>
  <c r="C29" i="4"/>
  <c r="C33" i="4" s="1"/>
  <c r="E66" i="1"/>
  <c r="H32" i="4"/>
  <c r="I29" i="4" l="1"/>
  <c r="I32" i="4"/>
  <c r="H33" i="4"/>
  <c r="I33" i="4" l="1"/>
</calcChain>
</file>

<file path=xl/sharedStrings.xml><?xml version="1.0" encoding="utf-8"?>
<sst xmlns="http://schemas.openxmlformats.org/spreadsheetml/2006/main" count="258" uniqueCount="208">
  <si>
    <t xml:space="preserve">      Contador General                                Síndico Titular                    Gerente General                             Presidente</t>
  </si>
  <si>
    <t>Esteban A. Rotela Maciel                           Leonardo Petta         Laura Silvia Borsato                          Diego Duarte</t>
  </si>
  <si>
    <t>PREVIO AL DICTAMEN DE AUDITORIA EXTERNA</t>
  </si>
  <si>
    <t>Las notas A a G que se acompañan forman parte integrante de estos estados financieros</t>
  </si>
  <si>
    <t>TOTAL DEL ACTIVO</t>
  </si>
  <si>
    <t>Otros Cargos Diferidos</t>
  </si>
  <si>
    <t>Medidas Transitorias Emitidas por el B.C.P. - Año 2019</t>
  </si>
  <si>
    <t>c.10</t>
  </si>
  <si>
    <t>CARGOS DIFERIDOS</t>
  </si>
  <si>
    <t>c.9</t>
  </si>
  <si>
    <t>BIENES DE USO</t>
  </si>
  <si>
    <t>c.8</t>
  </si>
  <si>
    <t>c.7</t>
  </si>
  <si>
    <t xml:space="preserve">Previsiones     </t>
  </si>
  <si>
    <t>Rentas sobre inversiones en el sector privado</t>
  </si>
  <si>
    <t>Ganancias por Valuacion a Realizar</t>
  </si>
  <si>
    <t>Derechos Fiduciarios</t>
  </si>
  <si>
    <t>Otras inversiones</t>
  </si>
  <si>
    <t xml:space="preserve">Bienes adquiridos en recuperación de créditos </t>
  </si>
  <si>
    <t>Títulos privados</t>
  </si>
  <si>
    <t>INVERSIONES</t>
  </si>
  <si>
    <t>c.6.3</t>
  </si>
  <si>
    <t xml:space="preserve">Previsiones   </t>
  </si>
  <si>
    <t xml:space="preserve">Deudores por productos financieros devengados   </t>
  </si>
  <si>
    <t xml:space="preserve">Ganancias por valuación en suspenso </t>
  </si>
  <si>
    <t>Préstamos - Sector financiero</t>
  </si>
  <si>
    <t>Préstamos - Sector no financiero</t>
  </si>
  <si>
    <t>FINANCIERA</t>
  </si>
  <si>
    <t>CRÉDITOS VENCIDOS POR INTERMEDIACIÓN</t>
  </si>
  <si>
    <t>c.6.4</t>
  </si>
  <si>
    <t xml:space="preserve">CRÉDITOS DIVERSOS </t>
  </si>
  <si>
    <t>c.6.2</t>
  </si>
  <si>
    <t xml:space="preserve">Previsiones  </t>
  </si>
  <si>
    <t xml:space="preserve">Deudores por productos financieros devengados    </t>
  </si>
  <si>
    <t>Ganancias por valuación en suspenso</t>
  </si>
  <si>
    <t>Sector público</t>
  </si>
  <si>
    <t xml:space="preserve">Operaciones a liquidar </t>
  </si>
  <si>
    <t>Deudores por créditos documentarios diferidos</t>
  </si>
  <si>
    <t>Préstamos - Sector Privado</t>
  </si>
  <si>
    <t xml:space="preserve"> FINANCIERA SECTOR NO FINANCIERO</t>
  </si>
  <si>
    <t xml:space="preserve">CRÉDITOS VIGENTES POR INTERMEDIACIÓN </t>
  </si>
  <si>
    <t>c.6.1</t>
  </si>
  <si>
    <t xml:space="preserve">Previsiones </t>
  </si>
  <si>
    <t xml:space="preserve">Deudores por productos financieros devengados </t>
  </si>
  <si>
    <t>Créditos utilizados en cuentas corrientes</t>
  </si>
  <si>
    <t>c.18</t>
  </si>
  <si>
    <t>Operaciones a liquidar</t>
  </si>
  <si>
    <t>Otras instituciones financieras</t>
  </si>
  <si>
    <t>FINANCIERA SECTOR FINANCIERO</t>
  </si>
  <si>
    <t>c.4</t>
  </si>
  <si>
    <t>VALORES PÚBLICOS Y PRIVADOS</t>
  </si>
  <si>
    <t>Previsiones</t>
  </si>
  <si>
    <t>Deudores por productos financieros devengados</t>
  </si>
  <si>
    <t>Cheques y otros documentos para compensar</t>
  </si>
  <si>
    <t xml:space="preserve">Otras instituciones financieras </t>
  </si>
  <si>
    <t>c.3</t>
  </si>
  <si>
    <t>Banco Central del Paraguay</t>
  </si>
  <si>
    <t xml:space="preserve">Caja </t>
  </si>
  <si>
    <t>DISPONIBLE</t>
  </si>
  <si>
    <t>Nota</t>
  </si>
  <si>
    <t>ACTIVO</t>
  </si>
  <si>
    <t>(Expresado en Guaraníes)</t>
  </si>
  <si>
    <t>Presentado en forma comparativa con el ejercicio finalizado al 31 de diciembre de 2021</t>
  </si>
  <si>
    <t>ESTADO DE SITUACIÓN PATRIMONIAL AL 30 DE SEPTIEMBRE DE 2022</t>
  </si>
  <si>
    <t>BANCO REGIONAL S.A.E.C.A.</t>
  </si>
  <si>
    <t xml:space="preserve">     Contador General                              Síndico Titular                           Gerente General                 Presidente</t>
  </si>
  <si>
    <t>Esteban A. Rotela Maciel                       Leonardo Petta                     Laura Silvia Borsato             Diego Duarte</t>
  </si>
  <si>
    <t>E</t>
  </si>
  <si>
    <t>Total de cuentas de orden</t>
  </si>
  <si>
    <t>Total de cuentas de contingencia</t>
  </si>
  <si>
    <t>CUENTAS DE CONTINGENCIA Y DE ORDEN</t>
  </si>
  <si>
    <t>TOTAL DEL PASIVO Y PATRIMONIO</t>
  </si>
  <si>
    <t>TOTAL DEL PATRIMONIO</t>
  </si>
  <si>
    <t>Resultado del ejercicio - Ganancia</t>
  </si>
  <si>
    <t>Resultados acumulados</t>
  </si>
  <si>
    <t>Reserva legal</t>
  </si>
  <si>
    <t>Ajustes al patrimonio</t>
  </si>
  <si>
    <t>Aportes no capitalizados</t>
  </si>
  <si>
    <t>b.5</t>
  </si>
  <si>
    <t>Capital</t>
  </si>
  <si>
    <t>PATRIMONIO</t>
  </si>
  <si>
    <t>TOTAL DEL PASIVO</t>
  </si>
  <si>
    <t>PROVISIONES</t>
  </si>
  <si>
    <t>c.17</t>
  </si>
  <si>
    <t xml:space="preserve">Otras obligaciones diversas </t>
  </si>
  <si>
    <t xml:space="preserve">Dividendos a pagar </t>
  </si>
  <si>
    <t>Acreedores sociales</t>
  </si>
  <si>
    <t xml:space="preserve">Acreedores Fiscales </t>
  </si>
  <si>
    <t xml:space="preserve">OBLIGACIONES DIVERSAS </t>
  </si>
  <si>
    <t>c.14, c.15.2b)</t>
  </si>
  <si>
    <t xml:space="preserve">Acreedores por cargos financieros devengados  </t>
  </si>
  <si>
    <t>c.11</t>
  </si>
  <si>
    <t>Obligaciones debentures y bonos emitidos en circulación</t>
  </si>
  <si>
    <t xml:space="preserve">Otras obligaciones por intermediación financiera </t>
  </si>
  <si>
    <t>c.15.1 b)</t>
  </si>
  <si>
    <t>Depósitos - Sector público</t>
  </si>
  <si>
    <t xml:space="preserve">Depósitos - Sector privado </t>
  </si>
  <si>
    <t>FINANCIERA – SECTOR NO  FINANCIERO</t>
  </si>
  <si>
    <t xml:space="preserve">OBLIGACIONES POR INTERMEDIACIÓN </t>
  </si>
  <si>
    <t xml:space="preserve">Acreedores por cargos financieros devengados </t>
  </si>
  <si>
    <t>Operaciones Pendientes por Compensaciones ATM</t>
  </si>
  <si>
    <t>Préstamos directos de entidades financieras</t>
  </si>
  <si>
    <t xml:space="preserve">Corresponsales créditos documentarios diferidos </t>
  </si>
  <si>
    <t xml:space="preserve">Depósitos </t>
  </si>
  <si>
    <t>FINANCIERA – SECTOR FINANCIERO</t>
  </si>
  <si>
    <t>PASIVO</t>
  </si>
  <si>
    <t xml:space="preserve">    Contador General                                          Síndico Titular                           Gerente General                            Presidente</t>
  </si>
  <si>
    <t>Esteban A. Rotela Maciel                                  Leonardo Petta                 Laura Silvia Borsato                             Diego Duarte</t>
  </si>
  <si>
    <t>RESULTADO DEL EJERCICIO - GANANCIA</t>
  </si>
  <si>
    <t>f.4</t>
  </si>
  <si>
    <t>Impuesto a la renta</t>
  </si>
  <si>
    <t>RESULTADO DEL EJERCICIO ANTES DE IMPUESTO A LA RENTA - GANANCIA</t>
  </si>
  <si>
    <t>d.3</t>
  </si>
  <si>
    <t>Pérdidas</t>
  </si>
  <si>
    <t>Ganancias</t>
  </si>
  <si>
    <t>AJUSTES DE RESULTADOS DE EJERCICIOS ANTERIORES</t>
  </si>
  <si>
    <t xml:space="preserve">  Pérdidas extraordinarias </t>
  </si>
  <si>
    <t xml:space="preserve">  Ganancias extraordinarias</t>
  </si>
  <si>
    <t xml:space="preserve">RESULTADOS EXTRAORDINARIOS </t>
  </si>
  <si>
    <t>RESULTADO OPERATIVO NETO - GANANCIA</t>
  </si>
  <si>
    <t>f.2</t>
  </si>
  <si>
    <t xml:space="preserve">  Por valuación de otros pasivos y activos en moneda extranjera - Neto  </t>
  </si>
  <si>
    <t xml:space="preserve">  Otras</t>
  </si>
  <si>
    <t xml:space="preserve">  Amortización de cargos diferidos </t>
  </si>
  <si>
    <t xml:space="preserve">  Depreciaciones de bienes de uso</t>
  </si>
  <si>
    <t xml:space="preserve">  Gastos generales </t>
  </si>
  <si>
    <t xml:space="preserve">  Retribución al personal y cargas sociales </t>
  </si>
  <si>
    <t>OTRAS PÉRDIDAS OPERATIVAS</t>
  </si>
  <si>
    <t xml:space="preserve">  Otras ganancias diversas</t>
  </si>
  <si>
    <t xml:space="preserve">  Ganancias por operaciones de cambio y arbitraje - neto</t>
  </si>
  <si>
    <t xml:space="preserve">OTRAS GANANCIAS OPERATIVAS </t>
  </si>
  <si>
    <t>RESULTADO BRUTO - GANANCIA</t>
  </si>
  <si>
    <t xml:space="preserve">  Pérdidas por servicios </t>
  </si>
  <si>
    <t xml:space="preserve">  Ganancias por servicios</t>
  </si>
  <si>
    <t>RESULTADO POR SERVICIOS</t>
  </si>
  <si>
    <t>RESULTADO FINANCIERO DESPUÉS DE PREVISIONES - GANANCIA</t>
  </si>
  <si>
    <t xml:space="preserve">  Desafectación de previsiones</t>
  </si>
  <si>
    <t xml:space="preserve">  Constitución de previsiones</t>
  </si>
  <si>
    <t xml:space="preserve">PREVISIONES </t>
  </si>
  <si>
    <t>RESULTADO FINANCIERO ANTES DE PREVISIONES - GANANCIA</t>
  </si>
  <si>
    <t xml:space="preserve">  Por valuación de activos y pasivos financieros en moneda extranjera - Neto </t>
  </si>
  <si>
    <t xml:space="preserve">  Por obligaciones - Sector no financiero</t>
  </si>
  <si>
    <t xml:space="preserve">  Por obligaciones - Sector financiero</t>
  </si>
  <si>
    <t xml:space="preserve">PERDIDAS FINANCIERAS </t>
  </si>
  <si>
    <t xml:space="preserve">  Por valuación de activos y pasivos financieros en moneda extranjera - Neto</t>
  </si>
  <si>
    <t xml:space="preserve">  Por rentas y diferencias de cotización de valores públicos</t>
  </si>
  <si>
    <t xml:space="preserve">  Por créditos vencidos</t>
  </si>
  <si>
    <t xml:space="preserve">  Por créditos vigentes - Sector no financiero </t>
  </si>
  <si>
    <t xml:space="preserve">  Por créditos vigentes - Sector financiero </t>
  </si>
  <si>
    <t xml:space="preserve">GANANCIAS FINANCIERAS </t>
  </si>
  <si>
    <t>Presentado en forma comparativa con el periodo finalizado al 30 de septiembre de 2021</t>
  </si>
  <si>
    <t>ESTADO DE RESULTADOS CORRESPONDIENTE AL PERIODO FINALIZADO EL 30 DE SEPTIEMBRE DE 2022</t>
  </si>
  <si>
    <t xml:space="preserve">                                                         Contador General                                                          Síndico Titular                                                          Gerente General                                             Presidente</t>
  </si>
  <si>
    <t>Esteban A. Rotela Maciel                                                      Leonardo Petta                                               Laura Silvia Borsato                                              Diego Duarte</t>
  </si>
  <si>
    <t>Saldos al 30 de septiembre de 2022</t>
  </si>
  <si>
    <t>Resultado del ejercicio - ganancia</t>
  </si>
  <si>
    <t>Distribución de dividendos en efectivo - Acciones ordinarias</t>
  </si>
  <si>
    <t>Distribución de dividendos en efectivo - Acciones preferidas</t>
  </si>
  <si>
    <t>Constitución de reserva legal</t>
  </si>
  <si>
    <t>Capitalización de utilidades</t>
  </si>
  <si>
    <t>Ajuste a Resultados Acumulados</t>
  </si>
  <si>
    <t>Rescate de acciones</t>
  </si>
  <si>
    <t>Transferencia de utilidades del ejercicio anterior</t>
  </si>
  <si>
    <t>Mas (menos):</t>
  </si>
  <si>
    <t>Saldos al 31 de diciembre de 2021</t>
  </si>
  <si>
    <t>Saldos al 30 de septiembre de 2021</t>
  </si>
  <si>
    <t>Saldos al 31 de diciembre de 2020</t>
  </si>
  <si>
    <t>Acciones preferidas</t>
  </si>
  <si>
    <t>Acciones ordinarias</t>
  </si>
  <si>
    <t>Total</t>
  </si>
  <si>
    <t>Utilidad del período</t>
  </si>
  <si>
    <t>Concepto</t>
  </si>
  <si>
    <t>ESTADO DE EVOLUCIÓN DEL PATRIMONIO CORRESPONDIENTE AL PERIODO FINALIZADO EL 30 DE SEPTIEMBRE DE 2022</t>
  </si>
  <si>
    <t>Efectivo y equivalentes de efectivo al final del periodo</t>
  </si>
  <si>
    <t>Efectivo y equivalentes de efectivo al inicio del periodo</t>
  </si>
  <si>
    <t>Aumento / (disminución) neto de efectivo</t>
  </si>
  <si>
    <t>Flujo neto de efectivo generado por (aplicado a) las actividades de financiación</t>
  </si>
  <si>
    <t>Dividendos pagados en efectivo</t>
  </si>
  <si>
    <t>FLUJO DE EFECTIVO DE ACTIVIDADES DE FINANCIACIÓN</t>
  </si>
  <si>
    <t>Flujo neto de efectivo aplicado a las actividades de inversión</t>
  </si>
  <si>
    <t>Aumento / (Disminución) Acciones de Capital</t>
  </si>
  <si>
    <t>Aumento / (Disminución) de cargos diferidos</t>
  </si>
  <si>
    <t>Adquisición  de bienes de uso</t>
  </si>
  <si>
    <t>Aumento / (Disminución) neto de inversiones</t>
  </si>
  <si>
    <t>Aumento / (Disminución) de valores públicos</t>
  </si>
  <si>
    <t>FLUJO DE EFECTIVO DE ACTIVIDADES DE INVERSIÓN</t>
  </si>
  <si>
    <t>Flujo neto de efectivo generado por las actividades operativas</t>
  </si>
  <si>
    <t>Impuesto a la renta pagado</t>
  </si>
  <si>
    <t>Aumento / (Disminución) neta de provisiones</t>
  </si>
  <si>
    <t>Aumento / (Disminución) neto de obligaciones diversas</t>
  </si>
  <si>
    <t>Aumento / (Disminución) neto de obligaciones por intermediación financiera</t>
  </si>
  <si>
    <t>Aumento / (Disminución) neta de créditos diversos</t>
  </si>
  <si>
    <t>Aumento / (Disminución) neta de préstamos</t>
  </si>
  <si>
    <t>Efecto de la valuación de cuentas en moneda extranjera</t>
  </si>
  <si>
    <t>Productos financieros devengados no cobrados</t>
  </si>
  <si>
    <t>Desafectación de previsiones</t>
  </si>
  <si>
    <t>Capitalización de dividendos de Bancard</t>
  </si>
  <si>
    <t>MENOS INGRESOS QUE NO IMPLICAN INGRESOS DE EFECTIVO</t>
  </si>
  <si>
    <t>Valor residual de bienes de uso dados de baja</t>
  </si>
  <si>
    <t>Cargos financieros devengados no pagados</t>
  </si>
  <si>
    <t>Provisión de impuesto a la renta</t>
  </si>
  <si>
    <t>Constitución de previsiones</t>
  </si>
  <si>
    <t>Amortización de cargos diferidos del período</t>
  </si>
  <si>
    <t>Depreciación de bienes de uso del período</t>
  </si>
  <si>
    <t>MAS EGRESOS QUE NO IMPLICAN APLICACIONES DE EFECTIVO</t>
  </si>
  <si>
    <t>GANANCIA DEL PERIODO</t>
  </si>
  <si>
    <t>FLUJO DE EFECTIVO DE ACTIVIDADES OPERATIVAS</t>
  </si>
  <si>
    <t>ESTADO DE FLUJOS DE EFECTIVO CORRESPONDIENTE AL PERIODO FINALIZADO EL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</si>
</sst>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164" formatCode="_-* #,##0_-;\-* #,##0_-;_-* &quot;-&quot;_-;_-@_-"/>
    <numFmt numFmtId="165" formatCode="_(* #,##0.00_);_(* \(#,##0.00\);_(* \-??_);_(@_)"/>
    <numFmt numFmtId="166" formatCode="_(* #,##0_);_(* \(#,##0\);_(* \-??_);_(@_)"/>
    <numFmt numFmtId="167" formatCode="_ * #,##0_ ;_ * \-#,##0_ ;_ * \-??_ ;_ @_ "/>
    <numFmt numFmtId="168" formatCode="###,###,###,###,###,##0.00"/>
    <numFmt numFmtId="169" formatCode="#,##0;\(#,##0\)"/>
    <numFmt numFmtId="170" formatCode="_(* #,##0_);_(* \(#,##0\);_(* &quot;-&quot;??_);_(@_)"/>
  </numFmts>
  <fonts count="14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Arial"/>
      <family val="2"/>
    </font>
    <font>
      <b/>
      <i/>
      <sz val="10"/>
      <color theme="1"/>
      <name val="Times New Roman"/>
      <family val="1"/>
    </font>
    <font>
      <b/>
      <sz val="10"/>
      <color theme="1"/>
      <name val="Arial"/>
      <family val="2"/>
    </font>
    <font>
      <sz val="12"/>
      <color theme="1"/>
      <name val="Times New Roman"/>
      <family val="1"/>
    </font>
    <font>
      <b/>
      <u val="singleAccounting"/>
      <sz val="10"/>
      <color theme="1"/>
      <name val="Times New Roman"/>
      <family val="1"/>
    </font>
    <font>
      <b/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165" fontId="1" fillId="0" borderId="0" applyFill="0" applyBorder="0" applyAlignment="0" applyProtection="0"/>
    <xf numFmtId="41" fontId="1" fillId="0" borderId="0" applyFill="0" applyBorder="0" applyAlignment="0" applyProtection="0"/>
    <xf numFmtId="0" fontId="2" fillId="0" borderId="0"/>
    <xf numFmtId="0" fontId="1" fillId="0" borderId="0"/>
    <xf numFmtId="0" fontId="3" fillId="0" borderId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0" fontId="1" fillId="0" borderId="0"/>
    <xf numFmtId="0" fontId="1" fillId="0" borderId="0"/>
    <xf numFmtId="164" fontId="1" fillId="0" borderId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52">
    <xf numFmtId="0" fontId="0" fillId="0" borderId="0" xfId="0"/>
    <xf numFmtId="0" fontId="5" fillId="0" borderId="0" xfId="0" applyFont="1" applyFill="1"/>
    <xf numFmtId="166" fontId="4" fillId="0" borderId="0" xfId="1" applyNumberFormat="1" applyFont="1" applyFill="1"/>
    <xf numFmtId="0" fontId="6" fillId="0" borderId="0" xfId="0" applyFont="1" applyFill="1"/>
    <xf numFmtId="167" fontId="5" fillId="0" borderId="0" xfId="1" applyNumberFormat="1" applyFont="1" applyFill="1" applyBorder="1" applyAlignment="1" applyProtection="1"/>
    <xf numFmtId="167" fontId="6" fillId="0" borderId="0" xfId="1" applyNumberFormat="1" applyFont="1" applyFill="1" applyBorder="1" applyAlignment="1" applyProtection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166" fontId="6" fillId="0" borderId="0" xfId="1" applyNumberFormat="1" applyFont="1" applyFill="1" applyBorder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7" fillId="0" borderId="4" xfId="0" applyFont="1" applyFill="1" applyBorder="1"/>
    <xf numFmtId="0" fontId="7" fillId="0" borderId="0" xfId="0" applyFont="1" applyFill="1"/>
    <xf numFmtId="167" fontId="5" fillId="0" borderId="4" xfId="1" applyNumberFormat="1" applyFont="1" applyFill="1" applyBorder="1" applyAlignment="1" applyProtection="1">
      <alignment horizontal="center"/>
    </xf>
    <xf numFmtId="14" fontId="5" fillId="0" borderId="4" xfId="1" applyNumberFormat="1" applyFont="1" applyFill="1" applyBorder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6" fontId="4" fillId="0" borderId="0" xfId="1" applyNumberFormat="1" applyFont="1" applyFill="1" applyBorder="1"/>
    <xf numFmtId="0" fontId="5" fillId="0" borderId="0" xfId="4" applyFont="1" applyFill="1"/>
    <xf numFmtId="167" fontId="6" fillId="0" borderId="0" xfId="1" applyNumberFormat="1" applyFont="1" applyFill="1" applyBorder="1" applyAlignment="1" applyProtection="1">
      <alignment horizontal="left"/>
    </xf>
    <xf numFmtId="166" fontId="6" fillId="0" borderId="0" xfId="1" applyNumberFormat="1" applyFont="1" applyFill="1" applyBorder="1" applyAlignment="1" applyProtection="1"/>
    <xf numFmtId="37" fontId="6" fillId="0" borderId="0" xfId="1" applyNumberFormat="1" applyFont="1" applyFill="1" applyBorder="1" applyAlignment="1" applyProtection="1"/>
    <xf numFmtId="0" fontId="6" fillId="0" borderId="0" xfId="4" applyFont="1" applyFill="1" applyAlignment="1">
      <alignment horizontal="left" indent="1"/>
    </xf>
    <xf numFmtId="166" fontId="6" fillId="0" borderId="0" xfId="0" applyNumberFormat="1" applyFont="1" applyFill="1"/>
    <xf numFmtId="37" fontId="6" fillId="0" borderId="0" xfId="0" applyNumberFormat="1" applyFont="1" applyFill="1"/>
    <xf numFmtId="0" fontId="6" fillId="0" borderId="0" xfId="4" applyFont="1" applyFill="1"/>
    <xf numFmtId="166" fontId="5" fillId="0" borderId="3" xfId="1" applyNumberFormat="1" applyFont="1" applyFill="1" applyBorder="1" applyAlignment="1" applyProtection="1"/>
    <xf numFmtId="37" fontId="5" fillId="0" borderId="0" xfId="1" applyNumberFormat="1" applyFont="1" applyFill="1" applyBorder="1" applyAlignment="1" applyProtection="1"/>
    <xf numFmtId="166" fontId="8" fillId="0" borderId="0" xfId="3" applyNumberFormat="1" applyFont="1" applyFill="1"/>
    <xf numFmtId="168" fontId="8" fillId="0" borderId="0" xfId="3" applyNumberFormat="1" applyFont="1" applyFill="1"/>
    <xf numFmtId="166" fontId="6" fillId="0" borderId="0" xfId="1" applyNumberFormat="1" applyFont="1" applyFill="1"/>
    <xf numFmtId="166" fontId="5" fillId="0" borderId="2" xfId="1" applyNumberFormat="1" applyFont="1" applyFill="1" applyBorder="1" applyAlignment="1" applyProtection="1"/>
    <xf numFmtId="3" fontId="5" fillId="0" borderId="0" xfId="5" applyNumberFormat="1" applyFont="1" applyFill="1"/>
    <xf numFmtId="0" fontId="6" fillId="0" borderId="0" xfId="0" applyFont="1" applyFill="1" applyAlignment="1">
      <alignment horizontal="left" indent="1"/>
    </xf>
    <xf numFmtId="0" fontId="5" fillId="0" borderId="0" xfId="0" applyFont="1" applyFill="1" applyAlignment="1">
      <alignment vertical="center"/>
    </xf>
    <xf numFmtId="37" fontId="5" fillId="0" borderId="0" xfId="0" applyNumberFormat="1" applyFont="1" applyFill="1"/>
    <xf numFmtId="166" fontId="5" fillId="0" borderId="1" xfId="1" applyNumberFormat="1" applyFont="1" applyFill="1" applyBorder="1" applyAlignment="1">
      <alignment vertical="center"/>
    </xf>
    <xf numFmtId="2" fontId="5" fillId="0" borderId="0" xfId="0" applyNumberFormat="1" applyFont="1" applyFill="1"/>
    <xf numFmtId="0" fontId="4" fillId="0" borderId="0" xfId="0" applyFont="1" applyFill="1"/>
    <xf numFmtId="2" fontId="6" fillId="0" borderId="0" xfId="0" applyNumberFormat="1" applyFont="1" applyFill="1"/>
    <xf numFmtId="0" fontId="6" fillId="0" borderId="0" xfId="14" applyFont="1" applyFill="1" applyAlignment="1">
      <alignment horizontal="center"/>
    </xf>
    <xf numFmtId="0" fontId="5" fillId="0" borderId="4" xfId="14" applyFont="1" applyFill="1" applyBorder="1" applyAlignment="1">
      <alignment horizontal="center"/>
    </xf>
    <xf numFmtId="0" fontId="5" fillId="0" borderId="0" xfId="14" applyFont="1" applyFill="1" applyAlignment="1">
      <alignment horizontal="center"/>
    </xf>
    <xf numFmtId="14" fontId="5" fillId="0" borderId="2" xfId="7" applyNumberFormat="1" applyFont="1" applyFill="1" applyBorder="1" applyAlignment="1">
      <alignment horizontal="center"/>
    </xf>
    <xf numFmtId="14" fontId="5" fillId="0" borderId="0" xfId="0" applyNumberFormat="1" applyFont="1" applyFill="1" applyAlignment="1">
      <alignment horizontal="center"/>
    </xf>
    <xf numFmtId="0" fontId="6" fillId="0" borderId="0" xfId="14" applyFont="1" applyFill="1" applyAlignment="1">
      <alignment vertical="center"/>
    </xf>
    <xf numFmtId="0" fontId="5" fillId="0" borderId="0" xfId="14" applyFont="1" applyFill="1" applyAlignment="1">
      <alignment vertical="center"/>
    </xf>
    <xf numFmtId="166" fontId="6" fillId="0" borderId="0" xfId="7" applyNumberFormat="1" applyFont="1" applyFill="1" applyBorder="1" applyAlignment="1">
      <alignment horizontal="left"/>
    </xf>
    <xf numFmtId="37" fontId="5" fillId="0" borderId="0" xfId="14" applyNumberFormat="1" applyFont="1" applyFill="1" applyAlignment="1">
      <alignment horizontal="left"/>
    </xf>
    <xf numFmtId="166" fontId="5" fillId="0" borderId="2" xfId="7" applyNumberFormat="1" applyFont="1" applyFill="1" applyBorder="1" applyAlignment="1">
      <alignment vertical="center"/>
    </xf>
    <xf numFmtId="37" fontId="5" fillId="0" borderId="0" xfId="14" applyNumberFormat="1" applyFont="1" applyFill="1" applyAlignment="1">
      <alignment vertical="center"/>
    </xf>
    <xf numFmtId="166" fontId="6" fillId="0" borderId="0" xfId="7" applyNumberFormat="1" applyFont="1" applyFill="1" applyBorder="1" applyAlignment="1">
      <alignment vertical="center"/>
    </xf>
    <xf numFmtId="37" fontId="6" fillId="0" borderId="0" xfId="14" applyNumberFormat="1" applyFont="1" applyFill="1" applyAlignment="1">
      <alignment vertical="center"/>
    </xf>
    <xf numFmtId="0" fontId="6" fillId="0" borderId="0" xfId="14" applyFont="1" applyFill="1" applyAlignment="1">
      <alignment horizontal="left" vertical="center"/>
    </xf>
    <xf numFmtId="166" fontId="5" fillId="0" borderId="3" xfId="7" applyNumberFormat="1" applyFont="1" applyFill="1" applyBorder="1" applyAlignment="1">
      <alignment vertical="center"/>
    </xf>
    <xf numFmtId="170" fontId="6" fillId="0" borderId="0" xfId="7" applyNumberFormat="1" applyFont="1" applyFill="1" applyBorder="1" applyAlignment="1">
      <alignment vertical="center"/>
    </xf>
    <xf numFmtId="169" fontId="6" fillId="0" borderId="0" xfId="14" applyNumberFormat="1" applyFont="1" applyFill="1" applyAlignment="1">
      <alignment vertical="center"/>
    </xf>
    <xf numFmtId="166" fontId="5" fillId="0" borderId="22" xfId="7" applyNumberFormat="1" applyFont="1" applyFill="1" applyBorder="1" applyAlignment="1">
      <alignment vertical="center"/>
    </xf>
    <xf numFmtId="166" fontId="5" fillId="0" borderId="4" xfId="7" applyNumberFormat="1" applyFont="1" applyFill="1" applyBorder="1" applyAlignment="1">
      <alignment vertical="center"/>
    </xf>
    <xf numFmtId="166" fontId="6" fillId="0" borderId="0" xfId="7" applyNumberFormat="1" applyFont="1" applyFill="1" applyAlignment="1">
      <alignment vertical="center"/>
    </xf>
    <xf numFmtId="166" fontId="10" fillId="0" borderId="0" xfId="7" applyNumberFormat="1" applyFont="1" applyFill="1" applyBorder="1" applyAlignment="1">
      <alignment vertical="center"/>
    </xf>
    <xf numFmtId="166" fontId="6" fillId="0" borderId="0" xfId="7" quotePrefix="1" applyNumberFormat="1" applyFont="1" applyFill="1" applyBorder="1" applyAlignment="1">
      <alignment vertical="center"/>
    </xf>
    <xf numFmtId="166" fontId="5" fillId="0" borderId="14" xfId="7" applyNumberFormat="1" applyFont="1" applyFill="1" applyBorder="1" applyAlignment="1">
      <alignment vertical="center"/>
    </xf>
    <xf numFmtId="166" fontId="4" fillId="0" borderId="0" xfId="7" applyNumberFormat="1" applyFont="1" applyFill="1" applyAlignment="1">
      <alignment vertical="center"/>
    </xf>
    <xf numFmtId="0" fontId="5" fillId="0" borderId="0" xfId="0" applyFont="1" applyFill="1" applyAlignment="1">
      <alignment horizontal="justify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justify"/>
    </xf>
    <xf numFmtId="166" fontId="6" fillId="0" borderId="0" xfId="7" applyNumberFormat="1" applyFont="1" applyFill="1" applyBorder="1" applyAlignment="1" applyProtection="1"/>
    <xf numFmtId="37" fontId="6" fillId="0" borderId="0" xfId="14" applyNumberFormat="1" applyFont="1" applyFill="1"/>
    <xf numFmtId="0" fontId="6" fillId="0" borderId="0" xfId="14" applyFont="1" applyFill="1"/>
    <xf numFmtId="166" fontId="4" fillId="0" borderId="0" xfId="7" applyNumberFormat="1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164" fontId="5" fillId="0" borderId="15" xfId="11" applyFont="1" applyFill="1" applyBorder="1" applyAlignment="1">
      <alignment vertical="center"/>
    </xf>
    <xf numFmtId="0" fontId="5" fillId="0" borderId="17" xfId="13" applyFont="1" applyFill="1" applyBorder="1" applyAlignment="1">
      <alignment vertical="center"/>
    </xf>
    <xf numFmtId="41" fontId="6" fillId="0" borderId="16" xfId="2" applyFont="1" applyFill="1" applyBorder="1" applyAlignment="1">
      <alignment vertical="center"/>
    </xf>
    <xf numFmtId="41" fontId="5" fillId="0" borderId="16" xfId="2" applyFont="1" applyFill="1" applyBorder="1" applyAlignment="1">
      <alignment vertical="center"/>
    </xf>
    <xf numFmtId="41" fontId="6" fillId="0" borderId="0" xfId="0" applyNumberFormat="1" applyFont="1" applyFill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16" xfId="12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41" fontId="5" fillId="0" borderId="0" xfId="2" applyFont="1" applyFill="1" applyBorder="1" applyAlignment="1">
      <alignment vertical="center"/>
    </xf>
    <xf numFmtId="41" fontId="5" fillId="0" borderId="15" xfId="2" applyFont="1" applyFill="1" applyBorder="1" applyAlignment="1">
      <alignment vertical="center"/>
    </xf>
    <xf numFmtId="0" fontId="5" fillId="0" borderId="17" xfId="10" applyFont="1" applyFill="1" applyBorder="1" applyAlignment="1">
      <alignment vertical="center"/>
    </xf>
    <xf numFmtId="0" fontId="6" fillId="0" borderId="16" xfId="9" applyFont="1" applyFill="1" applyBorder="1" applyAlignment="1">
      <alignment vertical="center"/>
    </xf>
    <xf numFmtId="41" fontId="5" fillId="0" borderId="0" xfId="0" applyNumberFormat="1" applyFont="1" applyFill="1" applyAlignment="1">
      <alignment vertical="center"/>
    </xf>
    <xf numFmtId="4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41" fontId="4" fillId="0" borderId="0" xfId="2" applyFont="1" applyFill="1"/>
    <xf numFmtId="4" fontId="6" fillId="0" borderId="0" xfId="0" applyNumberFormat="1" applyFont="1" applyFill="1"/>
    <xf numFmtId="1" fontId="6" fillId="0" borderId="0" xfId="0" applyNumberFormat="1" applyFont="1" applyFill="1"/>
    <xf numFmtId="167" fontId="12" fillId="0" borderId="0" xfId="1" applyNumberFormat="1" applyFont="1" applyFill="1" applyBorder="1" applyAlignment="1" applyProtection="1"/>
    <xf numFmtId="14" fontId="5" fillId="0" borderId="2" xfId="1" applyNumberFormat="1" applyFont="1" applyFill="1" applyBorder="1" applyAlignment="1">
      <alignment horizontal="center"/>
    </xf>
    <xf numFmtId="0" fontId="6" fillId="0" borderId="0" xfId="4" applyFont="1" applyFill="1" applyAlignment="1">
      <alignment horizontal="left"/>
    </xf>
    <xf numFmtId="166" fontId="4" fillId="0" borderId="0" xfId="0" applyNumberFormat="1" applyFont="1" applyFill="1"/>
    <xf numFmtId="166" fontId="6" fillId="0" borderId="0" xfId="1" applyNumberFormat="1" applyFont="1" applyFill="1" applyBorder="1"/>
    <xf numFmtId="3" fontId="13" fillId="0" borderId="0" xfId="0" applyNumberFormat="1" applyFont="1" applyFill="1"/>
    <xf numFmtId="166" fontId="6" fillId="0" borderId="0" xfId="8" applyNumberFormat="1" applyFont="1" applyFill="1" applyBorder="1" applyAlignment="1" applyProtection="1"/>
    <xf numFmtId="166" fontId="6" fillId="0" borderId="0" xfId="8" applyNumberFormat="1" applyFont="1" applyFill="1" applyBorder="1"/>
    <xf numFmtId="166" fontId="5" fillId="0" borderId="2" xfId="1" applyNumberFormat="1" applyFont="1" applyFill="1" applyBorder="1"/>
    <xf numFmtId="166" fontId="5" fillId="0" borderId="3" xfId="7" applyNumberFormat="1" applyFont="1" applyFill="1" applyBorder="1" applyAlignment="1" applyProtection="1"/>
    <xf numFmtId="166" fontId="5" fillId="0" borderId="14" xfId="1" applyNumberFormat="1" applyFont="1" applyFill="1" applyBorder="1" applyAlignment="1">
      <alignment vertical="center"/>
    </xf>
    <xf numFmtId="167" fontId="5" fillId="0" borderId="0" xfId="1" applyNumberFormat="1" applyFont="1" applyFill="1" applyBorder="1" applyAlignment="1" applyProtection="1">
      <alignment horizontal="left"/>
    </xf>
    <xf numFmtId="167" fontId="12" fillId="0" borderId="0" xfId="1" applyNumberFormat="1" applyFont="1" applyFill="1" applyBorder="1" applyAlignment="1" applyProtection="1">
      <alignment horizontal="center"/>
    </xf>
    <xf numFmtId="166" fontId="6" fillId="0" borderId="0" xfId="7" applyNumberFormat="1" applyFont="1" applyFill="1"/>
    <xf numFmtId="166" fontId="5" fillId="0" borderId="0" xfId="1" applyNumberFormat="1" applyFont="1" applyFill="1"/>
    <xf numFmtId="167" fontId="6" fillId="0" borderId="0" xfId="4" applyNumberFormat="1" applyFont="1" applyFill="1"/>
    <xf numFmtId="0" fontId="5" fillId="0" borderId="13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center"/>
    </xf>
    <xf numFmtId="166" fontId="6" fillId="0" borderId="5" xfId="1" applyNumberFormat="1" applyFont="1" applyFill="1" applyBorder="1"/>
    <xf numFmtId="166" fontId="6" fillId="0" borderId="12" xfId="1" applyNumberFormat="1" applyFont="1" applyFill="1" applyBorder="1"/>
    <xf numFmtId="166" fontId="6" fillId="0" borderId="10" xfId="1" applyNumberFormat="1" applyFont="1" applyFill="1" applyBorder="1" applyAlignment="1">
      <alignment horizontal="left" vertical="center"/>
    </xf>
    <xf numFmtId="37" fontId="5" fillId="0" borderId="9" xfId="0" applyNumberFormat="1" applyFont="1" applyFill="1" applyBorder="1"/>
    <xf numFmtId="37" fontId="5" fillId="0" borderId="8" xfId="0" applyNumberFormat="1" applyFont="1" applyFill="1" applyBorder="1"/>
    <xf numFmtId="166" fontId="6" fillId="0" borderId="10" xfId="1" applyNumberFormat="1" applyFont="1" applyFill="1" applyBorder="1"/>
    <xf numFmtId="37" fontId="6" fillId="0" borderId="11" xfId="6" applyNumberFormat="1" applyFont="1" applyFill="1" applyBorder="1" applyAlignment="1" applyProtection="1"/>
    <xf numFmtId="37" fontId="5" fillId="0" borderId="9" xfId="1" applyNumberFormat="1" applyFont="1" applyFill="1" applyBorder="1" applyAlignment="1" applyProtection="1"/>
    <xf numFmtId="37" fontId="5" fillId="0" borderId="8" xfId="1" applyNumberFormat="1" applyFont="1" applyFill="1" applyBorder="1" applyAlignment="1" applyProtection="1"/>
    <xf numFmtId="0" fontId="6" fillId="0" borderId="7" xfId="0" applyFont="1" applyFill="1" applyBorder="1"/>
    <xf numFmtId="0" fontId="6" fillId="0" borderId="4" xfId="0" applyFont="1" applyFill="1" applyBorder="1"/>
    <xf numFmtId="0" fontId="6" fillId="0" borderId="4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center"/>
    </xf>
    <xf numFmtId="166" fontId="6" fillId="0" borderId="4" xfId="1" applyNumberFormat="1" applyFont="1" applyFill="1" applyBorder="1"/>
    <xf numFmtId="166" fontId="6" fillId="0" borderId="6" xfId="1" applyNumberFormat="1" applyFont="1" applyFill="1" applyBorder="1"/>
    <xf numFmtId="0" fontId="6" fillId="0" borderId="5" xfId="0" applyFont="1" applyFill="1" applyBorder="1"/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167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7" fillId="0" borderId="0" xfId="10" applyFont="1" applyFill="1" applyAlignment="1">
      <alignment horizontal="center" vertical="center"/>
    </xf>
    <xf numFmtId="3" fontId="7" fillId="0" borderId="0" xfId="5" applyNumberFormat="1" applyFont="1" applyFill="1" applyAlignment="1">
      <alignment horizontal="center" vertical="center"/>
    </xf>
    <xf numFmtId="3" fontId="11" fillId="0" borderId="0" xfId="5" applyNumberFormat="1" applyFont="1" applyFill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3" fontId="6" fillId="0" borderId="0" xfId="0" applyNumberFormat="1" applyFont="1" applyFill="1" applyAlignment="1">
      <alignment horizontal="center"/>
    </xf>
    <xf numFmtId="0" fontId="6" fillId="0" borderId="0" xfId="14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center"/>
    </xf>
    <xf numFmtId="0" fontId="5" fillId="0" borderId="0" xfId="14" applyFont="1" applyFill="1" applyAlignment="1">
      <alignment horizontal="center" vertical="center"/>
    </xf>
  </cellXfs>
  <cellStyles count="15">
    <cellStyle name="Comma_Comparativo 2004" xfId="6" xr:uid="{E940ED2E-C817-43B1-8109-53C35674C9E4}"/>
    <cellStyle name="Millares" xfId="1" builtinId="3"/>
    <cellStyle name="Millares [0]" xfId="2" builtinId="6"/>
    <cellStyle name="Millares [0] 2 2" xfId="11" xr:uid="{6076A078-EF9E-4881-993B-9BA89783BE17}"/>
    <cellStyle name="Millares 10" xfId="8" xr:uid="{F50DB236-0254-4F3E-8B69-2AD613296AFA}"/>
    <cellStyle name="Millares 7" xfId="7" xr:uid="{5FE913CE-20F5-4326-874C-4190FB480B66}"/>
    <cellStyle name="Normal" xfId="0" builtinId="0"/>
    <cellStyle name="Normal 10" xfId="3" xr:uid="{692B97D4-DB2F-4A3F-9927-B7E11777D2C7}"/>
    <cellStyle name="Normal 11" xfId="5" xr:uid="{4F86118E-86A5-4E3A-AE36-18F70A09379D}"/>
    <cellStyle name="Normal 2" xfId="10" xr:uid="{9BE3198C-EA7F-4225-B895-D32FE7A41327}"/>
    <cellStyle name="Normal 2 2 2" xfId="13" xr:uid="{1A9799A2-87A0-417F-B81B-BC3DEC45CCD2}"/>
    <cellStyle name="Normal 2 3" xfId="14" xr:uid="{F4BDCC33-6B9E-49C1-BAFC-ECBBD310717C}"/>
    <cellStyle name="Normal 5" xfId="9" xr:uid="{B639F2EE-21CA-4603-BFBA-8E0E67B57121}"/>
    <cellStyle name="Normal 5 2" xfId="12" xr:uid="{BE1D5ED7-E756-4AAA-839A-F3F2FECCFF16}"/>
    <cellStyle name="Normal_Comparativo 2004" xfId="4" xr:uid="{22565A26-C933-4D86-BF50-BA4D26E47A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-fs-mat-01\data2\AAClientes\Banco%20Integraci&#243;n%20S.A\Auditor&#237;a%20al%2030.06.08%20BI\Pack%20Junio%202008\2231.1%20Armado%20Estados%20Financieros%20al%2030.06.08%20Versi&#243;n%20corregi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Resultados"/>
      <sheetName val="Evolución PN"/>
      <sheetName val="FLUJO EFE"/>
      <sheetName val="Resumen"/>
      <sheetName val="Control Cuadratura"/>
      <sheetName val="BG 300608 Cotejo"/>
      <sheetName val="BCE300608F.PPC"/>
      <sheetName val="BCE311207"/>
      <sheetName val="HOJATB"/>
      <sheetName val="Hoja1"/>
    </sheetNames>
    <sheetDataSet>
      <sheetData sheetId="0">
        <row r="11">
          <cell r="F11">
            <v>50041091248</v>
          </cell>
        </row>
        <row r="12">
          <cell r="F12">
            <v>559912500</v>
          </cell>
        </row>
        <row r="13">
          <cell r="F13">
            <v>8253141850</v>
          </cell>
        </row>
        <row r="14">
          <cell r="C14">
            <v>470943950</v>
          </cell>
          <cell r="F14">
            <v>234815762</v>
          </cell>
        </row>
        <row r="15">
          <cell r="C15">
            <v>-4940000</v>
          </cell>
        </row>
        <row r="18">
          <cell r="C18">
            <v>159187772989</v>
          </cell>
        </row>
        <row r="22">
          <cell r="C22">
            <v>85672375966</v>
          </cell>
          <cell r="F22">
            <v>846670658454</v>
          </cell>
        </row>
        <row r="23">
          <cell r="C23">
            <v>229879095</v>
          </cell>
          <cell r="F23">
            <v>79800646732</v>
          </cell>
        </row>
        <row r="24">
          <cell r="F24">
            <v>4606823238</v>
          </cell>
        </row>
        <row r="25">
          <cell r="F25">
            <v>11602961799</v>
          </cell>
        </row>
        <row r="28">
          <cell r="C28">
            <v>422648713555</v>
          </cell>
        </row>
        <row r="29">
          <cell r="C29">
            <v>4767048600</v>
          </cell>
          <cell r="F29">
            <v>4203509</v>
          </cell>
        </row>
        <row r="30">
          <cell r="C30">
            <v>11301698095</v>
          </cell>
          <cell r="F30">
            <v>762767629</v>
          </cell>
        </row>
        <row r="31">
          <cell r="C31">
            <v>109179962</v>
          </cell>
          <cell r="F31">
            <v>10387726301</v>
          </cell>
        </row>
        <row r="32">
          <cell r="C32">
            <v>-2224578774</v>
          </cell>
        </row>
        <row r="34">
          <cell r="F34">
            <v>1603318647</v>
          </cell>
        </row>
        <row r="35">
          <cell r="C35">
            <v>1671566867</v>
          </cell>
        </row>
        <row r="39">
          <cell r="F39">
            <v>24456400000</v>
          </cell>
        </row>
        <row r="40">
          <cell r="C40">
            <v>4718881017</v>
          </cell>
          <cell r="F40">
            <v>1467357500</v>
          </cell>
        </row>
        <row r="41">
          <cell r="C41">
            <v>118060801</v>
          </cell>
          <cell r="F41">
            <v>7854511856</v>
          </cell>
        </row>
        <row r="42">
          <cell r="C42">
            <v>-3105293125</v>
          </cell>
          <cell r="F42">
            <v>25931563500</v>
          </cell>
        </row>
        <row r="43">
          <cell r="F43">
            <v>8118420137</v>
          </cell>
        </row>
        <row r="44">
          <cell r="F44">
            <v>15806481494</v>
          </cell>
        </row>
        <row r="46">
          <cell r="C46">
            <v>221360024</v>
          </cell>
        </row>
        <row r="47">
          <cell r="C47">
            <v>2464489200</v>
          </cell>
        </row>
        <row r="48">
          <cell r="C48">
            <v>-221360024</v>
          </cell>
        </row>
        <row r="51">
          <cell r="C51">
            <v>11468234676</v>
          </cell>
        </row>
        <row r="53">
          <cell r="C53">
            <v>1588870742</v>
          </cell>
        </row>
        <row r="59">
          <cell r="C59">
            <v>61150444692</v>
          </cell>
        </row>
        <row r="61">
          <cell r="C61">
            <v>971282155993</v>
          </cell>
        </row>
      </sheetData>
      <sheetData sheetId="1">
        <row r="9">
          <cell r="C9">
            <v>3902213092</v>
          </cell>
        </row>
        <row r="10">
          <cell r="C10">
            <v>24939100787</v>
          </cell>
        </row>
        <row r="11">
          <cell r="C11">
            <v>107396081</v>
          </cell>
        </row>
        <row r="12">
          <cell r="C12">
            <v>5567712506</v>
          </cell>
        </row>
        <row r="15">
          <cell r="C15">
            <v>-535581618</v>
          </cell>
        </row>
        <row r="16">
          <cell r="C16">
            <v>-11322857952</v>
          </cell>
        </row>
        <row r="17">
          <cell r="C17">
            <v>-5949520283</v>
          </cell>
        </row>
        <row r="23">
          <cell r="C23">
            <v>-1425620544</v>
          </cell>
        </row>
        <row r="24">
          <cell r="C24">
            <v>409084260</v>
          </cell>
        </row>
        <row r="30">
          <cell r="C30">
            <v>12032678011</v>
          </cell>
        </row>
        <row r="31">
          <cell r="C31">
            <v>-3410925141</v>
          </cell>
        </row>
        <row r="37">
          <cell r="C37">
            <v>620014858</v>
          </cell>
        </row>
        <row r="38">
          <cell r="C38">
            <v>24973151</v>
          </cell>
        </row>
        <row r="39">
          <cell r="C39">
            <v>998119545</v>
          </cell>
        </row>
        <row r="40">
          <cell r="C40">
            <v>5428122078</v>
          </cell>
        </row>
        <row r="43">
          <cell r="C43">
            <v>-7776745997</v>
          </cell>
        </row>
        <row r="44">
          <cell r="C44">
            <v>-4245176133</v>
          </cell>
        </row>
        <row r="45">
          <cell r="C45">
            <v>-1438784712</v>
          </cell>
        </row>
        <row r="46">
          <cell r="C46">
            <v>-239837242</v>
          </cell>
        </row>
        <row r="47">
          <cell r="C47">
            <v>-2913663446</v>
          </cell>
        </row>
        <row r="53">
          <cell r="C53">
            <v>1858137763</v>
          </cell>
        </row>
        <row r="54">
          <cell r="C54">
            <v>-1626974</v>
          </cell>
        </row>
        <row r="58">
          <cell r="C58">
            <v>45009364</v>
          </cell>
        </row>
        <row r="59">
          <cell r="C59">
            <v>-58940741</v>
          </cell>
        </row>
        <row r="64">
          <cell r="C64">
            <v>-806799219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D2F32-D9DA-439A-9CC0-2ABEA720607E}">
  <sheetPr>
    <pageSetUpPr fitToPage="1"/>
  </sheetPr>
  <dimension ref="A1:J76"/>
  <sheetViews>
    <sheetView showGridLines="0" tabSelected="1" zoomScaleNormal="100" workbookViewId="0">
      <selection sqref="A1:G1"/>
    </sheetView>
  </sheetViews>
  <sheetFormatPr baseColWidth="10" defaultColWidth="9.140625" defaultRowHeight="12.75" x14ac:dyDescent="0.2"/>
  <cols>
    <col min="1" max="1" width="44.85546875" style="3" customWidth="1"/>
    <col min="2" max="2" width="1.140625" style="3" customWidth="1"/>
    <col min="3" max="3" width="6" style="18" customWidth="1"/>
    <col min="4" max="4" width="1.140625" style="5" customWidth="1"/>
    <col min="5" max="5" width="19.5703125" style="29" customWidth="1"/>
    <col min="6" max="6" width="0.5703125" style="23" customWidth="1"/>
    <col min="7" max="7" width="19.7109375" style="29" customWidth="1"/>
    <col min="8" max="8" width="16.7109375" style="2" bestFit="1" customWidth="1"/>
    <col min="9" max="9" width="15.85546875" style="3" bestFit="1" customWidth="1"/>
    <col min="10" max="10" width="10" style="3" bestFit="1" customWidth="1"/>
    <col min="11" max="16384" width="9.140625" style="3"/>
  </cols>
  <sheetData>
    <row r="1" spans="1:10" x14ac:dyDescent="0.2">
      <c r="A1" s="131" t="s">
        <v>64</v>
      </c>
      <c r="B1" s="131"/>
      <c r="C1" s="131"/>
      <c r="D1" s="131"/>
      <c r="E1" s="131"/>
      <c r="F1" s="131"/>
      <c r="G1" s="131"/>
    </row>
    <row r="2" spans="1:10" x14ac:dyDescent="0.2">
      <c r="A2" s="131" t="s">
        <v>63</v>
      </c>
      <c r="B2" s="131"/>
      <c r="C2" s="131"/>
      <c r="D2" s="131"/>
      <c r="E2" s="131"/>
      <c r="F2" s="131"/>
      <c r="G2" s="131"/>
    </row>
    <row r="3" spans="1:10" x14ac:dyDescent="0.2">
      <c r="A3" s="133" t="s">
        <v>2</v>
      </c>
      <c r="B3" s="133"/>
      <c r="C3" s="133"/>
      <c r="D3" s="133"/>
      <c r="E3" s="133"/>
      <c r="F3" s="133"/>
      <c r="G3" s="133"/>
      <c r="H3" s="3"/>
    </row>
    <row r="4" spans="1:10" x14ac:dyDescent="0.2">
      <c r="A4" s="132" t="s">
        <v>62</v>
      </c>
      <c r="B4" s="132"/>
      <c r="C4" s="132"/>
      <c r="D4" s="132"/>
      <c r="E4" s="132"/>
      <c r="F4" s="132"/>
      <c r="G4" s="132"/>
    </row>
    <row r="5" spans="1:10" x14ac:dyDescent="0.2">
      <c r="A5" s="132" t="s">
        <v>61</v>
      </c>
      <c r="B5" s="132"/>
      <c r="C5" s="132"/>
      <c r="D5" s="132"/>
      <c r="E5" s="132"/>
      <c r="F5" s="132"/>
      <c r="G5" s="132"/>
    </row>
    <row r="6" spans="1:10" ht="3" customHeight="1" x14ac:dyDescent="0.2">
      <c r="A6" s="6"/>
      <c r="B6" s="6"/>
      <c r="C6" s="7"/>
      <c r="D6" s="6"/>
      <c r="E6" s="8"/>
      <c r="F6" s="9"/>
      <c r="G6" s="8"/>
    </row>
    <row r="7" spans="1:10" ht="15.75" x14ac:dyDescent="0.25">
      <c r="A7" s="10" t="s">
        <v>60</v>
      </c>
      <c r="B7" s="11"/>
      <c r="C7" s="12" t="s">
        <v>59</v>
      </c>
      <c r="D7" s="4"/>
      <c r="E7" s="13">
        <v>44834</v>
      </c>
      <c r="F7" s="14"/>
      <c r="G7" s="13">
        <v>44561</v>
      </c>
      <c r="H7" s="16"/>
    </row>
    <row r="8" spans="1:10" x14ac:dyDescent="0.2">
      <c r="A8" s="17" t="s">
        <v>58</v>
      </c>
      <c r="B8" s="17"/>
      <c r="E8" s="19"/>
      <c r="F8" s="20"/>
      <c r="G8" s="19"/>
    </row>
    <row r="9" spans="1:10" x14ac:dyDescent="0.2">
      <c r="A9" s="21" t="s">
        <v>57</v>
      </c>
      <c r="B9" s="21"/>
      <c r="E9" s="19">
        <v>339335814134</v>
      </c>
      <c r="F9" s="20"/>
      <c r="G9" s="19">
        <v>406404450111</v>
      </c>
      <c r="I9" s="22"/>
      <c r="J9" s="22"/>
    </row>
    <row r="10" spans="1:10" x14ac:dyDescent="0.2">
      <c r="A10" s="21" t="s">
        <v>56</v>
      </c>
      <c r="B10" s="21"/>
      <c r="C10" s="18" t="s">
        <v>55</v>
      </c>
      <c r="E10" s="19">
        <v>2029741607043</v>
      </c>
      <c r="F10" s="20"/>
      <c r="G10" s="19">
        <v>2476039317836</v>
      </c>
      <c r="I10" s="22"/>
      <c r="J10" s="22"/>
    </row>
    <row r="11" spans="1:10" x14ac:dyDescent="0.2">
      <c r="A11" s="21" t="s">
        <v>54</v>
      </c>
      <c r="B11" s="21"/>
      <c r="E11" s="19">
        <v>718491998385</v>
      </c>
      <c r="F11" s="20"/>
      <c r="G11" s="19">
        <v>863203325644</v>
      </c>
      <c r="I11" s="22"/>
      <c r="J11" s="22"/>
    </row>
    <row r="12" spans="1:10" x14ac:dyDescent="0.2">
      <c r="A12" s="21" t="s">
        <v>53</v>
      </c>
      <c r="B12" s="21"/>
      <c r="E12" s="19">
        <v>64659077689</v>
      </c>
      <c r="F12" s="20"/>
      <c r="G12" s="19">
        <v>53142676185</v>
      </c>
      <c r="I12" s="22"/>
      <c r="J12" s="22"/>
    </row>
    <row r="13" spans="1:10" x14ac:dyDescent="0.2">
      <c r="A13" s="21" t="s">
        <v>52</v>
      </c>
      <c r="B13" s="21"/>
      <c r="E13" s="19">
        <v>1344028589</v>
      </c>
      <c r="G13" s="19">
        <v>407943708</v>
      </c>
      <c r="I13" s="22"/>
      <c r="J13" s="22"/>
    </row>
    <row r="14" spans="1:10" x14ac:dyDescent="0.2">
      <c r="A14" s="21" t="s">
        <v>51</v>
      </c>
      <c r="B14" s="21"/>
      <c r="C14" s="18" t="s">
        <v>12</v>
      </c>
      <c r="E14" s="19">
        <v>-6635045</v>
      </c>
      <c r="F14" s="19"/>
      <c r="G14" s="19">
        <v>-1494013</v>
      </c>
      <c r="I14" s="22"/>
      <c r="J14" s="22"/>
    </row>
    <row r="15" spans="1:10" x14ac:dyDescent="0.2">
      <c r="A15" s="24"/>
      <c r="B15" s="24"/>
      <c r="E15" s="25">
        <f>SUM(E9:E14)</f>
        <v>3153565890795</v>
      </c>
      <c r="F15" s="26"/>
      <c r="G15" s="25">
        <v>3799196219471</v>
      </c>
      <c r="H15" s="28"/>
      <c r="I15" s="22"/>
      <c r="J15" s="22"/>
    </row>
    <row r="16" spans="1:10" ht="9" customHeight="1" x14ac:dyDescent="0.2">
      <c r="A16" s="24"/>
      <c r="B16" s="24"/>
      <c r="I16" s="22"/>
      <c r="J16" s="22"/>
    </row>
    <row r="17" spans="1:10" x14ac:dyDescent="0.2">
      <c r="A17" s="17" t="s">
        <v>50</v>
      </c>
      <c r="B17" s="17"/>
      <c r="C17" s="18" t="s">
        <v>49</v>
      </c>
      <c r="E17" s="30">
        <v>893838700786</v>
      </c>
      <c r="F17" s="26"/>
      <c r="G17" s="30">
        <v>320010615787</v>
      </c>
      <c r="I17" s="22"/>
      <c r="J17" s="22"/>
    </row>
    <row r="18" spans="1:10" ht="7.5" customHeight="1" x14ac:dyDescent="0.2">
      <c r="A18" s="24"/>
      <c r="B18" s="24"/>
      <c r="E18" s="19"/>
      <c r="F18" s="20"/>
      <c r="G18" s="19"/>
      <c r="I18" s="22"/>
      <c r="J18" s="22"/>
    </row>
    <row r="19" spans="1:10" x14ac:dyDescent="0.2">
      <c r="A19" s="17" t="s">
        <v>40</v>
      </c>
      <c r="B19" s="17"/>
      <c r="I19" s="22"/>
      <c r="J19" s="22"/>
    </row>
    <row r="20" spans="1:10" x14ac:dyDescent="0.2">
      <c r="A20" s="31" t="s">
        <v>48</v>
      </c>
      <c r="B20" s="31"/>
      <c r="I20" s="22"/>
      <c r="J20" s="22"/>
    </row>
    <row r="21" spans="1:10" x14ac:dyDescent="0.2">
      <c r="A21" s="21" t="s">
        <v>47</v>
      </c>
      <c r="B21" s="21"/>
      <c r="E21" s="19">
        <v>502521887729</v>
      </c>
      <c r="G21" s="19">
        <v>351225165098</v>
      </c>
      <c r="I21" s="22"/>
      <c r="J21" s="22"/>
    </row>
    <row r="22" spans="1:10" x14ac:dyDescent="0.2">
      <c r="A22" s="21" t="s">
        <v>46</v>
      </c>
      <c r="B22" s="21"/>
      <c r="C22" s="18" t="s">
        <v>45</v>
      </c>
      <c r="E22" s="19">
        <v>8955212976</v>
      </c>
      <c r="G22" s="19">
        <v>0</v>
      </c>
      <c r="I22" s="22"/>
      <c r="J22" s="22"/>
    </row>
    <row r="23" spans="1:10" ht="12.75" customHeight="1" x14ac:dyDescent="0.2">
      <c r="A23" s="21" t="s">
        <v>44</v>
      </c>
      <c r="B23" s="21"/>
      <c r="E23" s="19">
        <v>125177168</v>
      </c>
      <c r="G23" s="19">
        <v>24035745</v>
      </c>
      <c r="I23" s="22"/>
      <c r="J23" s="22"/>
    </row>
    <row r="24" spans="1:10" x14ac:dyDescent="0.2">
      <c r="A24" s="21" t="s">
        <v>43</v>
      </c>
      <c r="B24" s="21"/>
      <c r="E24" s="19">
        <v>7470579084</v>
      </c>
      <c r="F24" s="20"/>
      <c r="G24" s="19">
        <v>8745291256</v>
      </c>
      <c r="I24" s="22"/>
      <c r="J24" s="22"/>
    </row>
    <row r="25" spans="1:10" x14ac:dyDescent="0.2">
      <c r="A25" s="32" t="s">
        <v>42</v>
      </c>
      <c r="B25" s="32"/>
      <c r="C25" s="18" t="s">
        <v>12</v>
      </c>
      <c r="E25" s="19">
        <v>-71465591</v>
      </c>
      <c r="G25" s="19">
        <v>0</v>
      </c>
      <c r="I25" s="22"/>
      <c r="J25" s="22"/>
    </row>
    <row r="26" spans="1:10" x14ac:dyDescent="0.2">
      <c r="A26" s="24"/>
      <c r="B26" s="24"/>
      <c r="C26" s="18" t="s">
        <v>41</v>
      </c>
      <c r="E26" s="25">
        <f>SUM(E21:E25)</f>
        <v>519001391366</v>
      </c>
      <c r="F26" s="26"/>
      <c r="G26" s="25">
        <v>359994492099</v>
      </c>
      <c r="I26" s="22"/>
      <c r="J26" s="22"/>
    </row>
    <row r="27" spans="1:10" ht="5.25" customHeight="1" x14ac:dyDescent="0.2">
      <c r="A27" s="24"/>
      <c r="B27" s="24"/>
      <c r="F27" s="20"/>
      <c r="I27" s="22"/>
      <c r="J27" s="22"/>
    </row>
    <row r="28" spans="1:10" x14ac:dyDescent="0.2">
      <c r="A28" s="17" t="s">
        <v>40</v>
      </c>
      <c r="B28" s="17"/>
      <c r="E28" s="19"/>
      <c r="F28" s="20"/>
      <c r="G28" s="19"/>
      <c r="I28" s="22"/>
      <c r="J28" s="22"/>
    </row>
    <row r="29" spans="1:10" x14ac:dyDescent="0.2">
      <c r="A29" s="31" t="s">
        <v>39</v>
      </c>
      <c r="B29" s="31"/>
      <c r="E29" s="19"/>
      <c r="F29" s="20"/>
      <c r="G29" s="19"/>
      <c r="I29" s="22"/>
      <c r="J29" s="22"/>
    </row>
    <row r="30" spans="1:10" x14ac:dyDescent="0.2">
      <c r="A30" s="21" t="s">
        <v>38</v>
      </c>
      <c r="B30" s="21"/>
      <c r="E30" s="19">
        <v>11352006912635</v>
      </c>
      <c r="F30" s="20"/>
      <c r="G30" s="19">
        <v>11494716966765</v>
      </c>
      <c r="I30" s="22"/>
      <c r="J30" s="22"/>
    </row>
    <row r="31" spans="1:10" x14ac:dyDescent="0.2">
      <c r="A31" s="21" t="s">
        <v>6</v>
      </c>
      <c r="B31" s="21"/>
      <c r="E31" s="19">
        <v>192086897334</v>
      </c>
      <c r="F31" s="20"/>
      <c r="G31" s="19">
        <v>184297735893</v>
      </c>
      <c r="I31" s="22"/>
      <c r="J31" s="22"/>
    </row>
    <row r="32" spans="1:10" x14ac:dyDescent="0.2">
      <c r="A32" s="21" t="s">
        <v>37</v>
      </c>
      <c r="B32" s="21"/>
      <c r="E32" s="19">
        <v>185764640301</v>
      </c>
      <c r="F32" s="20"/>
      <c r="G32" s="19">
        <v>199824153129</v>
      </c>
      <c r="I32" s="22"/>
      <c r="J32" s="22"/>
    </row>
    <row r="33" spans="1:10" x14ac:dyDescent="0.2">
      <c r="A33" s="21" t="s">
        <v>36</v>
      </c>
      <c r="B33" s="21"/>
      <c r="E33" s="19">
        <v>0</v>
      </c>
      <c r="F33" s="20"/>
      <c r="G33" s="19">
        <v>40891271</v>
      </c>
      <c r="I33" s="22"/>
      <c r="J33" s="22"/>
    </row>
    <row r="34" spans="1:10" x14ac:dyDescent="0.2">
      <c r="A34" s="21" t="s">
        <v>35</v>
      </c>
      <c r="B34" s="21"/>
      <c r="E34" s="19">
        <v>243720600347</v>
      </c>
      <c r="F34" s="20"/>
      <c r="G34" s="19">
        <v>168084264420</v>
      </c>
      <c r="I34" s="22"/>
      <c r="J34" s="22"/>
    </row>
    <row r="35" spans="1:10" x14ac:dyDescent="0.2">
      <c r="A35" s="21" t="s">
        <v>34</v>
      </c>
      <c r="B35" s="21"/>
      <c r="E35" s="19">
        <v>-12139498692</v>
      </c>
      <c r="F35" s="20"/>
      <c r="G35" s="19">
        <v>-16772691749</v>
      </c>
      <c r="I35" s="22"/>
      <c r="J35" s="22"/>
    </row>
    <row r="36" spans="1:10" x14ac:dyDescent="0.2">
      <c r="A36" s="21" t="s">
        <v>33</v>
      </c>
      <c r="B36" s="21"/>
      <c r="E36" s="19">
        <v>176556481917</v>
      </c>
      <c r="F36" s="20"/>
      <c r="G36" s="19">
        <v>139475803622</v>
      </c>
      <c r="I36" s="22"/>
      <c r="J36" s="22"/>
    </row>
    <row r="37" spans="1:10" x14ac:dyDescent="0.2">
      <c r="A37" s="32" t="s">
        <v>32</v>
      </c>
      <c r="B37" s="32"/>
      <c r="C37" s="18" t="s">
        <v>12</v>
      </c>
      <c r="E37" s="19">
        <v>-310734557184</v>
      </c>
      <c r="F37" s="26"/>
      <c r="G37" s="19">
        <v>-385395449901</v>
      </c>
      <c r="I37" s="22"/>
      <c r="J37" s="22"/>
    </row>
    <row r="38" spans="1:10" x14ac:dyDescent="0.2">
      <c r="A38" s="24"/>
      <c r="B38" s="24"/>
      <c r="C38" s="18" t="s">
        <v>31</v>
      </c>
      <c r="E38" s="25">
        <f>SUM(E30:E37)</f>
        <v>11827261476658</v>
      </c>
      <c r="F38" s="26"/>
      <c r="G38" s="25">
        <v>11784271673450</v>
      </c>
      <c r="I38" s="22"/>
      <c r="J38" s="22"/>
    </row>
    <row r="39" spans="1:10" x14ac:dyDescent="0.2">
      <c r="A39" s="24"/>
      <c r="B39" s="24"/>
      <c r="E39" s="19"/>
      <c r="F39" s="26"/>
      <c r="G39" s="19"/>
      <c r="I39" s="22"/>
      <c r="J39" s="22"/>
    </row>
    <row r="40" spans="1:10" x14ac:dyDescent="0.2">
      <c r="A40" s="33" t="s">
        <v>30</v>
      </c>
      <c r="B40" s="33"/>
      <c r="C40" s="18" t="s">
        <v>29</v>
      </c>
      <c r="E40" s="30">
        <v>550625948999</v>
      </c>
      <c r="F40" s="26"/>
      <c r="G40" s="30">
        <v>426617811795</v>
      </c>
      <c r="I40" s="22"/>
      <c r="J40" s="22"/>
    </row>
    <row r="41" spans="1:10" ht="6.75" customHeight="1" x14ac:dyDescent="0.2">
      <c r="A41" s="24"/>
      <c r="B41" s="24"/>
      <c r="E41" s="19"/>
      <c r="F41" s="26"/>
      <c r="G41" s="19"/>
      <c r="I41" s="22"/>
      <c r="J41" s="22"/>
    </row>
    <row r="42" spans="1:10" x14ac:dyDescent="0.2">
      <c r="A42" s="17" t="s">
        <v>28</v>
      </c>
      <c r="B42" s="17"/>
      <c r="E42" s="19"/>
      <c r="G42" s="19"/>
      <c r="I42" s="22"/>
      <c r="J42" s="22"/>
    </row>
    <row r="43" spans="1:10" x14ac:dyDescent="0.2">
      <c r="A43" s="31" t="s">
        <v>27</v>
      </c>
      <c r="B43" s="31"/>
      <c r="E43" s="19"/>
      <c r="G43" s="19"/>
      <c r="I43" s="22"/>
      <c r="J43" s="22"/>
    </row>
    <row r="44" spans="1:10" x14ac:dyDescent="0.2">
      <c r="A44" s="21" t="s">
        <v>26</v>
      </c>
      <c r="B44" s="21"/>
      <c r="E44" s="19">
        <v>484131770984</v>
      </c>
      <c r="F44" s="20"/>
      <c r="G44" s="19">
        <v>351238867985</v>
      </c>
      <c r="I44" s="22"/>
      <c r="J44" s="22"/>
    </row>
    <row r="45" spans="1:10" x14ac:dyDescent="0.2">
      <c r="A45" s="21" t="s">
        <v>25</v>
      </c>
      <c r="B45" s="21"/>
      <c r="E45" s="19">
        <v>0</v>
      </c>
      <c r="F45" s="20"/>
      <c r="G45" s="19">
        <v>1725207732</v>
      </c>
      <c r="I45" s="22"/>
      <c r="J45" s="22"/>
    </row>
    <row r="46" spans="1:10" x14ac:dyDescent="0.2">
      <c r="A46" s="21" t="s">
        <v>24</v>
      </c>
      <c r="B46" s="21"/>
      <c r="E46" s="19">
        <v>-13411365029</v>
      </c>
      <c r="F46" s="20"/>
      <c r="G46" s="19">
        <v>-11707418762</v>
      </c>
      <c r="I46" s="22"/>
      <c r="J46" s="22"/>
    </row>
    <row r="47" spans="1:10" x14ac:dyDescent="0.2">
      <c r="A47" s="21" t="s">
        <v>23</v>
      </c>
      <c r="B47" s="21"/>
      <c r="E47" s="19">
        <v>8676449654</v>
      </c>
      <c r="F47" s="26"/>
      <c r="G47" s="19">
        <v>8433226461</v>
      </c>
      <c r="I47" s="22"/>
      <c r="J47" s="22"/>
    </row>
    <row r="48" spans="1:10" x14ac:dyDescent="0.2">
      <c r="A48" s="21" t="s">
        <v>22</v>
      </c>
      <c r="B48" s="32"/>
      <c r="C48" s="18" t="s">
        <v>12</v>
      </c>
      <c r="E48" s="19">
        <v>-233532226575</v>
      </c>
      <c r="F48" s="26"/>
      <c r="G48" s="19">
        <v>-195309596202</v>
      </c>
      <c r="I48" s="22"/>
      <c r="J48" s="22"/>
    </row>
    <row r="49" spans="1:10" x14ac:dyDescent="0.2">
      <c r="A49" s="24"/>
      <c r="B49" s="24"/>
      <c r="C49" s="18" t="s">
        <v>21</v>
      </c>
      <c r="E49" s="25">
        <f>SUM(E44:E48)</f>
        <v>245864629034</v>
      </c>
      <c r="F49" s="26"/>
      <c r="G49" s="25">
        <v>154380287214</v>
      </c>
      <c r="I49" s="22"/>
      <c r="J49" s="22"/>
    </row>
    <row r="50" spans="1:10" x14ac:dyDescent="0.2">
      <c r="A50" s="33" t="s">
        <v>20</v>
      </c>
      <c r="B50" s="33"/>
      <c r="E50" s="19"/>
      <c r="F50" s="20"/>
      <c r="G50" s="19"/>
      <c r="I50" s="22"/>
      <c r="J50" s="22"/>
    </row>
    <row r="51" spans="1:10" x14ac:dyDescent="0.2">
      <c r="A51" s="21" t="s">
        <v>19</v>
      </c>
      <c r="B51" s="33"/>
      <c r="E51" s="19">
        <v>232069902626</v>
      </c>
      <c r="F51" s="20"/>
      <c r="G51" s="19">
        <v>231630688124</v>
      </c>
      <c r="I51" s="22"/>
      <c r="J51" s="22"/>
    </row>
    <row r="52" spans="1:10" x14ac:dyDescent="0.2">
      <c r="A52" s="21" t="s">
        <v>18</v>
      </c>
      <c r="B52" s="21"/>
      <c r="E52" s="19">
        <v>290434018730</v>
      </c>
      <c r="G52" s="19">
        <v>394789001356</v>
      </c>
      <c r="I52" s="22"/>
      <c r="J52" s="22"/>
    </row>
    <row r="53" spans="1:10" x14ac:dyDescent="0.2">
      <c r="A53" s="21" t="s">
        <v>17</v>
      </c>
      <c r="B53" s="21"/>
      <c r="E53" s="19">
        <v>4609403</v>
      </c>
      <c r="F53" s="26"/>
      <c r="G53" s="19">
        <v>4475763</v>
      </c>
      <c r="I53" s="22"/>
      <c r="J53" s="22"/>
    </row>
    <row r="54" spans="1:10" x14ac:dyDescent="0.2">
      <c r="A54" s="21" t="s">
        <v>16</v>
      </c>
      <c r="B54" s="21"/>
      <c r="E54" s="19">
        <v>143399369525</v>
      </c>
      <c r="F54" s="26"/>
      <c r="G54" s="19">
        <v>175751457088</v>
      </c>
      <c r="I54" s="22"/>
      <c r="J54" s="22"/>
    </row>
    <row r="55" spans="1:10" x14ac:dyDescent="0.2">
      <c r="A55" s="21" t="s">
        <v>15</v>
      </c>
      <c r="B55" s="21"/>
      <c r="E55" s="19">
        <v>-2882745527</v>
      </c>
      <c r="F55" s="26"/>
      <c r="G55" s="19">
        <v>-7835814695</v>
      </c>
      <c r="I55" s="22"/>
      <c r="J55" s="22"/>
    </row>
    <row r="56" spans="1:10" x14ac:dyDescent="0.2">
      <c r="A56" s="21" t="s">
        <v>14</v>
      </c>
      <c r="B56" s="21"/>
      <c r="E56" s="19">
        <v>3008385248</v>
      </c>
      <c r="F56" s="26"/>
      <c r="G56" s="19">
        <v>3757715306</v>
      </c>
      <c r="I56" s="22"/>
      <c r="J56" s="22"/>
    </row>
    <row r="57" spans="1:10" x14ac:dyDescent="0.2">
      <c r="A57" s="21" t="s">
        <v>13</v>
      </c>
      <c r="B57" s="32"/>
      <c r="C57" s="18" t="s">
        <v>12</v>
      </c>
      <c r="E57" s="19">
        <v>-179971318633</v>
      </c>
      <c r="F57" s="20"/>
      <c r="G57" s="19">
        <v>-211519736225</v>
      </c>
      <c r="I57" s="22"/>
      <c r="J57" s="22"/>
    </row>
    <row r="58" spans="1:10" x14ac:dyDescent="0.2">
      <c r="A58" s="24"/>
      <c r="B58" s="24"/>
      <c r="C58" s="18" t="s">
        <v>11</v>
      </c>
      <c r="D58" s="3"/>
      <c r="E58" s="25">
        <f>SUM(E51:E57)</f>
        <v>486062221372</v>
      </c>
      <c r="F58" s="26"/>
      <c r="G58" s="25">
        <v>586577786717</v>
      </c>
      <c r="I58" s="22"/>
      <c r="J58" s="22"/>
    </row>
    <row r="59" spans="1:10" x14ac:dyDescent="0.2">
      <c r="B59" s="33"/>
      <c r="C59" s="7"/>
      <c r="D59" s="3"/>
      <c r="E59" s="19"/>
      <c r="F59" s="26"/>
      <c r="G59" s="19"/>
      <c r="I59" s="22"/>
      <c r="J59" s="22"/>
    </row>
    <row r="60" spans="1:10" x14ac:dyDescent="0.2">
      <c r="A60" s="33" t="s">
        <v>10</v>
      </c>
      <c r="B60" s="24"/>
      <c r="C60" s="7" t="s">
        <v>9</v>
      </c>
      <c r="D60" s="3"/>
      <c r="E60" s="30">
        <v>97702997904</v>
      </c>
      <c r="F60" s="34"/>
      <c r="G60" s="30">
        <v>102955226376</v>
      </c>
      <c r="I60" s="22"/>
      <c r="J60" s="22"/>
    </row>
    <row r="61" spans="1:10" ht="6.75" customHeight="1" x14ac:dyDescent="0.2">
      <c r="A61" s="24"/>
      <c r="B61" s="24"/>
      <c r="C61" s="7"/>
      <c r="D61" s="3"/>
      <c r="E61" s="19"/>
      <c r="G61" s="19"/>
      <c r="I61" s="22"/>
      <c r="J61" s="22"/>
    </row>
    <row r="62" spans="1:10" ht="12.75" customHeight="1" x14ac:dyDescent="0.2">
      <c r="A62" s="33" t="s">
        <v>8</v>
      </c>
      <c r="B62" s="17"/>
      <c r="C62" s="7" t="s">
        <v>7</v>
      </c>
      <c r="D62" s="3"/>
      <c r="E62" s="30">
        <f>+E63+E64</f>
        <v>112738301492</v>
      </c>
      <c r="F62" s="34"/>
      <c r="G62" s="30">
        <v>107884103548</v>
      </c>
      <c r="I62" s="22"/>
      <c r="J62" s="22"/>
    </row>
    <row r="63" spans="1:10" hidden="1" x14ac:dyDescent="0.2">
      <c r="A63" s="21" t="s">
        <v>6</v>
      </c>
      <c r="B63" s="33"/>
      <c r="E63" s="19">
        <v>69464706807</v>
      </c>
      <c r="F63" s="20"/>
      <c r="G63" s="19">
        <v>105135340407</v>
      </c>
      <c r="I63" s="22"/>
      <c r="J63" s="22"/>
    </row>
    <row r="64" spans="1:10" hidden="1" x14ac:dyDescent="0.2">
      <c r="A64" s="21" t="s">
        <v>5</v>
      </c>
      <c r="B64" s="21"/>
      <c r="E64" s="19">
        <v>43273594685</v>
      </c>
      <c r="G64" s="19">
        <v>2748763141</v>
      </c>
      <c r="I64" s="22"/>
      <c r="J64" s="22"/>
    </row>
    <row r="65" spans="1:10" ht="6.75" customHeight="1" x14ac:dyDescent="0.2">
      <c r="A65" s="24"/>
      <c r="B65" s="24"/>
      <c r="C65" s="7"/>
      <c r="D65" s="3"/>
      <c r="E65" s="19"/>
      <c r="G65" s="19"/>
      <c r="I65" s="22"/>
      <c r="J65" s="22"/>
    </row>
    <row r="66" spans="1:10" ht="13.5" thickBot="1" x14ac:dyDescent="0.25">
      <c r="A66" s="17" t="s">
        <v>4</v>
      </c>
      <c r="B66" s="17"/>
      <c r="C66" s="7"/>
      <c r="D66" s="3"/>
      <c r="E66" s="35">
        <f>+E62+E60+E58+E49+E40+E38+E26+E17+E15</f>
        <v>17886661558406</v>
      </c>
      <c r="F66" s="34"/>
      <c r="G66" s="35">
        <v>17641888216457</v>
      </c>
      <c r="I66" s="22"/>
      <c r="J66" s="22"/>
    </row>
    <row r="67" spans="1:10" ht="6.75" customHeight="1" thickTop="1" x14ac:dyDescent="0.2">
      <c r="C67" s="7"/>
      <c r="D67" s="3"/>
    </row>
    <row r="68" spans="1:10" x14ac:dyDescent="0.2">
      <c r="C68" s="7"/>
      <c r="D68" s="3"/>
    </row>
    <row r="69" spans="1:10" x14ac:dyDescent="0.2">
      <c r="A69" s="130" t="s">
        <v>3</v>
      </c>
      <c r="B69" s="130"/>
      <c r="C69" s="130"/>
      <c r="D69" s="130"/>
      <c r="E69" s="130"/>
      <c r="F69" s="130"/>
      <c r="G69" s="130"/>
    </row>
    <row r="70" spans="1:10" x14ac:dyDescent="0.2">
      <c r="C70" s="7"/>
      <c r="D70" s="3"/>
      <c r="E70" s="19"/>
      <c r="F70" s="3"/>
    </row>
    <row r="71" spans="1:10" x14ac:dyDescent="0.2">
      <c r="C71" s="7"/>
      <c r="D71" s="3"/>
      <c r="E71" s="19"/>
      <c r="F71" s="3"/>
    </row>
    <row r="72" spans="1:10" x14ac:dyDescent="0.2">
      <c r="A72" s="134" t="s">
        <v>2</v>
      </c>
      <c r="B72" s="134"/>
      <c r="C72" s="134"/>
      <c r="D72" s="134"/>
      <c r="E72" s="134"/>
      <c r="F72" s="134"/>
      <c r="G72" s="134"/>
    </row>
    <row r="73" spans="1:10" x14ac:dyDescent="0.2">
      <c r="C73" s="7"/>
      <c r="D73" s="3"/>
      <c r="E73" s="19"/>
      <c r="F73" s="3"/>
    </row>
    <row r="74" spans="1:10" x14ac:dyDescent="0.2">
      <c r="C74" s="7"/>
      <c r="D74" s="3"/>
      <c r="E74" s="19"/>
      <c r="F74" s="3"/>
    </row>
    <row r="75" spans="1:10" ht="13.5" x14ac:dyDescent="0.2">
      <c r="A75" s="129" t="s">
        <v>1</v>
      </c>
      <c r="B75" s="129"/>
      <c r="C75" s="129"/>
      <c r="D75" s="129"/>
      <c r="E75" s="129"/>
      <c r="F75" s="129"/>
      <c r="G75" s="129"/>
    </row>
    <row r="76" spans="1:10" ht="13.5" x14ac:dyDescent="0.2">
      <c r="A76" s="129" t="s">
        <v>0</v>
      </c>
      <c r="B76" s="129"/>
      <c r="C76" s="129"/>
      <c r="D76" s="129"/>
      <c r="E76" s="129"/>
      <c r="F76" s="129"/>
      <c r="G76" s="129"/>
    </row>
  </sheetData>
  <sheetProtection selectLockedCells="1" selectUnlockedCells="1"/>
  <mergeCells count="9">
    <mergeCell ref="A76:G76"/>
    <mergeCell ref="A69:G69"/>
    <mergeCell ref="A75:G75"/>
    <mergeCell ref="A1:G1"/>
    <mergeCell ref="A2:G2"/>
    <mergeCell ref="A4:G4"/>
    <mergeCell ref="A5:G5"/>
    <mergeCell ref="A3:G3"/>
    <mergeCell ref="A72:G72"/>
  </mergeCells>
  <pageMargins left="1.1811023622047245" right="0.19685039370078741" top="1.1811023622047245" bottom="0.59055118110236227" header="0.39370078740157483" footer="0.39370078740157483"/>
  <pageSetup paperSize="9" scale="81" firstPageNumber="0" orientation="portrait" r:id="rId1"/>
  <headerFooter scaleWithDoc="0" alignWithMargins="0">
    <oddHeader xml:space="preserve">&amp;L&amp;G&amp;C
</oddHeader>
    <oddFooter>&amp;R&amp;"Times New Roman,Normal"&amp;12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8B204-FEA4-44E8-942C-4ECD05E41FD7}">
  <dimension ref="A1:I65"/>
  <sheetViews>
    <sheetView showGridLines="0" zoomScaleNormal="100" workbookViewId="0">
      <selection sqref="A1:G1"/>
    </sheetView>
  </sheetViews>
  <sheetFormatPr baseColWidth="10" defaultColWidth="9.140625" defaultRowHeight="12.75" x14ac:dyDescent="0.2"/>
  <cols>
    <col min="1" max="1" width="46" style="3" customWidth="1"/>
    <col min="2" max="2" width="1.42578125" style="3" customWidth="1"/>
    <col min="3" max="3" width="6" style="7" bestFit="1" customWidth="1"/>
    <col min="4" max="4" width="2.5703125" style="6" customWidth="1"/>
    <col min="5" max="5" width="18.140625" style="29" bestFit="1" customWidth="1"/>
    <col min="6" max="6" width="0.28515625" style="29" customWidth="1"/>
    <col min="7" max="7" width="18.5703125" style="29" customWidth="1"/>
    <col min="8" max="8" width="17.5703125" style="3" bestFit="1" customWidth="1"/>
    <col min="9" max="16384" width="9.140625" style="3"/>
  </cols>
  <sheetData>
    <row r="1" spans="1:8" x14ac:dyDescent="0.2">
      <c r="A1" s="131" t="str">
        <f>+'Balance general - Activo'!A1:G1</f>
        <v>BANCO REGIONAL S.A.E.C.A.</v>
      </c>
      <c r="B1" s="131"/>
      <c r="C1" s="131"/>
      <c r="D1" s="131"/>
      <c r="E1" s="131"/>
      <c r="F1" s="131"/>
      <c r="G1" s="131"/>
    </row>
    <row r="2" spans="1:8" x14ac:dyDescent="0.2">
      <c r="A2" s="131" t="str">
        <f>+'Balance general - Activo'!A2:G2</f>
        <v>ESTADO DE SITUACIÓN PATRIMONIAL AL 30 DE SEPTIEMBRE DE 2022</v>
      </c>
      <c r="B2" s="131"/>
      <c r="C2" s="131"/>
      <c r="D2" s="131"/>
      <c r="E2" s="131"/>
      <c r="F2" s="131"/>
      <c r="G2" s="131"/>
    </row>
    <row r="3" spans="1:8" x14ac:dyDescent="0.2">
      <c r="A3" s="133" t="str">
        <f>'Balance general - Activo'!A3:G3</f>
        <v>PREVIO AL DICTAMEN DE AUDITORIA EXTERNA</v>
      </c>
      <c r="B3" s="133"/>
      <c r="C3" s="133"/>
      <c r="D3" s="133"/>
      <c r="E3" s="133"/>
      <c r="F3" s="133"/>
      <c r="G3" s="133"/>
    </row>
    <row r="4" spans="1:8" x14ac:dyDescent="0.2">
      <c r="A4" s="136" t="str">
        <f>+'Balance general - Activo'!A4:G4</f>
        <v>Presentado en forma comparativa con el ejercicio finalizado al 31 de diciembre de 2021</v>
      </c>
      <c r="B4" s="136"/>
      <c r="C4" s="136"/>
      <c r="D4" s="136"/>
      <c r="E4" s="136"/>
      <c r="F4" s="136"/>
      <c r="G4" s="136"/>
    </row>
    <row r="5" spans="1:8" x14ac:dyDescent="0.2">
      <c r="A5" s="136" t="str">
        <f>+'Balance general - Activo'!A5:G5</f>
        <v>(Expresado en Guaraníes)</v>
      </c>
      <c r="B5" s="136"/>
      <c r="C5" s="136"/>
      <c r="D5" s="136"/>
      <c r="E5" s="136"/>
      <c r="F5" s="136"/>
      <c r="G5" s="136"/>
    </row>
    <row r="6" spans="1:8" x14ac:dyDescent="0.2">
      <c r="A6" s="6"/>
      <c r="B6" s="6"/>
      <c r="E6" s="8"/>
      <c r="F6" s="8"/>
      <c r="G6" s="8"/>
    </row>
    <row r="7" spans="1:8" ht="17.25" x14ac:dyDescent="0.35">
      <c r="A7" s="10" t="s">
        <v>105</v>
      </c>
      <c r="B7" s="11"/>
      <c r="C7" s="12" t="s">
        <v>59</v>
      </c>
      <c r="D7" s="104"/>
      <c r="E7" s="13">
        <f>+'Balance general - Activo'!E7</f>
        <v>44834</v>
      </c>
      <c r="F7" s="14"/>
      <c r="G7" s="13">
        <v>44561</v>
      </c>
    </row>
    <row r="8" spans="1:8" x14ac:dyDescent="0.2">
      <c r="A8" s="17" t="s">
        <v>98</v>
      </c>
      <c r="B8" s="17"/>
    </row>
    <row r="9" spans="1:8" x14ac:dyDescent="0.2">
      <c r="A9" s="31" t="s">
        <v>104</v>
      </c>
      <c r="B9" s="31"/>
    </row>
    <row r="10" spans="1:8" hidden="1" x14ac:dyDescent="0.2">
      <c r="A10" s="21" t="s">
        <v>56</v>
      </c>
      <c r="B10" s="31"/>
      <c r="E10" s="29">
        <v>0</v>
      </c>
      <c r="G10" s="105">
        <v>0</v>
      </c>
      <c r="H10" s="22"/>
    </row>
    <row r="11" spans="1:8" x14ac:dyDescent="0.2">
      <c r="A11" s="21" t="s">
        <v>103</v>
      </c>
      <c r="B11" s="24"/>
      <c r="C11" s="7" t="s">
        <v>94</v>
      </c>
      <c r="E11" s="19">
        <v>716119570601</v>
      </c>
      <c r="G11" s="66">
        <v>541267922539</v>
      </c>
      <c r="H11" s="22"/>
    </row>
    <row r="12" spans="1:8" x14ac:dyDescent="0.2">
      <c r="A12" s="21" t="s">
        <v>102</v>
      </c>
      <c r="B12" s="24"/>
      <c r="E12" s="19">
        <v>185670111010</v>
      </c>
      <c r="G12" s="66">
        <v>192849050646</v>
      </c>
      <c r="H12" s="22"/>
    </row>
    <row r="13" spans="1:8" x14ac:dyDescent="0.2">
      <c r="A13" s="21" t="s">
        <v>101</v>
      </c>
      <c r="B13" s="24"/>
      <c r="E13" s="19">
        <v>3070606058946</v>
      </c>
      <c r="G13" s="66">
        <v>2773855509287</v>
      </c>
      <c r="H13" s="22"/>
    </row>
    <row r="14" spans="1:8" x14ac:dyDescent="0.2">
      <c r="A14" s="21" t="s">
        <v>100</v>
      </c>
      <c r="B14" s="24"/>
      <c r="E14" s="19">
        <v>35610142503</v>
      </c>
      <c r="G14" s="66">
        <v>91374674723</v>
      </c>
      <c r="H14" s="22"/>
    </row>
    <row r="15" spans="1:8" x14ac:dyDescent="0.2">
      <c r="A15" s="21" t="s">
        <v>46</v>
      </c>
      <c r="B15" s="24"/>
      <c r="E15" s="19">
        <v>9020970592</v>
      </c>
      <c r="G15" s="66">
        <v>0</v>
      </c>
      <c r="H15" s="22"/>
    </row>
    <row r="16" spans="1:8" x14ac:dyDescent="0.2">
      <c r="A16" s="21" t="s">
        <v>99</v>
      </c>
      <c r="B16" s="24"/>
      <c r="E16" s="19">
        <v>31453281959</v>
      </c>
      <c r="G16" s="66">
        <v>25399299896</v>
      </c>
      <c r="H16" s="22"/>
    </row>
    <row r="17" spans="1:8" x14ac:dyDescent="0.2">
      <c r="A17" s="24"/>
      <c r="B17" s="24"/>
      <c r="C17" s="6" t="s">
        <v>89</v>
      </c>
      <c r="E17" s="25">
        <f>SUM(E10:E16)</f>
        <v>4048480135611</v>
      </c>
      <c r="F17" s="106"/>
      <c r="G17" s="25">
        <v>3624746457091</v>
      </c>
      <c r="H17" s="22"/>
    </row>
    <row r="18" spans="1:8" x14ac:dyDescent="0.2">
      <c r="H18" s="22"/>
    </row>
    <row r="19" spans="1:8" x14ac:dyDescent="0.2">
      <c r="A19" s="17" t="s">
        <v>98</v>
      </c>
      <c r="B19" s="17"/>
      <c r="H19" s="22"/>
    </row>
    <row r="20" spans="1:8" x14ac:dyDescent="0.2">
      <c r="A20" s="31" t="s">
        <v>97</v>
      </c>
      <c r="B20" s="31"/>
      <c r="H20" s="22"/>
    </row>
    <row r="21" spans="1:8" x14ac:dyDescent="0.2">
      <c r="A21" s="21" t="s">
        <v>96</v>
      </c>
      <c r="B21" s="24"/>
      <c r="C21" s="7" t="s">
        <v>94</v>
      </c>
      <c r="E21" s="19">
        <v>9728945193558</v>
      </c>
      <c r="G21" s="66">
        <v>10221315923471</v>
      </c>
      <c r="H21" s="22"/>
    </row>
    <row r="22" spans="1:8" x14ac:dyDescent="0.2">
      <c r="A22" s="21" t="s">
        <v>95</v>
      </c>
      <c r="B22" s="24"/>
      <c r="C22" s="7" t="s">
        <v>94</v>
      </c>
      <c r="E22" s="19">
        <v>1628553475024</v>
      </c>
      <c r="G22" s="66">
        <v>1461841286544</v>
      </c>
      <c r="H22" s="22"/>
    </row>
    <row r="23" spans="1:8" x14ac:dyDescent="0.2">
      <c r="A23" s="21" t="s">
        <v>93</v>
      </c>
      <c r="B23" s="24"/>
      <c r="E23" s="19">
        <v>106880196157</v>
      </c>
      <c r="G23" s="66">
        <v>15961640213</v>
      </c>
      <c r="H23" s="22"/>
    </row>
    <row r="24" spans="1:8" x14ac:dyDescent="0.2">
      <c r="A24" s="21" t="s">
        <v>92</v>
      </c>
      <c r="B24" s="24"/>
      <c r="C24" s="7" t="s">
        <v>91</v>
      </c>
      <c r="E24" s="19">
        <v>628509895700</v>
      </c>
      <c r="G24" s="66">
        <v>610287567700</v>
      </c>
      <c r="H24" s="22"/>
    </row>
    <row r="25" spans="1:8" x14ac:dyDescent="0.2">
      <c r="A25" s="21" t="s">
        <v>36</v>
      </c>
      <c r="B25" s="24"/>
      <c r="E25" s="19">
        <v>0</v>
      </c>
      <c r="G25" s="66">
        <v>191222621</v>
      </c>
      <c r="H25" s="22"/>
    </row>
    <row r="26" spans="1:8" x14ac:dyDescent="0.2">
      <c r="A26" s="21" t="s">
        <v>90</v>
      </c>
      <c r="B26" s="24"/>
      <c r="E26" s="19">
        <v>61176778844</v>
      </c>
      <c r="G26" s="66">
        <v>66016286224</v>
      </c>
      <c r="H26" s="22"/>
    </row>
    <row r="27" spans="1:8" x14ac:dyDescent="0.2">
      <c r="A27" s="24"/>
      <c r="B27" s="24"/>
      <c r="C27" s="6" t="s">
        <v>89</v>
      </c>
      <c r="E27" s="25">
        <f>SUM(E21:E26)</f>
        <v>12154065539283</v>
      </c>
      <c r="F27" s="106"/>
      <c r="G27" s="25">
        <v>12375613926773</v>
      </c>
      <c r="H27" s="22"/>
    </row>
    <row r="28" spans="1:8" x14ac:dyDescent="0.2">
      <c r="A28" s="24"/>
      <c r="B28" s="24"/>
      <c r="H28" s="22"/>
    </row>
    <row r="29" spans="1:8" x14ac:dyDescent="0.2">
      <c r="A29" s="17" t="s">
        <v>88</v>
      </c>
      <c r="B29" s="24"/>
      <c r="D29" s="3"/>
      <c r="E29" s="3"/>
      <c r="F29" s="3"/>
      <c r="G29" s="3"/>
      <c r="H29" s="22"/>
    </row>
    <row r="30" spans="1:8" x14ac:dyDescent="0.2">
      <c r="A30" s="21" t="s">
        <v>87</v>
      </c>
      <c r="B30" s="24"/>
      <c r="E30" s="19">
        <v>11186457231</v>
      </c>
      <c r="F30" s="106"/>
      <c r="G30" s="66">
        <v>11175820242</v>
      </c>
      <c r="H30" s="22"/>
    </row>
    <row r="31" spans="1:8" x14ac:dyDescent="0.2">
      <c r="A31" s="21" t="s">
        <v>86</v>
      </c>
      <c r="B31" s="24"/>
      <c r="E31" s="19">
        <v>93990891</v>
      </c>
      <c r="F31" s="106"/>
      <c r="G31" s="66">
        <v>5737018587</v>
      </c>
      <c r="H31" s="22"/>
    </row>
    <row r="32" spans="1:8" x14ac:dyDescent="0.2">
      <c r="A32" s="21" t="s">
        <v>85</v>
      </c>
      <c r="B32" s="24"/>
      <c r="E32" s="19">
        <v>773285457</v>
      </c>
      <c r="F32" s="106"/>
      <c r="G32" s="66">
        <v>809439380</v>
      </c>
      <c r="H32" s="22"/>
    </row>
    <row r="33" spans="1:8" x14ac:dyDescent="0.2">
      <c r="A33" s="21" t="s">
        <v>84</v>
      </c>
      <c r="B33" s="24"/>
      <c r="E33" s="19">
        <v>41219723614</v>
      </c>
      <c r="F33" s="106"/>
      <c r="G33" s="66">
        <v>36536755254</v>
      </c>
      <c r="H33" s="22"/>
    </row>
    <row r="34" spans="1:8" x14ac:dyDescent="0.2">
      <c r="A34" s="17"/>
      <c r="B34" s="24"/>
      <c r="C34" s="7" t="s">
        <v>83</v>
      </c>
      <c r="E34" s="25">
        <f>SUM(E30:E33)</f>
        <v>53273457193</v>
      </c>
      <c r="F34" s="106"/>
      <c r="G34" s="25">
        <v>54259033463</v>
      </c>
      <c r="H34" s="22"/>
    </row>
    <row r="35" spans="1:8" x14ac:dyDescent="0.2">
      <c r="A35" s="24"/>
      <c r="B35" s="24"/>
      <c r="H35" s="22"/>
    </row>
    <row r="36" spans="1:8" x14ac:dyDescent="0.2">
      <c r="A36" s="17" t="s">
        <v>82</v>
      </c>
      <c r="B36" s="17"/>
      <c r="D36" s="15"/>
      <c r="E36" s="30">
        <v>29558910258</v>
      </c>
      <c r="F36" s="106"/>
      <c r="G36" s="30">
        <v>23728007949</v>
      </c>
      <c r="H36" s="22"/>
    </row>
    <row r="37" spans="1:8" x14ac:dyDescent="0.2">
      <c r="A37" s="17"/>
      <c r="B37" s="17"/>
      <c r="D37" s="15"/>
      <c r="E37" s="19"/>
      <c r="H37" s="22"/>
    </row>
    <row r="38" spans="1:8" ht="13.5" thickBot="1" x14ac:dyDescent="0.25">
      <c r="A38" s="17" t="s">
        <v>81</v>
      </c>
      <c r="B38" s="17"/>
      <c r="E38" s="35">
        <f>+E36+E34+E27+E17</f>
        <v>16285378042345</v>
      </c>
      <c r="F38" s="106"/>
      <c r="G38" s="35">
        <v>16078347425276</v>
      </c>
      <c r="H38" s="22"/>
    </row>
    <row r="39" spans="1:8" ht="13.5" thickTop="1" x14ac:dyDescent="0.2">
      <c r="A39" s="24"/>
      <c r="B39" s="24"/>
      <c r="H39" s="22"/>
    </row>
    <row r="40" spans="1:8" x14ac:dyDescent="0.2">
      <c r="A40" s="33" t="s">
        <v>80</v>
      </c>
      <c r="B40" s="33"/>
      <c r="H40" s="22"/>
    </row>
    <row r="41" spans="1:8" x14ac:dyDescent="0.2">
      <c r="A41" s="32" t="s">
        <v>79</v>
      </c>
      <c r="C41" s="7" t="s">
        <v>78</v>
      </c>
      <c r="E41" s="19">
        <v>1084664800000</v>
      </c>
      <c r="G41" s="66">
        <v>1081242800000</v>
      </c>
      <c r="H41" s="22"/>
    </row>
    <row r="42" spans="1:8" x14ac:dyDescent="0.2">
      <c r="A42" s="21" t="s">
        <v>77</v>
      </c>
      <c r="B42" s="24"/>
      <c r="E42" s="19">
        <v>60000</v>
      </c>
      <c r="G42" s="66">
        <v>60000</v>
      </c>
      <c r="H42" s="22"/>
    </row>
    <row r="43" spans="1:8" x14ac:dyDescent="0.2">
      <c r="A43" s="21" t="s">
        <v>76</v>
      </c>
      <c r="B43" s="24"/>
      <c r="E43" s="19">
        <v>45626908534</v>
      </c>
      <c r="G43" s="66">
        <v>45626908534</v>
      </c>
      <c r="H43" s="22"/>
    </row>
    <row r="44" spans="1:8" x14ac:dyDescent="0.2">
      <c r="A44" s="21" t="s">
        <v>75</v>
      </c>
      <c r="B44" s="24"/>
      <c r="E44" s="19">
        <v>433249022647</v>
      </c>
      <c r="G44" s="66">
        <v>432392983652</v>
      </c>
      <c r="H44" s="22"/>
    </row>
    <row r="45" spans="1:8" x14ac:dyDescent="0.2">
      <c r="A45" s="32" t="s">
        <v>73</v>
      </c>
      <c r="E45" s="19">
        <v>37742724880</v>
      </c>
      <c r="G45" s="66">
        <v>4278038995</v>
      </c>
      <c r="H45" s="22"/>
    </row>
    <row r="46" spans="1:8" x14ac:dyDescent="0.2">
      <c r="A46" s="17" t="s">
        <v>72</v>
      </c>
      <c r="B46" s="17"/>
      <c r="E46" s="25">
        <f>SUM(E41:E45)</f>
        <v>1601283516061</v>
      </c>
      <c r="F46" s="106"/>
      <c r="G46" s="25">
        <v>1563540791181</v>
      </c>
      <c r="H46" s="22"/>
    </row>
    <row r="47" spans="1:8" x14ac:dyDescent="0.2">
      <c r="A47" s="107"/>
      <c r="B47" s="107"/>
      <c r="H47" s="22"/>
    </row>
    <row r="48" spans="1:8" ht="13.5" thickBot="1" x14ac:dyDescent="0.25">
      <c r="A48" s="17" t="s">
        <v>71</v>
      </c>
      <c r="B48" s="17"/>
      <c r="E48" s="35">
        <f>+E46+E38</f>
        <v>17886661558406</v>
      </c>
      <c r="F48" s="106"/>
      <c r="G48" s="35">
        <v>17641888216457</v>
      </c>
      <c r="H48" s="22"/>
    </row>
    <row r="49" spans="1:9" s="2" customFormat="1" ht="13.5" thickTop="1" x14ac:dyDescent="0.2">
      <c r="A49" s="3"/>
      <c r="B49" s="3"/>
      <c r="C49" s="7"/>
      <c r="D49" s="6"/>
      <c r="E49" s="29"/>
      <c r="F49" s="29"/>
      <c r="G49" s="29"/>
      <c r="H49" s="22"/>
      <c r="I49" s="3"/>
    </row>
    <row r="50" spans="1:9" s="2" customFormat="1" x14ac:dyDescent="0.2">
      <c r="A50" s="108" t="s">
        <v>70</v>
      </c>
      <c r="B50" s="109"/>
      <c r="C50" s="110"/>
      <c r="D50" s="111"/>
      <c r="E50" s="112"/>
      <c r="F50" s="112"/>
      <c r="G50" s="113"/>
      <c r="H50" s="22"/>
      <c r="I50" s="3"/>
    </row>
    <row r="51" spans="1:9" s="2" customFormat="1" ht="13.5" thickBot="1" x14ac:dyDescent="0.25">
      <c r="A51" s="114" t="s">
        <v>69</v>
      </c>
      <c r="B51" s="96"/>
      <c r="C51" s="7" t="s">
        <v>67</v>
      </c>
      <c r="D51" s="6"/>
      <c r="E51" s="115">
        <v>1401626510422</v>
      </c>
      <c r="F51" s="3"/>
      <c r="G51" s="116">
        <v>1516002869874</v>
      </c>
      <c r="H51" s="22"/>
      <c r="I51" s="3"/>
    </row>
    <row r="52" spans="1:9" s="2" customFormat="1" ht="13.5" thickTop="1" x14ac:dyDescent="0.2">
      <c r="A52" s="117"/>
      <c r="B52" s="96"/>
      <c r="C52" s="7"/>
      <c r="D52" s="6"/>
      <c r="E52" s="23"/>
      <c r="F52" s="3"/>
      <c r="G52" s="118"/>
      <c r="H52" s="22"/>
      <c r="I52" s="3"/>
    </row>
    <row r="53" spans="1:9" s="2" customFormat="1" ht="13.5" thickBot="1" x14ac:dyDescent="0.25">
      <c r="A53" s="117" t="s">
        <v>68</v>
      </c>
      <c r="B53" s="96"/>
      <c r="C53" s="7" t="s">
        <v>67</v>
      </c>
      <c r="D53" s="6"/>
      <c r="E53" s="119">
        <v>18555566342555</v>
      </c>
      <c r="F53" s="3"/>
      <c r="G53" s="120">
        <v>19227752742616</v>
      </c>
      <c r="H53" s="22"/>
      <c r="I53" s="3"/>
    </row>
    <row r="54" spans="1:9" s="2" customFormat="1" ht="13.5" thickTop="1" x14ac:dyDescent="0.2">
      <c r="A54" s="121"/>
      <c r="B54" s="122"/>
      <c r="C54" s="123"/>
      <c r="D54" s="124"/>
      <c r="E54" s="125"/>
      <c r="F54" s="125"/>
      <c r="G54" s="126"/>
      <c r="H54" s="3"/>
      <c r="I54" s="3"/>
    </row>
    <row r="55" spans="1:9" s="2" customFormat="1" x14ac:dyDescent="0.2">
      <c r="A55" s="127"/>
      <c r="B55" s="127"/>
      <c r="C55" s="110"/>
      <c r="D55" s="111"/>
      <c r="E55" s="112"/>
      <c r="F55" s="112"/>
      <c r="G55" s="112"/>
      <c r="H55" s="3"/>
      <c r="I55" s="3"/>
    </row>
    <row r="56" spans="1:9" s="2" customFormat="1" x14ac:dyDescent="0.2">
      <c r="A56" s="130" t="s">
        <v>3</v>
      </c>
      <c r="B56" s="130"/>
      <c r="C56" s="130"/>
      <c r="D56" s="130"/>
      <c r="E56" s="130"/>
      <c r="F56" s="130"/>
      <c r="G56" s="130"/>
      <c r="H56" s="3"/>
      <c r="I56" s="3"/>
    </row>
    <row r="57" spans="1:9" s="2" customFormat="1" x14ac:dyDescent="0.2">
      <c r="A57" s="3"/>
      <c r="B57" s="3"/>
      <c r="C57" s="7"/>
      <c r="D57" s="6"/>
      <c r="E57" s="29"/>
      <c r="F57" s="29"/>
      <c r="G57" s="29"/>
      <c r="H57" s="3"/>
      <c r="I57" s="3"/>
    </row>
    <row r="58" spans="1:9" s="2" customFormat="1" x14ac:dyDescent="0.2">
      <c r="A58" s="3"/>
      <c r="B58" s="3"/>
      <c r="C58" s="7"/>
      <c r="D58" s="6"/>
      <c r="E58" s="29"/>
      <c r="F58" s="29"/>
      <c r="G58" s="29"/>
      <c r="H58" s="3"/>
      <c r="I58" s="3"/>
    </row>
    <row r="59" spans="1:9" s="2" customFormat="1" x14ac:dyDescent="0.2">
      <c r="A59" s="134" t="s">
        <v>2</v>
      </c>
      <c r="B59" s="134"/>
      <c r="C59" s="134"/>
      <c r="D59" s="134"/>
      <c r="E59" s="134"/>
      <c r="F59" s="134"/>
      <c r="G59" s="134"/>
      <c r="H59" s="3"/>
      <c r="I59" s="3"/>
    </row>
    <row r="60" spans="1:9" s="2" customFormat="1" x14ac:dyDescent="0.2">
      <c r="A60" s="3"/>
      <c r="B60" s="3"/>
      <c r="C60" s="7"/>
      <c r="D60" s="6"/>
      <c r="E60" s="29"/>
      <c r="F60" s="29"/>
      <c r="G60" s="29"/>
      <c r="H60" s="3"/>
      <c r="I60" s="3"/>
    </row>
    <row r="61" spans="1:9" s="2" customFormat="1" x14ac:dyDescent="0.2">
      <c r="A61" s="3"/>
      <c r="B61" s="3"/>
      <c r="C61" s="7"/>
      <c r="D61" s="6"/>
      <c r="E61" s="29"/>
      <c r="F61" s="29"/>
      <c r="G61" s="29"/>
      <c r="H61" s="3"/>
      <c r="I61" s="3"/>
    </row>
    <row r="62" spans="1:9" s="2" customFormat="1" ht="13.5" x14ac:dyDescent="0.2">
      <c r="A62" s="128" t="s">
        <v>66</v>
      </c>
      <c r="B62" s="128"/>
      <c r="C62" s="128"/>
      <c r="D62" s="128"/>
      <c r="E62" s="128"/>
      <c r="F62" s="128"/>
      <c r="G62" s="128"/>
      <c r="H62" s="3"/>
      <c r="I62" s="3"/>
    </row>
    <row r="63" spans="1:9" s="2" customFormat="1" ht="13.5" x14ac:dyDescent="0.2">
      <c r="A63" s="128" t="s">
        <v>65</v>
      </c>
      <c r="B63" s="128"/>
      <c r="C63" s="128"/>
      <c r="D63" s="128"/>
      <c r="E63" s="128"/>
      <c r="F63" s="128"/>
      <c r="G63" s="128"/>
      <c r="H63" s="3"/>
      <c r="I63" s="3"/>
    </row>
    <row r="64" spans="1:9" s="2" customFormat="1" x14ac:dyDescent="0.2">
      <c r="A64" s="135"/>
      <c r="B64" s="135"/>
      <c r="C64" s="135"/>
      <c r="D64" s="135"/>
      <c r="E64" s="135"/>
      <c r="F64" s="135"/>
      <c r="G64" s="135"/>
      <c r="H64" s="3"/>
      <c r="I64" s="3"/>
    </row>
    <row r="65" spans="1:9" s="2" customFormat="1" x14ac:dyDescent="0.2">
      <c r="A65" s="65"/>
      <c r="B65" s="65"/>
      <c r="C65" s="64"/>
      <c r="D65" s="1"/>
      <c r="E65" s="19"/>
      <c r="F65" s="20"/>
      <c r="G65" s="19"/>
      <c r="H65" s="3"/>
      <c r="I65" s="3"/>
    </row>
  </sheetData>
  <sheetProtection selectLockedCells="1" selectUnlockedCells="1"/>
  <mergeCells count="8">
    <mergeCell ref="A64:G64"/>
    <mergeCell ref="A1:G1"/>
    <mergeCell ref="A2:G2"/>
    <mergeCell ref="A4:G4"/>
    <mergeCell ref="A5:G5"/>
    <mergeCell ref="A56:G56"/>
    <mergeCell ref="A3:G3"/>
    <mergeCell ref="A59:G59"/>
  </mergeCells>
  <pageMargins left="1.1811023622047245" right="0.19685039370078741" top="1.1811023622047245" bottom="0.59055118110236227" header="0.39370078740157483" footer="0.39370078740157483"/>
  <pageSetup paperSize="9" scale="85" firstPageNumber="0" orientation="portrait" r:id="rId1"/>
  <headerFooter alignWithMargins="0">
    <oddFooter>&amp;R&amp;"Times New Roman,Normal"&amp;12 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273DE-ECC6-4A85-B301-3A856B8719FB}">
  <dimension ref="A1:M74"/>
  <sheetViews>
    <sheetView showGridLines="0" zoomScaleNormal="100" workbookViewId="0">
      <selection sqref="A1:F1"/>
    </sheetView>
  </sheetViews>
  <sheetFormatPr baseColWidth="10" defaultColWidth="9.140625" defaultRowHeight="12.75" x14ac:dyDescent="0.2"/>
  <cols>
    <col min="1" max="1" width="58.7109375" style="3" customWidth="1"/>
    <col min="2" max="2" width="6.5703125" style="18" customWidth="1"/>
    <col min="3" max="3" width="2.5703125" style="5" customWidth="1"/>
    <col min="4" max="4" width="17" style="96" customWidth="1"/>
    <col min="5" max="5" width="3" style="3" customWidth="1"/>
    <col min="6" max="6" width="17.85546875" style="96" bestFit="1" customWidth="1"/>
    <col min="7" max="7" width="3.28515625" style="3" customWidth="1"/>
    <col min="8" max="8" width="15.5703125" style="3" bestFit="1" customWidth="1"/>
    <col min="9" max="9" width="17" style="3" bestFit="1" customWidth="1"/>
    <col min="10" max="10" width="11.7109375" style="3" bestFit="1" customWidth="1"/>
    <col min="11" max="16384" width="9.140625" style="3"/>
  </cols>
  <sheetData>
    <row r="1" spans="1:13" x14ac:dyDescent="0.2">
      <c r="A1" s="131" t="str">
        <f>'Balance general - Activo'!A1:G1</f>
        <v>BANCO REGIONAL S.A.E.C.A.</v>
      </c>
      <c r="B1" s="131"/>
      <c r="C1" s="131"/>
      <c r="D1" s="131"/>
      <c r="E1" s="131"/>
      <c r="F1" s="131"/>
    </row>
    <row r="2" spans="1:13" x14ac:dyDescent="0.2">
      <c r="A2" s="131" t="s">
        <v>151</v>
      </c>
      <c r="B2" s="131"/>
      <c r="C2" s="131"/>
      <c r="D2" s="131"/>
      <c r="E2" s="131"/>
      <c r="F2" s="131"/>
      <c r="H2" s="89"/>
    </row>
    <row r="3" spans="1:13" x14ac:dyDescent="0.2">
      <c r="A3" s="134" t="str">
        <f>'Balance general - Pasivo'!A3:G3</f>
        <v>PREVIO AL DICTAMEN DE AUDITORIA EXTERNA</v>
      </c>
      <c r="B3" s="134"/>
      <c r="C3" s="134"/>
      <c r="D3" s="134"/>
      <c r="E3" s="134"/>
      <c r="F3" s="134"/>
    </row>
    <row r="4" spans="1:13" x14ac:dyDescent="0.2">
      <c r="A4" s="130" t="s">
        <v>150</v>
      </c>
      <c r="B4" s="130"/>
      <c r="C4" s="130"/>
      <c r="D4" s="130"/>
      <c r="E4" s="130"/>
      <c r="F4" s="130"/>
      <c r="H4" s="90"/>
    </row>
    <row r="5" spans="1:13" x14ac:dyDescent="0.2">
      <c r="A5" s="132" t="str">
        <f>+'Balance general - Activo'!A5:G5</f>
        <v>(Expresado en Guaraníes)</v>
      </c>
      <c r="B5" s="132"/>
      <c r="C5" s="132"/>
      <c r="D5" s="132"/>
      <c r="E5" s="132"/>
      <c r="F5" s="132"/>
    </row>
    <row r="6" spans="1:13" x14ac:dyDescent="0.2">
      <c r="D6" s="8"/>
      <c r="E6" s="91"/>
      <c r="F6" s="8"/>
    </row>
    <row r="7" spans="1:13" ht="15" x14ac:dyDescent="0.35">
      <c r="B7" s="12" t="s">
        <v>59</v>
      </c>
      <c r="C7" s="92"/>
      <c r="D7" s="93">
        <f>+OLE_LINK2_1</f>
        <v>44834</v>
      </c>
      <c r="F7" s="93">
        <v>44469</v>
      </c>
      <c r="G7" s="37"/>
      <c r="H7" s="37"/>
      <c r="I7" s="37"/>
      <c r="J7" s="37"/>
    </row>
    <row r="8" spans="1:13" x14ac:dyDescent="0.2">
      <c r="A8" s="17" t="s">
        <v>149</v>
      </c>
      <c r="D8" s="8"/>
      <c r="F8" s="8"/>
      <c r="G8" s="37"/>
      <c r="H8" s="37"/>
      <c r="I8" s="37"/>
      <c r="J8" s="37"/>
    </row>
    <row r="9" spans="1:13" x14ac:dyDescent="0.2">
      <c r="A9" s="94" t="s">
        <v>148</v>
      </c>
      <c r="D9" s="19">
        <v>39177354392</v>
      </c>
      <c r="F9" s="66">
        <v>23103570583</v>
      </c>
      <c r="G9" s="95"/>
      <c r="H9" s="37"/>
      <c r="I9" s="95"/>
      <c r="J9" s="95"/>
      <c r="K9" s="22"/>
      <c r="L9" s="22"/>
    </row>
    <row r="10" spans="1:13" x14ac:dyDescent="0.2">
      <c r="A10" s="94" t="s">
        <v>147</v>
      </c>
      <c r="D10" s="19">
        <v>673265176552</v>
      </c>
      <c r="F10" s="66">
        <v>664319257386</v>
      </c>
      <c r="G10" s="95"/>
      <c r="H10" s="37"/>
      <c r="I10" s="95"/>
      <c r="J10" s="95"/>
      <c r="K10" s="22"/>
      <c r="L10" s="22"/>
    </row>
    <row r="11" spans="1:13" x14ac:dyDescent="0.2">
      <c r="A11" s="94" t="s">
        <v>146</v>
      </c>
      <c r="D11" s="19">
        <v>17562689331</v>
      </c>
      <c r="F11" s="66">
        <v>11054194583</v>
      </c>
      <c r="G11" s="95"/>
      <c r="H11" s="37"/>
      <c r="I11" s="95"/>
      <c r="J11" s="95"/>
      <c r="K11" s="22"/>
      <c r="L11" s="22"/>
    </row>
    <row r="12" spans="1:13" x14ac:dyDescent="0.2">
      <c r="A12" s="94" t="s">
        <v>145</v>
      </c>
      <c r="D12" s="19">
        <v>43867089351</v>
      </c>
      <c r="F12" s="66">
        <v>26971950512</v>
      </c>
      <c r="G12" s="95"/>
      <c r="H12" s="37"/>
      <c r="I12" s="95"/>
      <c r="J12" s="95"/>
      <c r="K12" s="22"/>
      <c r="L12" s="22"/>
    </row>
    <row r="13" spans="1:13" x14ac:dyDescent="0.2">
      <c r="A13" s="3" t="s">
        <v>144</v>
      </c>
      <c r="B13" s="18" t="s">
        <v>120</v>
      </c>
      <c r="D13" s="96">
        <v>4525086817</v>
      </c>
      <c r="F13" s="66">
        <v>0</v>
      </c>
      <c r="G13" s="37"/>
      <c r="H13" s="37"/>
      <c r="I13" s="37"/>
      <c r="J13" s="37"/>
      <c r="K13" s="37"/>
      <c r="L13" s="37"/>
      <c r="M13" s="37"/>
    </row>
    <row r="14" spans="1:13" x14ac:dyDescent="0.2">
      <c r="A14" s="24"/>
      <c r="D14" s="25">
        <f>SUM(D9:D13)</f>
        <v>778397396443</v>
      </c>
      <c r="E14" s="1"/>
      <c r="F14" s="25">
        <f>SUM(F9:F13)</f>
        <v>725448973064</v>
      </c>
      <c r="G14" s="95"/>
      <c r="H14" s="37"/>
      <c r="I14" s="95"/>
      <c r="J14" s="95"/>
      <c r="K14" s="22"/>
      <c r="L14" s="22"/>
    </row>
    <row r="15" spans="1:13" x14ac:dyDescent="0.2">
      <c r="A15" s="17" t="s">
        <v>143</v>
      </c>
      <c r="D15" s="19"/>
      <c r="F15" s="19"/>
      <c r="G15" s="95"/>
      <c r="H15" s="37"/>
      <c r="I15" s="95"/>
      <c r="J15" s="95"/>
      <c r="K15" s="22"/>
      <c r="L15" s="22"/>
    </row>
    <row r="16" spans="1:13" x14ac:dyDescent="0.2">
      <c r="A16" s="24" t="s">
        <v>142</v>
      </c>
      <c r="D16" s="19">
        <v>-121019894992</v>
      </c>
      <c r="F16" s="19">
        <v>-123004446664</v>
      </c>
      <c r="G16" s="95"/>
      <c r="H16" s="37"/>
      <c r="I16" s="95"/>
      <c r="J16" s="95"/>
      <c r="K16" s="22"/>
      <c r="L16" s="22"/>
    </row>
    <row r="17" spans="1:12" x14ac:dyDescent="0.2">
      <c r="A17" s="24" t="s">
        <v>141</v>
      </c>
      <c r="D17" s="19">
        <v>-250731193995</v>
      </c>
      <c r="F17" s="66">
        <v>-254073324056</v>
      </c>
      <c r="G17" s="95"/>
      <c r="H17" s="37"/>
      <c r="I17" s="95"/>
      <c r="J17" s="95"/>
      <c r="K17" s="22"/>
      <c r="L17" s="22"/>
    </row>
    <row r="18" spans="1:12" x14ac:dyDescent="0.2">
      <c r="A18" s="3" t="s">
        <v>140</v>
      </c>
      <c r="B18" s="18" t="s">
        <v>120</v>
      </c>
      <c r="D18" s="19">
        <v>0</v>
      </c>
      <c r="F18" s="66">
        <v>-6672117320</v>
      </c>
      <c r="G18" s="95"/>
      <c r="H18" s="97"/>
      <c r="I18" s="95"/>
      <c r="J18" s="95"/>
      <c r="K18" s="22"/>
      <c r="L18" s="22"/>
    </row>
    <row r="19" spans="1:12" x14ac:dyDescent="0.2">
      <c r="A19" s="24"/>
      <c r="D19" s="25">
        <f>SUM(D16:D18)</f>
        <v>-371751088987</v>
      </c>
      <c r="E19" s="1"/>
      <c r="F19" s="25">
        <f>SUM(F16:F18)</f>
        <v>-383749888040</v>
      </c>
      <c r="G19" s="95"/>
      <c r="H19" s="37"/>
      <c r="I19" s="95"/>
      <c r="J19" s="95"/>
      <c r="K19" s="22"/>
      <c r="L19" s="22"/>
    </row>
    <row r="20" spans="1:12" x14ac:dyDescent="0.2">
      <c r="A20" s="24"/>
      <c r="D20" s="19"/>
      <c r="F20" s="19"/>
      <c r="G20" s="95"/>
      <c r="H20" s="37"/>
      <c r="I20" s="95"/>
      <c r="J20" s="95"/>
      <c r="K20" s="22"/>
      <c r="L20" s="22"/>
    </row>
    <row r="21" spans="1:12" x14ac:dyDescent="0.2">
      <c r="A21" s="17" t="s">
        <v>139</v>
      </c>
      <c r="D21" s="30">
        <f>+D14+D19</f>
        <v>406646307456</v>
      </c>
      <c r="E21" s="1"/>
      <c r="F21" s="30">
        <f>+F14+F19</f>
        <v>341699085024</v>
      </c>
      <c r="G21" s="95"/>
      <c r="H21" s="37"/>
      <c r="I21" s="95"/>
      <c r="J21" s="95"/>
      <c r="K21" s="22"/>
      <c r="L21" s="22"/>
    </row>
    <row r="22" spans="1:12" ht="6" customHeight="1" x14ac:dyDescent="0.2">
      <c r="A22" s="24"/>
      <c r="D22" s="19"/>
      <c r="F22" s="19"/>
      <c r="G22" s="95"/>
      <c r="H22" s="37"/>
      <c r="I22" s="95"/>
      <c r="J22" s="95"/>
      <c r="K22" s="22"/>
      <c r="L22" s="22"/>
    </row>
    <row r="23" spans="1:12" x14ac:dyDescent="0.2">
      <c r="A23" s="17" t="s">
        <v>138</v>
      </c>
      <c r="D23" s="19"/>
      <c r="F23" s="19"/>
      <c r="G23" s="95"/>
      <c r="H23" s="37"/>
      <c r="I23" s="95"/>
      <c r="J23" s="95"/>
      <c r="K23" s="22"/>
      <c r="L23" s="22"/>
    </row>
    <row r="24" spans="1:12" x14ac:dyDescent="0.2">
      <c r="A24" s="3" t="s">
        <v>137</v>
      </c>
      <c r="B24" s="18" t="s">
        <v>12</v>
      </c>
      <c r="D24" s="19">
        <v>-622000577468</v>
      </c>
      <c r="F24" s="98">
        <v>-651243096599</v>
      </c>
      <c r="G24" s="95"/>
      <c r="H24" s="37"/>
      <c r="I24" s="95"/>
      <c r="J24" s="95"/>
      <c r="K24" s="22"/>
      <c r="L24" s="22"/>
    </row>
    <row r="25" spans="1:12" x14ac:dyDescent="0.2">
      <c r="A25" s="3" t="s">
        <v>136</v>
      </c>
      <c r="B25" s="18" t="s">
        <v>12</v>
      </c>
      <c r="D25" s="19">
        <v>377699408759</v>
      </c>
      <c r="F25" s="98">
        <v>507930840304</v>
      </c>
      <c r="G25" s="95"/>
      <c r="H25" s="37"/>
      <c r="I25" s="95"/>
      <c r="J25" s="95"/>
      <c r="K25" s="22"/>
      <c r="L25" s="22"/>
    </row>
    <row r="26" spans="1:12" x14ac:dyDescent="0.2">
      <c r="A26" s="24"/>
      <c r="D26" s="25">
        <f>SUM(D24:D25)</f>
        <v>-244301168709</v>
      </c>
      <c r="F26" s="25">
        <f>SUM(F24:F25)</f>
        <v>-143312256295</v>
      </c>
      <c r="G26" s="95"/>
      <c r="H26" s="37"/>
      <c r="I26" s="95"/>
      <c r="J26" s="95"/>
      <c r="K26" s="22"/>
      <c r="L26" s="22"/>
    </row>
    <row r="27" spans="1:12" x14ac:dyDescent="0.2">
      <c r="A27" s="24"/>
      <c r="D27" s="19"/>
      <c r="F27" s="19"/>
      <c r="G27" s="95"/>
      <c r="H27" s="37"/>
      <c r="I27" s="95"/>
      <c r="J27" s="95"/>
      <c r="K27" s="22"/>
      <c r="L27" s="22"/>
    </row>
    <row r="28" spans="1:12" x14ac:dyDescent="0.2">
      <c r="A28" s="17" t="s">
        <v>135</v>
      </c>
      <c r="D28" s="30">
        <f>+D21+D26</f>
        <v>162345138747</v>
      </c>
      <c r="E28" s="1"/>
      <c r="F28" s="30">
        <f>+F21+F26</f>
        <v>198386828729</v>
      </c>
      <c r="G28" s="95"/>
      <c r="H28" s="37"/>
      <c r="I28" s="95"/>
      <c r="J28" s="95"/>
      <c r="K28" s="22"/>
      <c r="L28" s="22"/>
    </row>
    <row r="29" spans="1:12" ht="6" customHeight="1" x14ac:dyDescent="0.2">
      <c r="A29" s="24"/>
      <c r="D29" s="19"/>
      <c r="F29" s="19"/>
      <c r="G29" s="95"/>
      <c r="H29" s="37"/>
      <c r="I29" s="95"/>
      <c r="J29" s="95"/>
      <c r="K29" s="22"/>
      <c r="L29" s="22"/>
    </row>
    <row r="30" spans="1:12" x14ac:dyDescent="0.2">
      <c r="A30" s="17" t="s">
        <v>134</v>
      </c>
      <c r="D30" s="19"/>
      <c r="F30" s="19"/>
      <c r="G30" s="95"/>
      <c r="H30" s="37"/>
      <c r="I30" s="95"/>
      <c r="J30" s="95"/>
      <c r="K30" s="22"/>
      <c r="L30" s="22"/>
    </row>
    <row r="31" spans="1:12" x14ac:dyDescent="0.2">
      <c r="A31" s="24" t="s">
        <v>133</v>
      </c>
      <c r="D31" s="19">
        <v>134581913165</v>
      </c>
      <c r="F31" s="98">
        <v>113482181920</v>
      </c>
      <c r="G31" s="95"/>
      <c r="H31" s="37"/>
      <c r="I31" s="95"/>
      <c r="J31" s="95"/>
      <c r="K31" s="22"/>
      <c r="L31" s="22"/>
    </row>
    <row r="32" spans="1:12" x14ac:dyDescent="0.2">
      <c r="A32" s="24" t="s">
        <v>132</v>
      </c>
      <c r="D32" s="19">
        <v>-43983322038</v>
      </c>
      <c r="F32" s="98">
        <v>-39955182872</v>
      </c>
      <c r="G32" s="95"/>
      <c r="H32" s="37"/>
      <c r="I32" s="95"/>
      <c r="J32" s="95"/>
      <c r="K32" s="22"/>
      <c r="L32" s="22"/>
    </row>
    <row r="33" spans="1:12" x14ac:dyDescent="0.2">
      <c r="A33" s="24"/>
      <c r="D33" s="25">
        <f>SUM(D31:D32)</f>
        <v>90598591127</v>
      </c>
      <c r="F33" s="25">
        <f>SUM(F31:F32)</f>
        <v>73526999048</v>
      </c>
      <c r="G33" s="95"/>
      <c r="H33" s="37"/>
      <c r="I33" s="95"/>
      <c r="J33" s="95"/>
      <c r="K33" s="22"/>
      <c r="L33" s="22"/>
    </row>
    <row r="34" spans="1:12" x14ac:dyDescent="0.2">
      <c r="A34" s="24"/>
      <c r="D34" s="19"/>
      <c r="F34" s="19"/>
      <c r="G34" s="95"/>
      <c r="H34" s="37"/>
      <c r="I34" s="95"/>
      <c r="J34" s="95"/>
      <c r="K34" s="22"/>
      <c r="L34" s="22"/>
    </row>
    <row r="35" spans="1:12" x14ac:dyDescent="0.2">
      <c r="A35" s="17" t="s">
        <v>131</v>
      </c>
      <c r="D35" s="30">
        <f>+D28+D33</f>
        <v>252943729874</v>
      </c>
      <c r="F35" s="30">
        <f>+F28+F33</f>
        <v>271913827777</v>
      </c>
      <c r="G35" s="95"/>
      <c r="H35" s="37"/>
      <c r="I35" s="95"/>
      <c r="J35" s="95"/>
      <c r="K35" s="22"/>
      <c r="L35" s="22"/>
    </row>
    <row r="36" spans="1:12" ht="6" customHeight="1" x14ac:dyDescent="0.2">
      <c r="A36" s="24"/>
      <c r="D36" s="19"/>
      <c r="F36" s="19"/>
      <c r="G36" s="95"/>
      <c r="H36" s="24"/>
      <c r="I36" s="95"/>
      <c r="J36" s="95"/>
      <c r="K36" s="22"/>
      <c r="L36" s="22"/>
    </row>
    <row r="37" spans="1:12" x14ac:dyDescent="0.2">
      <c r="A37" s="17" t="s">
        <v>130</v>
      </c>
      <c r="D37" s="19"/>
      <c r="F37" s="19"/>
      <c r="G37" s="95"/>
      <c r="H37" s="37"/>
      <c r="I37" s="95"/>
      <c r="J37" s="95"/>
      <c r="K37" s="22"/>
      <c r="L37" s="22"/>
    </row>
    <row r="38" spans="1:12" x14ac:dyDescent="0.2">
      <c r="A38" s="24" t="s">
        <v>129</v>
      </c>
      <c r="D38" s="19">
        <v>26766202951</v>
      </c>
      <c r="F38" s="98">
        <v>27402203675</v>
      </c>
      <c r="G38" s="95"/>
      <c r="H38" s="37"/>
      <c r="I38" s="95"/>
      <c r="J38" s="95"/>
      <c r="K38" s="22"/>
      <c r="L38" s="22"/>
    </row>
    <row r="39" spans="1:12" x14ac:dyDescent="0.2">
      <c r="A39" s="24" t="s">
        <v>128</v>
      </c>
      <c r="D39" s="19">
        <v>51375001433</v>
      </c>
      <c r="E39" s="20"/>
      <c r="F39" s="98">
        <v>11348775888</v>
      </c>
      <c r="G39" s="95"/>
      <c r="H39" s="37"/>
      <c r="I39" s="95"/>
      <c r="J39" s="95"/>
      <c r="K39" s="22"/>
      <c r="L39" s="22"/>
    </row>
    <row r="40" spans="1:12" x14ac:dyDescent="0.2">
      <c r="A40" s="24"/>
      <c r="D40" s="25">
        <f>SUM(D38:D39)</f>
        <v>78141204384</v>
      </c>
      <c r="F40" s="25">
        <f>SUM(F38:F39)</f>
        <v>38750979563</v>
      </c>
      <c r="G40" s="95"/>
      <c r="H40" s="95"/>
      <c r="I40" s="95"/>
      <c r="J40" s="95"/>
      <c r="K40" s="22"/>
      <c r="L40" s="22"/>
    </row>
    <row r="41" spans="1:12" x14ac:dyDescent="0.2">
      <c r="A41" s="17" t="s">
        <v>127</v>
      </c>
      <c r="D41" s="19"/>
      <c r="F41" s="19"/>
      <c r="G41" s="95"/>
      <c r="H41" s="95"/>
      <c r="I41" s="95"/>
      <c r="J41" s="95"/>
      <c r="K41" s="22"/>
      <c r="L41" s="22"/>
    </row>
    <row r="42" spans="1:12" x14ac:dyDescent="0.2">
      <c r="A42" s="24" t="s">
        <v>126</v>
      </c>
      <c r="D42" s="19">
        <v>-160446939442</v>
      </c>
      <c r="F42" s="98">
        <v>-152971741489</v>
      </c>
      <c r="G42" s="95"/>
      <c r="H42" s="95"/>
      <c r="I42" s="95"/>
      <c r="J42" s="95"/>
      <c r="K42" s="22"/>
      <c r="L42" s="22"/>
    </row>
    <row r="43" spans="1:12" x14ac:dyDescent="0.2">
      <c r="A43" s="24" t="s">
        <v>125</v>
      </c>
      <c r="D43" s="19">
        <v>-129393191072</v>
      </c>
      <c r="E43" s="19"/>
      <c r="F43" s="98">
        <v>-113495063927</v>
      </c>
      <c r="G43" s="95"/>
      <c r="H43" s="95"/>
      <c r="I43" s="95"/>
      <c r="J43" s="95"/>
      <c r="K43" s="22"/>
      <c r="L43" s="22"/>
    </row>
    <row r="44" spans="1:12" x14ac:dyDescent="0.2">
      <c r="A44" s="3" t="s">
        <v>124</v>
      </c>
      <c r="B44" s="7" t="s">
        <v>9</v>
      </c>
      <c r="C44" s="3"/>
      <c r="D44" s="19">
        <v>-9215395088</v>
      </c>
      <c r="E44" s="19"/>
      <c r="F44" s="98">
        <v>-12780105799</v>
      </c>
      <c r="G44" s="95"/>
      <c r="H44" s="95"/>
      <c r="I44" s="95"/>
      <c r="J44" s="95"/>
      <c r="K44" s="22"/>
      <c r="L44" s="22"/>
    </row>
    <row r="45" spans="1:12" x14ac:dyDescent="0.2">
      <c r="A45" s="24" t="s">
        <v>123</v>
      </c>
      <c r="B45" s="7"/>
      <c r="C45" s="3"/>
      <c r="D45" s="19">
        <v>-855548252</v>
      </c>
      <c r="E45" s="19"/>
      <c r="F45" s="98">
        <v>-935990011</v>
      </c>
      <c r="G45" s="95"/>
      <c r="H45" s="95"/>
      <c r="I45" s="95"/>
      <c r="J45" s="95"/>
      <c r="K45" s="22"/>
      <c r="L45" s="22"/>
    </row>
    <row r="46" spans="1:12" x14ac:dyDescent="0.2">
      <c r="A46" s="3" t="s">
        <v>122</v>
      </c>
      <c r="B46" s="7"/>
      <c r="C46" s="3"/>
      <c r="D46" s="19">
        <v>-18525637674</v>
      </c>
      <c r="E46" s="19"/>
      <c r="F46" s="98">
        <v>-11759466347</v>
      </c>
      <c r="G46" s="95"/>
      <c r="H46" s="95"/>
      <c r="I46" s="95"/>
      <c r="J46" s="95"/>
      <c r="K46" s="22"/>
      <c r="L46" s="22"/>
    </row>
    <row r="47" spans="1:12" x14ac:dyDescent="0.2">
      <c r="A47" s="3" t="s">
        <v>121</v>
      </c>
      <c r="B47" s="7" t="s">
        <v>120</v>
      </c>
      <c r="C47" s="3"/>
      <c r="D47" s="96">
        <v>-3196357797</v>
      </c>
      <c r="E47" s="19"/>
      <c r="F47" s="99">
        <v>-3969885437</v>
      </c>
      <c r="G47" s="95"/>
      <c r="H47" s="95"/>
      <c r="I47" s="95"/>
      <c r="J47" s="95"/>
      <c r="K47" s="22"/>
      <c r="L47" s="22"/>
    </row>
    <row r="48" spans="1:12" x14ac:dyDescent="0.2">
      <c r="A48" s="24"/>
      <c r="D48" s="25">
        <f>SUM(D42:D47)</f>
        <v>-321633069325</v>
      </c>
      <c r="E48" s="19"/>
      <c r="F48" s="25">
        <f>SUM(F42:F47)</f>
        <v>-295912253010</v>
      </c>
      <c r="G48" s="95"/>
      <c r="H48" s="95"/>
      <c r="I48" s="95"/>
      <c r="J48" s="95"/>
      <c r="K48" s="22"/>
      <c r="L48" s="22"/>
    </row>
    <row r="49" spans="1:12" x14ac:dyDescent="0.2">
      <c r="A49" s="24"/>
      <c r="E49" s="19"/>
      <c r="G49" s="95"/>
      <c r="H49" s="37"/>
      <c r="I49" s="95"/>
      <c r="J49" s="95"/>
      <c r="K49" s="22"/>
      <c r="L49" s="22"/>
    </row>
    <row r="50" spans="1:12" x14ac:dyDescent="0.2">
      <c r="A50" s="17" t="s">
        <v>119</v>
      </c>
      <c r="D50" s="100">
        <f>+D35+D40+D48</f>
        <v>9451864933</v>
      </c>
      <c r="F50" s="100">
        <f>+F35+F40+F48</f>
        <v>14752554330</v>
      </c>
      <c r="G50" s="95"/>
      <c r="H50" s="37"/>
      <c r="I50" s="95"/>
      <c r="J50" s="95"/>
      <c r="K50" s="22"/>
      <c r="L50" s="22"/>
    </row>
    <row r="51" spans="1:12" x14ac:dyDescent="0.2">
      <c r="A51" s="24"/>
      <c r="G51" s="95"/>
      <c r="H51" s="37"/>
      <c r="I51" s="95"/>
      <c r="J51" s="95"/>
      <c r="K51" s="22"/>
      <c r="L51" s="22"/>
    </row>
    <row r="52" spans="1:12" x14ac:dyDescent="0.2">
      <c r="A52" s="17" t="s">
        <v>118</v>
      </c>
      <c r="G52" s="95"/>
      <c r="H52" s="37"/>
      <c r="I52" s="95"/>
      <c r="J52" s="95"/>
      <c r="K52" s="22"/>
      <c r="L52" s="22"/>
    </row>
    <row r="53" spans="1:12" x14ac:dyDescent="0.2">
      <c r="A53" s="24" t="s">
        <v>117</v>
      </c>
      <c r="D53" s="19">
        <v>35720225203</v>
      </c>
      <c r="F53" s="98">
        <v>18765732066</v>
      </c>
      <c r="G53" s="95"/>
      <c r="H53" s="37"/>
      <c r="I53" s="95"/>
      <c r="J53" s="95"/>
      <c r="K53" s="22"/>
      <c r="L53" s="22"/>
    </row>
    <row r="54" spans="1:12" x14ac:dyDescent="0.2">
      <c r="A54" s="24" t="s">
        <v>116</v>
      </c>
      <c r="D54" s="19">
        <v>-3594794510</v>
      </c>
      <c r="E54" s="19"/>
      <c r="F54" s="98">
        <v>-26822304836</v>
      </c>
      <c r="G54" s="95"/>
      <c r="H54" s="37"/>
      <c r="I54" s="95"/>
      <c r="J54" s="95"/>
      <c r="K54" s="22"/>
      <c r="L54" s="22"/>
    </row>
    <row r="55" spans="1:12" x14ac:dyDescent="0.2">
      <c r="B55" s="7"/>
      <c r="C55" s="3"/>
      <c r="D55" s="25">
        <f>SUM(D53:D54)</f>
        <v>32125430693</v>
      </c>
      <c r="F55" s="25">
        <f>SUM(F53:F54)</f>
        <v>-8056572770</v>
      </c>
      <c r="G55" s="95"/>
      <c r="H55" s="37"/>
      <c r="I55" s="95"/>
      <c r="J55" s="95"/>
      <c r="K55" s="22"/>
      <c r="L55" s="22"/>
    </row>
    <row r="56" spans="1:12" x14ac:dyDescent="0.2">
      <c r="A56" s="17" t="s">
        <v>115</v>
      </c>
      <c r="G56" s="95"/>
      <c r="H56" s="37"/>
      <c r="I56" s="95"/>
      <c r="J56" s="95"/>
      <c r="K56" s="22"/>
      <c r="L56" s="22"/>
    </row>
    <row r="57" spans="1:12" x14ac:dyDescent="0.2">
      <c r="A57" s="24" t="s">
        <v>114</v>
      </c>
      <c r="D57" s="19">
        <v>6791649212</v>
      </c>
      <c r="F57" s="98">
        <v>179907689</v>
      </c>
      <c r="G57" s="95"/>
      <c r="H57" s="37"/>
      <c r="I57" s="95"/>
      <c r="J57" s="95"/>
      <c r="K57" s="22"/>
      <c r="L57" s="22"/>
    </row>
    <row r="58" spans="1:12" x14ac:dyDescent="0.2">
      <c r="A58" s="24" t="s">
        <v>113</v>
      </c>
      <c r="D58" s="19">
        <v>-4142624827</v>
      </c>
      <c r="F58" s="98">
        <v>-1281649497</v>
      </c>
      <c r="G58" s="95"/>
      <c r="H58" s="37"/>
      <c r="I58" s="95"/>
      <c r="J58" s="95"/>
      <c r="K58" s="22"/>
      <c r="L58" s="22"/>
    </row>
    <row r="59" spans="1:12" x14ac:dyDescent="0.2">
      <c r="A59" s="24"/>
      <c r="B59" s="18" t="s">
        <v>112</v>
      </c>
      <c r="D59" s="25">
        <f>SUM(D57:D58)</f>
        <v>2649024385</v>
      </c>
      <c r="F59" s="101">
        <f>SUM(F57:F58)</f>
        <v>-1101741808</v>
      </c>
      <c r="G59" s="95"/>
      <c r="H59" s="37"/>
      <c r="I59" s="95"/>
      <c r="J59" s="95"/>
      <c r="K59" s="22"/>
      <c r="L59" s="22"/>
    </row>
    <row r="60" spans="1:12" x14ac:dyDescent="0.2">
      <c r="A60" s="24"/>
      <c r="D60" s="19"/>
      <c r="F60" s="19"/>
      <c r="G60" s="95"/>
      <c r="H60" s="37"/>
      <c r="I60" s="95"/>
      <c r="J60" s="95"/>
      <c r="K60" s="22"/>
      <c r="L60" s="22"/>
    </row>
    <row r="61" spans="1:12" x14ac:dyDescent="0.2">
      <c r="A61" s="33" t="s">
        <v>111</v>
      </c>
      <c r="D61" s="100">
        <f>+D50+D55+D59</f>
        <v>44226320011</v>
      </c>
      <c r="F61" s="100">
        <f>+F50+F55+F59</f>
        <v>5594239752</v>
      </c>
      <c r="G61" s="95"/>
      <c r="H61" s="37"/>
      <c r="I61" s="95"/>
      <c r="J61" s="95"/>
      <c r="K61" s="22"/>
      <c r="L61" s="22"/>
    </row>
    <row r="62" spans="1:12" ht="6" customHeight="1" x14ac:dyDescent="0.2">
      <c r="A62" s="24"/>
      <c r="G62" s="95"/>
      <c r="H62" s="37"/>
      <c r="I62" s="95"/>
      <c r="J62" s="95"/>
      <c r="K62" s="22"/>
      <c r="L62" s="22"/>
    </row>
    <row r="63" spans="1:12" x14ac:dyDescent="0.2">
      <c r="A63" s="24" t="s">
        <v>110</v>
      </c>
      <c r="B63" s="18" t="s">
        <v>109</v>
      </c>
      <c r="D63" s="19">
        <v>-6483595131</v>
      </c>
      <c r="F63" s="98">
        <v>-464139237</v>
      </c>
      <c r="G63" s="95"/>
      <c r="H63" s="95"/>
      <c r="I63" s="95"/>
      <c r="J63" s="95"/>
      <c r="K63" s="22"/>
      <c r="L63" s="22"/>
    </row>
    <row r="64" spans="1:12" ht="6" customHeight="1" x14ac:dyDescent="0.2">
      <c r="A64" s="24"/>
      <c r="G64" s="95"/>
      <c r="H64" s="37"/>
      <c r="I64" s="95"/>
      <c r="J64" s="95"/>
      <c r="K64" s="22"/>
      <c r="L64" s="22"/>
    </row>
    <row r="65" spans="1:12" ht="13.5" thickBot="1" x14ac:dyDescent="0.25">
      <c r="A65" s="17" t="s">
        <v>108</v>
      </c>
      <c r="D65" s="102">
        <f>+D61+D63</f>
        <v>37742724880</v>
      </c>
      <c r="F65" s="102">
        <f>+F61+F63</f>
        <v>5130100515</v>
      </c>
      <c r="G65" s="95"/>
      <c r="H65" s="27"/>
      <c r="I65" s="95"/>
      <c r="J65" s="95"/>
      <c r="K65" s="22"/>
      <c r="L65" s="22"/>
    </row>
    <row r="66" spans="1:12" ht="13.5" thickTop="1" x14ac:dyDescent="0.2">
      <c r="A66" s="1"/>
      <c r="B66" s="103"/>
      <c r="C66" s="4"/>
      <c r="D66" s="28"/>
    </row>
    <row r="67" spans="1:12" x14ac:dyDescent="0.2">
      <c r="A67" s="136" t="str">
        <f>'Balance general - Activo'!A69</f>
        <v>Las notas A a G que se acompañan forman parte integrante de estos estados financieros</v>
      </c>
      <c r="B67" s="136"/>
      <c r="C67" s="136"/>
      <c r="D67" s="136"/>
      <c r="E67" s="136"/>
      <c r="F67" s="136"/>
    </row>
    <row r="68" spans="1:12" x14ac:dyDescent="0.2">
      <c r="A68" s="63"/>
    </row>
    <row r="69" spans="1:12" x14ac:dyDescent="0.2">
      <c r="A69" s="63"/>
    </row>
    <row r="70" spans="1:12" x14ac:dyDescent="0.2">
      <c r="A70" s="134" t="s">
        <v>2</v>
      </c>
      <c r="B70" s="134"/>
      <c r="C70" s="134"/>
      <c r="D70" s="134"/>
      <c r="E70" s="134"/>
      <c r="F70" s="134"/>
    </row>
    <row r="71" spans="1:12" x14ac:dyDescent="0.2">
      <c r="A71" s="63"/>
    </row>
    <row r="72" spans="1:12" ht="13.5" x14ac:dyDescent="0.2">
      <c r="A72" s="129" t="s">
        <v>107</v>
      </c>
      <c r="B72" s="129"/>
      <c r="C72" s="129"/>
      <c r="D72" s="129"/>
      <c r="E72" s="129"/>
      <c r="F72" s="129"/>
    </row>
    <row r="73" spans="1:12" ht="13.5" x14ac:dyDescent="0.2">
      <c r="A73" s="129" t="s">
        <v>106</v>
      </c>
      <c r="B73" s="129"/>
      <c r="C73" s="129"/>
      <c r="D73" s="129"/>
      <c r="E73" s="129"/>
      <c r="F73" s="129"/>
    </row>
    <row r="74" spans="1:12" x14ac:dyDescent="0.2">
      <c r="A74" s="1"/>
      <c r="B74" s="1"/>
      <c r="C74" s="1"/>
      <c r="D74" s="1"/>
      <c r="E74" s="1"/>
      <c r="F74" s="1"/>
    </row>
  </sheetData>
  <sheetProtection selectLockedCells="1" selectUnlockedCells="1"/>
  <mergeCells count="9">
    <mergeCell ref="A73:F73"/>
    <mergeCell ref="A67:F67"/>
    <mergeCell ref="A1:F1"/>
    <mergeCell ref="A2:F2"/>
    <mergeCell ref="A5:F5"/>
    <mergeCell ref="A4:F4"/>
    <mergeCell ref="A72:F72"/>
    <mergeCell ref="A3:F3"/>
    <mergeCell ref="A70:F70"/>
  </mergeCells>
  <pageMargins left="1.1811023622047245" right="0.19685039370078741" top="1.1811023622047245" bottom="0.59055118110236227" header="0.39370078740157483" footer="0.39370078740157483"/>
  <pageSetup paperSize="9" scale="80" firstPageNumber="0" pageOrder="overThenDown" orientation="portrait" r:id="rId1"/>
  <headerFooter alignWithMargins="0">
    <oddFooter>&amp;R&amp;"Times New Roman,Normal"&amp;12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3DE4F-55D7-4E11-8330-6B7D5FF2EA1D}">
  <sheetPr>
    <pageSetUpPr fitToPage="1"/>
  </sheetPr>
  <dimension ref="A3:K53"/>
  <sheetViews>
    <sheetView showGridLines="0" zoomScale="85" zoomScaleNormal="85" zoomScaleSheetLayoutView="75" workbookViewId="0">
      <selection activeCell="A3" sqref="A3:I3"/>
    </sheetView>
  </sheetViews>
  <sheetFormatPr baseColWidth="10" defaultColWidth="9.140625" defaultRowHeight="12.75" x14ac:dyDescent="0.2"/>
  <cols>
    <col min="1" max="1" width="51.42578125" style="70" customWidth="1"/>
    <col min="2" max="8" width="16.5703125" style="70" customWidth="1"/>
    <col min="9" max="9" width="17.85546875" style="33" bestFit="1" customWidth="1"/>
    <col min="10" max="10" width="17.85546875" style="70" bestFit="1" customWidth="1"/>
    <col min="11" max="11" width="14.7109375" style="70" bestFit="1" customWidth="1"/>
    <col min="12" max="12" width="12.85546875" style="70" bestFit="1" customWidth="1"/>
    <col min="13" max="16384" width="9.140625" style="70"/>
  </cols>
  <sheetData>
    <row r="3" spans="1:10" ht="15.75" x14ac:dyDescent="0.2">
      <c r="A3" s="137" t="str">
        <f>'Balance general - Activo'!A1:G1</f>
        <v>BANCO REGIONAL S.A.E.C.A.</v>
      </c>
      <c r="B3" s="137"/>
      <c r="C3" s="137"/>
      <c r="D3" s="137"/>
      <c r="E3" s="137"/>
      <c r="F3" s="137"/>
      <c r="G3" s="137"/>
      <c r="H3" s="137"/>
      <c r="I3" s="137"/>
    </row>
    <row r="4" spans="1:10" ht="15.75" x14ac:dyDescent="0.2">
      <c r="A4" s="138" t="s">
        <v>172</v>
      </c>
      <c r="B4" s="138"/>
      <c r="C4" s="138"/>
      <c r="D4" s="138"/>
      <c r="E4" s="138"/>
      <c r="F4" s="138"/>
      <c r="G4" s="138"/>
      <c r="H4" s="138"/>
      <c r="I4" s="138"/>
    </row>
    <row r="5" spans="1:10" ht="15.75" x14ac:dyDescent="0.2">
      <c r="A5" s="138" t="str">
        <f>'Balance general - Activo'!A3:G3</f>
        <v>PREVIO AL DICTAMEN DE AUDITORIA EXTERNA</v>
      </c>
      <c r="B5" s="138"/>
      <c r="C5" s="138"/>
      <c r="D5" s="138"/>
      <c r="E5" s="138"/>
      <c r="F5" s="138"/>
      <c r="G5" s="138"/>
      <c r="H5" s="138"/>
      <c r="I5" s="138"/>
    </row>
    <row r="6" spans="1:10" ht="15.75" x14ac:dyDescent="0.2">
      <c r="A6" s="139" t="str">
        <f>'Estado de resultados'!A4:F4</f>
        <v>Presentado en forma comparativa con el periodo finalizado al 30 de septiembre de 2021</v>
      </c>
      <c r="B6" s="139"/>
      <c r="C6" s="139"/>
      <c r="D6" s="139"/>
      <c r="E6" s="139"/>
      <c r="F6" s="139"/>
      <c r="G6" s="139"/>
      <c r="H6" s="139"/>
      <c r="I6" s="139"/>
    </row>
    <row r="7" spans="1:10" ht="15.75" x14ac:dyDescent="0.2">
      <c r="A7" s="139" t="str">
        <f>+'Balance general - Activo'!A5:G5</f>
        <v>(Expresado en Guaraníes)</v>
      </c>
      <c r="B7" s="139"/>
      <c r="C7" s="139"/>
      <c r="D7" s="139"/>
      <c r="E7" s="139"/>
      <c r="F7" s="139"/>
      <c r="G7" s="139"/>
      <c r="H7" s="139"/>
      <c r="I7" s="139"/>
    </row>
    <row r="9" spans="1:10" s="71" customFormat="1" ht="12.75" customHeight="1" x14ac:dyDescent="0.2">
      <c r="A9" s="140" t="s">
        <v>171</v>
      </c>
      <c r="B9" s="142" t="s">
        <v>79</v>
      </c>
      <c r="C9" s="143"/>
      <c r="D9" s="140" t="s">
        <v>77</v>
      </c>
      <c r="E9" s="140" t="s">
        <v>76</v>
      </c>
      <c r="F9" s="140" t="s">
        <v>75</v>
      </c>
      <c r="G9" s="140" t="s">
        <v>74</v>
      </c>
      <c r="H9" s="140" t="s">
        <v>170</v>
      </c>
      <c r="I9" s="140" t="s">
        <v>169</v>
      </c>
    </row>
    <row r="10" spans="1:10" s="71" customFormat="1" ht="33" customHeight="1" x14ac:dyDescent="0.2">
      <c r="A10" s="141"/>
      <c r="B10" s="72" t="s">
        <v>168</v>
      </c>
      <c r="C10" s="72" t="s">
        <v>167</v>
      </c>
      <c r="D10" s="141"/>
      <c r="E10" s="141"/>
      <c r="F10" s="141"/>
      <c r="G10" s="141"/>
      <c r="H10" s="141"/>
      <c r="I10" s="141"/>
    </row>
    <row r="11" spans="1:10" x14ac:dyDescent="0.2">
      <c r="A11" s="73" t="s">
        <v>166</v>
      </c>
      <c r="B11" s="74">
        <v>901242800000</v>
      </c>
      <c r="C11" s="74">
        <v>250000000000</v>
      </c>
      <c r="D11" s="74">
        <v>60000</v>
      </c>
      <c r="E11" s="74">
        <v>45626908534</v>
      </c>
      <c r="F11" s="74">
        <v>383196688563</v>
      </c>
      <c r="G11" s="74">
        <v>150534655070</v>
      </c>
      <c r="H11" s="74">
        <v>72396463166</v>
      </c>
      <c r="I11" s="74">
        <v>1802997575333</v>
      </c>
    </row>
    <row r="12" spans="1:10" x14ac:dyDescent="0.2">
      <c r="A12" s="75" t="s">
        <v>163</v>
      </c>
      <c r="B12" s="76"/>
      <c r="C12" s="76"/>
      <c r="D12" s="76"/>
      <c r="E12" s="76"/>
      <c r="F12" s="76"/>
      <c r="G12" s="76"/>
      <c r="H12" s="76"/>
      <c r="I12" s="77"/>
      <c r="J12" s="78"/>
    </row>
    <row r="13" spans="1:10" x14ac:dyDescent="0.2">
      <c r="A13" s="79" t="s">
        <v>162</v>
      </c>
      <c r="B13" s="76">
        <v>0</v>
      </c>
      <c r="C13" s="76">
        <v>0</v>
      </c>
      <c r="D13" s="76">
        <v>0</v>
      </c>
      <c r="E13" s="76">
        <v>0</v>
      </c>
      <c r="F13" s="76">
        <v>0</v>
      </c>
      <c r="G13" s="76">
        <v>72396463166</v>
      </c>
      <c r="H13" s="76">
        <v>-72396463166</v>
      </c>
      <c r="I13" s="77">
        <f t="shared" ref="I13:I20" si="0">SUM(B13:H13)</f>
        <v>0</v>
      </c>
      <c r="J13" s="78"/>
    </row>
    <row r="14" spans="1:10" x14ac:dyDescent="0.2">
      <c r="A14" s="79" t="s">
        <v>161</v>
      </c>
      <c r="B14" s="76">
        <v>0</v>
      </c>
      <c r="C14" s="76">
        <v>-70000000000</v>
      </c>
      <c r="D14" s="76">
        <v>0</v>
      </c>
      <c r="E14" s="76">
        <v>0</v>
      </c>
      <c r="F14" s="76">
        <v>0</v>
      </c>
      <c r="G14" s="76">
        <v>0</v>
      </c>
      <c r="H14" s="76">
        <v>0</v>
      </c>
      <c r="I14" s="77">
        <f t="shared" si="0"/>
        <v>-70000000000</v>
      </c>
      <c r="J14" s="78"/>
    </row>
    <row r="15" spans="1:10" x14ac:dyDescent="0.2">
      <c r="A15" s="79" t="s">
        <v>160</v>
      </c>
      <c r="B15" s="76">
        <v>0</v>
      </c>
      <c r="C15" s="76">
        <v>0</v>
      </c>
      <c r="D15" s="76">
        <v>0</v>
      </c>
      <c r="E15" s="76">
        <v>0</v>
      </c>
      <c r="F15" s="76">
        <v>0</v>
      </c>
      <c r="G15" s="76">
        <v>-173734823147</v>
      </c>
      <c r="H15" s="76">
        <v>0</v>
      </c>
      <c r="I15" s="77">
        <f t="shared" si="0"/>
        <v>-173734823147</v>
      </c>
      <c r="J15" s="78"/>
    </row>
    <row r="16" spans="1:10" x14ac:dyDescent="0.2">
      <c r="A16" s="79" t="s">
        <v>159</v>
      </c>
      <c r="B16" s="76">
        <v>0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  <c r="H16" s="76">
        <v>0</v>
      </c>
      <c r="I16" s="77">
        <f t="shared" si="0"/>
        <v>0</v>
      </c>
      <c r="J16" s="78"/>
    </row>
    <row r="17" spans="1:11" x14ac:dyDescent="0.2">
      <c r="A17" s="80" t="s">
        <v>158</v>
      </c>
      <c r="B17" s="76">
        <v>0</v>
      </c>
      <c r="C17" s="76">
        <v>0</v>
      </c>
      <c r="D17" s="76">
        <v>0</v>
      </c>
      <c r="E17" s="76">
        <v>0</v>
      </c>
      <c r="F17" s="76">
        <v>49196295089</v>
      </c>
      <c r="G17" s="76">
        <v>-49196295089</v>
      </c>
      <c r="H17" s="76">
        <v>0</v>
      </c>
      <c r="I17" s="77">
        <f t="shared" si="0"/>
        <v>0</v>
      </c>
      <c r="J17" s="78"/>
    </row>
    <row r="18" spans="1:11" x14ac:dyDescent="0.2">
      <c r="A18" s="80" t="s">
        <v>157</v>
      </c>
      <c r="B18" s="76">
        <v>0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  <c r="H18" s="76">
        <v>0</v>
      </c>
      <c r="I18" s="77">
        <f t="shared" si="0"/>
        <v>0</v>
      </c>
      <c r="J18" s="78"/>
    </row>
    <row r="19" spans="1:11" x14ac:dyDescent="0.2">
      <c r="A19" s="80" t="s">
        <v>156</v>
      </c>
      <c r="B19" s="76">
        <v>0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  <c r="H19" s="76">
        <v>0</v>
      </c>
      <c r="I19" s="77">
        <f t="shared" si="0"/>
        <v>0</v>
      </c>
      <c r="J19" s="78"/>
    </row>
    <row r="20" spans="1:11" x14ac:dyDescent="0.2">
      <c r="A20" s="79" t="s">
        <v>155</v>
      </c>
      <c r="B20" s="76">
        <v>0</v>
      </c>
      <c r="C20" s="76">
        <v>0</v>
      </c>
      <c r="D20" s="76">
        <v>0</v>
      </c>
      <c r="E20" s="76">
        <v>0</v>
      </c>
      <c r="F20" s="76">
        <v>0</v>
      </c>
      <c r="G20" s="76">
        <v>0</v>
      </c>
      <c r="H20" s="76">
        <v>5130100515</v>
      </c>
      <c r="I20" s="77">
        <f t="shared" si="0"/>
        <v>5130100515</v>
      </c>
      <c r="J20" s="78"/>
    </row>
    <row r="21" spans="1:11" x14ac:dyDescent="0.2">
      <c r="A21" s="73" t="s">
        <v>165</v>
      </c>
      <c r="B21" s="74">
        <f t="shared" ref="B21:I21" si="1">SUM(B11:B20)</f>
        <v>901242800000</v>
      </c>
      <c r="C21" s="74">
        <f t="shared" si="1"/>
        <v>180000000000</v>
      </c>
      <c r="D21" s="74">
        <f t="shared" si="1"/>
        <v>60000</v>
      </c>
      <c r="E21" s="74">
        <f t="shared" si="1"/>
        <v>45626908534</v>
      </c>
      <c r="F21" s="74">
        <f t="shared" si="1"/>
        <v>432392983652</v>
      </c>
      <c r="G21" s="74">
        <f t="shared" si="1"/>
        <v>0</v>
      </c>
      <c r="H21" s="74">
        <f t="shared" si="1"/>
        <v>5130100515</v>
      </c>
      <c r="I21" s="74">
        <f t="shared" si="1"/>
        <v>1564392852701</v>
      </c>
      <c r="J21" s="78"/>
    </row>
    <row r="22" spans="1:11" x14ac:dyDescent="0.2">
      <c r="A22" s="81"/>
      <c r="B22" s="82"/>
      <c r="C22" s="82"/>
      <c r="D22" s="82"/>
      <c r="E22" s="82"/>
      <c r="F22" s="82"/>
      <c r="G22" s="82"/>
      <c r="H22" s="82"/>
      <c r="I22" s="82"/>
      <c r="J22" s="78"/>
    </row>
    <row r="23" spans="1:11" x14ac:dyDescent="0.2">
      <c r="A23" s="73" t="s">
        <v>164</v>
      </c>
      <c r="B23" s="83">
        <v>901242800000</v>
      </c>
      <c r="C23" s="83">
        <v>180000000000</v>
      </c>
      <c r="D23" s="83">
        <v>60000</v>
      </c>
      <c r="E23" s="83">
        <v>45626908534</v>
      </c>
      <c r="F23" s="83">
        <v>432392983652</v>
      </c>
      <c r="G23" s="83">
        <v>0</v>
      </c>
      <c r="H23" s="83">
        <v>4278038995</v>
      </c>
      <c r="I23" s="83">
        <f>+SUM(B23:H23)</f>
        <v>1563540791181</v>
      </c>
      <c r="J23" s="78"/>
    </row>
    <row r="24" spans="1:11" x14ac:dyDescent="0.2">
      <c r="A24" s="84" t="s">
        <v>163</v>
      </c>
      <c r="B24" s="76"/>
      <c r="C24" s="76"/>
      <c r="D24" s="76"/>
      <c r="E24" s="76"/>
      <c r="F24" s="76"/>
      <c r="G24" s="76"/>
      <c r="H24" s="76"/>
      <c r="I24" s="77"/>
    </row>
    <row r="25" spans="1:11" x14ac:dyDescent="0.2">
      <c r="A25" s="79" t="s">
        <v>162</v>
      </c>
      <c r="B25" s="76">
        <v>0</v>
      </c>
      <c r="C25" s="76">
        <f>-G25</f>
        <v>0</v>
      </c>
      <c r="D25" s="76">
        <v>0</v>
      </c>
      <c r="E25" s="76">
        <v>0</v>
      </c>
      <c r="F25" s="76">
        <v>0</v>
      </c>
      <c r="G25" s="76">
        <v>0</v>
      </c>
      <c r="H25" s="76">
        <f>-H23</f>
        <v>-4278038995</v>
      </c>
      <c r="I25" s="77">
        <f t="shared" ref="I25:I32" si="2">SUM(B25:H25)</f>
        <v>-4278038995</v>
      </c>
      <c r="J25" s="28"/>
      <c r="K25" s="78"/>
    </row>
    <row r="26" spans="1:11" x14ac:dyDescent="0.2">
      <c r="A26" s="79" t="s">
        <v>161</v>
      </c>
      <c r="B26" s="76">
        <v>0</v>
      </c>
      <c r="C26" s="76">
        <v>0</v>
      </c>
      <c r="D26" s="76">
        <v>0</v>
      </c>
      <c r="E26" s="76">
        <v>0</v>
      </c>
      <c r="F26" s="76">
        <v>0</v>
      </c>
      <c r="G26" s="76">
        <v>0</v>
      </c>
      <c r="H26" s="76">
        <v>0</v>
      </c>
      <c r="I26" s="77">
        <f t="shared" si="2"/>
        <v>0</v>
      </c>
      <c r="J26" s="28"/>
      <c r="K26" s="78"/>
    </row>
    <row r="27" spans="1:11" x14ac:dyDescent="0.2">
      <c r="A27" s="79" t="s">
        <v>160</v>
      </c>
      <c r="B27" s="76">
        <v>0</v>
      </c>
      <c r="C27" s="76">
        <v>0</v>
      </c>
      <c r="D27" s="76">
        <v>0</v>
      </c>
      <c r="E27" s="76">
        <v>0</v>
      </c>
      <c r="F27" s="76">
        <v>0</v>
      </c>
      <c r="G27" s="76">
        <v>0</v>
      </c>
      <c r="H27" s="76">
        <v>0</v>
      </c>
      <c r="I27" s="77">
        <f t="shared" si="2"/>
        <v>0</v>
      </c>
    </row>
    <row r="28" spans="1:11" x14ac:dyDescent="0.2">
      <c r="A28" s="79" t="s">
        <v>159</v>
      </c>
      <c r="B28" s="76">
        <v>0</v>
      </c>
      <c r="C28" s="76">
        <v>0</v>
      </c>
      <c r="D28" s="76">
        <v>0</v>
      </c>
      <c r="E28" s="76">
        <v>0</v>
      </c>
      <c r="F28" s="76">
        <v>0</v>
      </c>
      <c r="G28" s="76">
        <v>0</v>
      </c>
      <c r="H28" s="76">
        <v>0</v>
      </c>
      <c r="I28" s="77">
        <f t="shared" si="2"/>
        <v>0</v>
      </c>
    </row>
    <row r="29" spans="1:11" x14ac:dyDescent="0.2">
      <c r="A29" s="85" t="s">
        <v>158</v>
      </c>
      <c r="B29" s="76">
        <v>0</v>
      </c>
      <c r="C29" s="76">
        <f>-G29</f>
        <v>0</v>
      </c>
      <c r="D29" s="76">
        <v>0</v>
      </c>
      <c r="E29" s="76">
        <v>0</v>
      </c>
      <c r="F29" s="76">
        <f>+'Balance general - Pasivo'!E44-'Balance general - Pasivo'!G44</f>
        <v>856038995</v>
      </c>
      <c r="G29" s="76">
        <v>0</v>
      </c>
      <c r="H29" s="76">
        <v>0</v>
      </c>
      <c r="I29" s="77">
        <f t="shared" si="2"/>
        <v>856038995</v>
      </c>
    </row>
    <row r="30" spans="1:11" x14ac:dyDescent="0.2">
      <c r="A30" s="85" t="s">
        <v>157</v>
      </c>
      <c r="B30" s="76">
        <v>0</v>
      </c>
      <c r="C30" s="76">
        <v>0</v>
      </c>
      <c r="D30" s="76">
        <v>0</v>
      </c>
      <c r="E30" s="76">
        <v>0</v>
      </c>
      <c r="F30" s="76">
        <v>0</v>
      </c>
      <c r="G30" s="76">
        <v>0</v>
      </c>
      <c r="H30" s="76">
        <v>0</v>
      </c>
      <c r="I30" s="77">
        <f t="shared" si="2"/>
        <v>0</v>
      </c>
    </row>
    <row r="31" spans="1:11" x14ac:dyDescent="0.2">
      <c r="A31" s="85" t="s">
        <v>156</v>
      </c>
      <c r="B31" s="76">
        <f>-D31</f>
        <v>0</v>
      </c>
      <c r="C31" s="76">
        <v>0</v>
      </c>
      <c r="D31" s="76">
        <f>-D23+60000</f>
        <v>0</v>
      </c>
      <c r="E31" s="76">
        <v>0</v>
      </c>
      <c r="F31" s="76">
        <v>0</v>
      </c>
      <c r="G31" s="76">
        <v>0</v>
      </c>
      <c r="H31" s="76">
        <v>0</v>
      </c>
      <c r="I31" s="77">
        <f t="shared" si="2"/>
        <v>0</v>
      </c>
    </row>
    <row r="32" spans="1:11" x14ac:dyDescent="0.2">
      <c r="A32" s="79" t="s">
        <v>155</v>
      </c>
      <c r="B32" s="76">
        <v>0</v>
      </c>
      <c r="C32" s="76">
        <v>0</v>
      </c>
      <c r="D32" s="76">
        <v>0</v>
      </c>
      <c r="E32" s="76">
        <v>0</v>
      </c>
      <c r="F32" s="76">
        <v>0</v>
      </c>
      <c r="G32" s="76">
        <v>0</v>
      </c>
      <c r="H32" s="76">
        <f>+'Estado de resultados'!D65</f>
        <v>37742724880</v>
      </c>
      <c r="I32" s="77">
        <f t="shared" si="2"/>
        <v>37742724880</v>
      </c>
      <c r="J32" s="78"/>
    </row>
    <row r="33" spans="1:10" x14ac:dyDescent="0.2">
      <c r="A33" s="73" t="s">
        <v>154</v>
      </c>
      <c r="B33" s="83">
        <f t="shared" ref="B33:I33" si="3">SUM(B23:B32)</f>
        <v>901242800000</v>
      </c>
      <c r="C33" s="83">
        <f t="shared" si="3"/>
        <v>180000000000</v>
      </c>
      <c r="D33" s="83">
        <f t="shared" si="3"/>
        <v>60000</v>
      </c>
      <c r="E33" s="83">
        <f t="shared" si="3"/>
        <v>45626908534</v>
      </c>
      <c r="F33" s="83">
        <f t="shared" si="3"/>
        <v>433249022647</v>
      </c>
      <c r="G33" s="83">
        <f t="shared" si="3"/>
        <v>0</v>
      </c>
      <c r="H33" s="83">
        <f t="shared" si="3"/>
        <v>37742724880</v>
      </c>
      <c r="I33" s="83">
        <f t="shared" si="3"/>
        <v>1597861516061</v>
      </c>
      <c r="J33" s="27">
        <v>0</v>
      </c>
    </row>
    <row r="34" spans="1:10" x14ac:dyDescent="0.2">
      <c r="C34" s="78"/>
      <c r="D34" s="78"/>
      <c r="E34" s="78"/>
      <c r="F34" s="78"/>
      <c r="G34" s="78"/>
      <c r="H34" s="78"/>
      <c r="I34" s="86"/>
    </row>
    <row r="35" spans="1:10" x14ac:dyDescent="0.2">
      <c r="A35" s="136" t="s">
        <v>3</v>
      </c>
      <c r="B35" s="136"/>
      <c r="C35" s="136"/>
      <c r="D35" s="136"/>
      <c r="E35" s="136"/>
      <c r="F35" s="136"/>
      <c r="G35" s="136"/>
      <c r="H35" s="136"/>
      <c r="I35" s="136"/>
    </row>
    <row r="36" spans="1:10" x14ac:dyDescent="0.2">
      <c r="E36" s="87"/>
    </row>
    <row r="37" spans="1:10" x14ac:dyDescent="0.2">
      <c r="E37" s="87"/>
    </row>
    <row r="38" spans="1:10" x14ac:dyDescent="0.2">
      <c r="D38" s="78"/>
      <c r="E38" s="87"/>
    </row>
    <row r="39" spans="1:10" x14ac:dyDescent="0.2">
      <c r="E39" s="87"/>
    </row>
    <row r="40" spans="1:10" x14ac:dyDescent="0.2">
      <c r="A40" s="131" t="s">
        <v>2</v>
      </c>
      <c r="B40" s="131"/>
      <c r="C40" s="131"/>
      <c r="D40" s="131"/>
      <c r="E40" s="131"/>
      <c r="F40" s="131"/>
      <c r="G40" s="131"/>
      <c r="H40" s="131"/>
      <c r="I40" s="131"/>
    </row>
    <row r="41" spans="1:10" ht="12" customHeight="1" x14ac:dyDescent="0.2">
      <c r="E41" s="87"/>
    </row>
    <row r="44" spans="1:10" ht="13.5" x14ac:dyDescent="0.2">
      <c r="A44" s="145" t="s">
        <v>153</v>
      </c>
      <c r="B44" s="145"/>
      <c r="C44" s="145"/>
      <c r="D44" s="145"/>
      <c r="E44" s="145"/>
      <c r="F44" s="145"/>
      <c r="G44" s="145"/>
      <c r="H44" s="145"/>
      <c r="I44" s="145"/>
    </row>
    <row r="45" spans="1:10" ht="12.75" customHeight="1" x14ac:dyDescent="0.25">
      <c r="A45" s="146" t="s">
        <v>152</v>
      </c>
      <c r="B45" s="146"/>
      <c r="C45" s="146"/>
      <c r="D45" s="146"/>
      <c r="E45" s="146"/>
      <c r="F45" s="146"/>
      <c r="G45" s="146"/>
      <c r="H45" s="146"/>
      <c r="I45" s="146"/>
      <c r="J45" s="146"/>
    </row>
    <row r="46" spans="1:10" x14ac:dyDescent="0.2">
      <c r="A46" s="144"/>
      <c r="B46" s="144"/>
      <c r="C46" s="144"/>
      <c r="D46" s="144"/>
      <c r="E46" s="144"/>
      <c r="F46" s="144"/>
      <c r="G46" s="144"/>
      <c r="H46" s="144"/>
      <c r="I46" s="144"/>
    </row>
    <row r="48" spans="1:10" x14ac:dyDescent="0.2">
      <c r="B48" s="78"/>
      <c r="C48" s="78"/>
      <c r="D48" s="78"/>
      <c r="E48" s="78"/>
      <c r="F48" s="78"/>
      <c r="G48" s="78"/>
      <c r="H48" s="78"/>
      <c r="I48" s="86"/>
    </row>
    <row r="49" spans="1:9" x14ac:dyDescent="0.2">
      <c r="B49" s="78"/>
      <c r="C49" s="78"/>
      <c r="D49" s="78"/>
      <c r="E49" s="78"/>
      <c r="F49" s="78"/>
      <c r="G49" s="78"/>
      <c r="H49" s="78"/>
      <c r="I49" s="86"/>
    </row>
    <row r="50" spans="1:9" x14ac:dyDescent="0.2">
      <c r="A50" s="88"/>
      <c r="B50" s="78"/>
      <c r="C50" s="78"/>
      <c r="D50" s="78"/>
      <c r="E50" s="78"/>
      <c r="F50" s="78"/>
      <c r="G50" s="78"/>
      <c r="H50" s="78"/>
      <c r="I50" s="86"/>
    </row>
    <row r="52" spans="1:9" x14ac:dyDescent="0.2">
      <c r="B52" s="78"/>
      <c r="C52" s="78"/>
      <c r="D52" s="78"/>
      <c r="E52" s="78"/>
      <c r="F52" s="78"/>
      <c r="G52" s="78"/>
      <c r="H52" s="78"/>
      <c r="I52" s="86"/>
    </row>
    <row r="53" spans="1:9" x14ac:dyDescent="0.2">
      <c r="A53" s="88"/>
      <c r="B53" s="78"/>
      <c r="C53" s="78"/>
      <c r="D53" s="78"/>
      <c r="E53" s="78"/>
      <c r="F53" s="78"/>
      <c r="G53" s="78"/>
      <c r="H53" s="78"/>
      <c r="I53" s="86"/>
    </row>
  </sheetData>
  <sheetProtection selectLockedCells="1" selectUnlockedCells="1"/>
  <mergeCells count="18">
    <mergeCell ref="A46:I46"/>
    <mergeCell ref="H9:H10"/>
    <mergeCell ref="I9:I10"/>
    <mergeCell ref="F9:F10"/>
    <mergeCell ref="G9:G10"/>
    <mergeCell ref="A44:I44"/>
    <mergeCell ref="A35:I35"/>
    <mergeCell ref="A45:J45"/>
    <mergeCell ref="A40:I40"/>
    <mergeCell ref="A3:I3"/>
    <mergeCell ref="A4:I4"/>
    <mergeCell ref="A6:I6"/>
    <mergeCell ref="A7:I7"/>
    <mergeCell ref="A9:A10"/>
    <mergeCell ref="B9:C9"/>
    <mergeCell ref="D9:D10"/>
    <mergeCell ref="E9:E10"/>
    <mergeCell ref="A5:I5"/>
  </mergeCells>
  <pageMargins left="0.59055118110236227" right="0.59055118110236227" top="0.78740157480314965" bottom="0.78740157480314965" header="0.39370078740157483" footer="0.39370078740157483"/>
  <pageSetup paperSize="9" scale="74" firstPageNumber="0" orientation="landscape" r:id="rId1"/>
  <headerFooter alignWithMargins="0">
    <oddFooter xml:space="preserve">&amp;L&amp;"Times New Roman,Normal"&amp;12 4&amp;R&amp;12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4B146-C504-4452-8788-F63C6D28EDCC}">
  <sheetPr>
    <pageSetUpPr fitToPage="1"/>
  </sheetPr>
  <dimension ref="A1:I65"/>
  <sheetViews>
    <sheetView showGridLines="0" workbookViewId="0">
      <selection activeCell="D6" sqref="D6"/>
    </sheetView>
  </sheetViews>
  <sheetFormatPr baseColWidth="10" defaultColWidth="11.7109375" defaultRowHeight="12.75" x14ac:dyDescent="0.2"/>
  <cols>
    <col min="1" max="1" width="63" style="68" customWidth="1"/>
    <col min="2" max="2" width="4.5703125" style="68" bestFit="1" customWidth="1"/>
    <col min="3" max="3" width="2" style="68" customWidth="1"/>
    <col min="4" max="4" width="20.28515625" style="69" customWidth="1"/>
    <col min="5" max="5" width="3" style="68" customWidth="1"/>
    <col min="6" max="6" width="19.42578125" style="69" customWidth="1"/>
    <col min="7" max="7" width="2.5703125" style="67" customWidth="1"/>
    <col min="8" max="9" width="11.7109375" style="37"/>
    <col min="10" max="16384" width="11.7109375" style="68"/>
  </cols>
  <sheetData>
    <row r="1" spans="1:9" s="37" customFormat="1" x14ac:dyDescent="0.2">
      <c r="A1" s="134" t="str">
        <f>'Balance general - Activo'!A1:G1</f>
        <v>BANCO REGIONAL S.A.E.C.A.</v>
      </c>
      <c r="B1" s="134"/>
      <c r="C1" s="134"/>
      <c r="D1" s="134"/>
      <c r="E1" s="134"/>
      <c r="F1" s="134"/>
      <c r="G1" s="36"/>
    </row>
    <row r="2" spans="1:9" s="37" customFormat="1" x14ac:dyDescent="0.2">
      <c r="A2" s="134" t="s">
        <v>207</v>
      </c>
      <c r="B2" s="134"/>
      <c r="C2" s="134"/>
      <c r="D2" s="134"/>
      <c r="E2" s="134"/>
      <c r="F2" s="134"/>
      <c r="G2" s="36"/>
    </row>
    <row r="3" spans="1:9" s="37" customFormat="1" x14ac:dyDescent="0.2">
      <c r="A3" s="150" t="str">
        <f>'Balance general - Activo'!A3:G3</f>
        <v>PREVIO AL DICTAMEN DE AUDITORIA EXTERNA</v>
      </c>
      <c r="B3" s="134"/>
      <c r="C3" s="134"/>
      <c r="D3" s="134"/>
      <c r="E3" s="134"/>
      <c r="F3" s="134"/>
    </row>
    <row r="4" spans="1:9" s="37" customFormat="1" x14ac:dyDescent="0.2">
      <c r="A4" s="148" t="str">
        <f>+'Mov_Patrimonio neto'!A6:I6</f>
        <v>Presentado en forma comparativa con el periodo finalizado al 30 de septiembre de 2021</v>
      </c>
      <c r="B4" s="130"/>
      <c r="C4" s="130"/>
      <c r="D4" s="130"/>
      <c r="E4" s="130"/>
      <c r="F4" s="130"/>
      <c r="G4" s="3"/>
    </row>
    <row r="5" spans="1:9" s="37" customFormat="1" x14ac:dyDescent="0.2">
      <c r="A5" s="130" t="str">
        <f>'Balance general - Activo'!A5:G5</f>
        <v>(Expresado en Guaraníes)</v>
      </c>
      <c r="B5" s="130"/>
      <c r="C5" s="130"/>
      <c r="D5" s="130"/>
      <c r="E5" s="130"/>
      <c r="F5" s="130"/>
      <c r="G5" s="38"/>
    </row>
    <row r="6" spans="1:9" s="44" customFormat="1" x14ac:dyDescent="0.2">
      <c r="A6" s="39"/>
      <c r="B6" s="40" t="s">
        <v>59</v>
      </c>
      <c r="C6" s="41"/>
      <c r="D6" s="42">
        <f>+'Estado de resultados'!D7</f>
        <v>44834</v>
      </c>
      <c r="E6" s="43"/>
      <c r="F6" s="42">
        <f>+'Estado de resultados'!F7</f>
        <v>44469</v>
      </c>
      <c r="H6" s="37"/>
      <c r="I6" s="37"/>
    </row>
    <row r="7" spans="1:9" s="44" customFormat="1" x14ac:dyDescent="0.2">
      <c r="A7" s="45" t="s">
        <v>206</v>
      </c>
      <c r="B7" s="39"/>
      <c r="C7" s="39"/>
      <c r="D7" s="46"/>
      <c r="E7" s="47"/>
      <c r="F7" s="46"/>
      <c r="G7" s="47"/>
      <c r="H7" s="37"/>
      <c r="I7" s="37"/>
    </row>
    <row r="8" spans="1:9" s="45" customFormat="1" ht="16.350000000000001" customHeight="1" x14ac:dyDescent="0.2">
      <c r="A8" s="44" t="s">
        <v>205</v>
      </c>
      <c r="B8" s="44"/>
      <c r="D8" s="48">
        <v>37742724880</v>
      </c>
      <c r="E8" s="49"/>
      <c r="F8" s="48">
        <v>5130100515</v>
      </c>
      <c r="G8" s="49"/>
      <c r="H8" s="37"/>
      <c r="I8" s="37"/>
    </row>
    <row r="9" spans="1:9" s="44" customFormat="1" x14ac:dyDescent="0.2">
      <c r="D9" s="50"/>
      <c r="E9" s="51"/>
      <c r="F9" s="50"/>
      <c r="G9" s="51"/>
      <c r="H9" s="37"/>
      <c r="I9" s="37"/>
    </row>
    <row r="10" spans="1:9" s="45" customFormat="1" ht="14.85" customHeight="1" x14ac:dyDescent="0.2">
      <c r="A10" s="45" t="s">
        <v>204</v>
      </c>
      <c r="B10" s="44"/>
      <c r="D10" s="50"/>
      <c r="E10" s="49"/>
      <c r="F10" s="50"/>
      <c r="G10" s="49"/>
      <c r="H10" s="37"/>
      <c r="I10" s="37"/>
    </row>
    <row r="11" spans="1:9" s="44" customFormat="1" ht="14.85" customHeight="1" x14ac:dyDescent="0.2">
      <c r="A11" s="44" t="s">
        <v>203</v>
      </c>
      <c r="B11" s="44" t="s">
        <v>9</v>
      </c>
      <c r="D11" s="50">
        <v>9215395088</v>
      </c>
      <c r="E11" s="51"/>
      <c r="F11" s="50">
        <v>12780105799</v>
      </c>
      <c r="G11" s="51"/>
      <c r="H11" s="37"/>
      <c r="I11" s="37"/>
    </row>
    <row r="12" spans="1:9" s="44" customFormat="1" ht="14.85" customHeight="1" x14ac:dyDescent="0.2">
      <c r="A12" s="44" t="s">
        <v>202</v>
      </c>
      <c r="D12" s="50">
        <v>855548252</v>
      </c>
      <c r="E12" s="51"/>
      <c r="F12" s="50">
        <v>935990011</v>
      </c>
      <c r="G12" s="51"/>
      <c r="H12" s="37"/>
      <c r="I12" s="37"/>
    </row>
    <row r="13" spans="1:9" s="44" customFormat="1" ht="14.85" customHeight="1" x14ac:dyDescent="0.2">
      <c r="A13" s="44" t="s">
        <v>201</v>
      </c>
      <c r="B13" s="44" t="s">
        <v>12</v>
      </c>
      <c r="D13" s="50">
        <v>622000577468</v>
      </c>
      <c r="E13" s="51"/>
      <c r="F13" s="50">
        <v>651243096599</v>
      </c>
      <c r="G13" s="51"/>
      <c r="H13" s="37"/>
      <c r="I13" s="37"/>
    </row>
    <row r="14" spans="1:9" s="44" customFormat="1" ht="14.85" customHeight="1" x14ac:dyDescent="0.2">
      <c r="A14" s="44" t="s">
        <v>200</v>
      </c>
      <c r="B14" s="44" t="s">
        <v>109</v>
      </c>
      <c r="D14" s="50">
        <v>6483595131</v>
      </c>
      <c r="E14" s="51"/>
      <c r="F14" s="50">
        <v>464139237</v>
      </c>
      <c r="G14" s="51"/>
      <c r="H14" s="37"/>
      <c r="I14" s="37"/>
    </row>
    <row r="15" spans="1:9" s="44" customFormat="1" ht="14.85" customHeight="1" x14ac:dyDescent="0.2">
      <c r="A15" s="44" t="s">
        <v>199</v>
      </c>
      <c r="D15" s="50">
        <v>92630060803</v>
      </c>
      <c r="E15" s="51"/>
      <c r="F15" s="50">
        <v>109109108982</v>
      </c>
      <c r="G15" s="51"/>
      <c r="H15" s="37"/>
      <c r="I15" s="37"/>
    </row>
    <row r="16" spans="1:9" s="44" customFormat="1" ht="14.85" customHeight="1" x14ac:dyDescent="0.2">
      <c r="A16" s="44" t="s">
        <v>193</v>
      </c>
      <c r="D16" s="50">
        <v>0</v>
      </c>
      <c r="E16" s="51"/>
      <c r="F16" s="50">
        <v>10642002757</v>
      </c>
      <c r="G16" s="51"/>
      <c r="H16" s="37"/>
      <c r="I16" s="37"/>
    </row>
    <row r="17" spans="1:9" s="44" customFormat="1" ht="14.85" customHeight="1" x14ac:dyDescent="0.2">
      <c r="A17" s="52" t="s">
        <v>198</v>
      </c>
      <c r="B17" s="44" t="s">
        <v>9</v>
      </c>
      <c r="D17" s="50">
        <v>10649321</v>
      </c>
      <c r="E17" s="51"/>
      <c r="F17" s="50">
        <v>0</v>
      </c>
      <c r="G17" s="51"/>
      <c r="H17" s="37"/>
      <c r="I17" s="37"/>
    </row>
    <row r="18" spans="1:9" s="44" customFormat="1" ht="14.85" customHeight="1" x14ac:dyDescent="0.2">
      <c r="D18" s="53">
        <f>SUM(D11:D17)</f>
        <v>731195826063</v>
      </c>
      <c r="E18" s="49"/>
      <c r="F18" s="53">
        <v>785288220535</v>
      </c>
      <c r="G18" s="49"/>
      <c r="H18" s="37"/>
      <c r="I18" s="37"/>
    </row>
    <row r="19" spans="1:9" s="45" customFormat="1" x14ac:dyDescent="0.2">
      <c r="A19" s="45" t="s">
        <v>197</v>
      </c>
      <c r="B19" s="44"/>
      <c r="D19" s="50"/>
      <c r="E19" s="49"/>
      <c r="F19" s="50"/>
      <c r="G19" s="49"/>
      <c r="H19" s="37"/>
      <c r="I19" s="37"/>
    </row>
    <row r="20" spans="1:9" s="44" customFormat="1" ht="14.85" customHeight="1" x14ac:dyDescent="0.2">
      <c r="A20" s="44" t="s">
        <v>196</v>
      </c>
      <c r="D20" s="54">
        <v>-6430051477</v>
      </c>
      <c r="E20" s="51"/>
      <c r="F20" s="54">
        <v>-507930840304</v>
      </c>
      <c r="G20" s="51"/>
      <c r="H20" s="37"/>
      <c r="I20" s="37"/>
    </row>
    <row r="21" spans="1:9" s="44" customFormat="1" ht="14.85" customHeight="1" x14ac:dyDescent="0.2">
      <c r="A21" s="44" t="s">
        <v>195</v>
      </c>
      <c r="B21" s="44" t="s">
        <v>12</v>
      </c>
      <c r="D21" s="54">
        <v>-377699408759</v>
      </c>
      <c r="E21" s="55"/>
      <c r="F21" s="54">
        <v>-185952353850</v>
      </c>
      <c r="G21" s="51"/>
      <c r="H21" s="37"/>
      <c r="I21" s="37"/>
    </row>
    <row r="22" spans="1:9" s="44" customFormat="1" ht="14.85" customHeight="1" x14ac:dyDescent="0.2">
      <c r="A22" s="44" t="s">
        <v>194</v>
      </c>
      <c r="D22" s="54">
        <v>-192703510655</v>
      </c>
      <c r="E22" s="55"/>
      <c r="F22" s="54">
        <v>0</v>
      </c>
      <c r="G22" s="51"/>
      <c r="H22" s="37"/>
      <c r="I22" s="37"/>
    </row>
    <row r="23" spans="1:9" s="44" customFormat="1" ht="14.85" customHeight="1" x14ac:dyDescent="0.2">
      <c r="A23" s="44" t="s">
        <v>193</v>
      </c>
      <c r="D23" s="50">
        <v>-1328729020</v>
      </c>
      <c r="E23" s="51"/>
      <c r="F23" s="50">
        <v>0</v>
      </c>
      <c r="G23" s="51"/>
      <c r="H23" s="37"/>
      <c r="I23" s="37"/>
    </row>
    <row r="24" spans="1:9" s="44" customFormat="1" x14ac:dyDescent="0.2">
      <c r="D24" s="53">
        <f>SUM(D20:D23)</f>
        <v>-578161699911</v>
      </c>
      <c r="E24" s="51"/>
      <c r="F24" s="53">
        <f>SUM(F20:F23)</f>
        <v>-693883194154</v>
      </c>
      <c r="G24" s="51"/>
      <c r="H24" s="37"/>
      <c r="I24" s="37"/>
    </row>
    <row r="25" spans="1:9" s="45" customFormat="1" ht="14.85" customHeight="1" x14ac:dyDescent="0.2">
      <c r="B25" s="44"/>
      <c r="D25" s="50"/>
      <c r="E25" s="49"/>
      <c r="F25" s="50"/>
      <c r="G25" s="49"/>
      <c r="H25" s="37"/>
      <c r="I25" s="37"/>
    </row>
    <row r="26" spans="1:9" s="44" customFormat="1" ht="14.85" customHeight="1" x14ac:dyDescent="0.2">
      <c r="A26" s="44" t="s">
        <v>192</v>
      </c>
      <c r="D26" s="50">
        <v>36475297684</v>
      </c>
      <c r="E26" s="55"/>
      <c r="F26" s="50">
        <v>378701637001</v>
      </c>
      <c r="G26" s="51"/>
      <c r="H26" s="37"/>
      <c r="I26" s="37"/>
    </row>
    <row r="27" spans="1:9" s="44" customFormat="1" ht="14.85" customHeight="1" x14ac:dyDescent="0.2">
      <c r="A27" s="44" t="s">
        <v>191</v>
      </c>
      <c r="D27" s="50">
        <v>-31565710171</v>
      </c>
      <c r="E27" s="55"/>
      <c r="F27" s="50">
        <v>-100877501990</v>
      </c>
      <c r="G27" s="51"/>
      <c r="H27" s="37"/>
      <c r="I27" s="37"/>
    </row>
    <row r="28" spans="1:9" s="44" customFormat="1" ht="14.85" customHeight="1" x14ac:dyDescent="0.2">
      <c r="A28" s="44" t="s">
        <v>190</v>
      </c>
      <c r="D28" s="50">
        <v>-177518769408</v>
      </c>
      <c r="E28" s="55"/>
      <c r="F28" s="50">
        <v>202438340716</v>
      </c>
      <c r="G28" s="51"/>
      <c r="H28" s="37"/>
      <c r="I28" s="37"/>
    </row>
    <row r="29" spans="1:9" s="44" customFormat="1" ht="14.85" customHeight="1" x14ac:dyDescent="0.2">
      <c r="A29" s="44" t="s">
        <v>189</v>
      </c>
      <c r="D29" s="50">
        <v>-110812744046</v>
      </c>
      <c r="E29" s="55"/>
      <c r="F29" s="50">
        <v>39051230005</v>
      </c>
      <c r="G29" s="51"/>
      <c r="H29" s="37"/>
      <c r="I29" s="37"/>
    </row>
    <row r="30" spans="1:9" s="44" customFormat="1" ht="14.85" customHeight="1" x14ac:dyDescent="0.2">
      <c r="A30" s="44" t="s">
        <v>188</v>
      </c>
      <c r="D30" s="50">
        <v>5627040602</v>
      </c>
      <c r="E30" s="55"/>
      <c r="F30" s="50">
        <v>-3252748832</v>
      </c>
      <c r="G30" s="51"/>
      <c r="H30" s="37"/>
      <c r="I30" s="37"/>
    </row>
    <row r="31" spans="1:9" s="44" customFormat="1" ht="14.85" customHeight="1" x14ac:dyDescent="0.2">
      <c r="A31" s="44" t="s">
        <v>187</v>
      </c>
      <c r="D31" s="50">
        <v>-2983836989</v>
      </c>
      <c r="E31" s="55"/>
      <c r="F31" s="50">
        <v>8532569887</v>
      </c>
      <c r="G31" s="51"/>
      <c r="H31" s="37"/>
      <c r="I31" s="37"/>
    </row>
    <row r="32" spans="1:9" s="44" customFormat="1" ht="14.85" customHeight="1" x14ac:dyDescent="0.2">
      <c r="D32" s="56">
        <f>SUM(D26:D31)</f>
        <v>-280778722328</v>
      </c>
      <c r="E32" s="55"/>
      <c r="F32" s="56">
        <f>SUM(F26:F31)</f>
        <v>524593526787</v>
      </c>
      <c r="G32" s="51"/>
      <c r="H32" s="37"/>
      <c r="I32" s="37"/>
    </row>
    <row r="33" spans="1:9" s="44" customFormat="1" ht="14.25" customHeight="1" x14ac:dyDescent="0.2">
      <c r="D33" s="50"/>
      <c r="E33" s="55"/>
      <c r="F33" s="50"/>
      <c r="G33" s="51"/>
      <c r="H33" s="37"/>
      <c r="I33" s="37"/>
    </row>
    <row r="34" spans="1:9" s="45" customFormat="1" ht="14.85" customHeight="1" x14ac:dyDescent="0.2">
      <c r="A34" s="45" t="s">
        <v>186</v>
      </c>
      <c r="B34" s="44"/>
      <c r="D34" s="57">
        <f>+D32+D24+D18+D8</f>
        <v>-90001871296</v>
      </c>
      <c r="E34" s="49"/>
      <c r="F34" s="57">
        <f>+F32+F24+F18+F8</f>
        <v>621128653683</v>
      </c>
      <c r="G34" s="49"/>
      <c r="H34" s="37"/>
      <c r="I34" s="37"/>
    </row>
    <row r="35" spans="1:9" s="45" customFormat="1" ht="7.5" customHeight="1" x14ac:dyDescent="0.2">
      <c r="B35" s="44"/>
      <c r="D35" s="50"/>
      <c r="E35" s="49"/>
      <c r="F35" s="50"/>
      <c r="G35" s="49"/>
      <c r="H35" s="37"/>
      <c r="I35" s="37"/>
    </row>
    <row r="36" spans="1:9" s="45" customFormat="1" ht="14.85" customHeight="1" x14ac:dyDescent="0.2">
      <c r="A36" s="45" t="s">
        <v>185</v>
      </c>
      <c r="B36" s="44"/>
      <c r="D36" s="50"/>
      <c r="E36" s="49"/>
      <c r="F36" s="50"/>
      <c r="G36" s="49"/>
      <c r="H36" s="37"/>
      <c r="I36" s="37"/>
    </row>
    <row r="37" spans="1:9" s="44" customFormat="1" ht="14.85" customHeight="1" x14ac:dyDescent="0.2">
      <c r="A37" s="44" t="s">
        <v>184</v>
      </c>
      <c r="D37" s="50">
        <v>-573842908399</v>
      </c>
      <c r="E37" s="55"/>
      <c r="F37" s="50">
        <v>169064804302</v>
      </c>
      <c r="G37" s="51"/>
      <c r="H37" s="37"/>
      <c r="I37" s="37"/>
    </row>
    <row r="38" spans="1:9" s="44" customFormat="1" ht="14.85" customHeight="1" x14ac:dyDescent="0.2">
      <c r="A38" s="44" t="s">
        <v>183</v>
      </c>
      <c r="D38" s="50">
        <v>1786964225</v>
      </c>
      <c r="E38" s="55"/>
      <c r="F38" s="58">
        <v>4039489000</v>
      </c>
      <c r="G38" s="51"/>
      <c r="H38" s="37"/>
      <c r="I38" s="37"/>
    </row>
    <row r="39" spans="1:9" s="44" customFormat="1" ht="14.85" customHeight="1" x14ac:dyDescent="0.2">
      <c r="A39" s="44" t="s">
        <v>182</v>
      </c>
      <c r="B39" s="44" t="s">
        <v>9</v>
      </c>
      <c r="D39" s="54">
        <v>-3973815937</v>
      </c>
      <c r="E39" s="55"/>
      <c r="F39" s="58">
        <v>-1774809890</v>
      </c>
      <c r="G39" s="51"/>
      <c r="H39" s="37"/>
      <c r="I39" s="37"/>
    </row>
    <row r="40" spans="1:9" s="44" customFormat="1" ht="14.85" customHeight="1" x14ac:dyDescent="0.2">
      <c r="A40" s="44" t="s">
        <v>181</v>
      </c>
      <c r="D40" s="50">
        <v>20401302731</v>
      </c>
      <c r="E40" s="55"/>
      <c r="F40" s="58">
        <v>-20713517122</v>
      </c>
      <c r="G40" s="51"/>
      <c r="H40" s="37"/>
      <c r="I40" s="37"/>
    </row>
    <row r="41" spans="1:9" s="44" customFormat="1" ht="14.85" customHeight="1" x14ac:dyDescent="0.2">
      <c r="A41" s="44" t="s">
        <v>180</v>
      </c>
      <c r="D41" s="50">
        <v>0</v>
      </c>
      <c r="E41" s="55"/>
      <c r="F41" s="58">
        <v>-70000000000</v>
      </c>
      <c r="G41" s="51"/>
      <c r="H41" s="37"/>
      <c r="I41" s="37"/>
    </row>
    <row r="42" spans="1:9" s="45" customFormat="1" ht="14.85" customHeight="1" x14ac:dyDescent="0.2">
      <c r="A42" s="45" t="s">
        <v>179</v>
      </c>
      <c r="B42" s="44"/>
      <c r="D42" s="53">
        <f>SUM(D37:D41)</f>
        <v>-555628457380</v>
      </c>
      <c r="E42" s="59"/>
      <c r="F42" s="53">
        <f>SUM(F37:F41)</f>
        <v>80615966290</v>
      </c>
      <c r="G42" s="49"/>
      <c r="H42" s="37"/>
      <c r="I42" s="37"/>
    </row>
    <row r="43" spans="1:9" s="45" customFormat="1" ht="6.75" customHeight="1" x14ac:dyDescent="0.2">
      <c r="B43" s="44"/>
      <c r="D43" s="50"/>
      <c r="E43" s="49"/>
      <c r="F43" s="50"/>
      <c r="G43" s="49"/>
      <c r="H43" s="37"/>
      <c r="I43" s="37"/>
    </row>
    <row r="44" spans="1:9" s="45" customFormat="1" ht="14.85" customHeight="1" x14ac:dyDescent="0.2">
      <c r="A44" s="45" t="s">
        <v>178</v>
      </c>
      <c r="B44" s="44"/>
      <c r="D44" s="50"/>
      <c r="E44" s="49"/>
      <c r="F44" s="50"/>
      <c r="G44" s="49"/>
      <c r="H44" s="37"/>
      <c r="I44" s="37"/>
    </row>
    <row r="45" spans="1:9" s="44" customFormat="1" ht="14.85" customHeight="1" x14ac:dyDescent="0.2">
      <c r="A45" s="44" t="s">
        <v>177</v>
      </c>
      <c r="D45" s="50">
        <v>0</v>
      </c>
      <c r="E45" s="55"/>
      <c r="F45" s="60">
        <v>0</v>
      </c>
      <c r="G45" s="51"/>
      <c r="H45" s="37"/>
      <c r="I45" s="37"/>
    </row>
    <row r="46" spans="1:9" s="45" customFormat="1" ht="14.85" customHeight="1" x14ac:dyDescent="0.2">
      <c r="A46" s="45" t="s">
        <v>176</v>
      </c>
      <c r="B46" s="44"/>
      <c r="D46" s="53">
        <f>SUM(D45)</f>
        <v>0</v>
      </c>
      <c r="E46" s="49"/>
      <c r="F46" s="53">
        <f>SUM(F45)</f>
        <v>0</v>
      </c>
      <c r="G46" s="49"/>
      <c r="H46" s="37"/>
      <c r="I46" s="37"/>
    </row>
    <row r="47" spans="1:9" s="44" customFormat="1" x14ac:dyDescent="0.2">
      <c r="D47" s="50"/>
      <c r="E47" s="51"/>
      <c r="F47" s="50"/>
      <c r="G47" s="51"/>
      <c r="H47" s="37"/>
      <c r="I47" s="37"/>
    </row>
    <row r="48" spans="1:9" s="45" customFormat="1" ht="14.85" customHeight="1" x14ac:dyDescent="0.2">
      <c r="A48" s="44" t="s">
        <v>175</v>
      </c>
      <c r="B48" s="44"/>
      <c r="C48" s="44"/>
      <c r="D48" s="50">
        <f>+D42+D34</f>
        <v>-645630328676</v>
      </c>
      <c r="E48" s="51"/>
      <c r="F48" s="50">
        <v>701744619973</v>
      </c>
      <c r="G48" s="49"/>
      <c r="H48" s="37"/>
      <c r="I48" s="37"/>
    </row>
    <row r="49" spans="1:9" s="44" customFormat="1" ht="6.75" customHeight="1" x14ac:dyDescent="0.2">
      <c r="D49" s="50"/>
      <c r="E49" s="51"/>
      <c r="F49" s="50"/>
      <c r="G49" s="51"/>
      <c r="H49" s="37"/>
      <c r="I49" s="37"/>
    </row>
    <row r="50" spans="1:9" s="44" customFormat="1" x14ac:dyDescent="0.2">
      <c r="A50" s="44" t="s">
        <v>174</v>
      </c>
      <c r="D50" s="50">
        <v>3799196219471</v>
      </c>
      <c r="E50" s="51"/>
      <c r="F50" s="50">
        <v>4025095227622</v>
      </c>
      <c r="G50" s="51"/>
      <c r="H50" s="37"/>
      <c r="I50" s="37"/>
    </row>
    <row r="51" spans="1:9" s="44" customFormat="1" ht="9" customHeight="1" x14ac:dyDescent="0.2">
      <c r="D51" s="50"/>
      <c r="E51" s="51"/>
      <c r="F51" s="50"/>
      <c r="G51" s="51"/>
      <c r="H51" s="37"/>
      <c r="I51" s="37"/>
    </row>
    <row r="52" spans="1:9" s="44" customFormat="1" ht="13.5" thickBot="1" x14ac:dyDescent="0.25">
      <c r="A52" s="44" t="s">
        <v>173</v>
      </c>
      <c r="D52" s="61">
        <f>+D48+D50</f>
        <v>3153565890795</v>
      </c>
      <c r="E52" s="51"/>
      <c r="F52" s="61">
        <f>+F48+F50</f>
        <v>4726839847595</v>
      </c>
      <c r="G52" s="51"/>
      <c r="H52" s="37"/>
      <c r="I52" s="37"/>
    </row>
    <row r="53" spans="1:9" s="44" customFormat="1" ht="13.5" thickTop="1" x14ac:dyDescent="0.2">
      <c r="D53" s="62"/>
      <c r="F53" s="62"/>
      <c r="G53" s="51"/>
      <c r="H53" s="37"/>
      <c r="I53" s="37"/>
    </row>
    <row r="54" spans="1:9" s="44" customFormat="1" x14ac:dyDescent="0.2">
      <c r="A54" s="149" t="s">
        <v>3</v>
      </c>
      <c r="B54" s="149"/>
      <c r="C54" s="149"/>
      <c r="D54" s="149"/>
      <c r="E54" s="149"/>
      <c r="F54" s="149"/>
      <c r="G54" s="51"/>
      <c r="H54" s="37"/>
      <c r="I54" s="37"/>
    </row>
    <row r="55" spans="1:9" s="44" customFormat="1" x14ac:dyDescent="0.2">
      <c r="D55" s="62"/>
      <c r="F55" s="62"/>
      <c r="G55" s="51"/>
      <c r="H55" s="37"/>
      <c r="I55" s="37"/>
    </row>
    <row r="56" spans="1:9" s="44" customFormat="1" x14ac:dyDescent="0.2">
      <c r="D56" s="62"/>
      <c r="F56" s="62"/>
      <c r="G56" s="51"/>
      <c r="H56" s="37"/>
      <c r="I56" s="37"/>
    </row>
    <row r="57" spans="1:9" s="44" customFormat="1" x14ac:dyDescent="0.2">
      <c r="D57" s="62"/>
      <c r="F57" s="62"/>
      <c r="G57" s="51"/>
      <c r="H57" s="37"/>
      <c r="I57" s="37"/>
    </row>
    <row r="58" spans="1:9" s="44" customFormat="1" x14ac:dyDescent="0.2">
      <c r="A58" s="151" t="s">
        <v>2</v>
      </c>
      <c r="B58" s="151"/>
      <c r="C58" s="151"/>
      <c r="D58" s="151"/>
      <c r="E58" s="151"/>
      <c r="F58" s="151"/>
      <c r="G58" s="51"/>
      <c r="H58" s="37"/>
      <c r="I58" s="37"/>
    </row>
    <row r="59" spans="1:9" s="44" customFormat="1" x14ac:dyDescent="0.2">
      <c r="D59" s="62"/>
      <c r="F59" s="62"/>
      <c r="G59" s="51"/>
      <c r="H59" s="37"/>
      <c r="I59" s="37"/>
    </row>
    <row r="60" spans="1:9" s="44" customFormat="1" x14ac:dyDescent="0.2">
      <c r="D60" s="62"/>
      <c r="F60" s="62"/>
      <c r="G60" s="51"/>
      <c r="H60" s="37"/>
      <c r="I60" s="37"/>
    </row>
    <row r="61" spans="1:9" s="44" customFormat="1" x14ac:dyDescent="0.2">
      <c r="D61" s="62"/>
      <c r="F61" s="62"/>
      <c r="G61" s="51"/>
      <c r="H61" s="37"/>
      <c r="I61" s="37"/>
    </row>
    <row r="62" spans="1:9" s="44" customFormat="1" ht="13.5" x14ac:dyDescent="0.25">
      <c r="A62" s="147" t="str">
        <f>+'Estado de resultados'!A72:F72</f>
        <v>Esteban A. Rotela Maciel                                  Leonardo Petta                 Laura Silvia Borsato                             Diego Duarte</v>
      </c>
      <c r="B62" s="147"/>
      <c r="C62" s="147"/>
      <c r="D62" s="147"/>
      <c r="E62" s="147"/>
      <c r="F62" s="147"/>
      <c r="G62" s="147"/>
      <c r="H62" s="37"/>
      <c r="I62" s="37"/>
    </row>
    <row r="63" spans="1:9" s="44" customFormat="1" ht="13.5" x14ac:dyDescent="0.25">
      <c r="A63" s="147" t="str">
        <f>+'Estado de resultados'!A73:F73</f>
        <v xml:space="preserve">    Contador General                                          Síndico Titular                           Gerente General                            Presidente</v>
      </c>
      <c r="B63" s="147"/>
      <c r="C63" s="147"/>
      <c r="D63" s="147"/>
      <c r="E63" s="147"/>
      <c r="F63" s="147"/>
      <c r="G63" s="147"/>
      <c r="H63" s="37"/>
      <c r="I63" s="37"/>
    </row>
    <row r="64" spans="1:9" s="44" customFormat="1" x14ac:dyDescent="0.2">
      <c r="A64" s="64"/>
      <c r="B64" s="64"/>
      <c r="C64" s="64"/>
      <c r="D64" s="64"/>
      <c r="E64" s="64"/>
      <c r="F64" s="64"/>
      <c r="G64" s="1"/>
      <c r="H64" s="37"/>
      <c r="I64" s="37"/>
    </row>
    <row r="65" spans="1:7" x14ac:dyDescent="0.2">
      <c r="A65" s="65"/>
      <c r="B65" s="65"/>
      <c r="C65" s="1"/>
      <c r="D65" s="1"/>
      <c r="E65" s="66"/>
      <c r="F65" s="1"/>
      <c r="G65" s="66"/>
    </row>
  </sheetData>
  <sheetProtection selectLockedCells="1" selectUnlockedCells="1"/>
  <mergeCells count="9">
    <mergeCell ref="A62:G62"/>
    <mergeCell ref="A63:G63"/>
    <mergeCell ref="A1:F1"/>
    <mergeCell ref="A2:F2"/>
    <mergeCell ref="A4:F4"/>
    <mergeCell ref="A5:F5"/>
    <mergeCell ref="A54:F54"/>
    <mergeCell ref="A3:F3"/>
    <mergeCell ref="A58:F58"/>
  </mergeCells>
  <pageMargins left="1.1811023622047245" right="0.59055118110236227" top="1.1811023622047245" bottom="0.59055118110236227" header="0.39370078740157483" footer="0.39370078740157483"/>
  <pageSetup paperSize="9" scale="73" firstPageNumber="0" orientation="portrait" r:id="rId1"/>
  <headerFooter alignWithMargins="0">
    <oddFooter>&amp;C&amp;"Times New Roman,Normal" &amp;R&amp;"Times New Roman,Normal"  5</oddFooter>
  </headerFooter>
</worksheet>
</file>

<file path=_xmlsignatures/_rels/origin.sigs.rels><?xml version="1.0" encoding="UTF-8" standalone="yes"?>
<Relationships xmlns="http://schemas.openxmlformats.org/package/2006/relationships"><Relationship Id="rId3" Type="http://schemas.openxmlformats.org/package/2006/relationships/digital-signature/signature" Target="sig3.xml"/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Relationship Id="rId4" Type="http://schemas.openxmlformats.org/package/2006/relationships/digital-signature/signature" Target="sig4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OMma4YBlMvhvi/l91OjNZ99i7rtdMgjo9C7fb878zks=</DigestValue>
    </Reference>
    <Reference Type="http://www.w3.org/2000/09/xmldsig#Object" URI="#idOfficeObject">
      <DigestMethod Algorithm="http://www.w3.org/2001/04/xmlenc#sha256"/>
      <DigestValue>w3kXF45YgOU1+7Fjd3Jngj5uxGATghLOpqghguDVbko=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paHum9zzTkxBlKfhCPY6p/BBF2XyO08QwXjuFf7tAoM=</DigestValue>
    </Reference>
  </SignedInfo>
  <SignatureValue>AxEAa82EMeNjQNkPMOeSc3jCFrn45ewKqTSLn3QDLg8ifJOqaW7CSkRUy/fcHjA6ikhr9n3w6kjX
w2ALDGCw2cjjuXNjtg6eViev979EXKza549m14vNN7K3SblpRgQ1QadUQS0ufTACUXui7gg249UU
nvh3OCwrk6QpAp65Z4yZL0u9L2BLLVN5/hGtJUyBNMPA3qjTRtk1FDJA2puAbvOtG6zFFcsGYkb6
REyYZ05F/gRhzBXRlaWeM2pSETnkAGsvTQA3Bdjpb+X6NS/UZ5tjFC8CR2irsMefg1+Zz0+UnpnL
eDaRrdswK1tn10vdhMYlNBUM2jzm25fYR4wuyw==</SignatureValue>
  <KeyInfo>
    <X509Data>
      <X509Certificate>MIIIXzCCBkegAwIBAgIHUcw1XiFigjANBgkqhkiG9w0BAQsFADBbMRcwFQYDVQQFEw5SVUMgODAwNTAxNzItMTEaMBgGA1UEAxMRQ0EtRE9DVU1FTlRBIFMuQS4xFzAVBgNVBAoTDkRPQ1VNRU5UQSBTLkEuMQswCQYDVQQGEwJQWTAeFw0yMTAzMjMxMTQwMzBaFw0yMzAzMjMxMTUwMzBaMIGnMQswCQYDVQQGEwJQWTEWMBQGA1UEBAwNUk9URUxBIE1BQ0lFTDESMBAGA1UEBRMJQ0kzNTc0NTU4MRgwFgYDVQQqDA9FU1RFQkFOIEFMRlJFRE8xFzAVBgNVBAoMDlBFUlNPTkEgRklTSUNBMREwDwYDVQQLDAhGSVJNQSBGMjEmMCQGA1UEAwwdRVNURUJBTiBBTEZSRURPIFJPVEVMQSBNQUNJRUwwggEiMA0GCSqGSIb3DQEBAQUAA4IBDwAwggEKAoIBAQCtRy+vxCalTJsaFg0XMzSLcuwa6NXV/qz12+jTdeVqLGWgrLAR+6ABovrakc6tDfYAQopgR17kWXACcA3tVjQJwVLmgYwzyoNvDOrVzDKXitEnFMgOO8b3ZPzZaVnOWmRvUBn3NN97UUnSe3aF8OpkydT104SdkMUlxt7wZl2iY7R7WTgvGdly0P8TiOMcGM2i7qfmYgXUHv/E3DFS8uHwy4rDRIyRASIGyIE8jmxA3giTsxhq07M2O5EfQXAHZjo+bTpqPkrSxlFPv+MKv4+YAdM9AdG4DW3DevJycgAvqLRE4683Bz8BbIoiOvvoHf07KY7izl3WtS7qAXNwx+nDAgMBAAGjggPZMIID1TAMBgNVHRMBAf8EAjAAMA4GA1UdDwEB/wQEAwIF4DAqBgNVHSUBAf8EIDAeBggrBgEFBQcDAQYIKwYBBQUHAwIGCCsGAQUFBwMEMB0GA1UdDgQWBBRKOUZs6sVFH/hFk6ibXaL8m6lNPjCBlwYIKwYBBQUHAQEEgYowgYcwOgYIKwYBBQUHMAGGLmh0dHBzOi8vd3d3LmRvY3VtZW50YS5jb20ucHkvZmlybWFkaWdpdGFsL29zY3AwSQYIKwYBBQUHMAKGPWh0dHBzOi8vd3d3LmRvY3VtZW50YS5jb20ucHkvZmlybWFkaWdpdGFsL2Rlc2Nhcmdhcy9jYWRvYy5jcnQwHwYDVR0jBBgwFoAUQCasJlxij8b1AlTkjcEaJtbupbIwTwYDVR0fBEgwRjBEoEKgQIY+aHR0cHM6Ly93d3cuZG9jdW1lbnRhLmNvbS5weS9maXJtYWRpZ2l0YWwvZGVzY2FyZ2FzL2NybGRvYy5jcmwwfQYDVR0RBHYwdIEeZXN0ZWJhbi5yb3RlbGFAcmVnaW9uYWwuY29tLnB5pFIwUDEiMCAGA1UECgwZQkFOQ08gUkVHSU9OQUwgUy5BLkUuQy5BLjESMBAGA1UEDAwJQVBPREVSQURPMRYwFAYDVQQFEw1SVUM4MDAyMDk4MS04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cSFxeW7CvLKhkIS89xdql1Y/pImAXbFv7MaxF2OugtqH9RydBcfaTTqEXsF0QeCKst85GFG71qHW/bp1xS9IkNsNhLaRZrTu6F1iF3KQBLOeDMGuT5fDCU6vLhKkh5w0fNw9bwAAnFkkqD265LidoIkVsqrpP2jbrf6ePZy3tPOPoM8Tt1cYs2Tt/UfVKmhxMJix+S0I6X94o18Gwk2CbvY/mSFtJFhbxj6ucxk2AJfgtDGBiL6QwbWzS5VLxbbijRqEHrlWJK4Wpif9PAGZOpU9O1Lqv7+0d2G1WpX7G1qa5Y8GTckg2g6m055vEkK8SwO+Hq1KDEKLLR5TfXRcs2tx9JmTGM9SAf3qgR8Dm9B/WSOs3FOd4C94cZ4vNhRn1UIQD0DiM3YXm14ap+szUaSL3xjWTVmIjF5VeSwu5J0ckEa33F4YcTVKUyvSFRmSmoaKi443lQilvqKVwUYAgn330t5j+8g9xZDSiYoSCwIhFxDSLkVFXbpMRbViB3iWw50BHAeELUGWRqGyI1kJyv2clMkFB0uKYGfn/B2C57i4QsBfhh/h0rbLJie6Yx+LAMwZrig65WfuCbBldJNf00fSuyo3qvv9DnuaIqm9PJKJ952j4YaysMDAGa7hEQdkCxSNiDdBnarT2RpavA3WC5UMTUHFeChmjKw/Xg8Ujck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l4/+X4zmt9Xu0HXj0pcqeSi5jvkku09IDkZdv2nBSI4=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WS7dl9e0xNTv3NtVDvLSBySeOrvyuW/D2Go2Uw09JQ0=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9Rswb7koYtj9nzEWN/BsWsUzNEhLlsvSrIpEfFdzX2k=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Pv5qdsq3/BSBJ7KHeKGSJouuvo42DDtUcoNslUhOj6o=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fmHlY20wTIUs+AUzMvZTxUMqevwNqExA111K7G3KwzQ=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fmHlY20wTIUs+AUzMvZTxUMqevwNqExA111K7G3KwzQ=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xPflTmaJrz/E6Mtvv0muaKwrLKghw4GYxFhYbfe/Ifw=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fmHlY20wTIUs+AUzMvZTxUMqevwNqExA111K7G3KwzQ=</DigestValue>
      </Reference>
      <Reference URI="/xl/sharedStrings.xml?ContentType=application/vnd.openxmlformats-officedocument.spreadsheetml.sharedStrings+xml">
        <DigestMethod Algorithm="http://www.w3.org/2001/04/xmlenc#sha256"/>
        <DigestValue>n4OrbxYMfQTEDVtDCTCWNtqhtRbuDeDyHOBE+C+ckOk=</DigestValue>
      </Reference>
      <Reference URI="/xl/styles.xml?ContentType=application/vnd.openxmlformats-officedocument.spreadsheetml.styles+xml">
        <DigestMethod Algorithm="http://www.w3.org/2001/04/xmlenc#sha256"/>
        <DigestValue>EGlC4Y6DTw4vdD8jwprPPL86RNIQ4y6K6Txd9djinLQ=</DigestValue>
      </Reference>
      <Reference URI="/xl/theme/theme1.xml?ContentType=application/vnd.openxmlformats-officedocument.theme+xml">
        <DigestMethod Algorithm="http://www.w3.org/2001/04/xmlenc#sha256"/>
        <DigestValue>0od3cWFb7H/9sr1fB3xS8N4PVwSWcnr1ynQI1Jvf//w=</DigestValue>
      </Reference>
      <Reference URI="/xl/workbook.xml?ContentType=application/vnd.openxmlformats-officedocument.spreadsheetml.sheet.main+xml">
        <DigestMethod Algorithm="http://www.w3.org/2001/04/xmlenc#sha256"/>
        <DigestValue>qghC6QvBstXbuNPX7sTnfnvUXKtqLw+0pvnN7kAaiyQ=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sheet1.xml?ContentType=application/vnd.openxmlformats-officedocument.spreadsheetml.worksheet+xml">
        <DigestMethod Algorithm="http://www.w3.org/2001/04/xmlenc#sha256"/>
        <DigestValue>4XMmL1zX2Ha7IS9rmPSuPHNpYdmeex7KPGn2gPMiHsk=</DigestValue>
      </Reference>
      <Reference URI="/xl/worksheets/sheet2.xml?ContentType=application/vnd.openxmlformats-officedocument.spreadsheetml.worksheet+xml">
        <DigestMethod Algorithm="http://www.w3.org/2001/04/xmlenc#sha256"/>
        <DigestValue>3mlqyMl0oDfBDTW+gFQTPFOY5GOxRW7cvBZxQ2q4c0M=</DigestValue>
      </Reference>
      <Reference URI="/xl/worksheets/sheet3.xml?ContentType=application/vnd.openxmlformats-officedocument.spreadsheetml.worksheet+xml">
        <DigestMethod Algorithm="http://www.w3.org/2001/04/xmlenc#sha256"/>
        <DigestValue>/Paumx3gxzCbGhZ7YVLu0EuZBkaRK9TXw7wgplJkzg8=</DigestValue>
      </Reference>
      <Reference URI="/xl/worksheets/sheet4.xml?ContentType=application/vnd.openxmlformats-officedocument.spreadsheetml.worksheet+xml">
        <DigestMethod Algorithm="http://www.w3.org/2001/04/xmlenc#sha256"/>
        <DigestValue>XK2QkyM90k7FNmFQLapWTPMTkyyaMocnC/rLk1F0xf4=</DigestValue>
      </Reference>
      <Reference URI="/xl/worksheets/sheet5.xml?ContentType=application/vnd.openxmlformats-officedocument.spreadsheetml.worksheet+xml">
        <DigestMethod Algorithm="http://www.w3.org/2001/04/xmlenc#sha256"/>
        <DigestValue>kr7jhlHr+EfK68aP6trsA7dEfMsRdztCJgB3efLGpOA=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2022-11-11T23:23:14Z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Para presentar al ente regulador</SignatureComments>
          <WindowsVersion>10.0</WindowsVersion>
          <OfficeVersion>16.0.14326/22</OfficeVersion>
          <ApplicationVersion>16.0.14326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2022-11-11T23:23:14Z</xd:SigningTime>
          <xd:SigningCertificate>
            <xd:Cert>
              <xd:CertDigest>
                <DigestMethod Algorithm="http://www.w3.org/2001/04/xmlenc#sha256"/>
                <DigestValue>BUU+LtowsURyBI5p0Q5SyGOwoiAslNEq5UMEScMrLPk=</DigestValue>
              </xd:CertDigest>
              <xd:IssuerSerial>
                <X509IssuerName>C=PY, O=DOCUMENTA S.A., CN=CA-DOCUMENTA S.A., SERIALNUMBER=RUC 80050172-1</X509IssuerName>
                <X509SerialNumber>23024002698142338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qTCCBZGgAwIBAgIQWC+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/hk+D/VTF+X5H6btEEiBu1KNEf35B5e2pyeOAOBsduFcJAgh3tjNAQGcY057ad1eCdBf6pbXv8Mhio0jlcGSvlmF+OVTTYvTUwF2HbgHDqOiQDJpnDzMhVXmNKfKH7W62QYKp0fKB8F8li1ChNt30za2bqzeTntqq3kCXHlhbjHlLMHqV76MgsEeHuSJMtxOBbQatlxyJRmcEfUyF/hu8A8q3caWLFOzfsJbTfpAxkxo3/ewkRVF/SAj70/3VBrw+IY/9TTTeS2oYrWkurC3tT5KTmwr1mMKIBprkVRVqzWuh+4HyPmgF/u4kqI6A8xiA1mdsk+hCP5zICkEv+qwjP9mK4pq1gTvjvuQ6sbu2+qBaUi5nTr/L81Y5vSvLOR0Hod7GmCx9p7JWMzEVAGmh28F0ZqPt5Ry37w4DLdtrBJPzdyso36OZseNaXM3puukBisbv2vyt2ydUvuLwEbl2oYDKcvfifCLauqlgwCv5BKFuxBDL/KKaxnJZBYKbEtgY9ztwYEY8xyAbyQqH/JAB88VW04vw7GVkdUPu7mw1udKafyJXRrqlsrAbCTWdtwYuXJPj3mi/x3z6+Fg1+kx9izYU/5+DtGLhk3YN0eIObqtjUjBhqT+u1rJ3iZtalwRtDBhEb5ehrQIDAQABo4ICUzCCAk8wEgYDVR0TAQH/BAgwBgEB/wIBADAOBgNVHQ8BAf8EBAMCAQYwHQYDVR0OBBYEFEAmrCZcYo/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+wo/po7oT9Qq40OltXGGgBIA3i4NGFQ5UBsWU3tI+O3jNkBi/9k/BkYHVT9UxWNHUxoZw+QJsAKl5f8wQksVH18Scq5Z+RUSBQ7v1hvvH1m2P7FXcB0nf+nwDVoDyGv57EmhKofwQibUzKajDts6JrsXyugQhVbLynSCw4qPMJLpImpL21LxxVMcryQMYymYUAr3DrMLOUuXxKLXCSOf8oP/PSmBvKldr2xeGJ5kowMxq0Af8mn7+pnm3yi0Ons5plFugKv3eSAmBY3zBS5NGPt9FFY/9FeNbCNXLEIRhaCx3T/6lSfIJZU5fCfLUY3y0hkSwuoK1gf/hHFyqyN/PrJ8E9PbyEzpMYwc51K+PhRRMcrJaD9txveHz8XjDrjjoISL+ZV54LMzUi5sF++nG79TLxDaC4vBtg6I8mOooFqzbsYgM3R4SaElTQIv6dSEZX1wKJXh25RbldqePe4Alnwe3vU97ZrTEpKPQkRM4lPJVElOicbYR1Wx5xrvyFucagF6IVeP4IZLJt1L4rbiSzPq027Q8jECgeJeRQWVKS8nQ8KyMfA0tgAuL3Vtub5pSbMI3xqtQwdJtOgwFj2iVp1BQv3XegF6OySbw/sk46AGWOTwb6vwUPq5TfnuNzO92keBxGg+aWylEC25zYFPYpAq384g5lmVaV53zmp1f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mxTjMX0O+olNd/gRjbEQMYfTPdtHPPFgBPfe0bRJg6M=</DigestValue>
    </Reference>
    <Reference Type="http://www.w3.org/2000/09/xmldsig#Object" URI="#idOfficeObject">
      <DigestMethod Algorithm="http://www.w3.org/2001/04/xmlenc#sha256"/>
      <DigestValue>y94VmLAD6fVfkhq7BwyI/kSa4JzVG6AcB0PsANmthdo=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iEquQzIC4P6V+I+fbu5rPs/U5afwM9vqBtITi2zj/LA=</DigestValue>
    </Reference>
  </SignedInfo>
  <SignatureValue>DitlSNwKZfhtiLcsJAd4Qd818PY+UyFQK5XpwEu7miOEKg87eSCnQM43SUJ/mNm/Fr9WpApuoWbH
gYJfxVBJTrswJiFvUuruO5ZE338JYSIu7prHLWdiuStLxw9wWFWdQclQOd8ClVfL6oWBUT5k7TrL
fffZQzp6KEkqfBeaWnc5tgDBPywf2VpauVEXYauRasUG6+Dq0LIx25CHl/po8Uw3pMPRiwwLv88n
raI7hlAI4NArJqHOtK/zGVKH+ENSNb+Wk5IpKbp3AbvAxZGtW29MNlUfmBEDtyeSbyQNwzvfQYLB
5izVaw7Y87Q8kGIGraZrR42xM/GKAM5GOuXX/g==</SignatureValue>
  <KeyInfo>
    <X509Data>
      <X509Certificate>MIIIdTCCBl2gAwIBAgIIBCVCVTC2BH0wDQYJKoZIhvcNAQELBQAwWzEXMBUGA1UEBRMOUlVDIDgwMDUwMTcyLTExGjAYBgNVBAMTEUNBLURPQ1VNRU5UQSBTLkEuMRcwFQYDVQQKEw5ET0NVTUVOVEEgUy5BLjELMAkGA1UEBhMCUFkwHhcNMjIwNzIxMTU1MjU1WhcNMjQwNzIwMTYwMjU1WjCBpzELMAkGA1UEBhMCUFkxFjAUBgNVBAQMDVBFVFRBIEJPUkVDS0kxEjAQBgNVBAUTCUNJMTM1MDI5MDEYMBYGA1UEKgwPTEVPTkFSRE8gSkFWSUVSMRcwFQYDVQQKDA5QRVJTT05BIEZJU0lDQTERMA8GA1UECwwIRklSTUEgRjIxJjAkBgNVBAMMHUxFT05BUkRPIEpBVklFUiBQRVRUQSBCT1JFQ0tJMIIBIjANBgkqhkiG9w0BAQEFAAOCAQ8AMIIBCgKCAQEA30DNaZv7Qe4mI4ZkHZB7VhQ2UgT7b+qCyqGCsjhlyWHvMLtPVlErfXjIB40K6pWOAblb4mUVotG1AJ3Aje+iIWn8xoPys4YyZZypFu/vP90SIKJFGyHoMfOsRP9NYJVeQ+V11nr7/M6vjIMF6eRN9kS9e11ABoQZUSVVdPbrgMofzDxdsKWc+JE/xfaJC25hBlORPjNUmdHGhVsUE+8vfx8T/dHua9qqN9Vijfn3WVYFhxyOgocGxwMXZwmk80n5oM5MBH2xZLkJluFhytBXTvOdDK9XYtNmy2Ku8RSVB3sHYAWa066q20hVKez4wYZ10h8KW6+m08Ip8Ylhh9GOuQIDAQABo4ID7jCCA+owDAYDVR0TAQH/BAIwADAOBgNVHQ8BAf8EBAMCBeAwKgYDVR0lAQH/BCAwHgYIKwYBBQUHAwEGCCsGAQUFBwMCBggrBgEFBQcDBDAdBgNVHQ4EFgQUlovYkiqBHfHAZ3vNzKPs+QcVQKEwgZcGCCsGAQUFBwEBBIGKMIGHMDoGCCsGAQUFBzABhi5odHRwczovL3d3dy5kb2N1bWVudGEuY29tLnB5L2Zpcm1hZGlnaXRhbC9vc2NwMEkGCCsGAQUFBzAChj1odHRwczovL3d3dy5kb2N1bWVudGEuY29tLnB5L2Zpcm1hZGlnaXRhbC9kZXNjYXJnYXMvY2Fkb2MuY3J0MB8GA1UdIwQYMBaAFEAmrCZcYo/G9QJU5I3BGibW7qWyME8GA1UdHwRIMEYwRKBCoECGPmh0dHBzOi8vd3d3LmRvY3VtZW50YS5jb20ucHkvZmlybWFkaWdpdGFsL2Rlc2Nhcmdhcy9jcmxkb2MuY3JsMIGRBgNVHREEgYkwgYaBIGxlby5wZXR0YUByZWdpb25hbHNlZ3Vyb3MuY29tLnB5pGIwYDEdMBsGA1UECgwUQkFOQ08gUkVHSU9OQUwgU0FFQ0ExEjAQBgNVBAwMCUFQT0RFUkFETzETMBEGA1UECwwKRElSRUNUT1JJTzEWMBQGA1UEBRMNUlVDODAwMjA5ODEtODCCAd0GA1UdIASCAdQwggHQMIIBzAYOKwYBBAGC+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KTT9MrC9FqS23pWcUZX96CCgBQu4RBQp/+7Nmvn65OVtecVG+XPEXHI6PNiSZ1Y8D9Eg0XTlTeA9N6fgJWcfW9hhBfOFtGPE1EgDlEonm+E2krHzCKgpfjZLHvQE4wfbnoliAP46PqVBklIERzhxcGCnMU+wnCGaSWvDzs2fVW0rzEfeOHI2VEIN4q5yJ3T0G0TwAKAaaRYaMGW4wmDYB+INKKtlnXlJoNOOmKIQRLgiEApRrMfcgrUp/mZ3CWcyJXz/yD5ucglILds1sKJtDmbG3ndfQy1lJe25Aq+xbH1xrLIENudHEPvMZCFIIjAs80f2AdyxfkB4naniG6Wt/IDRKIgGw5Sk6+5Y9YZG/2XBZfaQdcPOA+g5w7GkQ40fpWy2aia/RNWCzyx29HsBBhmTwGEY5QGCZNnpzsD3LBdPxNXCGm7bQYUC5iRbYWwleeYJEJnTiSk6YWwVWWeTv7FZE51TvHmS4/FK9NP5RXY7pOGo51oVuN6SljEdj8Ry20sr/QnyXAhGBKCPdW11ZLm3p2bsWdEqbyKnPpA3e5tSkmvncHVXb2M2P8ZztOFqokqq1QWAlNWKcUEiFx7M/pYJv2KpMwpFMTpAe1ddD+iudM2/+YgMEucFBrh2WUxJT1/0qWHfYnaQVsYxu9oKI7zOVinljlf3LbINLVvV1pY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l4/+X4zmt9Xu0HXj0pcqeSi5jvkku09IDkZdv2nBSI4=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WS7dl9e0xNTv3NtVDvLSBySeOrvyuW/D2Go2Uw09JQ0=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9Rswb7koYtj9nzEWN/BsWsUzNEhLlsvSrIpEfFdzX2k=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Pv5qdsq3/BSBJ7KHeKGSJouuvo42DDtUcoNslUhOj6o=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fmHlY20wTIUs+AUzMvZTxUMqevwNqExA111K7G3KwzQ=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fmHlY20wTIUs+AUzMvZTxUMqevwNqExA111K7G3KwzQ=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xPflTmaJrz/E6Mtvv0muaKwrLKghw4GYxFhYbfe/Ifw=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fmHlY20wTIUs+AUzMvZTxUMqevwNqExA111K7G3KwzQ=</DigestValue>
      </Reference>
      <Reference URI="/xl/sharedStrings.xml?ContentType=application/vnd.openxmlformats-officedocument.spreadsheetml.sharedStrings+xml">
        <DigestMethod Algorithm="http://www.w3.org/2001/04/xmlenc#sha256"/>
        <DigestValue>n4OrbxYMfQTEDVtDCTCWNtqhtRbuDeDyHOBE+C+ckOk=</DigestValue>
      </Reference>
      <Reference URI="/xl/styles.xml?ContentType=application/vnd.openxmlformats-officedocument.spreadsheetml.styles+xml">
        <DigestMethod Algorithm="http://www.w3.org/2001/04/xmlenc#sha256"/>
        <DigestValue>EGlC4Y6DTw4vdD8jwprPPL86RNIQ4y6K6Txd9djinLQ=</DigestValue>
      </Reference>
      <Reference URI="/xl/theme/theme1.xml?ContentType=application/vnd.openxmlformats-officedocument.theme+xml">
        <DigestMethod Algorithm="http://www.w3.org/2001/04/xmlenc#sha256"/>
        <DigestValue>0od3cWFb7H/9sr1fB3xS8N4PVwSWcnr1ynQI1Jvf//w=</DigestValue>
      </Reference>
      <Reference URI="/xl/workbook.xml?ContentType=application/vnd.openxmlformats-officedocument.spreadsheetml.sheet.main+xml">
        <DigestMethod Algorithm="http://www.w3.org/2001/04/xmlenc#sha256"/>
        <DigestValue>qghC6QvBstXbuNPX7sTnfnvUXKtqLw+0pvnN7kAaiyQ=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sheet1.xml?ContentType=application/vnd.openxmlformats-officedocument.spreadsheetml.worksheet+xml">
        <DigestMethod Algorithm="http://www.w3.org/2001/04/xmlenc#sha256"/>
        <DigestValue>4XMmL1zX2Ha7IS9rmPSuPHNpYdmeex7KPGn2gPMiHsk=</DigestValue>
      </Reference>
      <Reference URI="/xl/worksheets/sheet2.xml?ContentType=application/vnd.openxmlformats-officedocument.spreadsheetml.worksheet+xml">
        <DigestMethod Algorithm="http://www.w3.org/2001/04/xmlenc#sha256"/>
        <DigestValue>3mlqyMl0oDfBDTW+gFQTPFOY5GOxRW7cvBZxQ2q4c0M=</DigestValue>
      </Reference>
      <Reference URI="/xl/worksheets/sheet3.xml?ContentType=application/vnd.openxmlformats-officedocument.spreadsheetml.worksheet+xml">
        <DigestMethod Algorithm="http://www.w3.org/2001/04/xmlenc#sha256"/>
        <DigestValue>/Paumx3gxzCbGhZ7YVLu0EuZBkaRK9TXw7wgplJkzg8=</DigestValue>
      </Reference>
      <Reference URI="/xl/worksheets/sheet4.xml?ContentType=application/vnd.openxmlformats-officedocument.spreadsheetml.worksheet+xml">
        <DigestMethod Algorithm="http://www.w3.org/2001/04/xmlenc#sha256"/>
        <DigestValue>XK2QkyM90k7FNmFQLapWTPMTkyyaMocnC/rLk1F0xf4=</DigestValue>
      </Reference>
      <Reference URI="/xl/worksheets/sheet5.xml?ContentType=application/vnd.openxmlformats-officedocument.spreadsheetml.worksheet+xml">
        <DigestMethod Algorithm="http://www.w3.org/2001/04/xmlenc#sha256"/>
        <DigestValue>kr7jhlHr+EfK68aP6trsA7dEfMsRdztCJgB3efLGpOA=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2022-11-14T18:51:51Z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16.0.14326/22</OfficeVersion>
          <ApplicationVersion>16.0.14326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2022-11-14T18:51:51Z</xd:SigningTime>
          <xd:SigningCertificate>
            <xd:Cert>
              <xd:CertDigest>
                <DigestMethod Algorithm="http://www.w3.org/2001/04/xmlenc#sha256"/>
                <DigestValue>/uA1XP56dRu6UAT/MIhMuvlatHhMUQWr/3fcVV4Us2c=</DigestValue>
              </xd:CertDigest>
              <xd:IssuerSerial>
                <X509IssuerName>C=PY, O=DOCUMENTA S.A., CN=CA-DOCUMENTA S.A., SERIALNUMBER=RUC 80050172-1</X509IssuerName>
                <X509SerialNumber>298717883946894461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qTCCBZGgAwIBAgIQWC+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/hk+D/VTF+X5H6btEEiBu1KNEf35B5e2pyeOAOBsduFcJAgh3tjNAQGcY057ad1eCdBf6pbXv8Mhio0jlcGSvlmF+OVTTYvTUwF2HbgHDqOiQDJpnDzMhVXmNKfKH7W62QYKp0fKB8F8li1ChNt30za2bqzeTntqq3kCXHlhbjHlLMHqV76MgsEeHuSJMtxOBbQatlxyJRmcEfUyF/hu8A8q3caWLFOzfsJbTfpAxkxo3/ewkRVF/SAj70/3VBrw+IY/9TTTeS2oYrWkurC3tT5KTmwr1mMKIBprkVRVqzWuh+4HyPmgF/u4kqI6A8xiA1mdsk+hCP5zICkEv+qwjP9mK4pq1gTvjvuQ6sbu2+qBaUi5nTr/L81Y5vSvLOR0Hod7GmCx9p7JWMzEVAGmh28F0ZqPt5Ry37w4DLdtrBJPzdyso36OZseNaXM3puukBisbv2vyt2ydUvuLwEbl2oYDKcvfifCLauqlgwCv5BKFuxBDL/KKaxnJZBYKbEtgY9ztwYEY8xyAbyQqH/JAB88VW04vw7GVkdUPu7mw1udKafyJXRrqlsrAbCTWdtwYuXJPj3mi/x3z6+Fg1+kx9izYU/5+DtGLhk3YN0eIObqtjUjBhqT+u1rJ3iZtalwRtDBhEb5ehrQIDAQABo4ICUzCCAk8wEgYDVR0TAQH/BAgwBgEB/wIBADAOBgNVHQ8BAf8EBAMCAQYwHQYDVR0OBBYEFEAmrCZcYo/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+wo/po7oT9Qq40OltXGGgBIA3i4NGFQ5UBsWU3tI+O3jNkBi/9k/BkYHVT9UxWNHUxoZw+QJsAKl5f8wQksVH18Scq5Z+RUSBQ7v1hvvH1m2P7FXcB0nf+nwDVoDyGv57EmhKofwQibUzKajDts6JrsXyugQhVbLynSCw4qPMJLpImpL21LxxVMcryQMYymYUAr3DrMLOUuXxKLXCSOf8oP/PSmBvKldr2xeGJ5kowMxq0Af8mn7+pnm3yi0Ons5plFugKv3eSAmBY3zBS5NGPt9FFY/9FeNbCNXLEIRhaCx3T/6lSfIJZU5fCfLUY3y0hkSwuoK1gf/hHFyqyN/PrJ8E9PbyEzpMYwc51K+PhRRMcrJaD9txveHz8XjDrjjoISL+ZV54LMzUi5sF++nG79TLxDaC4vBtg6I8mOooFqzbsYgM3R4SaElTQIv6dSEZX1wKJXh25RbldqePe4Alnwe3vU97ZrTEpKPQkRM4lPJVElOicbYR1Wx5xrvyFucagF6IVeP4IZLJt1L4rbiSzPq027Q8jECgeJeRQWVKS8nQ8KyMfA0tgAuL3Vtub5pSbMI3xqtQwdJtOgwFj2iVp1BQv3XegF6OySbw/sk46AGWOTwb6vwUPq5TfnuNzO92keBxGg+aWylEC25zYFPYpAq384g5lmVaV53zmp1f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</Signature>
</file>

<file path=_xmlsignatures/sig3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jwJ1PYEBg/Mwpq2IexqmldIzI+1aIXw4NMfIUuTvCRA=</DigestValue>
    </Reference>
    <Reference Type="http://www.w3.org/2000/09/xmldsig#Object" URI="#idOfficeObject">
      <DigestMethod Algorithm="http://www.w3.org/2001/04/xmlenc#sha256"/>
      <DigestValue>y94VmLAD6fVfkhq7BwyI/kSa4JzVG6AcB0PsANmthdo=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vOjZzwiCwYgkPmpRkFUTDt+AJwzdLnQtayjzlbk3Xr4=</DigestValue>
    </Reference>
  </SignedInfo>
  <SignatureValue>iZov6fFd1iq9F56CE6fizZvntxvbKKp3MtT4iRae7W38pRZAjsxzqmLKAdaO3jDUbeyJ5QDCQV+u
idI7/cfFufpAkA1Bosv0UpGpKPVu/b9X7pG8U8aDFfP0PVA4EZ4Of5ZKAnBQCfqaxrklFgx5bVSf
LzQrBhR4S/XkODIcK8CFBM/YBn2L9EFTPRJKqVKmAJpL2lQxcuA166nTDQeCvBoOgpyRcuwtGoK/
XzGV/bFZpfaoUntaj49dSzNbdvOi5EffMbp0ZuTsCkZAEsq0F7JFeROIDlFXMCaqCSnOxqIagETL
8FDH/5C047gbcys6LHgmlC2i29Kdxi0S/4ItMQ==</SignatureValue>
  <KeyInfo>
    <X509Data>
      <X509Certificate>MIIIfDCCBmSgAwIBAgIIDwTe9OpX9KYwDQYJKoZIhvcNAQELBQAwWzEXMBUGA1UEBRMOUlVDIDgwMDUwMTcyLTExGjAYBgNVBAMTEUNBLURPQ1VNRU5UQSBTLkEuMRcwFQYDVQQKEw5ET0NVTUVOVEEgUy5BLjELMAkGA1UEBhMCUFkwHhcNMjIwNzA0MjA1ODUxWhcNMjQwNzAzMjEwODUxWjCBsTELMAkGA1UEBhMCUFkxHDAaBgNVBAQME0RVQVJURSBTQ0hVU1NNVUxMRVIxEjAQBgNVBAUTCUNJMTA1NTcyNzEXMBUGA1UEKgwORElFR08gRkVSTkFORE8xFzAVBgNVBAoMDlBFUlNPTkEgRklTSUNBMREwDwYDVQQLDAhGSVJNQSBGMjErMCkGA1UEAwwiRElFR08gRkVSTkFORE8gRFVBUlRFIFNDSFVTU01VTExFUjCCASIwDQYJKoZIhvcNAQEBBQADggEPADCCAQoCggEBAKegVnd6FfgDZjDYG6q/XkW3epobHvCxjZpb/a7a6HA7COpAzrunArRYIcL7XmImy4MOXlO2lAzAO5oKIvZoGzULMgVqVatHJE4i6Kg+A6glXbsmSEfvjsPLlG7yGXQrxhRS38uFjQMwk+9/ALjtsLsNqwZ7QlanBEoR3j+Z90BioQzlxicCOaoCgXM46AD22+MRWPSQSE0cdoQm9rFIYh9cWPC0pqmfeSAqlhNTUw3GcD8Ta7Gtn+5PukuTxD1bi2BOF3/5cwzw0d16TQRVp3wZKZD8dH5hXZQgSyPrxVH/gLunGPqpg5ZofupQnEc/HWDoAL/L15lPMZJVkvSkPT8CAwEAAaOCA+swggPnMAwGA1UdEwEB/wQCMAAwDgYDVR0PAQH/BAQDAgXgMCoGA1UdJQEB/wQgMB4GCCsGAQUFBwMBBggrBgEFBQcDAgYIKwYBBQUHAwQwHQYDVR0OBBYEFK7m2hUXgKlmnpdYpKTUZAx/hDFX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CBjgYDVR0RBIGGMIGDgRxkaWVnby5kdWFydGVAcmVnaW9uYWwuY29tLnB5pGMwYTEdMBsGA1UECgwUQkFOQ08gUkVHSU9OQUwgU0FFQ0ExEjAQBgNVBAwMCUFQT0RFUkFETzEUMBIGA1UECwwLUFJFU0lERU5DSUExFjAUBgNVBAUTDVJVQzgwMDIwOTgxLTgwggHdBgNVHSAEggHUMIIB0DCCAcwGDisGAQQBgvk7AQEBBgEBMIIBuDA/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D6qWyLcQ4iftWM2om330ULnwLBucWtTZEcGVodEgBUl1o7ka+fklfgyb0wJqUmtVbtQMT7x9pi7lzmYBJ5jJyH5Jm9itjRj0zjCy+TQb9dNltnUBbYJ01f/5VReVwuG8rjouvWh7NbNwUE5KTSW4G8aSIQg9XIsJ5OaxwqtVqGk0qOdggad7rpkbKpVI/Udm/hAKo8Nqx4wcvniEqSF+8pEw5LrqUvMCDmUP2y+Z+soae74251DycBgA7LEWChOIY5pmC/yzFz6OsqmZv9z5hJaLwAFBBk9JkeguI8qGHNnH73H+zFwPWHOWCrHvj1tP9KR1hq1wQ7VwK4OhEnajNjOqbwB7AU3BexudO38zchKU+BL/cSmy5m98wSwjLRZcnGeKPDFbqq1deLZlDMRvPfL5UpmHLaz1+uKBLrzFBV7pX5eBSWdG77u0/18FIDlCC8qnPvNzmS2Ky9PKxpVJHX3kZvcf2qasbmy1KuGsVVFTvwtg9F3xkCird91KYd19bAFrp5qiiDDK2HnveqwQsdCYvEP4LH4zQj991DGI4uv6+Os5l6hOfMhCGokzbqkIsxuPt1wKZxnXp+6kJz7f3JdaYlly71Roc4e5PDWUeNqjgWHFnip/nbT+RQD54ofAJ7rWEtFuepd6mESu+C0xQSCJy0rU2Yu+p7yKOXN9UQMg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l4/+X4zmt9Xu0HXj0pcqeSi5jvkku09IDkZdv2nBSI4=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WS7dl9e0xNTv3NtVDvLSBySeOrvyuW/D2Go2Uw09JQ0=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9Rswb7koYtj9nzEWN/BsWsUzNEhLlsvSrIpEfFdzX2k=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Pv5qdsq3/BSBJ7KHeKGSJouuvo42DDtUcoNslUhOj6o=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fmHlY20wTIUs+AUzMvZTxUMqevwNqExA111K7G3KwzQ=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fmHlY20wTIUs+AUzMvZTxUMqevwNqExA111K7G3KwzQ=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xPflTmaJrz/E6Mtvv0muaKwrLKghw4GYxFhYbfe/Ifw=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fmHlY20wTIUs+AUzMvZTxUMqevwNqExA111K7G3KwzQ=</DigestValue>
      </Reference>
      <Reference URI="/xl/sharedStrings.xml?ContentType=application/vnd.openxmlformats-officedocument.spreadsheetml.sharedStrings+xml">
        <DigestMethod Algorithm="http://www.w3.org/2001/04/xmlenc#sha256"/>
        <DigestValue>n4OrbxYMfQTEDVtDCTCWNtqhtRbuDeDyHOBE+C+ckOk=</DigestValue>
      </Reference>
      <Reference URI="/xl/styles.xml?ContentType=application/vnd.openxmlformats-officedocument.spreadsheetml.styles+xml">
        <DigestMethod Algorithm="http://www.w3.org/2001/04/xmlenc#sha256"/>
        <DigestValue>EGlC4Y6DTw4vdD8jwprPPL86RNIQ4y6K6Txd9djinLQ=</DigestValue>
      </Reference>
      <Reference URI="/xl/theme/theme1.xml?ContentType=application/vnd.openxmlformats-officedocument.theme+xml">
        <DigestMethod Algorithm="http://www.w3.org/2001/04/xmlenc#sha256"/>
        <DigestValue>0od3cWFb7H/9sr1fB3xS8N4PVwSWcnr1ynQI1Jvf//w=</DigestValue>
      </Reference>
      <Reference URI="/xl/workbook.xml?ContentType=application/vnd.openxmlformats-officedocument.spreadsheetml.sheet.main+xml">
        <DigestMethod Algorithm="http://www.w3.org/2001/04/xmlenc#sha256"/>
        <DigestValue>qghC6QvBstXbuNPX7sTnfnvUXKtqLw+0pvnN7kAaiyQ=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sheet1.xml?ContentType=application/vnd.openxmlformats-officedocument.spreadsheetml.worksheet+xml">
        <DigestMethod Algorithm="http://www.w3.org/2001/04/xmlenc#sha256"/>
        <DigestValue>4XMmL1zX2Ha7IS9rmPSuPHNpYdmeex7KPGn2gPMiHsk=</DigestValue>
      </Reference>
      <Reference URI="/xl/worksheets/sheet2.xml?ContentType=application/vnd.openxmlformats-officedocument.spreadsheetml.worksheet+xml">
        <DigestMethod Algorithm="http://www.w3.org/2001/04/xmlenc#sha256"/>
        <DigestValue>3mlqyMl0oDfBDTW+gFQTPFOY5GOxRW7cvBZxQ2q4c0M=</DigestValue>
      </Reference>
      <Reference URI="/xl/worksheets/sheet3.xml?ContentType=application/vnd.openxmlformats-officedocument.spreadsheetml.worksheet+xml">
        <DigestMethod Algorithm="http://www.w3.org/2001/04/xmlenc#sha256"/>
        <DigestValue>/Paumx3gxzCbGhZ7YVLu0EuZBkaRK9TXw7wgplJkzg8=</DigestValue>
      </Reference>
      <Reference URI="/xl/worksheets/sheet4.xml?ContentType=application/vnd.openxmlformats-officedocument.spreadsheetml.worksheet+xml">
        <DigestMethod Algorithm="http://www.w3.org/2001/04/xmlenc#sha256"/>
        <DigestValue>XK2QkyM90k7FNmFQLapWTPMTkyyaMocnC/rLk1F0xf4=</DigestValue>
      </Reference>
      <Reference URI="/xl/worksheets/sheet5.xml?ContentType=application/vnd.openxmlformats-officedocument.spreadsheetml.worksheet+xml">
        <DigestMethod Algorithm="http://www.w3.org/2001/04/xmlenc#sha256"/>
        <DigestValue>kr7jhlHr+EfK68aP6trsA7dEfMsRdztCJgB3efLGpOA=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2022-11-15T18:30:41Z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16.0.14326/22</OfficeVersion>
          <ApplicationVersion>16.0.14326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2022-11-15T18:30:41Z</xd:SigningTime>
          <xd:SigningCertificate>
            <xd:Cert>
              <xd:CertDigest>
                <DigestMethod Algorithm="http://www.w3.org/2001/04/xmlenc#sha256"/>
                <DigestValue>Tvt+5e2cfWzM6MHfB8YzddBN9ZTb0vCSdQSMW1GbRLg=</DigestValue>
              </xd:CertDigest>
              <xd:IssuerSerial>
                <X509IssuerName>C=PY, O=DOCUMENTA S.A., CN=CA-DOCUMENTA S.A., SERIALNUMBER=RUC 80050172-1</X509IssuerName>
                <X509SerialNumber>1082234953960780966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qTCCBZGgAwIBAgIQWC+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/hk+D/VTF+X5H6btEEiBu1KNEf35B5e2pyeOAOBsduFcJAgh3tjNAQGcY057ad1eCdBf6pbXv8Mhio0jlcGSvlmF+OVTTYvTUwF2HbgHDqOiQDJpnDzMhVXmNKfKH7W62QYKp0fKB8F8li1ChNt30za2bqzeTntqq3kCXHlhbjHlLMHqV76MgsEeHuSJMtxOBbQatlxyJRmcEfUyF/hu8A8q3caWLFOzfsJbTfpAxkxo3/ewkRVF/SAj70/3VBrw+IY/9TTTeS2oYrWkurC3tT5KTmwr1mMKIBprkVRVqzWuh+4HyPmgF/u4kqI6A8xiA1mdsk+hCP5zICkEv+qwjP9mK4pq1gTvjvuQ6sbu2+qBaUi5nTr/L81Y5vSvLOR0Hod7GmCx9p7JWMzEVAGmh28F0ZqPt5Ry37w4DLdtrBJPzdyso36OZseNaXM3puukBisbv2vyt2ydUvuLwEbl2oYDKcvfifCLauqlgwCv5BKFuxBDL/KKaxnJZBYKbEtgY9ztwYEY8xyAbyQqH/JAB88VW04vw7GVkdUPu7mw1udKafyJXRrqlsrAbCTWdtwYuXJPj3mi/x3z6+Fg1+kx9izYU/5+DtGLhk3YN0eIObqtjUjBhqT+u1rJ3iZtalwRtDBhEb5ehrQIDAQABo4ICUzCCAk8wEgYDVR0TAQH/BAgwBgEB/wIBADAOBgNVHQ8BAf8EBAMCAQYwHQYDVR0OBBYEFEAmrCZcYo/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+wo/po7oT9Qq40OltXGGgBIA3i4NGFQ5UBsWU3tI+O3jNkBi/9k/BkYHVT9UxWNHUxoZw+QJsAKl5f8wQksVH18Scq5Z+RUSBQ7v1hvvH1m2P7FXcB0nf+nwDVoDyGv57EmhKofwQibUzKajDts6JrsXyugQhVbLynSCw4qPMJLpImpL21LxxVMcryQMYymYUAr3DrMLOUuXxKLXCSOf8oP/PSmBvKldr2xeGJ5kowMxq0Af8mn7+pnm3yi0Ons5plFugKv3eSAmBY3zBS5NGPt9FFY/9FeNbCNXLEIRhaCx3T/6lSfIJZU5fCfLUY3y0hkSwuoK1gf/hHFyqyN/PrJ8E9PbyEzpMYwc51K+PhRRMcrJaD9txveHz8XjDrjjoISL+ZV54LMzUi5sF++nG79TLxDaC4vBtg6I8mOooFqzbsYgM3R4SaElTQIv6dSEZX1wKJXh25RbldqePe4Alnwe3vU97ZrTEpKPQkRM4lPJVElOicbYR1Wx5xrvyFucagF6IVeP4IZLJt1L4rbiSzPq027Q8jECgeJeRQWVKS8nQ8KyMfA0tgAuL3Vtub5pSbMI3xqtQwdJtOgwFj2iVp1BQv3XegF6OySbw/sk46AGWOTwb6vwUPq5TfnuNzO92keBxGg+aWylEC25zYFPYpAq384g5lmVaV53zmp1f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</Signature>
</file>

<file path=_xmlsignatures/sig4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SRZvWrqPojmzKbjLyQNdq1f0dMesU0NdYNFmM+nsOEY=</DigestValue>
    </Reference>
    <Reference Type="http://www.w3.org/2000/09/xmldsig#Object" URI="#idOfficeObject">
      <DigestMethod Algorithm="http://www.w3.org/2001/04/xmlenc#sha256"/>
      <DigestValue>P3CzDe5q4weu3P/2m6UusgUp2YW0LBzzn95GH241VGw=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PPu5O0yHMDRsjKYQdAsjSFh7AvsxjRDExlepVpWygJ4=</DigestValue>
    </Reference>
  </SignedInfo>
  <SignatureValue>aioqdRuh1/gEG0+TYSRdVl2sQ3wz6otsGTgTUwzVZFG+nq3xJkAqQh+6R5Vbyl7EV/1DcYBc0EFA
DL00eE7ACCaIVWr1VWTR3TXpDxyRgBLzVfDMxX6aAtPUDC2mgkevLbGpJcHT5+ST3jB6wq6WgKLA
iuns/rYL4dbVay8J79D11zm+PxfsygPSwlo46Pu3H2B5Xup3ZdgMpUkCA072MTroo7M3+vsCionb
ZrML4YfRAuF+z5eH9Xwi9CQupy7Gv1eT4XvYvayEL9AJeCgIM89bNlk/zhm4LffC/Xys4RbgAQHH
35xyWtvHfQYveHRwzR2tf+3ZE0cAATmcIxgVRw==</SignatureValue>
  <KeyInfo>
    <X509Data>
      <X509Certificate>MIIIfTCCBmWgAwIBAgIIDmihr9gYuQ4wDQYJKoZIhvcNAQELBQAwWjEaMBgGA1UEAwwRQ0EtRE9DVU1FTlRBIFMuQS4xFjAUBgNVBAUTDVJVQzgwMDUwMTcyLTExFzAVBgNVBAoMDkRPQ1VNRU5UQSBTLkEuMQswCQYDVQQGEwJQWTAeFw0yMjExMDgxNzQ1MDBaFw0yNDExMDcxNzQ1MDBaMIGtMR0wGwYDVQQDDBRMQVVSQSBTSUxWSUEgQk9SU0FUTzESMBAGA1UEBRMJQ0k4NzkwNjUwMRUwEwYDVQQqDAxMQVVSQSBTSUxWSUExEDAOBgNVBAQMB0JPUlNBVE8xCzAJBgNVBAsMAkYyMTUwMwYDVQQKDCxDRVJUSUZJQ0FETyBDVUFMSUZJQ0FETyBERSBGSVJNQSBFTEVDVFJPTklDQTELMAkGA1UEBhMCUFkwggEiMA0GCSqGSIb3DQEBAQUAA4IBDwAwggEKAoIBAQCsZM9M/fWFcKKV5QfSpQnLlE3T9gbr7f6AUGTjAfakk2VZCUjBuUKYN+Y2o8vb439iO5p2DOsq6AWYAgp/tnZT9rrude1EQtOgUulSUyiflACg2is42OTRI0HQifSLU9frDbPY6+4LkCGLUuGtA/ADUR0WBZrj3SMPFQODy+Zu/zd4sSem6rfBvvYU+xta5RmgAvgk2kNMkkfGQp43qEATknsuwFIdRANkBcHTR0QxGvzYZrg0qKr0SxKvfwZgp//WYLzsNl8+onVRR1KJARagtuXyPsrdB28v2HehIkRI3drk0Aw/1qoludjt25NVUAmIS+/KEfMYnoWzVMyJmZPJAgMBAAGjggPxMIID7TAMBgNVHRMBAf8EAjAAMB8GA1UdIwQYMBaAFKE9hSvN2CyWHzkCDJ9TO1jYlQt7MIGUBggrBgEFBQcBAQSBhzCBhDBVBggrBgEFBQcwAoZJaHR0cHM6Ly93d3cuZGlnaXRvLmNvbS5weS91cGxvYWRzL2NlcnRpZmljYWRvLWRvY3VtZW50YS1zYS0xNTM1MTE3NzcxLmNydDArBggrBgEFBQcwAYYfaHR0cHM6Ly93d3cuZGlnaXRvLmNvbS5weS9vY3NwLzBUBgNVHREETTBLgR1sYXVyYS5ib3JzYXRvQHJlZ2lvbmFsLmNvbS5weaQqMCgxJjAkBgNVBA0MHUZJUk1BIEVMRUNUUk9OSUNBIENVQUxJRklDQURBMIIB9QYDVR0gBIIB7DCCAegwggHkBg0rBgEEAYL5OwEBAQoBMIIB0TAvBggrBgEFBQcCARYjaHR0cHM6Ly93d3cuZGlnaXRvLmNvbS5weS9kZXNjYXJnYXMwggGcBggrBgEFBQcCAjCCAY4eggGKAEMAZQByAHQAaQBmAGkAYwBhAGQAbwAgAGMAdQBhAGwAaQBmAGkAYwBhAGQAbwAgAGQAZQAgAGYAaQByAG0AYQAgAGUAbABlAGMAdAByAPMAbgBpAGMAYQAgAHQAaQBwAG8AIABGADIAIAAoAGMAbABhAHYAZQBzACAAZQBuACAAZABpAHMAcABvAHMAaQB0AGkAdgBvACAAYwB1AGEAbABpAGYAaQBjAGEAZABvACkALAAgAHMAdQBqAGUAdABhACAAYQAgAGwAYQBzACAAYwBvAG4AZABpAGMAaQBvAG4AZQBzACAAZABlACAAdQBzAG8AIABlAHgAcAB1AGUAcwB0AGEAcwAgAGUAbgAgAGwAYQAgAEQAZQBjAGwAYQByAGEAYwBpAPMAbgAgAGQAZQAgAFAAcgDhAGMAdABpAGMAYQBzACAAZABlACAAQwBlAHIAdABpAGYAaQBjAGEAYwBpAPMAbgAgAGQAZQAgAEQATwBDAFUATQBFAE4AVABBACAAUwAuAEEALjAqBgNVHSUBAf8EIDAeBggrBgEFBQcDAgYIKwYBBQUHAwQGCCsGAQUFBwMBMHsGA1UdHwR0MHIwNKAyoDCGLmh0dHBzOi8vd3d3LmRpZ2l0by5jb20ucHkvY3JsL2RvY3VtZW50YV9jYS5jcmwwOqA4oDaGNGh0dHBzOi8vd3d3LmRvY3VtZW50YS5jb20ucHkvZGlnaXRvL2RvY3VtZW50YV9jYS5jcmwwHQYDVR0OBBYEFMaRhsf9H29D+lrRmCJBtJAVtvOaMA4GA1UdDwEB/wQEAwIF4DANBgkqhkiG9w0BAQsFAAOCAgEAAfqtsWyCbak0tyh98FVpL9bUiMAYh8WZSI1TpXQCZBmI8tXjxQrlq++jkpTKm1XHRhuo/Y95iUsk2qHZjrMYXr0SJ/rG2jydWMLdJneg8KaamYwibB2Xlhniad9fUxzqXaBXsesW9E53VMukzjpnX2USNpUdnqEd43G34qV6MUTKsAUXrY54M4rUp/4QE2aKc08RuRAt1fb/ThEr2MTO8X2IdyLb41WZ7AC9G2CtdJEgoXDiWVYJbH6MSsLmxoS+TSqOkiWIBDLivuc6INqewlJT60ZVRpQ9c9RPYP4MYL0hWGW+41PxFggyKsvWtrXQPucR2rtLal3U1pGJ+9dRFftkZr1VMCZTURf9YB65otD8MRGTk7DmT9BbeRCv2tPZgh1qKCt4xID2ZEyRM9acdEC8J1C/DpfYb7/QKm1KZNKj3Uz9XHf4jxR//553Gmab7HWRg0rLUeHGLk0G5PD7ZWIGlrpVus5MaJMNFaaF4MJInGAcgvlkcyVhU1xTMDMAsMPqF/rtw/dW7jh9MAQVzAlZVTGtC+K3SWKcAfgm1YKMrVB8wM9F+/VzPykjHj6QkCew8rtLFhOUVnaBKj4p/zuLJNL5OsqDVTJ0PH24bbMlcYahH8YLuKp8rG0PCWNo5+b5b8ZXuq2/4rpCVQR3Gg+4HFJpID0vXZwzSnwHx3s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l4/+X4zmt9Xu0HXj0pcqeSi5jvkku09IDkZdv2nBSI4=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WS7dl9e0xNTv3NtVDvLSBySeOrvyuW/D2Go2Uw09JQ0=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9Rswb7koYtj9nzEWN/BsWsUzNEhLlsvSrIpEfFdzX2k=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Pv5qdsq3/BSBJ7KHeKGSJouuvo42DDtUcoNslUhOj6o=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fmHlY20wTIUs+AUzMvZTxUMqevwNqExA111K7G3KwzQ=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fmHlY20wTIUs+AUzMvZTxUMqevwNqExA111K7G3KwzQ=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xPflTmaJrz/E6Mtvv0muaKwrLKghw4GYxFhYbfe/Ifw=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fmHlY20wTIUs+AUzMvZTxUMqevwNqExA111K7G3KwzQ=</DigestValue>
      </Reference>
      <Reference URI="/xl/sharedStrings.xml?ContentType=application/vnd.openxmlformats-officedocument.spreadsheetml.sharedStrings+xml">
        <DigestMethod Algorithm="http://www.w3.org/2001/04/xmlenc#sha256"/>
        <DigestValue>n4OrbxYMfQTEDVtDCTCWNtqhtRbuDeDyHOBE+C+ckOk=</DigestValue>
      </Reference>
      <Reference URI="/xl/styles.xml?ContentType=application/vnd.openxmlformats-officedocument.spreadsheetml.styles+xml">
        <DigestMethod Algorithm="http://www.w3.org/2001/04/xmlenc#sha256"/>
        <DigestValue>EGlC4Y6DTw4vdD8jwprPPL86RNIQ4y6K6Txd9djinLQ=</DigestValue>
      </Reference>
      <Reference URI="/xl/theme/theme1.xml?ContentType=application/vnd.openxmlformats-officedocument.theme+xml">
        <DigestMethod Algorithm="http://www.w3.org/2001/04/xmlenc#sha256"/>
        <DigestValue>0od3cWFb7H/9sr1fB3xS8N4PVwSWcnr1ynQI1Jvf//w=</DigestValue>
      </Reference>
      <Reference URI="/xl/workbook.xml?ContentType=application/vnd.openxmlformats-officedocument.spreadsheetml.sheet.main+xml">
        <DigestMethod Algorithm="http://www.w3.org/2001/04/xmlenc#sha256"/>
        <DigestValue>qghC6QvBstXbuNPX7sTnfnvUXKtqLw+0pvnN7kAaiyQ=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sheet1.xml?ContentType=application/vnd.openxmlformats-officedocument.spreadsheetml.worksheet+xml">
        <DigestMethod Algorithm="http://www.w3.org/2001/04/xmlenc#sha256"/>
        <DigestValue>4XMmL1zX2Ha7IS9rmPSuPHNpYdmeex7KPGn2gPMiHsk=</DigestValue>
      </Reference>
      <Reference URI="/xl/worksheets/sheet2.xml?ContentType=application/vnd.openxmlformats-officedocument.spreadsheetml.worksheet+xml">
        <DigestMethod Algorithm="http://www.w3.org/2001/04/xmlenc#sha256"/>
        <DigestValue>3mlqyMl0oDfBDTW+gFQTPFOY5GOxRW7cvBZxQ2q4c0M=</DigestValue>
      </Reference>
      <Reference URI="/xl/worksheets/sheet3.xml?ContentType=application/vnd.openxmlformats-officedocument.spreadsheetml.worksheet+xml">
        <DigestMethod Algorithm="http://www.w3.org/2001/04/xmlenc#sha256"/>
        <DigestValue>/Paumx3gxzCbGhZ7YVLu0EuZBkaRK9TXw7wgplJkzg8=</DigestValue>
      </Reference>
      <Reference URI="/xl/worksheets/sheet4.xml?ContentType=application/vnd.openxmlformats-officedocument.spreadsheetml.worksheet+xml">
        <DigestMethod Algorithm="http://www.w3.org/2001/04/xmlenc#sha256"/>
        <DigestValue>XK2QkyM90k7FNmFQLapWTPMTkyyaMocnC/rLk1F0xf4=</DigestValue>
      </Reference>
      <Reference URI="/xl/worksheets/sheet5.xml?ContentType=application/vnd.openxmlformats-officedocument.spreadsheetml.worksheet+xml">
        <DigestMethod Algorithm="http://www.w3.org/2001/04/xmlenc#sha256"/>
        <DigestValue>kr7jhlHr+EfK68aP6trsA7dEfMsRdztCJgB3efLGpOA=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2022-11-18T13:07:44Z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ente regulador</SignatureComments>
          <WindowsVersion>10.0</WindowsVersion>
          <OfficeVersion>16.0.14326/22</OfficeVersion>
          <ApplicationVersion>16.0.14326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2022-11-18T13:07:44Z</xd:SigningTime>
          <xd:SigningCertificate>
            <xd:Cert>
              <xd:CertDigest>
                <DigestMethod Algorithm="http://www.w3.org/2001/04/xmlenc#sha256"/>
                <DigestValue>ZmyMNEfY7Vffpf8qkHYzYO2vC8YzhdVyScGikk+M6zQ=</DigestValue>
              </xd:CertDigest>
              <xd:IssuerSerial>
                <X509IssuerName>C=PY, O=DOCUMENTA S.A., SERIALNUMBER=RUC80050172-1, CN=CA-DOCUMENTA S.A.</X509IssuerName>
                <X509SerialNumber>1038257490725746958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Aprobó este documento</xd:Description>
            </xd:CommitmentTypeId>
            <xd:AllSignedDataObjects/>
            <xd:CommitmentTypeQualifiers>
              <xd:CommitmentTypeQualifier>ente regulador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HmTCCBYGgAwIBAgIQCW5/2IX73g5iQiLaBfeVkDANBgkqhkiG9w0BAQsFADBvMQswCQYDVQQGEwJQWTErMCkGA1UECgwiTWluaXN0ZXJpbyBkZSBJbmR1c3RyaWEgeSBDb21lcmNpbzEzMDEGA1UEAwwqQXV0b3JpZGFkIENlcnRpZmljYWRvcmEgUmHDrXogZGVsIFBhcmFndWF5MB4XDTIyMDMyODIxMDQyNloXDTMyMDMyODIxMDQyNlowWjEaMBgGA1UEAwwRQ0EtRE9DVU1FTlRBIFMuQS4xFjAUBgNVBAUTDVJVQzgwMDUwMTcyLTExFzAVBgNVBAoMDkRPQ1VNRU5UQSBTLkEuMQswCQYDVQQGEwJQWTCCAiIwDQYJKoZIhvcNAQEBBQADggIPADCCAgoCggIBALl3VAi0Alq5fEoGczPNhxU0CB4mcjgPTOFeTw9XgbDZsI8aKKpELagSFFiSn178WV3HE2gaRuzupegPbGEzxE+s/MkP5/7vBdKTalpVuJKggjvK+SKk4QCRMaI8d/trFQwm06NftPXfOROzHVNx1s7pBSC0/2L5K3hndwizt8Ps2BHzPQRExvzwjjF3FWhuN0LRA+jFSHzHwoYryoSzs4wnoV+HHLNP9ytDHa0GCQu2NsKH7W/MvrDFMS4ASyKnryeeVc+DXg8nELxojWtdnOoZ2q3914KqTI8KO3XeEaVS+uR++oKjZeMlBuobybgMfTZQajV6pLaZ/F8qj080yHl5AGdTB0IP9OeOMzGtT6fSEDDsFY3AjYzmqz/y6Aj6CRd1GN2KY9juoDm/UPn1URxja+NX2PLZwBC3W71VQAEyYYNDC5WLF1vxGi5jNKg29Cj4PuXL7Ru8mWtrerdMrjC9ij0El6AO5HLvkJhwNcw4qEy0XrvM6arll0TNrpqsdano78OJJzqnYw58JsA85fU0AhsLrQVJOqyIFkqo1uWbBheTnKyJphiz4dO2xvjNZ5ce3vTBn4rS0cLuS3bnPJKntUiEowB9QSqfkYH5Vlnq2H29DizDeyJLemGq5IOppLBIDkDj7Gicpt4/lc5YsK8dMxZ9baIBEqW3z2buRXG3AgMBAAGjggJEMIICQDASBgNVHRMBAf8ECDAGAQH/AgEAMA4GA1UdDwEB/wQEAwIBBjAdBgNVHQ4EFgQUoT2FK83YLJYfOQIMn1M7WNiVC3swHwYDVR0jBBgwFoAUwsQR8ipoRAwAKOxM1inbkvtevdYwewYIKwYBBQUHAQEEbzBtMD8GCCsGAQUFBzAChjNodHRwczovL3d3dy5hY3JhaXouZ292LnB5L2NydC9hY19yYWl6X3B5X3NoYTI1Ni5jcnQwKgYIKwYBBQUHMAGGHmh0dHBzOi8vd3d3LmRpZ2l0by5jb20ucHkvb2NzcD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+gLYYraHR0cDovL3d3dy5hY3JhaXouZ292LnB5L2FybC9hY19yYWl6X3B5LmNybDANBgkqhkiG9w0BAQsFAAOCAgEAVRaVKkIUApSs+vKLRZgG/umJSryJ7+PJf88ls2R4V/XCyn7tFE7yvUtCDKGFtpHDJUUsb7cvQo2mbEIhG91IIlIgW3CLOK99rZ870o7D681L+8eCsX+G/HelrxUuAA6JvIzr4wNrRotuMxbXxUjmqoRatSAE4kqlWqgd6b7LhUz5nWuEhtwp2ykXaZJVmi6u8FaOtlgEpGmHdwsFSqvxumK2YvVYMV9UBWqsC8r2lrYqoXxypBCnP1huF45U6Nw2qdge8mi3SINPBGfo4Gs7RiIH0PFqYXL0kAnx/3Q0oERRLMO8PkzFRrhJ4dciLMSd8pUPqLBB+fwuu6IB4iGfcL8HFDnORptePhwmrKj/7Zk1EyT914N7GMaXr10Jz3MHmlEXx7D2s6J2fHAHufrE5EQ4cuIbNiYcR/yAwXpk5ymk2lNAiaA2HUwsZJVnE15P41YUt6z9s1qcSabQHSNKQ6Nig4nPvKWJUCS9HsYko/rNYwBymbJ7vGL/e9O6/Of+yVr+buxRU1GM8soizyYGTKESkrZBwOQbF+31D9pjh7xaX/hfM2Gy58IRiCCmS74e8jV9yBDTc/6vvzH6iYRUz8GFtrZGxVtjjYYqAPw836rxvV5VW+u4aMskF0N5F8fIssqgBZ8jaHD7+bIM1groggaKN7OKsCvtctxQiljPJcc=</xd:EncapsulatedX509Certificate>
            <xd:EncapsulatedX509Certificate>MIIF+TCCA+GgAwIBAgIQDCG0OEbFG/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/cm6CSmT+jjZqFSsUDVF/dhuVxBS93gNy7t8XCJBugnJ6t+HUiVeziPNNVoVn9tOhVFxeJrOlfJxmvl9TTax0QbTwJUmw3AiPNNd1rdJL1gsQCKV0h4f+5djd/ZbnOV8B9VYtXpU/E6csQHEkYodpkKUQswcftFPjcyhPDub8DoZfx1oBno0MJ0RhqDB6IxO5PHP5vbIggEDtezYneIyJsJyuC/KqeaJO30275dqN4rDZ8smOIOII/9L/z3agbfkiuc9vKgXi9N7UXm0Vcb/tjvBiey9U7cahNA+W5x+mcwC2bnkGLMVVMCrW9JbYvFCjyrg306IjoKQcVMoHcuxrYSME7ILqzglWgws26G45/khG2f9IpS6EDTqt5uaKU9ogocmmUMtHfGqDRvp1yOKRs9jPuYcju6hJlkD9c8McKxkr9NMBR0q/SswzRwNm8KhoPubjzCj0nYx6N2fnLBy6PhCpsmyf+z0LbT36voKNTSDKYYt03Ih2qL2uM0PeaSim5bsw+kwDcIPTX1CS/OxIBgLUHlxAs28VIVKA/OE/m9eHcn6N3lYOt3vEWkHr/wJqhk2JPw0G5apqj4nM74qX4YIONx/lGQSf47elkliPsGftfp4KsHB+9o1bNrRCTfk6EpELx23RPwArCiA1dyjQofa4YW9yqGraAHp5bAgMBAAGjgZAwgY0wDwYDVR0TAQH/BAUwAwEB/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/e9OvgiJE3Hin++Gd2+j0gzIrKZ1xEO7KdvRPrOj9D7xl63oK+VFX6d/FvUISJdPvsRjsvwbEm71FYe7Y5bDRLV1Zsti4pSOJMGl1ZgkCKgLEBfTQpnGuOzRlD30ddt4aCQnj/nSSJBsKHJ5MDed5f09ufzS5g6gRudIeoa6kV0vA2KI+28Fafz1F/TRuE451nhb3M2vRBmcFj/nEZYt7adecYY98gXefxmwosPwOeKZq2EjGL7/Si3l2sOiOazOprbV4XJfeVajBZY7o39U5SoPSMNqrPVeZfELwRqgX/LCUPqFEePTYrHaOdu3A7AoJb7q1rj9SEtB10hfIsg+BKF7ukFcqkoeys9ug5X16A1//LmaNuku471ePVUzKw30WGTawFzOgxc1CsKqyVHxeGfmRdoqDwGl37S16NJSSPU9rloIe77LqiQR7NZfFW/9cWnsPLHS3pCWJEYNbc4UL8pIOOBKt1edM6wK+Wkd8J+/1EBu+LFCdjEgW07kZqe300S6TQYFxgD6KOCSM6ou33kR4rVF20lSWwwhDSf/DLn8e</xd:EncapsulatedX509Certificate>
          </xd:CertificateValues>
        </xd:UnsignedSignatureProperties>
      </xd:UnsignedProperties>
    </xd:QualifyingProperties>
  </Object>
</Signature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A04D5FD80433458B2C003629D34133" ma:contentTypeVersion="12" ma:contentTypeDescription="Crear nuevo documento." ma:contentTypeScope="" ma:versionID="77c73f8c113c43035fe40e6842400dee">
  <xsd:schema xmlns:xsd="http://www.w3.org/2001/XMLSchema" xmlns:xs="http://www.w3.org/2001/XMLSchema" xmlns:p="http://schemas.microsoft.com/office/2006/metadata/properties" xmlns:ns2="d5845aff-2e4f-4185-9b6c-b7ccf4ea8de4" xmlns:ns3="2e8945e0-4060-434a-9296-88ec39959342" targetNamespace="http://schemas.microsoft.com/office/2006/metadata/properties" ma:root="true" ma:fieldsID="21c60fdde48316922d37f954eb9d2806" ns2:_="" ns3:_="">
    <xsd:import namespace="d5845aff-2e4f-4185-9b6c-b7ccf4ea8de4"/>
    <xsd:import namespace="2e8945e0-4060-434a-9296-88ec399593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845aff-2e4f-4185-9b6c-b7ccf4ea8d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bf57b533-a176-4645-b33c-7fea236c2aa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8945e0-4060-434a-9296-88ec3995934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05fa4682-f683-46b7-8aa9-acd6744f51ed}" ma:internalName="TaxCatchAll" ma:showField="CatchAllData" ma:web="2e8945e0-4060-434a-9296-88ec399593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76318B-3F5C-4314-A9EB-BC4D9BBE9DB7}"/>
</file>

<file path=customXml/itemProps2.xml><?xml version="1.0" encoding="utf-8"?>
<ds:datastoreItem xmlns:ds="http://schemas.openxmlformats.org/officeDocument/2006/customXml" ds:itemID="{2512624D-E633-41AE-A5CE-6ACC427F64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Balance general - Activo</vt:lpstr>
      <vt:lpstr>Balance general - Pasivo</vt:lpstr>
      <vt:lpstr>Estado de resultados</vt:lpstr>
      <vt:lpstr>Mov_Patrimonio neto</vt:lpstr>
      <vt:lpstr>Estado de flujo de efectivo</vt:lpstr>
      <vt:lpstr>'Balance general - Activo'!Área_de_impresión</vt:lpstr>
      <vt:lpstr>'Balance general - Pasivo'!Área_de_impresión</vt:lpstr>
      <vt:lpstr>'Estado de flujo de efectivo'!Área_de_impresión</vt:lpstr>
      <vt:lpstr>'Estado de resultados'!Área_de_impresión</vt:lpstr>
      <vt:lpstr>'Mov_Patrimonio neto'!Área_de_impresión</vt:lpstr>
      <vt:lpstr>'Balance general - Pasivo'!Excel_BuiltIn_Print_Area_2_1</vt:lpstr>
      <vt:lpstr>Excel_BuiltIn_Print_Area_2_1</vt:lpstr>
      <vt:lpstr>OLE_LINK2_1</vt:lpstr>
    </vt:vector>
  </TitlesOfParts>
  <Company>Banco Regional SAECA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Florentin</dc:creator>
  <cp:lastModifiedBy>Esteban Rotela</cp:lastModifiedBy>
  <cp:lastPrinted>2022-11-11T15:18:52Z</cp:lastPrinted>
  <dcterms:created xsi:type="dcterms:W3CDTF">2022-10-31T12:13:21Z</dcterms:created>
  <dcterms:modified xsi:type="dcterms:W3CDTF">2022-11-11T19:11:35Z</dcterms:modified>
</cp:coreProperties>
</file>