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360" windowHeight="7545" tabRatio="750" activeTab="0"/>
  </bookViews>
  <sheets>
    <sheet name="INDICE" sheetId="1" r:id="rId1"/>
    <sheet name="1" sheetId="2" r:id="rId2"/>
    <sheet name="2" sheetId="3" r:id="rId3"/>
    <sheet name="3" sheetId="4" r:id="rId4"/>
    <sheet name="4" sheetId="5" r:id="rId5"/>
    <sheet name="5" sheetId="6" r:id="rId6"/>
    <sheet name="6" sheetId="7" r:id="rId7"/>
    <sheet name="7" sheetId="8" r:id="rId8"/>
    <sheet name="8" sheetId="9" r:id="rId9"/>
  </sheets>
  <definedNames>
    <definedName name="_xlfn.SINGLE" hidden="1">#NAME?</definedName>
    <definedName name="_xlfn.SUMIFS" hidden="1">#NAME?</definedName>
    <definedName name="_xlnm.Print_Area" localSheetId="2">'2'!$B$1:$G$68</definedName>
    <definedName name="_xlnm.Print_Area" localSheetId="3">'3'!$B$1:$E$35</definedName>
    <definedName name="_xlnm.Print_Area" localSheetId="5">'5'!$A$1:$D$24</definedName>
    <definedName name="_xlnm.Print_Area" localSheetId="6">'6'!$B$1:$L$27</definedName>
  </definedNames>
  <calcPr fullCalcOnLoad="1"/>
</workbook>
</file>

<file path=xl/sharedStrings.xml><?xml version="1.0" encoding="utf-8"?>
<sst xmlns="http://schemas.openxmlformats.org/spreadsheetml/2006/main" count="702" uniqueCount="526">
  <si>
    <t>ACTIVOS</t>
  </si>
  <si>
    <t>ACTIVO CORRIENTE</t>
  </si>
  <si>
    <t>Caja</t>
  </si>
  <si>
    <t>ANTICIPOS</t>
  </si>
  <si>
    <t>Total Activo Corriente</t>
  </si>
  <si>
    <t>ACTIVO NO CORRIENTE</t>
  </si>
  <si>
    <t>Bienes en operación</t>
  </si>
  <si>
    <t>Depreciación acumulada</t>
  </si>
  <si>
    <t>Total Activo no Corriente</t>
  </si>
  <si>
    <t>Total de Activos</t>
  </si>
  <si>
    <t>PASIVOS Y PATRIMONIO NETO</t>
  </si>
  <si>
    <t>PASIVO CORRIENTE</t>
  </si>
  <si>
    <t>Total Pasivo Corriente</t>
  </si>
  <si>
    <t>PASIVOS NO CORRIENTE</t>
  </si>
  <si>
    <t>Total Pasivo</t>
  </si>
  <si>
    <t>PATRIMONIO NETO</t>
  </si>
  <si>
    <t>Capital</t>
  </si>
  <si>
    <t>Capital realizado</t>
  </si>
  <si>
    <t>Reservas</t>
  </si>
  <si>
    <t>Reserva Legal</t>
  </si>
  <si>
    <t>RESULTADOS</t>
  </si>
  <si>
    <t>Resultados Acumulados</t>
  </si>
  <si>
    <t>Resultado del Ejercicio</t>
  </si>
  <si>
    <t>Total Patrimonio Neto</t>
  </si>
  <si>
    <t>Total Pasivo y Patrimonio Neto</t>
  </si>
  <si>
    <t>Ganancias (o pérdidas) brutas</t>
  </si>
  <si>
    <t>Menos:</t>
  </si>
  <si>
    <t>Impuesto a la Renta</t>
  </si>
  <si>
    <t>Ganancias (o pérdidas) netas a distribuir</t>
  </si>
  <si>
    <t>CUENTAS</t>
  </si>
  <si>
    <t>IMPUESTO A LA RENTA</t>
  </si>
  <si>
    <t>UTILIDAD LIQUIDA DEL EJERCICIO</t>
  </si>
  <si>
    <t>EN GUARANIES</t>
  </si>
  <si>
    <t>RENTA NETA IMPONIBLE</t>
  </si>
  <si>
    <t>CAPITAL</t>
  </si>
  <si>
    <t>RESERVAS</t>
  </si>
  <si>
    <t>SUSCRIPTO</t>
  </si>
  <si>
    <t>INTEGRADO</t>
  </si>
  <si>
    <t>LEGAL</t>
  </si>
  <si>
    <t>REVALÚO</t>
  </si>
  <si>
    <t>ACUMULADOS</t>
  </si>
  <si>
    <t>DEL EJERCICIO</t>
  </si>
  <si>
    <t>Saldo al inicio del ejercicio</t>
  </si>
  <si>
    <t>Mov. Subsecuentes</t>
  </si>
  <si>
    <t>Transf. A Dividendos a Pagar</t>
  </si>
  <si>
    <t>ANEXO IV</t>
  </si>
  <si>
    <t xml:space="preserve">RESERVA LEGAL </t>
  </si>
  <si>
    <t>Total  Pasivo no Corriente</t>
  </si>
  <si>
    <t xml:space="preserve">     Patrimonio Neto</t>
  </si>
  <si>
    <t>MAS: GASTOS NO DEDUCIBLES</t>
  </si>
  <si>
    <t>TOTAL</t>
  </si>
  <si>
    <t>Resultados acumulados</t>
  </si>
  <si>
    <t>Total</t>
  </si>
  <si>
    <t>Pérdidas Fiscales de Ejercicios Anteriores</t>
  </si>
  <si>
    <t>Sub Total: Renta Neta Imponible (Pérdida)</t>
  </si>
  <si>
    <t>% de Impuesto a la Renta</t>
  </si>
  <si>
    <t>Desde</t>
  </si>
  <si>
    <t>Hasta</t>
  </si>
  <si>
    <t>Anticipos Y Retenciones de Impto. A la Renta</t>
  </si>
  <si>
    <t>Aporte de Capital</t>
  </si>
  <si>
    <t>GASTOS NO DEDUCIBLES</t>
  </si>
  <si>
    <t>1.IDENTIFICACION DEL CONTRIBUYENTE</t>
  </si>
  <si>
    <t>Razon Social o Apellidos</t>
  </si>
  <si>
    <t>R.U.C.</t>
  </si>
  <si>
    <t>Bancos</t>
  </si>
  <si>
    <t>Aportes para Futuras Integraciones</t>
  </si>
  <si>
    <t xml:space="preserve">     2.PERIODO FISCAL</t>
  </si>
  <si>
    <t>3.IDENTIFICACION DEL CONTADOR</t>
  </si>
  <si>
    <t>IVA Credito Fiscal 10%</t>
  </si>
  <si>
    <t>Proveedores Locales</t>
  </si>
  <si>
    <t>CLIENTES</t>
  </si>
  <si>
    <t>Clientes Locales</t>
  </si>
  <si>
    <t>Deudores Varios</t>
  </si>
  <si>
    <t>Gastos de Constitucion</t>
  </si>
  <si>
    <t>Amortizacion Acumulada</t>
  </si>
  <si>
    <t>Total Activo</t>
  </si>
  <si>
    <t>SOSA JOVELLANOS AUDITORES &amp; CONSULTORES</t>
  </si>
  <si>
    <t>80024208-4</t>
  </si>
  <si>
    <t>Revaluo Acciones</t>
  </si>
  <si>
    <t>Valores al cobro</t>
  </si>
  <si>
    <t>Titulo de Renta fija</t>
  </si>
  <si>
    <t>Titulo de Renta Variable</t>
  </si>
  <si>
    <t>Proveedores Empresas Vinculadas</t>
  </si>
  <si>
    <t>INVESTOS AFPI SA</t>
  </si>
  <si>
    <t>80096334-8</t>
  </si>
  <si>
    <t>Comisiones a Cobrar</t>
  </si>
  <si>
    <t>Gastos de Desarrollo</t>
  </si>
  <si>
    <t>Licencia Multisof</t>
  </si>
  <si>
    <t>Sistema en Desarrollo</t>
  </si>
  <si>
    <t>RESULTADO DEL EJERCICIO</t>
  </si>
  <si>
    <t>RESULTADO  NETO DEL EJERCICIO</t>
  </si>
  <si>
    <t>Reserva de Revalúo</t>
  </si>
  <si>
    <t>Sobregiro en Cuenta Corriente</t>
  </si>
  <si>
    <t xml:space="preserve">anticipo integrac. acciones </t>
  </si>
  <si>
    <t>DISPONIBILIDADES (Nota 5.A)</t>
  </si>
  <si>
    <t>CREDITOS (Nota 5.B)</t>
  </si>
  <si>
    <t>GASTOS DIFERIDOS (Nota 5.D)</t>
  </si>
  <si>
    <t>PROPIEDAD, PLANTA Y EQUIPOS ( Nota 5.E)</t>
  </si>
  <si>
    <t>ACTIVOS INTANGIBLES (Nota 5.F)</t>
  </si>
  <si>
    <t>Obligaciones Sociales lab. Y cargas sociales</t>
  </si>
  <si>
    <t>Transferido a Resultados acumulados</t>
  </si>
  <si>
    <t>Pago de resultados acumulados</t>
  </si>
  <si>
    <t>Cuentas a cobrar a entidades vinculadas</t>
  </si>
  <si>
    <t xml:space="preserve">Deudas Fiscales </t>
  </si>
  <si>
    <t>Reserva Revaluo</t>
  </si>
  <si>
    <t>NOTAS A LOS ESTADOS FINANCIEROS</t>
  </si>
  <si>
    <t>Nota 2.- Principales políticas y prácticas contables aplicadas.</t>
  </si>
  <si>
    <t xml:space="preserve">2.2. La moneda de cuenta </t>
  </si>
  <si>
    <t>2.3 Política de Constitución de Previsiones:</t>
  </si>
  <si>
    <t xml:space="preserve">2.4 Bienes de Uso </t>
  </si>
  <si>
    <t xml:space="preserve"> </t>
  </si>
  <si>
    <t>2.5 – Valuación de las Inversiones</t>
  </si>
  <si>
    <t>2.6 Política de Reconocimiento de Ingresos:</t>
  </si>
  <si>
    <t>2.7 Normas a para  Consolidación de estados financieros:</t>
  </si>
  <si>
    <t>La entidad no consolida estados financieros, pues no es controlante de ninguna sociedad.</t>
  </si>
  <si>
    <t>La Administradora no ha cambiado, ni tiene previsto cambiar sus políticas y/o procedimientos contables.</t>
  </si>
  <si>
    <t>Efectivos en moneda nacional y extranjera en bancos disponibles en la empresa y bancos de plaza</t>
  </si>
  <si>
    <t>DISPONIBILIDADES</t>
  </si>
  <si>
    <t>Valores al Cobro</t>
  </si>
  <si>
    <t>BANCOS</t>
  </si>
  <si>
    <t xml:space="preserve">Banco Regional Cta. Cte. </t>
  </si>
  <si>
    <t>Banco Itaú Cta.Cte.Gs.</t>
  </si>
  <si>
    <t>Investor Casa de Bolsa S.A.</t>
  </si>
  <si>
    <t>Derechos contra terceros de acuerdo al siguiente detalle:</t>
  </si>
  <si>
    <t>CREDITOS</t>
  </si>
  <si>
    <t>Saldo en cartera de  bonos y certificado de depósitos de ahorros, valuados al precio de mercado de acuerdo al siguiente detalle:</t>
  </si>
  <si>
    <t>CORTO PLAZO</t>
  </si>
  <si>
    <t>LARGO PLAZO</t>
  </si>
  <si>
    <t>Representa gastos preoperativos y demás trámites necesarios para la formalización de la administradora, que por sus características serán afectados a resultados en cinco años. En el cuadro siguiente se detalla la composición.</t>
  </si>
  <si>
    <t>VALORES ORIGINALES</t>
  </si>
  <si>
    <t>DEPRECIACIONES</t>
  </si>
  <si>
    <t>VALOR NETO CONT.</t>
  </si>
  <si>
    <t>SALDO ANT.</t>
  </si>
  <si>
    <t>ALTAS</t>
  </si>
  <si>
    <t xml:space="preserve">BAJAS </t>
  </si>
  <si>
    <t>REVALUO</t>
  </si>
  <si>
    <t>SALDO AL CIERRE DEL EJERCICIO</t>
  </si>
  <si>
    <t>SALDO AL INICIO</t>
  </si>
  <si>
    <t xml:space="preserve">ALTAS </t>
  </si>
  <si>
    <t>BAJAS</t>
  </si>
  <si>
    <t>SALDO AL CIERRE</t>
  </si>
  <si>
    <t>MUEBLES</t>
  </si>
  <si>
    <t>EQUIPOS DE INFORMÁTICA</t>
  </si>
  <si>
    <t>ELECTRODOMESTICO</t>
  </si>
  <si>
    <t>MEJORA EN PREDIO AJENO</t>
  </si>
  <si>
    <t>Representa importes abonados a Multi Soft por licencia y gastos de mano de obra y cargas sociales del personal técnico contratado para desarrollo de sistemas para la administración de los fondos de inversión, de acuerdo a las necesidades. En el cuadro siguiente se detallan dichas partidas:</t>
  </si>
  <si>
    <t>ACTIVOS INTANGIBLES</t>
  </si>
  <si>
    <t>Amortizaciones</t>
  </si>
  <si>
    <t>EDGE SA</t>
  </si>
  <si>
    <t>INVESTOR CASA DE BOLSA SA</t>
  </si>
  <si>
    <t>DEUDAS FISCALES Y SOCIALES</t>
  </si>
  <si>
    <t>APORTES Y -RETEN. A PAGAR IPS</t>
  </si>
  <si>
    <t>NOMBRE DE PERSONA  RELCIONADA</t>
  </si>
  <si>
    <t xml:space="preserve">TIPO DE OPERACIONES </t>
  </si>
  <si>
    <t>PERIODO ACTUAL</t>
  </si>
  <si>
    <t>PERIODO ANTERIOR</t>
  </si>
  <si>
    <t>SOPORTE INFORMÁTICO</t>
  </si>
  <si>
    <t>IN POSITIVA</t>
  </si>
  <si>
    <t>ASESORIA</t>
  </si>
  <si>
    <t>RESULTADO CON OPERACIONES Y EMPRESAS VINCULADAS</t>
  </si>
  <si>
    <t>TOTAL INGRESOS</t>
  </si>
  <si>
    <t>TOTAL EGRESOS</t>
  </si>
  <si>
    <t>RESULTADO DEL EJERCICIO ACTUAL</t>
  </si>
  <si>
    <t>RESULTADO DEL EJERCICIO ANTERIOR</t>
  </si>
  <si>
    <t>ANEXOS</t>
  </si>
  <si>
    <t>ESTADO DE VARIACION DEL PATRIMONIO NETO</t>
  </si>
  <si>
    <t>CUADRO DE INVERSIONES</t>
  </si>
  <si>
    <t>BALANCE GENERAL</t>
  </si>
  <si>
    <t>ESTADO DE RESULTADOS</t>
  </si>
  <si>
    <t>Índice</t>
  </si>
  <si>
    <t>Estados Financieros</t>
  </si>
  <si>
    <t>(Anexo D)</t>
  </si>
  <si>
    <t>Instrumento</t>
  </si>
  <si>
    <t>Emisor</t>
  </si>
  <si>
    <t>Fecha de compra</t>
  </si>
  <si>
    <t>Fecha de vencimiento</t>
  </si>
  <si>
    <t>Valor Contable</t>
  </si>
  <si>
    <t>Valor Nominal Unitario</t>
  </si>
  <si>
    <t>Cantidad</t>
  </si>
  <si>
    <t>Precio de Mercado %</t>
  </si>
  <si>
    <t>FECHA DE REPORTE</t>
  </si>
  <si>
    <t>INFORMACION GENERAL DE LA ENTIDAD</t>
  </si>
  <si>
    <t>1.</t>
  </si>
  <si>
    <t>1.1</t>
  </si>
  <si>
    <t>IDENTIFICACION</t>
  </si>
  <si>
    <t>1.2</t>
  </si>
  <si>
    <t>1.3</t>
  </si>
  <si>
    <t>1.4</t>
  </si>
  <si>
    <t>1.5</t>
  </si>
  <si>
    <t>1.6</t>
  </si>
  <si>
    <t>1.7</t>
  </si>
  <si>
    <t>Registro en la CNV: Resolución CNV Nº 34 E/17 de fecha 24 de agosto del 2017.</t>
  </si>
  <si>
    <t>Nombre o Razon Social: Investor Administradora de Fondos Patrimoniales de Inversión S.A</t>
  </si>
  <si>
    <t>Dirección Oficina principal: Avda. Brasilia 764 – Edificio Investor – Asunción – Paraguay.</t>
  </si>
  <si>
    <t>Teléfono: +595(21) 728 – 9737</t>
  </si>
  <si>
    <t xml:space="preserve">Email: fondos@investor.com.py </t>
  </si>
  <si>
    <t xml:space="preserve">Sitio página Web: www.investor.com.py </t>
  </si>
  <si>
    <t>Domicilio legal: Avda. Brasilia 764 Asunción – Paraguay.</t>
  </si>
  <si>
    <t>2.</t>
  </si>
  <si>
    <t>ANTECEDENTES DE CONSTITUCION DE LA SOCIEDAD:</t>
  </si>
  <si>
    <t>2.1</t>
  </si>
  <si>
    <t>2.2</t>
  </si>
  <si>
    <t>2.4</t>
  </si>
  <si>
    <t>Escritura Pública:  N.º 1201, de fecha 20 de Diciembre del 2016, pasado por ante Escribano Publico Enrique Peroni Giralt.</t>
  </si>
  <si>
    <t>Inscripción al registro público: N.º 7612 Serie 1, folio 1 y siguientes de fecha 18 de enero del 2017.</t>
  </si>
  <si>
    <t>3.</t>
  </si>
  <si>
    <t>ADMINISTRACIÓN</t>
  </si>
  <si>
    <t>CARGO</t>
  </si>
  <si>
    <t>NOMBRE Y APELLIDO</t>
  </si>
  <si>
    <t>Representante Legal</t>
  </si>
  <si>
    <t>Federico S. Oporto Leiva</t>
  </si>
  <si>
    <t xml:space="preserve">Presidente </t>
  </si>
  <si>
    <t>Albaro J. Acosta F.</t>
  </si>
  <si>
    <t xml:space="preserve">Vicepresidente </t>
  </si>
  <si>
    <t xml:space="preserve">Director </t>
  </si>
  <si>
    <t xml:space="preserve">Federico Callizo </t>
  </si>
  <si>
    <t>Sindico</t>
  </si>
  <si>
    <t>Juan Jose Talavera</t>
  </si>
  <si>
    <t>PLANA EJECUTIVA</t>
  </si>
  <si>
    <t>Gerente General</t>
  </si>
  <si>
    <t>Gerente Operativo</t>
  </si>
  <si>
    <t>4.</t>
  </si>
  <si>
    <t>CAPITAL Y PROPIEDAD</t>
  </si>
  <si>
    <t>CUADRO DEL CAPITAL INTEGRADO</t>
  </si>
  <si>
    <t>Accionista</t>
  </si>
  <si>
    <t>Serie</t>
  </si>
  <si>
    <t>Número de acciones</t>
  </si>
  <si>
    <t>Cantidad de Acciones</t>
  </si>
  <si>
    <t>Clase</t>
  </si>
  <si>
    <t>Voto</t>
  </si>
  <si>
    <t>Monto</t>
  </si>
  <si>
    <t>A</t>
  </si>
  <si>
    <t>Ordinaria</t>
  </si>
  <si>
    <t>Federico S. Oporto L.</t>
  </si>
  <si>
    <t>Federico Callizo Pecci.</t>
  </si>
  <si>
    <t>CUADRO DEL CAPITAL SUSCRIPTO</t>
  </si>
  <si>
    <t>5.</t>
  </si>
  <si>
    <t>AUDITOR EXTERNO INDEPENDIENTE</t>
  </si>
  <si>
    <t>5.1</t>
  </si>
  <si>
    <t>5.2</t>
  </si>
  <si>
    <t>6.</t>
  </si>
  <si>
    <t>PERSONAS VINCULADAS</t>
  </si>
  <si>
    <t>Director de Investor Casa de Bolsa S.A.</t>
  </si>
  <si>
    <t>Presidente de Investor Casa de Bolsa S.A.</t>
  </si>
  <si>
    <t>Vicepresidente de Investor Casa de Bolsa S.A.</t>
  </si>
  <si>
    <t>INVESTOR ADMINISTRADORA DE FONDOS PATRIMONIALES DE INVERSIÓN S.A.</t>
  </si>
  <si>
    <t>(En Guaranies)</t>
  </si>
  <si>
    <t>INGRESOS</t>
  </si>
  <si>
    <t>ESTADO DE CAMBIOS EN EL PATRIMONIO NETO</t>
  </si>
  <si>
    <t>Nota 3.- Cambio de políticas y procedimientos de contabilidad</t>
  </si>
  <si>
    <t>1.1 Naturaleza jurídica de las Actividades de la sociedad:</t>
  </si>
  <si>
    <t>Nota 1.- INFORMACIÓN BÁSICA DE LA ADMINISTRADORA</t>
  </si>
  <si>
    <t xml:space="preserve">Nota 4.- Criterios especificos de valuacion </t>
  </si>
  <si>
    <t>Tipo de cambio comprador</t>
  </si>
  <si>
    <t>Tipo de cambio vendedor</t>
  </si>
  <si>
    <t>ACTIVOS Y PASIVOS EN MONEDA EXTRANJERA</t>
  </si>
  <si>
    <t>Detalle</t>
  </si>
  <si>
    <t>Moneda extranjera clase</t>
  </si>
  <si>
    <t>Saldo periodo actual (Guaranies)</t>
  </si>
  <si>
    <t>Cambio cierre ejercico anterior</t>
  </si>
  <si>
    <t>Saldo al cierre ejercico anterior (Guaranies)</t>
  </si>
  <si>
    <t>Moneda extranjera monto</t>
  </si>
  <si>
    <t>Cambio vigente</t>
  </si>
  <si>
    <t xml:space="preserve">Activos </t>
  </si>
  <si>
    <t>Activos Corrientes</t>
  </si>
  <si>
    <t>(Detallar)</t>
  </si>
  <si>
    <t>Activos No Corrientes</t>
  </si>
  <si>
    <t>Pasivos Corrientes</t>
  </si>
  <si>
    <t>Pasivos No Corrientes</t>
  </si>
  <si>
    <t>Concepto</t>
  </si>
  <si>
    <t>Tipo de Cambio Actual</t>
  </si>
  <si>
    <t>Monto ajustado periodo actual guaranies</t>
  </si>
  <si>
    <t>Ganancias por valuacion de pasivos monetarios en moneda extranjera</t>
  </si>
  <si>
    <t>Perdidas por valuacion de pasivos monetarios en moneda extranjera</t>
  </si>
  <si>
    <t>Nota 5.- Composicion de cuentas</t>
  </si>
  <si>
    <t>5.3 -  CREDITOS:</t>
  </si>
  <si>
    <t xml:space="preserve">5.2 -  INVERSIONES: </t>
  </si>
  <si>
    <t>5.4-  BIENES DE USOS</t>
  </si>
  <si>
    <t>5.5-  CARGOS DIFERIDOS</t>
  </si>
  <si>
    <t>CONCEPTO</t>
  </si>
  <si>
    <t>SALDO INICIAL</t>
  </si>
  <si>
    <t xml:space="preserve">AUMENTOS </t>
  </si>
  <si>
    <t xml:space="preserve">AMORTIZACIONES </t>
  </si>
  <si>
    <t>SALDO NETO FINAL</t>
  </si>
  <si>
    <t>Total actual</t>
  </si>
  <si>
    <t>Total ejercicio anterior</t>
  </si>
  <si>
    <t>5.6- INTANGIBLES</t>
  </si>
  <si>
    <t>5.7- OTROS ACTIVOS CORRIENTES Y NO CORRIENTES</t>
  </si>
  <si>
    <t>5.8- PRESTAMOS FINANCIEROS A CORTO Y LARGO PLAZO</t>
  </si>
  <si>
    <t>INSTITUCION</t>
  </si>
  <si>
    <t>Total anterior</t>
  </si>
  <si>
    <t>5.9- DOCUMENTOS Y CUENTAS POR PAGAR (CORTO Y LARGO PLAZO)</t>
  </si>
  <si>
    <t>CONCEPTO (TIPO DE OPERACIÓN O SERVICIO)</t>
  </si>
  <si>
    <t>5.11- OTROS PASIVOS CORRIENTES Y NO CORRIENTES</t>
  </si>
  <si>
    <t>5.12- SALDOS Y TRANSACCIONES CON PERSONAS Y EMPRESAS RELACIONADAS (CORRIENTES Y NO CORRIENTES)</t>
  </si>
  <si>
    <t>5.13- RESULTADO CON PERSONAS Y EMPRESAS VINCULADAS</t>
  </si>
  <si>
    <t>5.14- PATRIMONIO</t>
  </si>
  <si>
    <t xml:space="preserve">SALDO AL INICIO DEL EJERCICIO </t>
  </si>
  <si>
    <t>AUMENTOS</t>
  </si>
  <si>
    <t>DISMINUCION</t>
  </si>
  <si>
    <t>Capital Integrado</t>
  </si>
  <si>
    <t>Resultados del ejercicio</t>
  </si>
  <si>
    <t>5.15- PROVISIONES</t>
  </si>
  <si>
    <t>SALDO PERIODO ACTUAL</t>
  </si>
  <si>
    <t>SALDO PERIODO ANTERIOR</t>
  </si>
  <si>
    <t>- Deducidas del activo</t>
  </si>
  <si>
    <t>- Incluidas en el pasivo</t>
  </si>
  <si>
    <t>5.16- INGRESOS</t>
  </si>
  <si>
    <t>INGRESOS POR SERVICIOS</t>
  </si>
  <si>
    <t>INGRESOS FINANCIEROS</t>
  </si>
  <si>
    <t>INGRESOS POR OPERACIONES Y SERVICIOS A PERSONAS RELACIONADAS</t>
  </si>
  <si>
    <t xml:space="preserve">OTROS INGRESOS </t>
  </si>
  <si>
    <t>5.17- EGRESOS</t>
  </si>
  <si>
    <t xml:space="preserve">Gastos de venta </t>
  </si>
  <si>
    <t>Gastos de administracion</t>
  </si>
  <si>
    <t>Egresos por operaciones y servicios de personas relacionadas</t>
  </si>
  <si>
    <t>Otros egresos</t>
  </si>
  <si>
    <t>6- INFORMACION REFERENTE A LAS CONTINGENCIAS Y COMPROMISOS</t>
  </si>
  <si>
    <t>Accionista Mayoritario</t>
  </si>
  <si>
    <t>Licencia Office</t>
  </si>
  <si>
    <t>Flujo de efectivo por las Actividades Operativas</t>
  </si>
  <si>
    <t>Ingresos en efectivo por comisiones y otros</t>
  </si>
  <si>
    <t>Efectivos pagados por compra de cartera</t>
  </si>
  <si>
    <t>Efectivos pagados a empleados</t>
  </si>
  <si>
    <t>Efectivo generados por otras actividades</t>
  </si>
  <si>
    <t>Total efectivos de las actividades operativas  antes del cambio en los activos de operaciones</t>
  </si>
  <si>
    <t>Aumento/disminución en los acivos de operaciones</t>
  </si>
  <si>
    <t>Fondos colocados a corto plazo</t>
  </si>
  <si>
    <t>Aumento/disminución en los pasivos operativos</t>
  </si>
  <si>
    <t>Pago a proveedores</t>
  </si>
  <si>
    <t>Efectivo neto de actividades de operación antes de impuestos</t>
  </si>
  <si>
    <t>Efectivo neto de acividades de operación</t>
  </si>
  <si>
    <t>Flujo de efectivo por  Actividades de Inversión</t>
  </si>
  <si>
    <t>Inversiones en otras empresas</t>
  </si>
  <si>
    <t>Inversiones temporarias</t>
  </si>
  <si>
    <t>Adquisición de acciones y titulos de deuda y otros títulos valores</t>
  </si>
  <si>
    <t>Dividendos percibidos</t>
  </si>
  <si>
    <t>Efectivo neto Usados enActividades de Inversión</t>
  </si>
  <si>
    <t>Flujo de Efectivo por actividades de financiamiento</t>
  </si>
  <si>
    <t>Aporte de capital</t>
  </si>
  <si>
    <t>Dividendos pagados</t>
  </si>
  <si>
    <t>Intereses pagados</t>
  </si>
  <si>
    <t>Efectivo neto en actividades de financiamiento</t>
  </si>
  <si>
    <t>Aumento neto de efectivo y sus equivalentes</t>
  </si>
  <si>
    <t>Efectivos y sus equivalentes al comienzo del periodo</t>
  </si>
  <si>
    <t>Efectivo y su equivalente al cierre del periodo</t>
  </si>
  <si>
    <t>Proveniente de prestamos y otras deudas</t>
  </si>
  <si>
    <t>USD</t>
  </si>
  <si>
    <t>Comisiones a cobrar corto plazo</t>
  </si>
  <si>
    <t>Ganancias por valuacion de activos monetarios en moneda extranjera(*)</t>
  </si>
  <si>
    <t>Perdidas por valuacion de activos monetarios en moneda extranjera (*)</t>
  </si>
  <si>
    <t>(*)Se originan exclusivamente en las comisiones provisionadas al cierre de cada mes, y percibidas con posterioridad</t>
  </si>
  <si>
    <t>IVA CREDITO FISCAL</t>
  </si>
  <si>
    <t>Cuentas a Cobrar a entidades vinculadas (1)</t>
  </si>
  <si>
    <t>MAQUINARIAS</t>
  </si>
  <si>
    <t>TOTAL EJ. ANT.</t>
  </si>
  <si>
    <t>GASTOS DE DESARROLLO</t>
  </si>
  <si>
    <t>No existen otros activos corrientes y no corrientes que reportar</t>
  </si>
  <si>
    <t>NO APLICABLE NO SE TIENE PRESAMOS FINANCIEROS</t>
  </si>
  <si>
    <t>NO APLICABLE</t>
  </si>
  <si>
    <t>DIRECCION GENERAL DE RECAUDACIONES</t>
  </si>
  <si>
    <t>EXPENSAS / ALQUILERES</t>
  </si>
  <si>
    <t>PROCAMPO GERENCIAMIENTO SA</t>
  </si>
  <si>
    <t>COMISIONES COBRADAS</t>
  </si>
  <si>
    <t>GANANCIAS EN OPERACIONES</t>
  </si>
  <si>
    <t>DESCUENTO AL PERSONAL</t>
  </si>
  <si>
    <t>DIFERENCIA DE CAMBIOS</t>
  </si>
  <si>
    <t>INGRESOS VARIOS</t>
  </si>
  <si>
    <t>COMISIONES PAGADAS</t>
  </si>
  <si>
    <t>REMUNERACIONES Y CARGAS SOCIALES</t>
  </si>
  <si>
    <t>HONORARIOS PROFESIONALES Y TÉCNICOS</t>
  </si>
  <si>
    <t>ALQUILERES PAGADOS</t>
  </si>
  <si>
    <t>SERVICIOS BÁSICOS</t>
  </si>
  <si>
    <t>GASTOS DE MOVILIDAD</t>
  </si>
  <si>
    <t>UTILES, PAPELERÍA E IMPRESOS</t>
  </si>
  <si>
    <t>IMPUESTOS, PATENTES TASAS</t>
  </si>
  <si>
    <t>GASOS DE ESCRIBANÍA</t>
  </si>
  <si>
    <t>GASTOS VARIOS</t>
  </si>
  <si>
    <t>GASTOS DE SEMINARIOS Y CAPACITACIÓN</t>
  </si>
  <si>
    <t>Gastos Financieros</t>
  </si>
  <si>
    <t>INTERESES PAGADOS A BANCOS</t>
  </si>
  <si>
    <t>ARANCELES PAGADOS BVPASA</t>
  </si>
  <si>
    <t>CANON ANUAL SEPRELAD</t>
  </si>
  <si>
    <t>ARANCELES PAGADOS CNV</t>
  </si>
  <si>
    <t>DEPRECIACIÓN BIENES DE USO</t>
  </si>
  <si>
    <t xml:space="preserve">AMORTIZACIÓN CARGOS DIFERIDOS E INTANGIBLES </t>
  </si>
  <si>
    <t>NO APLICABLE, LA ADMINISTRADORA REGISTRA COMPROMISOS DIRECTOS.</t>
  </si>
  <si>
    <t>NO APLICABLE, NO SE TIENEN RIESGOS CONTINGENTES.</t>
  </si>
  <si>
    <t>Valor de Costo</t>
  </si>
  <si>
    <t>Valor Cotizacion</t>
  </si>
  <si>
    <t>Ver cuadro de Inversiones</t>
  </si>
  <si>
    <t>FLUJO DE EFECTIVO</t>
  </si>
  <si>
    <t>Pablo Orlando Roa Rey</t>
  </si>
  <si>
    <t>Escritura Nº 1.201 Fecha 20 de Diciembre de 2016</t>
  </si>
  <si>
    <t>% de Participación del Capital Integrado</t>
  </si>
  <si>
    <t>INFORME DEL SINDICO</t>
  </si>
  <si>
    <t>Las 7 (Siete) notas que se acompañan forman parte integrante de los Estados Financieros.</t>
  </si>
  <si>
    <t>CALCULO DEL FLUJO DE EFECTIVO</t>
  </si>
  <si>
    <t>INVESTOR ADMINISTRADORA DE FONDOS PATRIMONIALES DE INVERSION  SOCIEDAD ANÓNIMA ha sido constituida legalmente bajo las leyes de la República del Paraguay. Su constitución ha sido formalizada ante el escribano Publico Luis Enrique Peroni Giralt  por Escritura Publica Nº 1.201 en fecha 20 de diciembre de 2016. Se encuentra inscripta en los Registros Públicos de Comercio, bajo el Número 7612 serie 1 folio 1 y siguientes, de la sección contratos de fecha 18 de enero de 2017. Aprobada mediante Resolución CNV N° 34E/17 de fecha 24 de agosto de 2017.</t>
  </si>
  <si>
    <t>Licencia office</t>
  </si>
  <si>
    <t>Más otros ingresos</t>
  </si>
  <si>
    <t>Intereses Ganados</t>
  </si>
  <si>
    <t>Otros (Ganancia en operaciones)</t>
  </si>
  <si>
    <t>Ganancias por Diferencia de Cambios</t>
  </si>
  <si>
    <t>Otros (Ventas de Activos Fijos)</t>
  </si>
  <si>
    <t>Ganancias (o pérdidas) antes de los gastos financieros</t>
  </si>
  <si>
    <t>Gastos financieros</t>
  </si>
  <si>
    <t>Ganancias (o pérdidas) Operativas</t>
  </si>
  <si>
    <t>Partidas extraordinarias</t>
  </si>
  <si>
    <t>Ganancias</t>
  </si>
  <si>
    <t>Pérdidas</t>
  </si>
  <si>
    <t>Ganancias (o pérdidas) en operaciones extraordinarias</t>
  </si>
  <si>
    <t>Ganancias (o pérdidas) sin ajuste monetario</t>
  </si>
  <si>
    <t>Más: (o menos) efectos de los precios cambiantes</t>
  </si>
  <si>
    <t>Ganancias (o pérdidas) ajustadas del ejercicio</t>
  </si>
  <si>
    <t>Más: (o menos) ajuste de ejercicios anteriores</t>
  </si>
  <si>
    <t>Ganancias (o pérdidas) antes de impuesto a la renta</t>
  </si>
  <si>
    <t>Otros egresos no operativos</t>
  </si>
  <si>
    <t>I</t>
  </si>
  <si>
    <t>II</t>
  </si>
  <si>
    <t>III</t>
  </si>
  <si>
    <t>TOTAL AÑO ANTERIOR</t>
  </si>
  <si>
    <t>SALDO Y TRANSACCIONES CON PERSONAS Y EMPRESAS RELACIONADAS</t>
  </si>
  <si>
    <t>7 - HECHOS POSTERIORES AL CIERRE TRIMESTRE</t>
  </si>
  <si>
    <t>Las siete (7) notas que se acompañan forman parte integrante de los Estados Financieros.</t>
  </si>
  <si>
    <t>INVERSIONES PERMANENTES (Nota 5.2)</t>
  </si>
  <si>
    <t>INVERSIONES TEMPORALES (Nota 5.2)</t>
  </si>
  <si>
    <t xml:space="preserve"> CUENTAS VARIAS A PAGAR</t>
  </si>
  <si>
    <t xml:space="preserve"> PROVISIONES</t>
  </si>
  <si>
    <t>CUENTAS A PAGAR (Nota 5.9 y 5.10)</t>
  </si>
  <si>
    <t>PROVISIONES (Nota 5.9)</t>
  </si>
  <si>
    <t>-Amortización cargos Diferidos  (Nota 5.17)</t>
  </si>
  <si>
    <t>- Otros (Pérdida en Operaciones)  (Nota 5.17)</t>
  </si>
  <si>
    <t xml:space="preserve">- Reserva Legal  </t>
  </si>
  <si>
    <t>- Depreciaciones del Ejercicio  (Nota 5.17)</t>
  </si>
  <si>
    <t>Préstamo al personal</t>
  </si>
  <si>
    <t>Ingresos varios</t>
  </si>
  <si>
    <t>Adquisición de activos fijos</t>
  </si>
  <si>
    <t>Transferido a reservas y resultados acum</t>
  </si>
  <si>
    <t>Proveedores</t>
  </si>
  <si>
    <t>5.10- (*)CUENTAS A PAGAR A PERSONAS Y EMPRESAS RELACIONADAS (CORTO Y LARGO PLAZO)</t>
  </si>
  <si>
    <t>INTERESES POR SERVICIOS</t>
  </si>
  <si>
    <t>INTERESES GANADOS</t>
  </si>
  <si>
    <t>OTROS BENEFICIOS AL PERSONAL</t>
  </si>
  <si>
    <t>COMISIONES PAGADAS A BANCOS</t>
  </si>
  <si>
    <t>COMISIONES PAGADAS A CASA DE BOLSA</t>
  </si>
  <si>
    <t>-Costo de Venta de Activo Fijo</t>
  </si>
  <si>
    <t>Saldo al 30/06/2021</t>
  </si>
  <si>
    <t>Honorarios a Devengar</t>
  </si>
  <si>
    <t>Ingresos por Dividendos Percibidos</t>
  </si>
  <si>
    <t>MENOS RENTAS EXENTAS</t>
  </si>
  <si>
    <t xml:space="preserve">Transferido a Reserva Legal </t>
  </si>
  <si>
    <t>SALDO AL 31/06/2021</t>
  </si>
  <si>
    <t>EDGE</t>
  </si>
  <si>
    <t>HONORARIOS A DEVENGAR</t>
  </si>
  <si>
    <t>NO APLICABLE, no existen otros pasivos que reportar</t>
  </si>
  <si>
    <t>Reserva legal</t>
  </si>
  <si>
    <t>INGR. DIVIDENDOS PERCIBIDOS</t>
  </si>
  <si>
    <t>VENTA DE ACTIVOS FIJOS</t>
  </si>
  <si>
    <t>Correspondiente al 30/06/2022 presentado en forma comparativa con el ejercicio cerrado el 30/06/2021</t>
  </si>
  <si>
    <t>Anticipo a Proveedores Locales</t>
  </si>
  <si>
    <t>GASTOS PAGADOS POR ADELANTADO</t>
  </si>
  <si>
    <t>Seguros a Devengar</t>
  </si>
  <si>
    <t>Informacion al 30-06-2022</t>
  </si>
  <si>
    <t>DETERMINACION DEL IMPUESTO A LA RENTA 30/06/2022</t>
  </si>
  <si>
    <t>Correspondiente al 30/06/2021 presentado en forma comparativa con el ejercicio cerrado el 30/06/2022</t>
  </si>
  <si>
    <t>SALDO AL 31/06/2022</t>
  </si>
  <si>
    <t>Los estados financieros están preparados en la moneda de curso legal en el país. Los saldos en moneda extranjera son convertidos al tipo de cambio comprador y/o vendedor de la fecha de transacción, emitidos por la SET, y ajustados al tipo de cambio de cierre: Tipo comprador para valuación de activos 1USD = 6.837,90Gs., Tipo Vendedor  para los pasivos 1 USD = 6.850,05</t>
  </si>
  <si>
    <t xml:space="preserve">No existen partidas que requieran la constitución de previsiones. </t>
  </si>
  <si>
    <t>Los bienes de uso se exponen a sus costos históricos. La política de revalúo y depreciación adoptada es a partir del año siguiente a la incorporación. Lo bienes de uso serán depreciados por un sistema lineal, de conformidad con los años de vida útil estimado, y revaluados al cierre del ejercicio de conformidad con las disposiciones de la Administración Tributaria.</t>
  </si>
  <si>
    <t>Saldo al 30/06/2022</t>
  </si>
  <si>
    <t>RODADOS</t>
  </si>
  <si>
    <t>INVESTOR CASA DE BOLSA</t>
  </si>
  <si>
    <t>MAFRE PARAGUAY COMPAÑÍA DE SEGUROS SA</t>
  </si>
  <si>
    <t>MARIA AGUSTINA GARCÍA AGUIAR</t>
  </si>
  <si>
    <t>MARÍA INÉS CARDÚS RAMIREZ</t>
  </si>
  <si>
    <t xml:space="preserve">TRADERSPRO CASA DE BOLSA </t>
  </si>
  <si>
    <t>ESTUDIO CPAN CONTADORES PÚBLICOS Y ASESORES DE NEGOCIO</t>
  </si>
  <si>
    <t>MARKET DATA</t>
  </si>
  <si>
    <t>PUBLICIDAD</t>
  </si>
  <si>
    <t>ASESORAMIENTO</t>
  </si>
  <si>
    <t>PROCAMPO GERENCIAMIENTOS SA</t>
  </si>
  <si>
    <t>SERV. ADMINISTRACIÓN DE CAMPO</t>
  </si>
  <si>
    <t>INFI SA</t>
  </si>
  <si>
    <t>REPARACIONES Y MANTENIMIENTOS</t>
  </si>
  <si>
    <t>PUBLICIDAD Y PROPAGANDA</t>
  </si>
  <si>
    <t>GASTOS DE EVENTOS</t>
  </si>
  <si>
    <t>Ana Neffa</t>
  </si>
  <si>
    <t>Fabio Zarza</t>
  </si>
  <si>
    <t>N°</t>
  </si>
  <si>
    <t>1 al 2346 más 2761 al 2862 mas 2881-4512</t>
  </si>
  <si>
    <t>2347 al 2553 más 2863 al 2871 mas 4513-4657</t>
  </si>
  <si>
    <t>2554 al 2760 más 2872 al 2880 mas 4658 - 4802</t>
  </si>
  <si>
    <t>Auditor Externo Independiente Designado: ESTUDIO CPAN CONTADORES PÚBLICOS Y ASESORES DE NEGOCIOS</t>
  </si>
  <si>
    <t>Numero de Inscripcion en el Registro de la CNV:  Resolución CNV N° 278/96 - Registro AE 014</t>
  </si>
  <si>
    <t xml:space="preserve">Tipo de cambio periodo anterior </t>
  </si>
  <si>
    <t>Saldo al cierre del ejercicio anterior (Guaranies)</t>
  </si>
  <si>
    <r>
      <rPr>
        <b/>
        <sz val="12"/>
        <rFont val="Noto Sans"/>
        <family val="2"/>
      </rPr>
      <t>2.1</t>
    </r>
    <r>
      <rPr>
        <sz val="12"/>
        <rFont val="Noto Sans"/>
        <family val="2"/>
      </rPr>
      <t xml:space="preserve"> Los Estados Financieros han sido preparados de acuerdo a las normas establecidas por la comisión Nacional de Valores y Normas  de Información Financiera emitidas por el Consejop de Contadores Públicos del Paraguay,  y corresponden al ejercicio cerrado el 30 de junio de 2022</t>
    </r>
  </si>
  <si>
    <r>
      <t xml:space="preserve"> </t>
    </r>
    <r>
      <rPr>
        <sz val="12"/>
        <rFont val="Noto Sans"/>
        <family val="2"/>
      </rPr>
      <t>Las inversiones (Bonos y CDA en cartera), se exponen a sus valores actualizados. Las diferencias  se exponen en el estado de resultados en el rubro intereses ganados</t>
    </r>
    <r>
      <rPr>
        <sz val="11"/>
        <rFont val="Noto Sans"/>
        <family val="2"/>
      </rPr>
      <t>.</t>
    </r>
  </si>
  <si>
    <r>
      <t>Los ingresos son reconocidos con base en el criterio de lo devengado, de conformidad con las disposiciones de las Normas Contables, emitidas por el Consejo de contadores Públicos del Paraguay</t>
    </r>
    <r>
      <rPr>
        <b/>
        <sz val="12"/>
        <rFont val="Noto Sans"/>
        <family val="2"/>
      </rPr>
      <t>.</t>
    </r>
  </si>
  <si>
    <r>
      <t>A-</t>
    </r>
    <r>
      <rPr>
        <b/>
        <sz val="7"/>
        <rFont val="Noto Sans"/>
        <family val="2"/>
      </rPr>
      <t xml:space="preserve">   </t>
    </r>
    <r>
      <rPr>
        <b/>
        <sz val="12"/>
        <rFont val="Noto Sans"/>
        <family val="2"/>
      </rPr>
      <t>Valuacion en moneda extranjera</t>
    </r>
  </si>
  <si>
    <r>
      <t>B-</t>
    </r>
    <r>
      <rPr>
        <b/>
        <sz val="7"/>
        <rFont val="Noto Sans"/>
        <family val="2"/>
      </rPr>
      <t xml:space="preserve">   </t>
    </r>
    <r>
      <rPr>
        <b/>
        <sz val="12"/>
        <rFont val="Noto Sans"/>
        <family val="2"/>
      </rPr>
      <t>Posicion en moneda extranjera</t>
    </r>
  </si>
  <si>
    <r>
      <t>C-</t>
    </r>
    <r>
      <rPr>
        <b/>
        <sz val="7"/>
        <rFont val="Noto Sans"/>
        <family val="2"/>
      </rPr>
      <t xml:space="preserve">   </t>
    </r>
    <r>
      <rPr>
        <b/>
        <sz val="12"/>
        <rFont val="Noto Sans"/>
        <family val="2"/>
      </rPr>
      <t>Diferencia de cambio en moneda extranjera</t>
    </r>
  </si>
  <si>
    <r>
      <t>5.1-</t>
    </r>
    <r>
      <rPr>
        <b/>
        <sz val="7"/>
        <rFont val="Noto Sans"/>
        <family val="2"/>
      </rPr>
      <t xml:space="preserve">   </t>
    </r>
    <r>
      <rPr>
        <b/>
        <sz val="12"/>
        <rFont val="Noto Sans"/>
        <family val="2"/>
      </rPr>
      <t>DIPONIBILIDADES</t>
    </r>
  </si>
  <si>
    <r>
      <t>A)</t>
    </r>
    <r>
      <rPr>
        <b/>
        <sz val="7"/>
        <rFont val="Noto Sans"/>
        <family val="2"/>
      </rPr>
      <t xml:space="preserve">    </t>
    </r>
    <r>
      <rPr>
        <b/>
        <sz val="11"/>
        <color indexed="8"/>
        <rFont val="Noto Sans"/>
        <family val="2"/>
      </rPr>
      <t>COMPROMISOS DIRECTOS</t>
    </r>
  </si>
  <si>
    <r>
      <t>B)</t>
    </r>
    <r>
      <rPr>
        <b/>
        <sz val="7"/>
        <rFont val="Noto Sans"/>
        <family val="2"/>
      </rPr>
      <t xml:space="preserve">    </t>
    </r>
    <r>
      <rPr>
        <b/>
        <sz val="11"/>
        <color indexed="8"/>
        <rFont val="Noto Sans"/>
        <family val="2"/>
      </rPr>
      <t>CONTINGENCIAS LEGALES</t>
    </r>
  </si>
  <si>
    <r>
      <rPr>
        <b/>
        <sz val="9"/>
        <rFont val="Noto Sans"/>
        <family val="2"/>
      </rPr>
      <t xml:space="preserve">Capital Social: </t>
    </r>
    <r>
      <rPr>
        <sz val="9"/>
        <rFont val="Noto Sans"/>
        <family val="2"/>
      </rPr>
      <t>10.000.000.000 (Diez mil millones), representado por diez mil acciones nominativas ordinarias de Gs. 1.000.000 (un millón) con acciones de la Clase Ordinarias</t>
    </r>
  </si>
  <si>
    <r>
      <rPr>
        <b/>
        <sz val="9"/>
        <rFont val="Noto Sans"/>
        <family val="2"/>
      </rPr>
      <t>Capital Emitido Gs.</t>
    </r>
    <r>
      <rPr>
        <sz val="9"/>
        <rFont val="Noto Sans"/>
        <family val="2"/>
      </rPr>
      <t>: 4.800.000.000 (Cuatro mil ochocientos  millones)</t>
    </r>
  </si>
  <si>
    <r>
      <rPr>
        <b/>
        <sz val="9"/>
        <rFont val="Noto Sans"/>
        <family val="2"/>
      </rPr>
      <t>Capital Suscripto Gs.</t>
    </r>
    <r>
      <rPr>
        <sz val="9"/>
        <rFont val="Noto Sans"/>
        <family val="2"/>
      </rPr>
      <t>: 4.800.000.000 (Cuatro mil ochocientos  millones)</t>
    </r>
  </si>
  <si>
    <r>
      <rPr>
        <b/>
        <sz val="9"/>
        <rFont val="Noto Sans"/>
        <family val="2"/>
      </rPr>
      <t>Capital Integrado Gs.:</t>
    </r>
    <r>
      <rPr>
        <sz val="9"/>
        <rFont val="Noto Sans"/>
        <family val="2"/>
      </rPr>
      <t xml:space="preserve">  4.800.000.000 (Cuatro mil ochocientos  millones)</t>
    </r>
  </si>
  <si>
    <r>
      <rPr>
        <b/>
        <sz val="9"/>
        <rFont val="Noto Sans"/>
        <family val="2"/>
      </rPr>
      <t>Valor nominal de las acciones Gs.:</t>
    </r>
    <r>
      <rPr>
        <sz val="9"/>
        <rFont val="Noto Sans"/>
        <family val="2"/>
      </rPr>
      <t xml:space="preserve"> 1.000.000 (Un millón) </t>
    </r>
  </si>
  <si>
    <t xml:space="preserve">OBLIGACIONES FINANCIERAS </t>
  </si>
  <si>
    <t xml:space="preserve">Intereses por servicios </t>
  </si>
  <si>
    <t>Comisiones cobradas</t>
  </si>
  <si>
    <t>- Gastos operacionales  (Nota 5.17)</t>
  </si>
  <si>
    <t>- Gastos de ventas  (Nota 5.17)</t>
  </si>
  <si>
    <t>No existen hechos relevantes posteriores al cierre del trimestre.</t>
  </si>
  <si>
    <t>Acciones Ordinarias</t>
  </si>
  <si>
    <t>BANCO CONTINENTAL S.A.E.C.A.</t>
  </si>
  <si>
    <t>N/A</t>
  </si>
  <si>
    <t>CDA</t>
  </si>
  <si>
    <t>FINANCIERA FINEXPAR S.A.E.C.A</t>
  </si>
  <si>
    <t>BONOS CORPORATIVOS</t>
  </si>
  <si>
    <t>RIEDER &amp; CIA. S.A.C.I.</t>
  </si>
  <si>
    <t>Saldo a 30/06/2022</t>
  </si>
  <si>
    <t>COMPOSICIÓN DE LAS INVERSIONES DE INVESTOR A.F.P.I.  AL 30/06/2022</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</si>
</sst>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Gs&quot;\ #,##0_);\(&quot;Gs&quot;\ #,##0\)"/>
    <numFmt numFmtId="173" formatCode="&quot;Gs&quot;\ #,##0_);[Red]\(&quot;Gs&quot;\ #,##0\)"/>
    <numFmt numFmtId="174" formatCode="&quot;Gs&quot;\ #,##0.00_);\(&quot;Gs&quot;\ #,##0.00\)"/>
    <numFmt numFmtId="175" formatCode="&quot;Gs&quot;\ #,##0.00_);[Red]\(&quot;Gs&quot;\ #,##0.00\)"/>
    <numFmt numFmtId="176" formatCode="_(&quot;Gs&quot;\ * #,##0_);_(&quot;Gs&quot;\ * \(#,##0\);_(&quot;Gs&quot;\ * &quot;-&quot;_);_(@_)"/>
    <numFmt numFmtId="177" formatCode="_(* #,##0_);_(* \(#,##0\);_(* &quot;-&quot;_);_(@_)"/>
    <numFmt numFmtId="178" formatCode="_(&quot;Gs&quot;\ * #,##0.00_);_(&quot;Gs&quot;\ * \(#,##0.00\);_(&quot;Gs&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quot;Gs&quot;\ * #,##0_ ;_ &quot;Gs&quot;\ * \-#,##0_ ;_ &quot;Gs&quot;\ * &quot;-&quot;_ ;_ @_ "/>
    <numFmt numFmtId="187" formatCode="_ &quot;Gs&quot;\ * #,##0.00_ ;_ &quot;Gs&quot;\ * \-#,##0.00_ ;_ &quot;Gs&quot;\ * &quot;-&quot;??_ ;_ @_ "/>
    <numFmt numFmtId="188" formatCode="0_);\(#,#00\)"/>
    <numFmt numFmtId="189" formatCode="#,##0_ ;[Red]\-#,##0\ "/>
    <numFmt numFmtId="190" formatCode="dd/mm/yyyy;@"/>
    <numFmt numFmtId="191" formatCode="0.0000%"/>
    <numFmt numFmtId="192" formatCode="_(* #,##0_);_(* \(#,##0\);_(* &quot;-&quot;??_);_(@_)"/>
    <numFmt numFmtId="193" formatCode="_-* #,##0\ _€_-;\-* #,##0\ _€_-;_-* &quot;-&quot;??\ _€_-;_-@_-"/>
    <numFmt numFmtId="194" formatCode="[$-80A]dddd\,\ d&quot; de &quot;mmmm&quot; de &quot;yyyy"/>
    <numFmt numFmtId="195" formatCode="[$-80A]hh:mm:ss\ AM/PM"/>
    <numFmt numFmtId="196" formatCode="_ * #,##0.0_ ;_ * \-#,##0.0_ ;_ * &quot;-&quot;??_ ;_ @_ "/>
    <numFmt numFmtId="197" formatCode="_ * #,##0_ ;_ * \-#,##0_ ;_ * &quot;-&quot;??_ ;_ @_ "/>
    <numFmt numFmtId="198" formatCode="0.0%"/>
    <numFmt numFmtId="199" formatCode="0.000%"/>
    <numFmt numFmtId="200" formatCode="[$-80A]d&quot; de &quot;mmmm&quot; de &quot;yyyy;@"/>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0"/>
    <numFmt numFmtId="206" formatCode="[$-3C0A]dddd\,\ dd&quot; de &quot;mmmm&quot; de &quot;yyyy"/>
    <numFmt numFmtId="207" formatCode="0.0"/>
    <numFmt numFmtId="208" formatCode="_-* #,##0.00\ _€_-;\-* #,##0.00\ _€_-;_-* &quot;-&quot;??\ _€_-;_-@_-"/>
    <numFmt numFmtId="209" formatCode="#,##0.000"/>
    <numFmt numFmtId="210" formatCode="#,##0.0000"/>
    <numFmt numFmtId="211" formatCode="#,##0.00000"/>
    <numFmt numFmtId="212" formatCode="#,##0.000000"/>
  </numFmts>
  <fonts count="112">
    <font>
      <sz val="10"/>
      <name val="Arial"/>
      <family val="0"/>
    </font>
    <font>
      <b/>
      <sz val="10"/>
      <name val="Arial"/>
      <family val="2"/>
    </font>
    <font>
      <b/>
      <sz val="11"/>
      <name val="Arial"/>
      <family val="2"/>
    </font>
    <font>
      <sz val="8"/>
      <name val="Arial"/>
      <family val="2"/>
    </font>
    <font>
      <sz val="11"/>
      <name val="Arial"/>
      <family val="2"/>
    </font>
    <font>
      <sz val="9"/>
      <name val="Arial"/>
      <family val="2"/>
    </font>
    <font>
      <sz val="11"/>
      <color indexed="8"/>
      <name val="Subway"/>
      <family val="0"/>
    </font>
    <font>
      <b/>
      <sz val="11"/>
      <color indexed="8"/>
      <name val="Subway"/>
      <family val="0"/>
    </font>
    <font>
      <sz val="18"/>
      <name val="Arial"/>
      <family val="2"/>
    </font>
    <font>
      <sz val="10"/>
      <name val="Noto Sans"/>
      <family val="2"/>
    </font>
    <font>
      <sz val="18"/>
      <name val="Noto Sans"/>
      <family val="2"/>
    </font>
    <font>
      <u val="single"/>
      <sz val="10"/>
      <name val="Noto Sans"/>
      <family val="2"/>
    </font>
    <font>
      <sz val="11"/>
      <name val="Noto Sans"/>
      <family val="2"/>
    </font>
    <font>
      <sz val="9"/>
      <name val="Noto Sans"/>
      <family val="2"/>
    </font>
    <font>
      <b/>
      <sz val="9"/>
      <name val="Noto Sans"/>
      <family val="2"/>
    </font>
    <font>
      <b/>
      <sz val="10"/>
      <name val="Noto Sans"/>
      <family val="2"/>
    </font>
    <font>
      <b/>
      <sz val="10"/>
      <color indexed="8"/>
      <name val="Noto Sans"/>
      <family val="2"/>
    </font>
    <font>
      <sz val="10"/>
      <color indexed="8"/>
      <name val="Noto Sans"/>
      <family val="2"/>
    </font>
    <font>
      <sz val="10"/>
      <color indexed="10"/>
      <name val="Noto Sans"/>
      <family val="2"/>
    </font>
    <font>
      <b/>
      <u val="single"/>
      <sz val="14"/>
      <name val="Noto Sans"/>
      <family val="2"/>
    </font>
    <font>
      <b/>
      <sz val="11"/>
      <color indexed="8"/>
      <name val="Noto Sans"/>
      <family val="2"/>
    </font>
    <font>
      <b/>
      <sz val="12"/>
      <color indexed="8"/>
      <name val="Noto Sans"/>
      <family val="2"/>
    </font>
    <font>
      <b/>
      <u val="single"/>
      <sz val="12"/>
      <name val="Noto Sans"/>
      <family val="2"/>
    </font>
    <font>
      <sz val="11"/>
      <color indexed="8"/>
      <name val="Noto Sans"/>
      <family val="2"/>
    </font>
    <font>
      <b/>
      <sz val="12"/>
      <name val="Noto Sans"/>
      <family val="2"/>
    </font>
    <font>
      <b/>
      <sz val="11"/>
      <name val="Noto Sans"/>
      <family val="2"/>
    </font>
    <font>
      <b/>
      <sz val="8"/>
      <name val="Noto Sans"/>
      <family val="2"/>
    </font>
    <font>
      <sz val="8"/>
      <name val="Noto Sans"/>
      <family val="2"/>
    </font>
    <font>
      <sz val="12"/>
      <name val="Noto Sans"/>
      <family val="2"/>
    </font>
    <font>
      <b/>
      <sz val="7"/>
      <name val="Noto Sans"/>
      <family val="2"/>
    </font>
    <font>
      <b/>
      <i/>
      <sz val="8"/>
      <name val="Noto Sans"/>
      <family val="2"/>
    </font>
    <font>
      <sz val="11"/>
      <color indexed="10"/>
      <name val="Noto Sans"/>
      <family val="2"/>
    </font>
    <font>
      <b/>
      <u val="single"/>
      <sz val="11"/>
      <name val="Noto Sans"/>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8"/>
      <color indexed="9"/>
      <name val="Arial"/>
      <family val="2"/>
    </font>
    <font>
      <b/>
      <sz val="14"/>
      <color indexed="8"/>
      <name val="Arial"/>
      <family val="2"/>
    </font>
    <font>
      <b/>
      <sz val="10"/>
      <color indexed="10"/>
      <name val="Arial"/>
      <family val="2"/>
    </font>
    <font>
      <sz val="11"/>
      <name val="Calibri"/>
      <family val="2"/>
    </font>
    <font>
      <sz val="10"/>
      <color indexed="8"/>
      <name val="Arial"/>
      <family val="2"/>
    </font>
    <font>
      <sz val="8"/>
      <color indexed="8"/>
      <name val="Arial"/>
      <family val="2"/>
    </font>
    <font>
      <sz val="28"/>
      <color indexed="9"/>
      <name val="Noto Sans"/>
      <family val="2"/>
    </font>
    <font>
      <b/>
      <sz val="16"/>
      <color indexed="9"/>
      <name val="Noto Sans"/>
      <family val="2"/>
    </font>
    <font>
      <sz val="18"/>
      <color indexed="9"/>
      <name val="Noto Sans"/>
      <family val="2"/>
    </font>
    <font>
      <u val="single"/>
      <sz val="10"/>
      <color indexed="8"/>
      <name val="Noto Sans"/>
      <family val="2"/>
    </font>
    <font>
      <sz val="9"/>
      <color indexed="8"/>
      <name val="Noto Sans"/>
      <family val="2"/>
    </font>
    <font>
      <sz val="12"/>
      <color indexed="8"/>
      <name val="Noto Sans"/>
      <family val="2"/>
    </font>
    <font>
      <b/>
      <sz val="9"/>
      <color indexed="8"/>
      <name val="Noto Sans"/>
      <family val="2"/>
    </font>
    <font>
      <b/>
      <sz val="8"/>
      <color indexed="8"/>
      <name val="Noto Sans"/>
      <family val="2"/>
    </font>
    <font>
      <sz val="8"/>
      <color indexed="8"/>
      <name val="Noto Sans"/>
      <family val="2"/>
    </font>
    <font>
      <b/>
      <sz val="8"/>
      <color indexed="8"/>
      <name val="Calibri"/>
      <family val="2"/>
    </font>
    <font>
      <b/>
      <u val="single"/>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8"/>
      <color theme="0"/>
      <name val="Arial"/>
      <family val="2"/>
    </font>
    <font>
      <b/>
      <sz val="14"/>
      <color theme="1"/>
      <name val="Arial"/>
      <family val="2"/>
    </font>
    <font>
      <b/>
      <sz val="10"/>
      <color rgb="FFFF0000"/>
      <name val="Arial"/>
      <family val="2"/>
    </font>
    <font>
      <sz val="10"/>
      <color rgb="FF000000"/>
      <name val="Arial"/>
      <family val="2"/>
    </font>
    <font>
      <sz val="8"/>
      <color rgb="FF000000"/>
      <name val="Arial"/>
      <family val="2"/>
    </font>
    <font>
      <sz val="28"/>
      <color theme="0"/>
      <name val="Noto Sans"/>
      <family val="2"/>
    </font>
    <font>
      <b/>
      <sz val="16"/>
      <color theme="0"/>
      <name val="Noto Sans"/>
      <family val="2"/>
    </font>
    <font>
      <sz val="18"/>
      <color theme="0"/>
      <name val="Noto Sans"/>
      <family val="2"/>
    </font>
    <font>
      <sz val="10"/>
      <color theme="1"/>
      <name val="Noto Sans"/>
      <family val="2"/>
    </font>
    <font>
      <sz val="11"/>
      <color theme="1"/>
      <name val="Noto Sans"/>
      <family val="2"/>
    </font>
    <font>
      <u val="single"/>
      <sz val="10"/>
      <color theme="1"/>
      <name val="Noto Sans"/>
      <family val="2"/>
    </font>
    <font>
      <sz val="9"/>
      <color rgb="FF000000"/>
      <name val="Noto Sans"/>
      <family val="2"/>
    </font>
    <font>
      <sz val="12"/>
      <color theme="1"/>
      <name val="Noto Sans"/>
      <family val="2"/>
    </font>
    <font>
      <b/>
      <sz val="9"/>
      <color rgb="FF000000"/>
      <name val="Noto Sans"/>
      <family val="2"/>
    </font>
    <font>
      <b/>
      <sz val="11"/>
      <color rgb="FF000000"/>
      <name val="Noto Sans"/>
      <family val="2"/>
    </font>
    <font>
      <sz val="11"/>
      <color rgb="FF000000"/>
      <name val="Noto Sans"/>
      <family val="2"/>
    </font>
    <font>
      <b/>
      <sz val="8"/>
      <color rgb="FF000000"/>
      <name val="Noto Sans"/>
      <family val="2"/>
    </font>
    <font>
      <sz val="8"/>
      <color rgb="FF000000"/>
      <name val="Noto Sans"/>
      <family val="2"/>
    </font>
    <font>
      <sz val="10"/>
      <color rgb="FF000000"/>
      <name val="Noto Sans"/>
      <family val="2"/>
    </font>
    <font>
      <b/>
      <sz val="10"/>
      <color rgb="FF000000"/>
      <name val="Noto Sans"/>
      <family val="2"/>
    </font>
    <font>
      <b/>
      <u val="single"/>
      <sz val="11"/>
      <color theme="1"/>
      <name val="Calibri"/>
      <family val="2"/>
    </font>
    <font>
      <b/>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medium"/>
    </border>
    <border>
      <left style="thin"/>
      <right>
        <color indexed="63"/>
      </right>
      <top style="thin"/>
      <bottom style="double"/>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thin"/>
      <top style="medium"/>
      <bottom>
        <color indexed="63"/>
      </bottom>
    </border>
    <border>
      <left>
        <color indexed="63"/>
      </left>
      <right>
        <color indexed="63"/>
      </right>
      <top style="medium"/>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0" fillId="0" borderId="0">
      <alignment/>
      <protection/>
    </xf>
    <xf numFmtId="0" fontId="79"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70" fillId="0" borderId="0" applyFont="0" applyFill="0" applyBorder="0" applyAlignment="0" applyProtection="0"/>
    <xf numFmtId="177" fontId="70" fillId="0" borderId="0" applyFont="0" applyFill="0" applyBorder="0" applyAlignment="0" applyProtection="0"/>
    <xf numFmtId="41" fontId="70" fillId="0" borderId="0" applyFont="0" applyFill="0" applyBorder="0" applyAlignment="0" applyProtection="0"/>
    <xf numFmtId="169" fontId="0" fillId="0" borderId="0" applyFont="0" applyFill="0" applyBorder="0" applyAlignment="0" applyProtection="0"/>
    <xf numFmtId="179" fontId="70" fillId="0" borderId="0" applyFont="0" applyFill="0" applyBorder="0" applyAlignment="0" applyProtection="0"/>
    <xf numFmtId="43" fontId="7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0" fontId="82"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83" fillId="21" borderId="6"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77" fillId="0" borderId="8" applyNumberFormat="0" applyFill="0" applyAlignment="0" applyProtection="0"/>
    <xf numFmtId="0" fontId="88" fillId="0" borderId="9" applyNumberFormat="0" applyFill="0" applyAlignment="0" applyProtection="0"/>
  </cellStyleXfs>
  <cellXfs count="615">
    <xf numFmtId="0" fontId="0" fillId="0" borderId="0" xfId="0" applyAlignment="1">
      <alignment/>
    </xf>
    <xf numFmtId="0" fontId="0" fillId="0" borderId="0" xfId="0" applyFont="1" applyAlignment="1">
      <alignment/>
    </xf>
    <xf numFmtId="0" fontId="2" fillId="0" borderId="0" xfId="0" applyFont="1" applyAlignment="1">
      <alignment/>
    </xf>
    <xf numFmtId="3" fontId="0" fillId="0" borderId="0" xfId="0" applyNumberFormat="1" applyAlignment="1">
      <alignment/>
    </xf>
    <xf numFmtId="3" fontId="1" fillId="0" borderId="0" xfId="0" applyNumberFormat="1" applyFont="1" applyBorder="1" applyAlignment="1">
      <alignment/>
    </xf>
    <xf numFmtId="3" fontId="0" fillId="0" borderId="0" xfId="0" applyNumberFormat="1" applyFont="1" applyAlignment="1">
      <alignment/>
    </xf>
    <xf numFmtId="0" fontId="2" fillId="0" borderId="0" xfId="0" applyFont="1" applyAlignment="1">
      <alignment horizontal="center"/>
    </xf>
    <xf numFmtId="0" fontId="5" fillId="0" borderId="0" xfId="0" applyFont="1" applyAlignment="1">
      <alignment/>
    </xf>
    <xf numFmtId="0" fontId="0" fillId="0" borderId="0" xfId="0" applyFont="1" applyFill="1" applyBorder="1" applyAlignment="1">
      <alignment/>
    </xf>
    <xf numFmtId="0" fontId="6" fillId="0" borderId="0" xfId="0" applyFont="1" applyFill="1" applyAlignment="1" applyProtection="1">
      <alignment/>
      <protection/>
    </xf>
    <xf numFmtId="14" fontId="7" fillId="0" borderId="0" xfId="0" applyNumberFormat="1" applyFont="1" applyFill="1" applyBorder="1" applyAlignment="1" applyProtection="1">
      <alignment horizontal="center"/>
      <protection/>
    </xf>
    <xf numFmtId="0" fontId="2" fillId="0" borderId="0" xfId="0" applyFont="1" applyBorder="1" applyAlignment="1">
      <alignment/>
    </xf>
    <xf numFmtId="0" fontId="0" fillId="0" borderId="0" xfId="0" applyFill="1" applyAlignment="1">
      <alignment/>
    </xf>
    <xf numFmtId="0" fontId="0" fillId="0" borderId="0" xfId="0" applyBorder="1" applyAlignment="1">
      <alignment/>
    </xf>
    <xf numFmtId="0" fontId="1" fillId="0" borderId="0" xfId="0" applyFont="1" applyBorder="1" applyAlignment="1">
      <alignment/>
    </xf>
    <xf numFmtId="4" fontId="0" fillId="0" borderId="0" xfId="0" applyNumberFormat="1" applyAlignment="1">
      <alignment/>
    </xf>
    <xf numFmtId="0" fontId="0" fillId="33" borderId="0" xfId="0" applyFill="1" applyAlignment="1">
      <alignment horizontal="right" vertical="center"/>
    </xf>
    <xf numFmtId="0" fontId="0" fillId="33" borderId="0" xfId="0" applyFill="1" applyAlignment="1">
      <alignment horizontal="right"/>
    </xf>
    <xf numFmtId="0" fontId="0" fillId="0" borderId="0" xfId="0" applyFont="1" applyBorder="1" applyAlignment="1">
      <alignment/>
    </xf>
    <xf numFmtId="3" fontId="0" fillId="0" borderId="0" xfId="0" applyNumberFormat="1" applyBorder="1" applyAlignment="1">
      <alignment/>
    </xf>
    <xf numFmtId="169" fontId="5" fillId="33" borderId="0" xfId="51" applyFont="1" applyFill="1" applyBorder="1" applyAlignment="1">
      <alignment horizontal="right" vertical="center"/>
    </xf>
    <xf numFmtId="3" fontId="0" fillId="0" borderId="0" xfId="0" applyNumberFormat="1" applyFill="1" applyBorder="1" applyAlignment="1">
      <alignment/>
    </xf>
    <xf numFmtId="169" fontId="0" fillId="0" borderId="0" xfId="51" applyFont="1" applyFill="1" applyBorder="1" applyAlignment="1">
      <alignment/>
    </xf>
    <xf numFmtId="169" fontId="0" fillId="0" borderId="0" xfId="51" applyFont="1" applyBorder="1" applyAlignment="1">
      <alignment/>
    </xf>
    <xf numFmtId="0" fontId="89" fillId="0" borderId="0" xfId="0" applyFont="1" applyAlignment="1">
      <alignment/>
    </xf>
    <xf numFmtId="0" fontId="0" fillId="34" borderId="0" xfId="0" applyFill="1" applyAlignment="1">
      <alignment/>
    </xf>
    <xf numFmtId="0" fontId="8" fillId="34" borderId="0" xfId="0" applyFont="1" applyFill="1" applyAlignment="1">
      <alignment/>
    </xf>
    <xf numFmtId="0" fontId="90" fillId="34" borderId="0" xfId="0" applyFont="1" applyFill="1" applyAlignment="1">
      <alignment horizontal="center" vertical="center"/>
    </xf>
    <xf numFmtId="14" fontId="90" fillId="34" borderId="0" xfId="0" applyNumberFormat="1" applyFont="1" applyFill="1" applyAlignment="1">
      <alignment horizontal="center" vertical="center"/>
    </xf>
    <xf numFmtId="0" fontId="91" fillId="0" borderId="0" xfId="0" applyFont="1" applyAlignment="1">
      <alignment/>
    </xf>
    <xf numFmtId="0" fontId="90" fillId="34" borderId="0" xfId="0" applyFont="1" applyFill="1" applyAlignment="1">
      <alignment vertical="center" wrapText="1"/>
    </xf>
    <xf numFmtId="0" fontId="90" fillId="34" borderId="0" xfId="0" applyFont="1" applyFill="1" applyAlignment="1">
      <alignment vertical="center"/>
    </xf>
    <xf numFmtId="14" fontId="88" fillId="35" borderId="0" xfId="0" applyNumberFormat="1" applyFont="1" applyFill="1" applyAlignment="1">
      <alignment horizontal="center"/>
    </xf>
    <xf numFmtId="0" fontId="88" fillId="0" borderId="0" xfId="0" applyFont="1" applyAlignment="1">
      <alignment/>
    </xf>
    <xf numFmtId="17" fontId="88" fillId="35" borderId="0" xfId="0" applyNumberFormat="1" applyFont="1" applyFill="1" applyAlignment="1">
      <alignment horizontal="center"/>
    </xf>
    <xf numFmtId="3" fontId="0" fillId="0" borderId="0" xfId="0" applyNumberFormat="1" applyFont="1" applyBorder="1" applyAlignment="1">
      <alignment/>
    </xf>
    <xf numFmtId="0" fontId="0" fillId="0" borderId="0" xfId="0" applyAlignment="1">
      <alignment wrapText="1"/>
    </xf>
    <xf numFmtId="3" fontId="1" fillId="0" borderId="0" xfId="0" applyNumberFormat="1" applyFont="1" applyAlignment="1">
      <alignment/>
    </xf>
    <xf numFmtId="169" fontId="0" fillId="0" borderId="0" xfId="0" applyNumberFormat="1" applyAlignment="1">
      <alignment/>
    </xf>
    <xf numFmtId="3" fontId="92" fillId="0" borderId="0" xfId="0" applyNumberFormat="1" applyFont="1" applyAlignment="1">
      <alignment/>
    </xf>
    <xf numFmtId="0" fontId="1" fillId="0" borderId="0" xfId="0" applyFont="1" applyAlignment="1">
      <alignment/>
    </xf>
    <xf numFmtId="14" fontId="70" fillId="0" borderId="10" xfId="0" applyNumberFormat="1" applyFont="1" applyBorder="1" applyAlignment="1">
      <alignment/>
    </xf>
    <xf numFmtId="169" fontId="56" fillId="0" borderId="10" xfId="0" applyNumberFormat="1" applyFont="1" applyBorder="1" applyAlignment="1">
      <alignment/>
    </xf>
    <xf numFmtId="169" fontId="70" fillId="0" borderId="10" xfId="0" applyNumberFormat="1" applyFont="1" applyBorder="1" applyAlignment="1">
      <alignment/>
    </xf>
    <xf numFmtId="191" fontId="70" fillId="0" borderId="10" xfId="0" applyNumberFormat="1" applyFont="1" applyBorder="1" applyAlignment="1">
      <alignment/>
    </xf>
    <xf numFmtId="0" fontId="88" fillId="0" borderId="10" xfId="0" applyFont="1" applyBorder="1" applyAlignment="1">
      <alignment vertical="center" wrapText="1"/>
    </xf>
    <xf numFmtId="169" fontId="88" fillId="0" borderId="10" xfId="0" applyNumberFormat="1" applyFont="1" applyBorder="1" applyAlignment="1">
      <alignment vertical="center" wrapText="1"/>
    </xf>
    <xf numFmtId="0" fontId="70" fillId="0" borderId="10" xfId="0" applyFont="1" applyBorder="1" applyAlignment="1">
      <alignment/>
    </xf>
    <xf numFmtId="3" fontId="0" fillId="0" borderId="0" xfId="0" applyNumberFormat="1" applyAlignment="1">
      <alignment horizontal="center"/>
    </xf>
    <xf numFmtId="0" fontId="93" fillId="0" borderId="0" xfId="0" applyFont="1" applyAlignment="1">
      <alignment vertical="top" wrapText="1"/>
    </xf>
    <xf numFmtId="0" fontId="0" fillId="0" borderId="0" xfId="0" applyFont="1" applyAlignment="1">
      <alignment vertical="top" wrapText="1"/>
    </xf>
    <xf numFmtId="0" fontId="4" fillId="0" borderId="11" xfId="0" applyFont="1" applyBorder="1" applyAlignment="1">
      <alignment/>
    </xf>
    <xf numFmtId="3" fontId="1" fillId="0" borderId="0" xfId="0" applyNumberFormat="1" applyFont="1" applyBorder="1" applyAlignment="1">
      <alignment horizontal="center"/>
    </xf>
    <xf numFmtId="169" fontId="1" fillId="0" borderId="0" xfId="51" applyFont="1" applyBorder="1" applyAlignment="1">
      <alignment horizontal="center"/>
    </xf>
    <xf numFmtId="0" fontId="2" fillId="0" borderId="11" xfId="0" applyFont="1" applyBorder="1" applyAlignment="1">
      <alignment/>
    </xf>
    <xf numFmtId="169" fontId="0" fillId="0" borderId="0" xfId="51" applyFont="1" applyBorder="1" applyAlignment="1">
      <alignment horizontal="center"/>
    </xf>
    <xf numFmtId="169" fontId="0" fillId="0" borderId="0" xfId="51" applyFont="1" applyBorder="1" applyAlignment="1">
      <alignment horizontal="right"/>
    </xf>
    <xf numFmtId="0" fontId="4" fillId="0" borderId="12" xfId="0" applyFont="1" applyBorder="1" applyAlignment="1">
      <alignment/>
    </xf>
    <xf numFmtId="0" fontId="4" fillId="0" borderId="0" xfId="0" applyFont="1" applyBorder="1" applyAlignment="1">
      <alignment/>
    </xf>
    <xf numFmtId="37" fontId="4" fillId="0" borderId="0" xfId="0" applyNumberFormat="1" applyFont="1" applyBorder="1" applyAlignment="1">
      <alignment/>
    </xf>
    <xf numFmtId="0" fontId="5" fillId="0" borderId="0" xfId="0" applyFont="1" applyBorder="1" applyAlignment="1">
      <alignment/>
    </xf>
    <xf numFmtId="14" fontId="1" fillId="0" borderId="0" xfId="0" applyNumberFormat="1" applyFont="1" applyFill="1" applyBorder="1" applyAlignment="1">
      <alignment horizontal="center"/>
    </xf>
    <xf numFmtId="169" fontId="1" fillId="0" borderId="0" xfId="51" applyFont="1" applyBorder="1" applyAlignment="1">
      <alignment horizontal="right"/>
    </xf>
    <xf numFmtId="169" fontId="1" fillId="0" borderId="0" xfId="51" applyFont="1" applyBorder="1" applyAlignment="1">
      <alignment/>
    </xf>
    <xf numFmtId="37" fontId="0" fillId="0" borderId="0" xfId="0" applyNumberFormat="1" applyFont="1" applyFill="1" applyBorder="1" applyAlignment="1">
      <alignment/>
    </xf>
    <xf numFmtId="37" fontId="0" fillId="0" borderId="0" xfId="0" applyNumberFormat="1" applyFont="1" applyBorder="1" applyAlignment="1">
      <alignment/>
    </xf>
    <xf numFmtId="0" fontId="0" fillId="0" borderId="0" xfId="0" applyFont="1" applyFill="1" applyBorder="1" applyAlignment="1">
      <alignment horizontal="left" vertical="center"/>
    </xf>
    <xf numFmtId="169" fontId="0" fillId="0" borderId="0" xfId="0" applyNumberFormat="1" applyFont="1" applyAlignment="1">
      <alignment/>
    </xf>
    <xf numFmtId="0" fontId="70" fillId="0" borderId="0" xfId="0" applyFont="1" applyAlignment="1">
      <alignment/>
    </xf>
    <xf numFmtId="0" fontId="70" fillId="0" borderId="11" xfId="0" applyFont="1" applyBorder="1" applyAlignment="1">
      <alignment/>
    </xf>
    <xf numFmtId="0" fontId="70" fillId="0" borderId="13" xfId="0" applyFont="1" applyBorder="1" applyAlignment="1">
      <alignment/>
    </xf>
    <xf numFmtId="177" fontId="70" fillId="0" borderId="10" xfId="53" applyFont="1" applyBorder="1" applyAlignment="1">
      <alignment/>
    </xf>
    <xf numFmtId="177" fontId="88" fillId="0" borderId="10" xfId="0" applyNumberFormat="1" applyFont="1" applyBorder="1" applyAlignment="1">
      <alignment vertical="center" wrapText="1"/>
    </xf>
    <xf numFmtId="49" fontId="0" fillId="33" borderId="0" xfId="0" applyNumberFormat="1" applyFont="1" applyFill="1" applyBorder="1" applyAlignment="1">
      <alignment/>
    </xf>
    <xf numFmtId="4" fontId="0" fillId="0" borderId="0" xfId="0" applyNumberFormat="1" applyAlignment="1">
      <alignment wrapText="1"/>
    </xf>
    <xf numFmtId="4" fontId="94" fillId="0" borderId="0" xfId="51" applyNumberFormat="1" applyFont="1" applyFill="1" applyBorder="1" applyAlignment="1">
      <alignment horizontal="center" vertical="top"/>
    </xf>
    <xf numFmtId="0" fontId="9" fillId="34" borderId="0" xfId="0" applyFont="1" applyFill="1" applyAlignment="1">
      <alignment/>
    </xf>
    <xf numFmtId="0" fontId="95" fillId="34" borderId="0" xfId="0" applyFont="1" applyFill="1" applyAlignment="1">
      <alignment horizontal="center" vertical="center"/>
    </xf>
    <xf numFmtId="0" fontId="9" fillId="0" borderId="0" xfId="0" applyFont="1" applyAlignment="1">
      <alignment/>
    </xf>
    <xf numFmtId="0" fontId="96" fillId="34" borderId="0" xfId="0" applyFont="1" applyFill="1" applyAlignment="1">
      <alignment/>
    </xf>
    <xf numFmtId="0" fontId="97" fillId="34" borderId="0" xfId="0" applyFont="1" applyFill="1" applyAlignment="1">
      <alignment horizontal="center" vertical="center"/>
    </xf>
    <xf numFmtId="0" fontId="98" fillId="34" borderId="0" xfId="0" applyFont="1" applyFill="1" applyAlignment="1">
      <alignment/>
    </xf>
    <xf numFmtId="0" fontId="97" fillId="34" borderId="0" xfId="0" applyFont="1" applyFill="1" applyAlignment="1">
      <alignment/>
    </xf>
    <xf numFmtId="14" fontId="97" fillId="34" borderId="0" xfId="0" applyNumberFormat="1" applyFont="1" applyFill="1" applyAlignment="1">
      <alignment horizontal="center" vertical="center"/>
    </xf>
    <xf numFmtId="0" fontId="99" fillId="34" borderId="0" xfId="0" applyFont="1" applyFill="1" applyAlignment="1">
      <alignment horizontal="center"/>
    </xf>
    <xf numFmtId="0" fontId="9" fillId="33" borderId="0" xfId="0" applyFont="1" applyFill="1" applyAlignment="1">
      <alignment/>
    </xf>
    <xf numFmtId="0" fontId="99" fillId="33" borderId="0" xfId="0" applyFont="1" applyFill="1" applyAlignment="1">
      <alignment horizontal="center"/>
    </xf>
    <xf numFmtId="0" fontId="98" fillId="33" borderId="0" xfId="0" applyFont="1" applyFill="1" applyAlignment="1">
      <alignment/>
    </xf>
    <xf numFmtId="0" fontId="10" fillId="0" borderId="0" xfId="0" applyFont="1" applyAlignment="1">
      <alignment horizontal="center"/>
    </xf>
    <xf numFmtId="0" fontId="100" fillId="0" borderId="0" xfId="47" applyFont="1" applyAlignment="1" quotePrefix="1">
      <alignment/>
    </xf>
    <xf numFmtId="0" fontId="99" fillId="0" borderId="0" xfId="0" applyFont="1" applyAlignment="1">
      <alignment/>
    </xf>
    <xf numFmtId="0" fontId="98" fillId="0" borderId="0" xfId="0" applyFont="1" applyAlignment="1">
      <alignment/>
    </xf>
    <xf numFmtId="0" fontId="100" fillId="0" borderId="0" xfId="47" applyFont="1" applyAlignment="1">
      <alignment/>
    </xf>
    <xf numFmtId="0" fontId="11" fillId="0" borderId="0" xfId="47" applyFont="1" applyAlignment="1" quotePrefix="1">
      <alignment/>
    </xf>
    <xf numFmtId="0" fontId="12" fillId="0" borderId="0" xfId="0" applyFont="1" applyAlignment="1">
      <alignment/>
    </xf>
    <xf numFmtId="0" fontId="11" fillId="0" borderId="0" xfId="47" applyFont="1" applyAlignment="1">
      <alignment/>
    </xf>
    <xf numFmtId="0" fontId="9" fillId="0" borderId="0" xfId="0" applyFont="1" applyFill="1" applyAlignment="1" quotePrefix="1">
      <alignment/>
    </xf>
    <xf numFmtId="0" fontId="13" fillId="0" borderId="0" xfId="0" applyFont="1" applyAlignment="1">
      <alignment/>
    </xf>
    <xf numFmtId="0" fontId="14" fillId="0" borderId="10" xfId="0" applyFont="1" applyBorder="1" applyAlignment="1">
      <alignment horizontal="center" vertical="center"/>
    </xf>
    <xf numFmtId="0" fontId="13" fillId="0" borderId="10" xfId="0" applyFont="1" applyBorder="1" applyAlignment="1">
      <alignment horizontal="left" vertical="center"/>
    </xf>
    <xf numFmtId="0" fontId="14" fillId="0" borderId="10" xfId="0" applyFont="1" applyBorder="1" applyAlignment="1">
      <alignment horizontal="left" vertical="center"/>
    </xf>
    <xf numFmtId="0" fontId="13" fillId="33" borderId="10" xfId="0" applyFont="1" applyFill="1" applyBorder="1" applyAlignment="1">
      <alignment horizontal="left" vertical="center"/>
    </xf>
    <xf numFmtId="0" fontId="14" fillId="0" borderId="0" xfId="0" applyFont="1" applyAlignment="1">
      <alignment/>
    </xf>
    <xf numFmtId="0" fontId="13" fillId="0" borderId="0" xfId="0" applyFont="1" applyAlignment="1">
      <alignment horizontal="left"/>
    </xf>
    <xf numFmtId="0" fontId="13" fillId="0" borderId="0" xfId="0" applyFont="1" applyAlignment="1">
      <alignment horizontal="left" vertical="center"/>
    </xf>
    <xf numFmtId="0" fontId="12" fillId="0" borderId="0" xfId="0" applyFont="1" applyAlignment="1">
      <alignment vertical="center" wrapText="1"/>
    </xf>
    <xf numFmtId="0" fontId="101" fillId="0" borderId="10" xfId="0" applyFont="1" applyBorder="1" applyAlignment="1">
      <alignment horizontal="center" vertical="center"/>
    </xf>
    <xf numFmtId="0" fontId="101" fillId="0" borderId="10" xfId="0" applyFont="1" applyBorder="1" applyAlignment="1">
      <alignment horizontal="center" vertical="center" wrapText="1"/>
    </xf>
    <xf numFmtId="3" fontId="101" fillId="0" borderId="10" xfId="0" applyNumberFormat="1" applyFont="1" applyBorder="1" applyAlignment="1">
      <alignment horizontal="center" vertical="center"/>
    </xf>
    <xf numFmtId="0" fontId="102" fillId="0" borderId="0" xfId="0" applyFont="1" applyAlignment="1">
      <alignment vertical="center"/>
    </xf>
    <xf numFmtId="0" fontId="103" fillId="0" borderId="0" xfId="0" applyFont="1" applyAlignment="1">
      <alignment horizontal="center" vertical="center"/>
    </xf>
    <xf numFmtId="3" fontId="103" fillId="0" borderId="10" xfId="0" applyNumberFormat="1" applyFont="1" applyBorder="1" applyAlignment="1">
      <alignment horizontal="center" vertical="center"/>
    </xf>
    <xf numFmtId="0" fontId="12" fillId="0" borderId="0" xfId="0" applyFont="1" applyAlignment="1">
      <alignment horizontal="center" vertical="center"/>
    </xf>
    <xf numFmtId="0" fontId="13" fillId="33" borderId="0" xfId="0" applyFont="1" applyFill="1" applyAlignment="1">
      <alignment/>
    </xf>
    <xf numFmtId="0" fontId="13" fillId="0" borderId="10" xfId="0" applyFont="1" applyBorder="1" applyAlignment="1">
      <alignment/>
    </xf>
    <xf numFmtId="0" fontId="15" fillId="0" borderId="0" xfId="0" applyFont="1" applyAlignment="1">
      <alignment vertical="center"/>
    </xf>
    <xf numFmtId="0" fontId="13" fillId="0" borderId="0" xfId="0" applyFont="1" applyFill="1" applyAlignment="1">
      <alignment/>
    </xf>
    <xf numFmtId="3" fontId="12" fillId="0" borderId="0" xfId="0" applyNumberFormat="1" applyFont="1" applyAlignment="1">
      <alignment horizontal="center"/>
    </xf>
    <xf numFmtId="0" fontId="16" fillId="0"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9" fillId="0" borderId="0" xfId="0" applyFont="1" applyBorder="1" applyAlignment="1">
      <alignment/>
    </xf>
    <xf numFmtId="0" fontId="9" fillId="0" borderId="13" xfId="0" applyFont="1" applyBorder="1" applyAlignment="1">
      <alignment/>
    </xf>
    <xf numFmtId="0" fontId="17" fillId="0" borderId="11" xfId="0" applyFont="1" applyFill="1" applyBorder="1" applyAlignment="1" applyProtection="1">
      <alignment vertical="center"/>
      <protection/>
    </xf>
    <xf numFmtId="0" fontId="9" fillId="33" borderId="0" xfId="0" applyFont="1" applyFill="1" applyBorder="1" applyAlignment="1">
      <alignment horizontal="right" vertical="center"/>
    </xf>
    <xf numFmtId="0" fontId="18" fillId="33" borderId="0" xfId="0" applyFont="1" applyFill="1" applyBorder="1" applyAlignment="1">
      <alignment horizontal="right" vertical="center"/>
    </xf>
    <xf numFmtId="3" fontId="9" fillId="0" borderId="0" xfId="0" applyNumberFormat="1" applyFont="1" applyBorder="1" applyAlignment="1">
      <alignment/>
    </xf>
    <xf numFmtId="0" fontId="17" fillId="0" borderId="11" xfId="0" applyFont="1" applyFill="1" applyBorder="1" applyAlignment="1" applyProtection="1">
      <alignment horizontal="left" vertical="center"/>
      <protection/>
    </xf>
    <xf numFmtId="0" fontId="9" fillId="0" borderId="0" xfId="0" applyFont="1" applyBorder="1" applyAlignment="1">
      <alignment vertical="center"/>
    </xf>
    <xf numFmtId="14" fontId="20" fillId="0" borderId="13" xfId="0" applyNumberFormat="1" applyFont="1" applyFill="1" applyBorder="1" applyAlignment="1">
      <alignment horizontal="center"/>
    </xf>
    <xf numFmtId="3" fontId="9" fillId="0" borderId="0" xfId="0" applyNumberFormat="1" applyFont="1" applyAlignment="1">
      <alignment horizontal="center"/>
    </xf>
    <xf numFmtId="0" fontId="15" fillId="0" borderId="0" xfId="0" applyFont="1" applyBorder="1" applyAlignment="1">
      <alignment/>
    </xf>
    <xf numFmtId="0" fontId="15" fillId="0" borderId="12" xfId="0" applyFont="1" applyBorder="1" applyAlignment="1">
      <alignment/>
    </xf>
    <xf numFmtId="14" fontId="15" fillId="33" borderId="14" xfId="51" applyNumberFormat="1" applyFont="1" applyFill="1" applyBorder="1" applyAlignment="1">
      <alignment horizontal="center"/>
    </xf>
    <xf numFmtId="0" fontId="14" fillId="0" borderId="14" xfId="0" applyFont="1" applyBorder="1" applyAlignment="1">
      <alignment horizontal="left" vertical="center"/>
    </xf>
    <xf numFmtId="14" fontId="15" fillId="33" borderId="11" xfId="51" applyNumberFormat="1" applyFont="1" applyFill="1" applyBorder="1" applyAlignment="1">
      <alignment horizontal="center"/>
    </xf>
    <xf numFmtId="0" fontId="14" fillId="0" borderId="11" xfId="0" applyFont="1" applyBorder="1" applyAlignment="1">
      <alignment/>
    </xf>
    <xf numFmtId="169" fontId="13" fillId="33" borderId="0" xfId="51" applyFont="1" applyFill="1" applyBorder="1" applyAlignment="1">
      <alignment horizontal="right"/>
    </xf>
    <xf numFmtId="0" fontId="14" fillId="0" borderId="0" xfId="0" applyFont="1" applyBorder="1" applyAlignment="1">
      <alignment/>
    </xf>
    <xf numFmtId="0" fontId="14" fillId="0" borderId="13" xfId="0" applyFont="1" applyBorder="1" applyAlignment="1">
      <alignment/>
    </xf>
    <xf numFmtId="0" fontId="14" fillId="0" borderId="11" xfId="0" applyFont="1" applyBorder="1" applyAlignment="1">
      <alignment horizontal="left" vertical="center"/>
    </xf>
    <xf numFmtId="0" fontId="14" fillId="0" borderId="0" xfId="0" applyFont="1" applyBorder="1" applyAlignment="1">
      <alignment horizontal="left" vertical="center"/>
    </xf>
    <xf numFmtId="3" fontId="13" fillId="33" borderId="0"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3" fontId="13" fillId="33" borderId="11" xfId="0" applyNumberFormat="1" applyFont="1" applyFill="1" applyBorder="1" applyAlignment="1">
      <alignment horizontal="right" vertical="center"/>
    </xf>
    <xf numFmtId="0" fontId="13" fillId="0" borderId="11" xfId="0" applyFont="1" applyBorder="1" applyAlignment="1">
      <alignment horizontal="left" vertical="center"/>
    </xf>
    <xf numFmtId="169" fontId="13" fillId="33" borderId="0" xfId="51" applyFont="1" applyFill="1" applyBorder="1" applyAlignment="1">
      <alignment horizontal="right" vertical="center"/>
    </xf>
    <xf numFmtId="0" fontId="13" fillId="0" borderId="0" xfId="0" applyFont="1" applyBorder="1" applyAlignment="1">
      <alignment horizontal="left" vertical="center"/>
    </xf>
    <xf numFmtId="3" fontId="13" fillId="33" borderId="13" xfId="0" applyNumberFormat="1" applyFont="1" applyFill="1" applyBorder="1" applyAlignment="1">
      <alignment horizontal="right" vertical="center"/>
    </xf>
    <xf numFmtId="171" fontId="13" fillId="33" borderId="13" xfId="50" applyFont="1" applyFill="1" applyBorder="1" applyAlignment="1">
      <alignment horizontal="right" vertical="center"/>
    </xf>
    <xf numFmtId="169" fontId="13" fillId="33" borderId="11" xfId="51" applyFont="1" applyFill="1" applyBorder="1" applyAlignment="1">
      <alignment horizontal="right" vertical="center"/>
    </xf>
    <xf numFmtId="169" fontId="13" fillId="33" borderId="15" xfId="51" applyFont="1" applyFill="1" applyBorder="1" applyAlignment="1">
      <alignment horizontal="right" vertical="center"/>
    </xf>
    <xf numFmtId="0" fontId="13" fillId="0" borderId="11" xfId="0" applyFont="1" applyFill="1" applyBorder="1" applyAlignment="1">
      <alignment horizontal="left" vertical="center"/>
    </xf>
    <xf numFmtId="169" fontId="14" fillId="0" borderId="16" xfId="51" applyFont="1" applyFill="1" applyBorder="1" applyAlignment="1">
      <alignment horizontal="right" vertical="center"/>
    </xf>
    <xf numFmtId="0" fontId="13" fillId="0" borderId="0" xfId="0" applyFont="1" applyFill="1" applyBorder="1" applyAlignment="1">
      <alignment horizontal="left" vertical="center"/>
    </xf>
    <xf numFmtId="169" fontId="14" fillId="0" borderId="17" xfId="51" applyFont="1" applyFill="1" applyBorder="1" applyAlignment="1">
      <alignment horizontal="right" vertical="center"/>
    </xf>
    <xf numFmtId="169" fontId="14" fillId="0" borderId="11" xfId="51" applyFont="1" applyFill="1" applyBorder="1" applyAlignment="1">
      <alignment horizontal="right" vertical="center"/>
    </xf>
    <xf numFmtId="0" fontId="9" fillId="0" borderId="0" xfId="0" applyFont="1" applyBorder="1" applyAlignment="1">
      <alignment horizontal="right" vertical="center"/>
    </xf>
    <xf numFmtId="0" fontId="9" fillId="0" borderId="13" xfId="0" applyFont="1" applyBorder="1" applyAlignment="1">
      <alignment horizontal="right" vertical="center"/>
    </xf>
    <xf numFmtId="0" fontId="9" fillId="0" borderId="11" xfId="0" applyFont="1" applyBorder="1" applyAlignment="1">
      <alignment horizontal="right" vertical="center"/>
    </xf>
    <xf numFmtId="0" fontId="14" fillId="33" borderId="0" xfId="0" applyFont="1" applyFill="1" applyBorder="1" applyAlignment="1">
      <alignment horizontal="left" vertical="center"/>
    </xf>
    <xf numFmtId="3" fontId="14" fillId="33" borderId="0" xfId="0" applyNumberFormat="1" applyFont="1" applyFill="1" applyBorder="1" applyAlignment="1">
      <alignment horizontal="right" vertical="center"/>
    </xf>
    <xf numFmtId="3" fontId="14" fillId="33" borderId="11" xfId="0" applyNumberFormat="1" applyFont="1" applyFill="1" applyBorder="1" applyAlignment="1">
      <alignment horizontal="right" vertical="center"/>
    </xf>
    <xf numFmtId="169" fontId="13" fillId="33" borderId="13" xfId="51" applyFont="1" applyFill="1" applyBorder="1" applyAlignment="1">
      <alignment horizontal="right" vertical="center"/>
    </xf>
    <xf numFmtId="0" fontId="9" fillId="0" borderId="11" xfId="0" applyFont="1" applyBorder="1" applyAlignment="1">
      <alignment/>
    </xf>
    <xf numFmtId="3" fontId="13" fillId="33" borderId="0" xfId="0" applyNumberFormat="1" applyFont="1" applyFill="1" applyBorder="1" applyAlignment="1">
      <alignment vertical="center"/>
    </xf>
    <xf numFmtId="3" fontId="13" fillId="33" borderId="13" xfId="0" applyNumberFormat="1" applyFont="1" applyFill="1" applyBorder="1" applyAlignment="1">
      <alignment vertical="center"/>
    </xf>
    <xf numFmtId="169" fontId="13" fillId="33" borderId="0" xfId="51" applyFont="1" applyFill="1" applyBorder="1" applyAlignment="1">
      <alignment vertical="center"/>
    </xf>
    <xf numFmtId="169" fontId="14" fillId="33" borderId="16" xfId="51" applyFont="1" applyFill="1" applyBorder="1" applyAlignment="1">
      <alignment vertical="center"/>
    </xf>
    <xf numFmtId="169" fontId="14" fillId="33" borderId="17" xfId="51" applyFont="1" applyFill="1" applyBorder="1" applyAlignment="1">
      <alignment vertical="center"/>
    </xf>
    <xf numFmtId="169" fontId="14" fillId="33" borderId="11" xfId="51" applyFont="1" applyFill="1" applyBorder="1" applyAlignment="1">
      <alignment vertical="center"/>
    </xf>
    <xf numFmtId="169" fontId="14" fillId="33" borderId="14" xfId="51" applyFont="1" applyFill="1" applyBorder="1" applyAlignment="1">
      <alignment vertical="center"/>
    </xf>
    <xf numFmtId="169" fontId="14" fillId="33" borderId="15" xfId="51" applyFont="1" applyFill="1" applyBorder="1" applyAlignment="1">
      <alignment vertical="center"/>
    </xf>
    <xf numFmtId="0" fontId="9" fillId="0" borderId="13" xfId="0" applyFont="1" applyBorder="1" applyAlignment="1">
      <alignment vertical="center"/>
    </xf>
    <xf numFmtId="3" fontId="14" fillId="33" borderId="0" xfId="0" applyNumberFormat="1" applyFont="1" applyFill="1" applyBorder="1" applyAlignment="1">
      <alignment vertical="center"/>
    </xf>
    <xf numFmtId="3" fontId="14" fillId="33" borderId="13" xfId="0" applyNumberFormat="1" applyFont="1" applyFill="1" applyBorder="1" applyAlignment="1">
      <alignment vertical="center"/>
    </xf>
    <xf numFmtId="3" fontId="14" fillId="33" borderId="15" xfId="0" applyNumberFormat="1" applyFont="1" applyFill="1" applyBorder="1" applyAlignment="1">
      <alignment vertical="center"/>
    </xf>
    <xf numFmtId="0" fontId="14" fillId="33" borderId="11" xfId="0" applyFont="1" applyFill="1" applyBorder="1" applyAlignment="1">
      <alignment horizontal="left" vertical="center"/>
    </xf>
    <xf numFmtId="169" fontId="14" fillId="33" borderId="18" xfId="51" applyFont="1" applyFill="1" applyBorder="1" applyAlignment="1">
      <alignment vertical="center"/>
    </xf>
    <xf numFmtId="169" fontId="14" fillId="33" borderId="19" xfId="51" applyFont="1" applyFill="1" applyBorder="1" applyAlignment="1">
      <alignment vertical="center"/>
    </xf>
    <xf numFmtId="169" fontId="14" fillId="33" borderId="20" xfId="51" applyFont="1" applyFill="1" applyBorder="1" applyAlignment="1">
      <alignment vertical="center"/>
    </xf>
    <xf numFmtId="169" fontId="14" fillId="33" borderId="21" xfId="51" applyFont="1" applyFill="1" applyBorder="1" applyAlignment="1">
      <alignment vertical="center"/>
    </xf>
    <xf numFmtId="169" fontId="13" fillId="33" borderId="13" xfId="51" applyFont="1" applyFill="1" applyBorder="1" applyAlignment="1">
      <alignment vertical="center"/>
    </xf>
    <xf numFmtId="3" fontId="9" fillId="0" borderId="0" xfId="0" applyNumberFormat="1" applyFont="1" applyAlignment="1">
      <alignment/>
    </xf>
    <xf numFmtId="169" fontId="13" fillId="33" borderId="14" xfId="51" applyFont="1" applyFill="1" applyBorder="1" applyAlignment="1">
      <alignment vertical="center"/>
    </xf>
    <xf numFmtId="3" fontId="13" fillId="33" borderId="15" xfId="0" applyNumberFormat="1" applyFont="1" applyFill="1" applyBorder="1" applyAlignment="1">
      <alignment vertical="center"/>
    </xf>
    <xf numFmtId="197" fontId="13" fillId="33" borderId="13" xfId="50" applyNumberFormat="1" applyFont="1" applyFill="1" applyBorder="1" applyAlignment="1">
      <alignment vertical="center"/>
    </xf>
    <xf numFmtId="169" fontId="13" fillId="33" borderId="11" xfId="51" applyFont="1" applyFill="1" applyBorder="1" applyAlignment="1">
      <alignment vertical="center"/>
    </xf>
    <xf numFmtId="169" fontId="14" fillId="33" borderId="0" xfId="51" applyFont="1" applyFill="1" applyBorder="1" applyAlignment="1">
      <alignment vertical="center"/>
    </xf>
    <xf numFmtId="169" fontId="14" fillId="33" borderId="11" xfId="51" applyFont="1" applyFill="1" applyBorder="1" applyAlignment="1">
      <alignment horizontal="center" vertical="center"/>
    </xf>
    <xf numFmtId="169" fontId="14" fillId="33" borderId="16" xfId="51" applyFont="1" applyFill="1" applyBorder="1" applyAlignment="1">
      <alignment horizontal="center" vertical="center"/>
    </xf>
    <xf numFmtId="169" fontId="14" fillId="33" borderId="17" xfId="51" applyFont="1" applyFill="1" applyBorder="1" applyAlignment="1">
      <alignment horizontal="center" vertical="center"/>
    </xf>
    <xf numFmtId="3" fontId="14" fillId="33" borderId="21" xfId="51" applyNumberFormat="1" applyFont="1" applyFill="1" applyBorder="1" applyAlignment="1">
      <alignment vertical="center"/>
    </xf>
    <xf numFmtId="3" fontId="14" fillId="33" borderId="0" xfId="0" applyNumberFormat="1" applyFont="1" applyFill="1" applyBorder="1" applyAlignment="1">
      <alignment horizontal="right"/>
    </xf>
    <xf numFmtId="3" fontId="9" fillId="0" borderId="13" xfId="0" applyNumberFormat="1" applyFont="1" applyBorder="1" applyAlignment="1">
      <alignment vertical="center"/>
    </xf>
    <xf numFmtId="0" fontId="14" fillId="0" borderId="12" xfId="0" applyFont="1" applyBorder="1" applyAlignment="1">
      <alignment horizontal="left" vertical="center"/>
    </xf>
    <xf numFmtId="3" fontId="14" fillId="33" borderId="14" xfId="0" applyNumberFormat="1" applyFont="1" applyFill="1" applyBorder="1" applyAlignment="1">
      <alignment horizontal="right" vertical="center"/>
    </xf>
    <xf numFmtId="3" fontId="14" fillId="33" borderId="14" xfId="0" applyNumberFormat="1" applyFont="1" applyFill="1" applyBorder="1" applyAlignment="1">
      <alignment horizontal="right"/>
    </xf>
    <xf numFmtId="0" fontId="9" fillId="0" borderId="14" xfId="0" applyFont="1" applyBorder="1" applyAlignment="1">
      <alignment/>
    </xf>
    <xf numFmtId="3" fontId="9" fillId="0" borderId="14" xfId="0" applyNumberFormat="1" applyFont="1" applyBorder="1" applyAlignment="1">
      <alignment vertical="center"/>
    </xf>
    <xf numFmtId="3" fontId="9" fillId="0" borderId="15" xfId="0" applyNumberFormat="1" applyFont="1" applyBorder="1" applyAlignment="1">
      <alignment vertical="center"/>
    </xf>
    <xf numFmtId="0" fontId="9" fillId="33" borderId="0" xfId="0" applyFont="1" applyFill="1" applyAlignment="1">
      <alignment horizontal="left" vertical="center"/>
    </xf>
    <xf numFmtId="0" fontId="9" fillId="33" borderId="0" xfId="0" applyFont="1" applyFill="1" applyAlignment="1">
      <alignment horizontal="right" vertical="center"/>
    </xf>
    <xf numFmtId="0" fontId="9" fillId="33" borderId="0" xfId="0" applyFont="1" applyFill="1" applyAlignment="1">
      <alignment horizontal="right"/>
    </xf>
    <xf numFmtId="0" fontId="9" fillId="0" borderId="0" xfId="0" applyFont="1" applyAlignment="1">
      <alignment horizontal="left" vertical="center"/>
    </xf>
    <xf numFmtId="169" fontId="9" fillId="33" borderId="0" xfId="0" applyNumberFormat="1" applyFont="1" applyFill="1" applyAlignment="1">
      <alignment horizontal="right" vertical="center"/>
    </xf>
    <xf numFmtId="2" fontId="9" fillId="33" borderId="0" xfId="0" applyNumberFormat="1" applyFont="1" applyFill="1" applyAlignment="1">
      <alignment horizontal="right" vertical="center"/>
    </xf>
    <xf numFmtId="0" fontId="9" fillId="0" borderId="12" xfId="0" applyFont="1" applyBorder="1" applyAlignment="1">
      <alignment/>
    </xf>
    <xf numFmtId="14" fontId="15" fillId="0" borderId="14" xfId="0" applyNumberFormat="1" applyFont="1" applyFill="1" applyBorder="1" applyAlignment="1">
      <alignment horizontal="center"/>
    </xf>
    <xf numFmtId="14" fontId="15" fillId="0" borderId="11" xfId="0" applyNumberFormat="1" applyFont="1" applyFill="1" applyBorder="1" applyAlignment="1">
      <alignment horizontal="center"/>
    </xf>
    <xf numFmtId="0" fontId="15" fillId="0" borderId="11" xfId="0" applyFont="1" applyBorder="1" applyAlignment="1">
      <alignment/>
    </xf>
    <xf numFmtId="3" fontId="9" fillId="0" borderId="0" xfId="0" applyNumberFormat="1" applyFont="1" applyFill="1" applyBorder="1" applyAlignment="1">
      <alignment/>
    </xf>
    <xf numFmtId="169" fontId="9" fillId="0" borderId="0" xfId="51" applyFont="1" applyFill="1" applyBorder="1" applyAlignment="1">
      <alignment/>
    </xf>
    <xf numFmtId="3" fontId="9" fillId="0" borderId="13" xfId="0" applyNumberFormat="1" applyFont="1" applyBorder="1" applyAlignment="1">
      <alignment/>
    </xf>
    <xf numFmtId="3" fontId="17" fillId="0" borderId="0" xfId="0" applyNumberFormat="1" applyFont="1" applyAlignment="1">
      <alignment vertical="top"/>
    </xf>
    <xf numFmtId="3" fontId="17" fillId="0" borderId="0" xfId="0" applyNumberFormat="1" applyFont="1" applyBorder="1" applyAlignment="1">
      <alignment vertical="top"/>
    </xf>
    <xf numFmtId="169" fontId="15" fillId="0" borderId="11" xfId="51" applyFont="1" applyFill="1" applyBorder="1" applyAlignment="1">
      <alignment/>
    </xf>
    <xf numFmtId="49" fontId="9" fillId="0" borderId="11" xfId="0" applyNumberFormat="1" applyFont="1" applyBorder="1" applyAlignment="1">
      <alignment/>
    </xf>
    <xf numFmtId="169" fontId="9" fillId="0" borderId="14" xfId="51" applyFont="1" applyFill="1" applyBorder="1" applyAlignment="1">
      <alignment/>
    </xf>
    <xf numFmtId="169" fontId="15" fillId="0" borderId="14" xfId="51" applyFont="1" applyFill="1" applyBorder="1" applyAlignment="1">
      <alignment/>
    </xf>
    <xf numFmtId="3" fontId="17" fillId="0" borderId="11" xfId="0" applyNumberFormat="1" applyFont="1" applyBorder="1" applyAlignment="1">
      <alignment vertical="top"/>
    </xf>
    <xf numFmtId="49" fontId="9" fillId="0" borderId="11" xfId="0" applyNumberFormat="1" applyFont="1" applyFill="1" applyBorder="1" applyAlignment="1">
      <alignment/>
    </xf>
    <xf numFmtId="169" fontId="9" fillId="0" borderId="0" xfId="51" applyFont="1" applyBorder="1" applyAlignment="1">
      <alignment/>
    </xf>
    <xf numFmtId="169" fontId="9" fillId="0" borderId="11" xfId="51" applyFont="1" applyFill="1" applyBorder="1" applyAlignment="1">
      <alignment/>
    </xf>
    <xf numFmtId="49" fontId="9" fillId="33" borderId="11" xfId="0" applyNumberFormat="1" applyFont="1" applyFill="1" applyBorder="1" applyAlignment="1">
      <alignment/>
    </xf>
    <xf numFmtId="169" fontId="15" fillId="0" borderId="0" xfId="51" applyFont="1" applyFill="1" applyBorder="1" applyAlignment="1">
      <alignment/>
    </xf>
    <xf numFmtId="49" fontId="15" fillId="0" borderId="11" xfId="0" applyNumberFormat="1" applyFont="1" applyBorder="1" applyAlignment="1">
      <alignment/>
    </xf>
    <xf numFmtId="169" fontId="15" fillId="0" borderId="16" xfId="51" applyFont="1" applyFill="1" applyBorder="1" applyAlignment="1">
      <alignment/>
    </xf>
    <xf numFmtId="0" fontId="9" fillId="0" borderId="0" xfId="0" applyFont="1" applyFill="1" applyBorder="1" applyAlignment="1">
      <alignment/>
    </xf>
    <xf numFmtId="169" fontId="15" fillId="0" borderId="20" xfId="51" applyFont="1" applyFill="1" applyBorder="1" applyAlignment="1">
      <alignment/>
    </xf>
    <xf numFmtId="0" fontId="9" fillId="0" borderId="14" xfId="0" applyFont="1" applyFill="1" applyBorder="1" applyAlignment="1">
      <alignment/>
    </xf>
    <xf numFmtId="0" fontId="9" fillId="0" borderId="15" xfId="0" applyFont="1" applyBorder="1" applyAlignment="1">
      <alignment/>
    </xf>
    <xf numFmtId="3" fontId="9" fillId="0" borderId="0" xfId="0" applyNumberFormat="1" applyFont="1" applyFill="1" applyAlignment="1">
      <alignment/>
    </xf>
    <xf numFmtId="0" fontId="9" fillId="0" borderId="0" xfId="0" applyFont="1" applyFill="1" applyAlignment="1">
      <alignment/>
    </xf>
    <xf numFmtId="169" fontId="9" fillId="0" borderId="0" xfId="0" applyNumberFormat="1" applyFont="1" applyFill="1" applyAlignment="1">
      <alignment/>
    </xf>
    <xf numFmtId="3" fontId="18" fillId="33" borderId="0" xfId="0" applyNumberFormat="1" applyFont="1" applyFill="1" applyBorder="1" applyAlignment="1">
      <alignment horizontal="right" vertical="center"/>
    </xf>
    <xf numFmtId="3" fontId="9" fillId="33" borderId="0" xfId="0" applyNumberFormat="1" applyFont="1" applyFill="1" applyBorder="1" applyAlignment="1">
      <alignment horizontal="right" vertical="center"/>
    </xf>
    <xf numFmtId="0" fontId="15" fillId="0" borderId="0" xfId="0" applyFont="1" applyAlignment="1">
      <alignment/>
    </xf>
    <xf numFmtId="0" fontId="15" fillId="0" borderId="0" xfId="0" applyFont="1" applyFill="1" applyBorder="1" applyAlignment="1">
      <alignment wrapText="1"/>
    </xf>
    <xf numFmtId="0" fontId="15" fillId="0" borderId="0" xfId="0" applyFont="1" applyFill="1" applyBorder="1" applyAlignment="1">
      <alignment/>
    </xf>
    <xf numFmtId="0" fontId="23" fillId="0" borderId="0" xfId="0" applyFont="1" applyFill="1" applyAlignment="1" applyProtection="1">
      <alignment/>
      <protection/>
    </xf>
    <xf numFmtId="0" fontId="16" fillId="33" borderId="10" xfId="0" applyFont="1" applyFill="1" applyBorder="1" applyAlignment="1" applyProtection="1">
      <alignment horizontal="center" vertical="center"/>
      <protection/>
    </xf>
    <xf numFmtId="0" fontId="17" fillId="33" borderId="10" xfId="0" applyFont="1" applyFill="1" applyBorder="1" applyAlignment="1" applyProtection="1">
      <alignment horizontal="center" vertical="center"/>
      <protection/>
    </xf>
    <xf numFmtId="190" fontId="17" fillId="33" borderId="10" xfId="0" applyNumberFormat="1" applyFont="1" applyFill="1" applyBorder="1" applyAlignment="1" applyProtection="1">
      <alignment horizontal="center" vertical="center"/>
      <protection/>
    </xf>
    <xf numFmtId="14" fontId="17" fillId="33" borderId="10" xfId="0" applyNumberFormat="1" applyFont="1" applyFill="1" applyBorder="1" applyAlignment="1" applyProtection="1">
      <alignment horizontal="center" vertical="center"/>
      <protection/>
    </xf>
    <xf numFmtId="0" fontId="17" fillId="33" borderId="11" xfId="0" applyFont="1" applyFill="1" applyBorder="1" applyAlignment="1" applyProtection="1">
      <alignment/>
      <protection/>
    </xf>
    <xf numFmtId="0" fontId="9" fillId="33" borderId="0" xfId="0" applyFont="1" applyFill="1" applyBorder="1" applyAlignment="1">
      <alignment/>
    </xf>
    <xf numFmtId="0" fontId="18" fillId="33" borderId="0" xfId="0" applyFont="1" applyFill="1" applyBorder="1" applyAlignment="1">
      <alignment/>
    </xf>
    <xf numFmtId="0" fontId="9" fillId="33" borderId="13" xfId="0" applyFont="1" applyFill="1" applyBorder="1" applyAlignment="1">
      <alignment/>
    </xf>
    <xf numFmtId="0" fontId="16" fillId="33" borderId="0" xfId="0" applyFont="1" applyFill="1" applyBorder="1" applyAlignment="1" applyProtection="1">
      <alignment horizontal="right" vertical="center"/>
      <protection/>
    </xf>
    <xf numFmtId="0" fontId="16" fillId="33" borderId="17" xfId="0" applyFont="1" applyFill="1" applyBorder="1" applyAlignment="1" applyProtection="1">
      <alignment horizontal="center" vertical="center"/>
      <protection/>
    </xf>
    <xf numFmtId="0" fontId="17" fillId="33" borderId="17" xfId="0" applyFont="1" applyFill="1" applyBorder="1" applyAlignment="1" applyProtection="1">
      <alignment horizontal="center" vertical="center"/>
      <protection/>
    </xf>
    <xf numFmtId="0" fontId="16" fillId="33" borderId="0" xfId="0" applyFont="1" applyFill="1" applyBorder="1" applyAlignment="1" applyProtection="1">
      <alignment horizontal="center"/>
      <protection/>
    </xf>
    <xf numFmtId="14" fontId="16" fillId="33" borderId="13" xfId="0" applyNumberFormat="1" applyFont="1" applyFill="1" applyBorder="1" applyAlignment="1" applyProtection="1">
      <alignment horizontal="center"/>
      <protection/>
    </xf>
    <xf numFmtId="14" fontId="20" fillId="0" borderId="0" xfId="0" applyNumberFormat="1" applyFont="1" applyFill="1" applyBorder="1" applyAlignment="1" applyProtection="1">
      <alignment horizontal="center"/>
      <protection/>
    </xf>
    <xf numFmtId="0" fontId="16" fillId="33" borderId="11" xfId="0" applyFont="1" applyFill="1" applyBorder="1" applyAlignment="1" applyProtection="1">
      <alignment/>
      <protection/>
    </xf>
    <xf numFmtId="0" fontId="15" fillId="0" borderId="10" xfId="0" applyFont="1" applyBorder="1" applyAlignment="1">
      <alignment/>
    </xf>
    <xf numFmtId="0" fontId="15" fillId="0" borderId="22" xfId="0" applyFont="1" applyBorder="1" applyAlignment="1">
      <alignment/>
    </xf>
    <xf numFmtId="3" fontId="9" fillId="0" borderId="14" xfId="0" applyNumberFormat="1" applyFont="1" applyBorder="1" applyAlignment="1">
      <alignment/>
    </xf>
    <xf numFmtId="0" fontId="9" fillId="0" borderId="0" xfId="0" applyFont="1" applyFill="1" applyAlignment="1">
      <alignment horizontal="left" vertical="center"/>
    </xf>
    <xf numFmtId="0" fontId="17" fillId="0" borderId="23" xfId="0" applyFont="1" applyFill="1" applyBorder="1" applyAlignment="1" applyProtection="1">
      <alignment vertical="center"/>
      <protection/>
    </xf>
    <xf numFmtId="0" fontId="9" fillId="33" borderId="18" xfId="0" applyFont="1" applyFill="1" applyBorder="1" applyAlignment="1">
      <alignment horizontal="right" vertical="center"/>
    </xf>
    <xf numFmtId="0" fontId="18" fillId="33" borderId="18" xfId="0" applyFont="1" applyFill="1" applyBorder="1" applyAlignment="1">
      <alignment horizontal="right" vertical="center"/>
    </xf>
    <xf numFmtId="0" fontId="9" fillId="0" borderId="18" xfId="0" applyFont="1" applyBorder="1" applyAlignment="1">
      <alignment/>
    </xf>
    <xf numFmtId="0" fontId="9" fillId="0" borderId="19" xfId="0" applyFont="1" applyBorder="1" applyAlignment="1">
      <alignment/>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15" fillId="0" borderId="27" xfId="0" applyFont="1" applyBorder="1" applyAlignment="1">
      <alignment/>
    </xf>
    <xf numFmtId="0" fontId="15" fillId="0" borderId="28" xfId="0" applyFont="1" applyBorder="1" applyAlignment="1">
      <alignment/>
    </xf>
    <xf numFmtId="0" fontId="26" fillId="0" borderId="10" xfId="0" applyFont="1" applyBorder="1" applyAlignment="1">
      <alignment horizontal="center" vertical="center" wrapText="1"/>
    </xf>
    <xf numFmtId="169" fontId="9" fillId="0" borderId="0" xfId="0" applyNumberFormat="1" applyFont="1" applyAlignment="1">
      <alignment/>
    </xf>
    <xf numFmtId="4" fontId="9" fillId="0" borderId="0" xfId="0" applyNumberFormat="1" applyFont="1" applyAlignment="1">
      <alignment/>
    </xf>
    <xf numFmtId="0" fontId="24" fillId="0" borderId="0" xfId="0" applyFont="1" applyAlignment="1">
      <alignment horizontal="left" vertical="center"/>
    </xf>
    <xf numFmtId="0" fontId="9" fillId="0" borderId="0" xfId="0" applyFont="1" applyAlignment="1">
      <alignment horizontal="left" vertical="top"/>
    </xf>
    <xf numFmtId="3" fontId="9" fillId="0" borderId="0" xfId="0" applyNumberFormat="1" applyFont="1" applyAlignment="1">
      <alignment horizontal="left" vertical="top"/>
    </xf>
    <xf numFmtId="0" fontId="24" fillId="0" borderId="0" xfId="0" applyFont="1" applyAlignment="1">
      <alignment vertical="center"/>
    </xf>
    <xf numFmtId="0" fontId="28" fillId="0" borderId="0" xfId="0" applyFont="1" applyAlignment="1">
      <alignment horizontal="left" vertical="top" wrapText="1"/>
    </xf>
    <xf numFmtId="3" fontId="28" fillId="0" borderId="0" xfId="0" applyNumberFormat="1" applyFont="1" applyAlignment="1">
      <alignment horizontal="left" vertical="center"/>
    </xf>
    <xf numFmtId="0" fontId="28" fillId="0" borderId="0" xfId="0" applyFont="1" applyAlignment="1">
      <alignment vertical="top" wrapText="1"/>
    </xf>
    <xf numFmtId="0" fontId="24" fillId="0" borderId="0" xfId="0" applyFont="1" applyAlignment="1">
      <alignment horizontal="left" vertical="top"/>
    </xf>
    <xf numFmtId="0" fontId="12" fillId="0" borderId="0" xfId="0" applyFont="1" applyAlignment="1">
      <alignment horizontal="left" vertical="top" wrapText="1"/>
    </xf>
    <xf numFmtId="0" fontId="28" fillId="0" borderId="0" xfId="0" applyFont="1" applyAlignment="1">
      <alignment horizontal="left" vertical="center" wrapText="1"/>
    </xf>
    <xf numFmtId="0" fontId="28" fillId="0" borderId="0" xfId="0" applyFont="1" applyAlignment="1">
      <alignment vertical="center" wrapText="1"/>
    </xf>
    <xf numFmtId="0" fontId="24" fillId="0" borderId="0" xfId="0" applyFont="1" applyAlignment="1">
      <alignment horizontal="left" vertical="center" indent="4"/>
    </xf>
    <xf numFmtId="0" fontId="12" fillId="0" borderId="0" xfId="0" applyFont="1" applyFill="1" applyAlignment="1">
      <alignment vertical="top"/>
    </xf>
    <xf numFmtId="14" fontId="25" fillId="0" borderId="10" xfId="0" applyNumberFormat="1" applyFont="1" applyBorder="1" applyAlignment="1">
      <alignment horizontal="center" vertical="center" wrapText="1"/>
    </xf>
    <xf numFmtId="4" fontId="12" fillId="0" borderId="10" xfId="0" applyNumberFormat="1" applyFont="1" applyBorder="1" applyAlignment="1">
      <alignment vertical="center"/>
    </xf>
    <xf numFmtId="0" fontId="12" fillId="0" borderId="0" xfId="0" applyFont="1" applyFill="1" applyBorder="1" applyAlignment="1">
      <alignment vertical="top"/>
    </xf>
    <xf numFmtId="0" fontId="24" fillId="0" borderId="0" xfId="0" applyFont="1" applyAlignment="1">
      <alignment horizontal="left" vertical="center" wrapText="1"/>
    </xf>
    <xf numFmtId="0" fontId="15" fillId="0" borderId="10" xfId="0" applyFont="1" applyBorder="1" applyAlignment="1">
      <alignment horizontal="center" vertical="center" wrapText="1"/>
    </xf>
    <xf numFmtId="3" fontId="9" fillId="0" borderId="0" xfId="0" applyNumberFormat="1" applyFont="1" applyAlignment="1">
      <alignment horizontal="left" vertical="top" wrapText="1"/>
    </xf>
    <xf numFmtId="3" fontId="9" fillId="0" borderId="0" xfId="0" applyNumberFormat="1" applyFont="1" applyAlignment="1">
      <alignment wrapText="1"/>
    </xf>
    <xf numFmtId="0" fontId="9" fillId="0" borderId="0" xfId="0" applyFont="1" applyAlignment="1">
      <alignment wrapText="1"/>
    </xf>
    <xf numFmtId="4" fontId="9" fillId="0" borderId="0" xfId="0" applyNumberFormat="1" applyFont="1" applyAlignment="1">
      <alignment wrapText="1"/>
    </xf>
    <xf numFmtId="0" fontId="12" fillId="0" borderId="10" xfId="0" applyFont="1" applyBorder="1" applyAlignment="1">
      <alignment horizontal="center" vertical="center"/>
    </xf>
    <xf numFmtId="4" fontId="25" fillId="0" borderId="17" xfId="0" applyNumberFormat="1" applyFont="1" applyBorder="1" applyAlignment="1">
      <alignment horizontal="center" vertical="center"/>
    </xf>
    <xf numFmtId="4" fontId="12" fillId="0" borderId="10" xfId="0" applyNumberFormat="1" applyFont="1" applyBorder="1" applyAlignment="1">
      <alignment horizontal="right" vertical="center"/>
    </xf>
    <xf numFmtId="4" fontId="25" fillId="0" borderId="10" xfId="0" applyNumberFormat="1" applyFont="1" applyBorder="1" applyAlignment="1">
      <alignment vertical="center"/>
    </xf>
    <xf numFmtId="3" fontId="12" fillId="0" borderId="10" xfId="0" applyNumberFormat="1" applyFont="1" applyBorder="1" applyAlignment="1">
      <alignment horizontal="right" vertical="center"/>
    </xf>
    <xf numFmtId="4" fontId="25" fillId="0" borderId="10" xfId="0" applyNumberFormat="1" applyFont="1" applyBorder="1" applyAlignment="1">
      <alignment horizontal="righ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4" fontId="12" fillId="0" borderId="17" xfId="0" applyNumberFormat="1" applyFont="1" applyBorder="1" applyAlignment="1">
      <alignment horizontal="left" vertical="center"/>
    </xf>
    <xf numFmtId="4" fontId="28" fillId="0" borderId="10" xfId="0" applyNumberFormat="1" applyFont="1" applyBorder="1" applyAlignment="1">
      <alignment horizontal="left" vertical="center"/>
    </xf>
    <xf numFmtId="4" fontId="12" fillId="0" borderId="10" xfId="0" applyNumberFormat="1" applyFont="1" applyBorder="1" applyAlignment="1">
      <alignment horizontal="left" vertical="center"/>
    </xf>
    <xf numFmtId="0" fontId="9" fillId="0" borderId="0" xfId="0" applyFont="1" applyBorder="1" applyAlignment="1">
      <alignment horizontal="center" vertical="center"/>
    </xf>
    <xf numFmtId="0" fontId="28" fillId="0" borderId="0" xfId="0" applyFont="1" applyBorder="1" applyAlignment="1">
      <alignment horizontal="left" vertical="center"/>
    </xf>
    <xf numFmtId="0" fontId="9" fillId="0" borderId="10" xfId="0" applyFont="1" applyBorder="1" applyAlignment="1">
      <alignment horizontal="left" vertical="center" wrapText="1"/>
    </xf>
    <xf numFmtId="171" fontId="12" fillId="0" borderId="10" xfId="50" applyFont="1" applyBorder="1" applyAlignment="1">
      <alignment vertical="center"/>
    </xf>
    <xf numFmtId="4" fontId="9" fillId="0" borderId="10" xfId="0" applyNumberFormat="1" applyFont="1" applyBorder="1" applyAlignment="1">
      <alignment vertical="center"/>
    </xf>
    <xf numFmtId="171" fontId="9" fillId="0" borderId="10" xfId="50" applyFont="1" applyBorder="1" applyAlignment="1">
      <alignment vertical="center"/>
    </xf>
    <xf numFmtId="4" fontId="28" fillId="0" borderId="10" xfId="0" applyNumberFormat="1" applyFont="1" applyBorder="1" applyAlignment="1">
      <alignment vertical="center"/>
    </xf>
    <xf numFmtId="3" fontId="28" fillId="0" borderId="10" xfId="0" applyNumberFormat="1" applyFont="1" applyBorder="1" applyAlignment="1">
      <alignment vertical="center"/>
    </xf>
    <xf numFmtId="0" fontId="9" fillId="0" borderId="0" xfId="0" applyFont="1" applyAlignment="1">
      <alignment/>
    </xf>
    <xf numFmtId="0" fontId="104" fillId="0" borderId="10" xfId="0" applyFont="1" applyBorder="1" applyAlignment="1">
      <alignment horizontal="center" vertical="center" wrapText="1"/>
    </xf>
    <xf numFmtId="3" fontId="105" fillId="0" borderId="29" xfId="0" applyNumberFormat="1" applyFont="1" applyBorder="1" applyAlignment="1">
      <alignment vertical="center"/>
    </xf>
    <xf numFmtId="3" fontId="105" fillId="0" borderId="30" xfId="0" applyNumberFormat="1" applyFont="1" applyBorder="1" applyAlignment="1">
      <alignment vertical="center"/>
    </xf>
    <xf numFmtId="3" fontId="105" fillId="0" borderId="31" xfId="0" applyNumberFormat="1" applyFont="1" applyBorder="1" applyAlignment="1">
      <alignment vertical="center"/>
    </xf>
    <xf numFmtId="3" fontId="104" fillId="0" borderId="10" xfId="0" applyNumberFormat="1" applyFont="1" applyBorder="1" applyAlignment="1">
      <alignment vertical="center"/>
    </xf>
    <xf numFmtId="0" fontId="104" fillId="0" borderId="32" xfId="0" applyFont="1" applyBorder="1" applyAlignment="1">
      <alignment vertical="center" wrapText="1"/>
    </xf>
    <xf numFmtId="0" fontId="104" fillId="0" borderId="16" xfId="0" applyFont="1" applyBorder="1" applyAlignment="1">
      <alignment vertical="center" wrapText="1"/>
    </xf>
    <xf numFmtId="0" fontId="105" fillId="0" borderId="11" xfId="0" applyFont="1" applyBorder="1" applyAlignment="1">
      <alignment vertical="center"/>
    </xf>
    <xf numFmtId="0" fontId="105" fillId="0" borderId="0" xfId="0" applyFont="1" applyBorder="1" applyAlignment="1">
      <alignment vertical="center"/>
    </xf>
    <xf numFmtId="3" fontId="105" fillId="0" borderId="10" xfId="0" applyNumberFormat="1" applyFont="1" applyBorder="1" applyAlignment="1">
      <alignment vertical="center"/>
    </xf>
    <xf numFmtId="0" fontId="104" fillId="0" borderId="32" xfId="0" applyFont="1" applyBorder="1" applyAlignment="1">
      <alignment horizontal="center" vertical="center"/>
    </xf>
    <xf numFmtId="0" fontId="104" fillId="0" borderId="16" xfId="0" applyFont="1" applyBorder="1" applyAlignment="1">
      <alignment vertical="center"/>
    </xf>
    <xf numFmtId="3" fontId="99" fillId="0" borderId="0" xfId="0" applyNumberFormat="1" applyFont="1" applyAlignment="1">
      <alignment/>
    </xf>
    <xf numFmtId="0" fontId="104" fillId="0" borderId="0" xfId="0" applyFont="1" applyBorder="1" applyAlignment="1">
      <alignment horizontal="center" vertical="center"/>
    </xf>
    <xf numFmtId="3" fontId="104" fillId="0" borderId="0" xfId="0" applyNumberFormat="1" applyFont="1" applyBorder="1" applyAlignment="1">
      <alignment horizontal="center" vertical="center"/>
    </xf>
    <xf numFmtId="3" fontId="105" fillId="0" borderId="23" xfId="0" applyNumberFormat="1" applyFont="1" applyBorder="1" applyAlignment="1">
      <alignment vertical="center"/>
    </xf>
    <xf numFmtId="3" fontId="105" fillId="0" borderId="11" xfId="0" applyNumberFormat="1" applyFont="1" applyBorder="1" applyAlignment="1">
      <alignment vertical="center"/>
    </xf>
    <xf numFmtId="0" fontId="105" fillId="0" borderId="11" xfId="0" applyFont="1" applyBorder="1" applyAlignment="1">
      <alignment horizontal="left" vertical="center"/>
    </xf>
    <xf numFmtId="0" fontId="105" fillId="0" borderId="0" xfId="0" applyFont="1" applyBorder="1" applyAlignment="1">
      <alignment horizontal="left" vertical="center"/>
    </xf>
    <xf numFmtId="0" fontId="105" fillId="0" borderId="13" xfId="0" applyFont="1" applyBorder="1" applyAlignment="1">
      <alignment horizontal="left" vertical="center"/>
    </xf>
    <xf numFmtId="0" fontId="106" fillId="0" borderId="10" xfId="0" applyFont="1" applyBorder="1" applyAlignment="1">
      <alignment horizontal="center" vertical="center" wrapText="1"/>
    </xf>
    <xf numFmtId="3" fontId="106" fillId="0" borderId="10" xfId="0" applyNumberFormat="1" applyFont="1" applyBorder="1" applyAlignment="1">
      <alignment horizontal="center" vertical="center" wrapText="1"/>
    </xf>
    <xf numFmtId="0" fontId="107" fillId="0" borderId="29" xfId="0" applyFont="1" applyBorder="1" applyAlignment="1">
      <alignment horizontal="left" vertical="top"/>
    </xf>
    <xf numFmtId="169" fontId="107" fillId="0" borderId="29" xfId="51" applyFont="1" applyBorder="1" applyAlignment="1">
      <alignment horizontal="center" vertical="top"/>
    </xf>
    <xf numFmtId="3" fontId="107" fillId="0" borderId="29" xfId="51" applyNumberFormat="1" applyFont="1" applyBorder="1" applyAlignment="1">
      <alignment horizontal="right" vertical="top"/>
    </xf>
    <xf numFmtId="3" fontId="107" fillId="0" borderId="29" xfId="51" applyNumberFormat="1" applyFont="1" applyBorder="1" applyAlignment="1">
      <alignment horizontal="center" vertical="top"/>
    </xf>
    <xf numFmtId="169" fontId="107" fillId="0" borderId="29" xfId="51" applyFont="1" applyFill="1" applyBorder="1" applyAlignment="1">
      <alignment horizontal="center" vertical="top"/>
    </xf>
    <xf numFmtId="0" fontId="107" fillId="0" borderId="30" xfId="0" applyFont="1" applyBorder="1" applyAlignment="1">
      <alignment horizontal="left" vertical="top"/>
    </xf>
    <xf numFmtId="169" fontId="107" fillId="0" borderId="30" xfId="51" applyFont="1" applyBorder="1" applyAlignment="1">
      <alignment horizontal="center" vertical="top"/>
    </xf>
    <xf numFmtId="3" fontId="107" fillId="0" borderId="30" xfId="51" applyNumberFormat="1" applyFont="1" applyBorder="1" applyAlignment="1">
      <alignment horizontal="right" vertical="top"/>
    </xf>
    <xf numFmtId="3" fontId="107" fillId="0" borderId="30" xfId="51" applyNumberFormat="1" applyFont="1" applyBorder="1" applyAlignment="1">
      <alignment horizontal="center" vertical="top"/>
    </xf>
    <xf numFmtId="169" fontId="107" fillId="0" borderId="30" xfId="51" applyFont="1" applyFill="1" applyBorder="1" applyAlignment="1">
      <alignment horizontal="center" vertical="top"/>
    </xf>
    <xf numFmtId="0" fontId="107" fillId="0" borderId="31" xfId="0" applyFont="1" applyBorder="1" applyAlignment="1">
      <alignment horizontal="left" vertical="top"/>
    </xf>
    <xf numFmtId="169" fontId="107" fillId="0" borderId="31" xfId="51" applyFont="1" applyBorder="1" applyAlignment="1">
      <alignment horizontal="center" vertical="top"/>
    </xf>
    <xf numFmtId="3" fontId="107" fillId="0" borderId="31" xfId="51" applyNumberFormat="1" applyFont="1" applyBorder="1" applyAlignment="1">
      <alignment horizontal="center" vertical="top"/>
    </xf>
    <xf numFmtId="0" fontId="106" fillId="0" borderId="10" xfId="0" applyFont="1" applyBorder="1" applyAlignment="1">
      <alignment horizontal="center" vertical="top"/>
    </xf>
    <xf numFmtId="169" fontId="106" fillId="0" borderId="10" xfId="51" applyFont="1" applyBorder="1" applyAlignment="1">
      <alignment horizontal="center" vertical="top"/>
    </xf>
    <xf numFmtId="3" fontId="106" fillId="0" borderId="10" xfId="51" applyNumberFormat="1" applyFont="1" applyBorder="1" applyAlignment="1">
      <alignment horizontal="center" vertical="top"/>
    </xf>
    <xf numFmtId="3" fontId="106" fillId="0" borderId="10" xfId="51" applyNumberFormat="1" applyFont="1" applyBorder="1" applyAlignment="1">
      <alignment horizontal="right" vertical="top"/>
    </xf>
    <xf numFmtId="0" fontId="107" fillId="0" borderId="30" xfId="0" applyFont="1" applyFill="1" applyBorder="1" applyAlignment="1">
      <alignment horizontal="left" vertical="top"/>
    </xf>
    <xf numFmtId="0" fontId="9" fillId="0" borderId="10" xfId="0" applyFont="1" applyBorder="1" applyAlignment="1">
      <alignment/>
    </xf>
    <xf numFmtId="3" fontId="9" fillId="0" borderId="10" xfId="0" applyNumberFormat="1" applyFont="1" applyBorder="1" applyAlignment="1">
      <alignment/>
    </xf>
    <xf numFmtId="169" fontId="15" fillId="0" borderId="10" xfId="0" applyNumberFormat="1" applyFont="1" applyBorder="1" applyAlignment="1">
      <alignment/>
    </xf>
    <xf numFmtId="0" fontId="9" fillId="0" borderId="0" xfId="0" applyFont="1" applyFill="1" applyAlignment="1">
      <alignment wrapText="1"/>
    </xf>
    <xf numFmtId="0" fontId="26" fillId="0" borderId="10" xfId="0" applyFont="1" applyBorder="1" applyAlignment="1">
      <alignment horizontal="left" vertical="center" wrapText="1"/>
    </xf>
    <xf numFmtId="0" fontId="27" fillId="0" borderId="10" xfId="0" applyFont="1" applyBorder="1" applyAlignment="1">
      <alignment horizontal="left" vertical="center" wrapText="1"/>
    </xf>
    <xf numFmtId="3" fontId="9" fillId="0" borderId="10" xfId="0" applyNumberFormat="1" applyFont="1" applyBorder="1" applyAlignment="1">
      <alignment horizontal="right" wrapText="1"/>
    </xf>
    <xf numFmtId="3" fontId="9" fillId="0" borderId="11" xfId="0" applyNumberFormat="1" applyFont="1" applyFill="1" applyBorder="1" applyAlignment="1">
      <alignment horizontal="right" wrapText="1"/>
    </xf>
    <xf numFmtId="0" fontId="15" fillId="0" borderId="10" xfId="0" applyFont="1" applyBorder="1" applyAlignment="1">
      <alignment horizontal="left" vertical="center"/>
    </xf>
    <xf numFmtId="3" fontId="15" fillId="0" borderId="10" xfId="0" applyNumberFormat="1" applyFont="1" applyBorder="1" applyAlignment="1">
      <alignment horizontal="right"/>
    </xf>
    <xf numFmtId="0" fontId="9" fillId="0" borderId="0" xfId="0" applyFont="1" applyAlignment="1">
      <alignment horizontal="right"/>
    </xf>
    <xf numFmtId="0" fontId="104" fillId="0" borderId="10" xfId="0" applyFont="1" applyBorder="1" applyAlignment="1">
      <alignment horizontal="center" vertical="center"/>
    </xf>
    <xf numFmtId="3" fontId="104" fillId="0" borderId="10" xfId="0" applyNumberFormat="1" applyFont="1" applyBorder="1" applyAlignment="1">
      <alignment horizontal="left" vertical="center"/>
    </xf>
    <xf numFmtId="0" fontId="105" fillId="0" borderId="10" xfId="0" applyFont="1" applyBorder="1" applyAlignment="1">
      <alignment horizontal="center" vertical="center"/>
    </xf>
    <xf numFmtId="3" fontId="104" fillId="0" borderId="10" xfId="0" applyNumberFormat="1" applyFont="1" applyBorder="1" applyAlignment="1">
      <alignment horizontal="center" vertical="center"/>
    </xf>
    <xf numFmtId="0" fontId="105" fillId="0" borderId="0" xfId="0" applyFont="1" applyBorder="1" applyAlignment="1">
      <alignment horizontal="center" vertical="center"/>
    </xf>
    <xf numFmtId="0" fontId="24" fillId="0" borderId="0" xfId="0" applyFont="1" applyFill="1" applyAlignment="1">
      <alignment horizontal="left" vertical="top"/>
    </xf>
    <xf numFmtId="3" fontId="105" fillId="0" borderId="11" xfId="0" applyNumberFormat="1" applyFont="1" applyFill="1" applyBorder="1" applyAlignment="1">
      <alignment horizontal="right" vertical="center"/>
    </xf>
    <xf numFmtId="3" fontId="105" fillId="0" borderId="13" xfId="0" applyNumberFormat="1" applyFont="1" applyFill="1" applyBorder="1" applyAlignment="1">
      <alignment horizontal="right" vertical="center"/>
    </xf>
    <xf numFmtId="3" fontId="104" fillId="0" borderId="32" xfId="0" applyNumberFormat="1" applyFont="1" applyBorder="1" applyAlignment="1">
      <alignment vertical="center"/>
    </xf>
    <xf numFmtId="3" fontId="104" fillId="0" borderId="17" xfId="0" applyNumberFormat="1" applyFont="1" applyBorder="1" applyAlignment="1">
      <alignment vertical="center"/>
    </xf>
    <xf numFmtId="3" fontId="105" fillId="0" borderId="10" xfId="0" applyNumberFormat="1" applyFont="1" applyBorder="1" applyAlignment="1">
      <alignment horizontal="right" vertical="center"/>
    </xf>
    <xf numFmtId="3" fontId="105" fillId="0" borderId="10" xfId="0" applyNumberFormat="1" applyFont="1" applyBorder="1" applyAlignment="1">
      <alignment horizontal="center" vertical="center"/>
    </xf>
    <xf numFmtId="0" fontId="104" fillId="0" borderId="32" xfId="0" applyFont="1" applyBorder="1" applyAlignment="1">
      <alignment horizontal="center" vertical="center" wrapText="1"/>
    </xf>
    <xf numFmtId="3" fontId="104" fillId="0" borderId="10" xfId="0" applyNumberFormat="1" applyFont="1" applyBorder="1" applyAlignment="1">
      <alignment horizontal="right" vertical="center"/>
    </xf>
    <xf numFmtId="0" fontId="108" fillId="0" borderId="0" xfId="0" applyFont="1" applyAlignment="1">
      <alignment/>
    </xf>
    <xf numFmtId="0" fontId="109" fillId="0" borderId="10" xfId="0" applyFont="1" applyBorder="1" applyAlignment="1">
      <alignment horizontal="center" vertical="center" wrapText="1"/>
    </xf>
    <xf numFmtId="0" fontId="108" fillId="0" borderId="30" xfId="0" applyFont="1" applyBorder="1" applyAlignment="1">
      <alignment horizontal="left" vertical="center" wrapText="1"/>
    </xf>
    <xf numFmtId="0" fontId="108" fillId="0" borderId="30" xfId="0" applyFont="1" applyBorder="1" applyAlignment="1">
      <alignment horizontal="center" vertical="center" wrapText="1"/>
    </xf>
    <xf numFmtId="3" fontId="105" fillId="0" borderId="29" xfId="0" applyNumberFormat="1" applyFont="1" applyBorder="1" applyAlignment="1">
      <alignment horizontal="right" vertical="center"/>
    </xf>
    <xf numFmtId="169" fontId="108" fillId="0" borderId="30" xfId="51" applyFont="1" applyBorder="1" applyAlignment="1">
      <alignment horizontal="left" vertical="center" wrapText="1"/>
    </xf>
    <xf numFmtId="169" fontId="108" fillId="0" borderId="30" xfId="51" applyFont="1" applyBorder="1" applyAlignment="1">
      <alignment horizontal="right" vertical="center" wrapText="1"/>
    </xf>
    <xf numFmtId="0" fontId="109" fillId="0" borderId="10" xfId="0" applyFont="1" applyBorder="1" applyAlignment="1">
      <alignment horizontal="center" vertical="center"/>
    </xf>
    <xf numFmtId="169" fontId="109" fillId="0" borderId="10" xfId="51" applyFont="1" applyBorder="1" applyAlignment="1">
      <alignment horizontal="center" vertical="center"/>
    </xf>
    <xf numFmtId="169" fontId="105" fillId="0" borderId="11" xfId="51" applyFont="1" applyFill="1" applyBorder="1" applyAlignment="1">
      <alignment horizontal="right" vertical="center"/>
    </xf>
    <xf numFmtId="169" fontId="105" fillId="0" borderId="0" xfId="51" applyFont="1" applyFill="1" applyBorder="1" applyAlignment="1">
      <alignment horizontal="right" vertical="center"/>
    </xf>
    <xf numFmtId="3" fontId="105" fillId="0" borderId="0" xfId="51" applyNumberFormat="1" applyFont="1" applyFill="1" applyBorder="1" applyAlignment="1">
      <alignment horizontal="right" vertical="center"/>
    </xf>
    <xf numFmtId="0" fontId="104" fillId="0" borderId="10" xfId="0" applyFont="1" applyBorder="1" applyAlignment="1">
      <alignment vertical="center"/>
    </xf>
    <xf numFmtId="3" fontId="9" fillId="0" borderId="11" xfId="0" applyNumberFormat="1" applyFont="1" applyFill="1" applyBorder="1" applyAlignment="1">
      <alignment wrapText="1"/>
    </xf>
    <xf numFmtId="3" fontId="9" fillId="0" borderId="11" xfId="0" applyNumberFormat="1" applyFont="1" applyBorder="1" applyAlignment="1">
      <alignment/>
    </xf>
    <xf numFmtId="0" fontId="15" fillId="0" borderId="10" xfId="0" applyFont="1" applyBorder="1" applyAlignment="1">
      <alignment horizontal="center" vertical="center"/>
    </xf>
    <xf numFmtId="0" fontId="9" fillId="0" borderId="0" xfId="0" applyFont="1" applyAlignment="1">
      <alignment horizontal="center" vertical="center"/>
    </xf>
    <xf numFmtId="49" fontId="9" fillId="0" borderId="10" xfId="0" applyNumberFormat="1" applyFont="1" applyBorder="1" applyAlignment="1">
      <alignment/>
    </xf>
    <xf numFmtId="169" fontId="9" fillId="0" borderId="10" xfId="51" applyFont="1" applyFill="1" applyBorder="1" applyAlignment="1">
      <alignment/>
    </xf>
    <xf numFmtId="169" fontId="9" fillId="0" borderId="10" xfId="0" applyNumberFormat="1" applyFont="1" applyBorder="1" applyAlignment="1">
      <alignment/>
    </xf>
    <xf numFmtId="49" fontId="9" fillId="0" borderId="10" xfId="0" applyNumberFormat="1" applyFont="1" applyBorder="1" applyAlignment="1">
      <alignment wrapText="1"/>
    </xf>
    <xf numFmtId="0" fontId="15" fillId="0" borderId="29" xfId="0" applyFont="1" applyBorder="1" applyAlignment="1">
      <alignment horizontal="center" vertical="center"/>
    </xf>
    <xf numFmtId="0" fontId="15" fillId="0" borderId="29" xfId="0" applyFont="1" applyBorder="1" applyAlignment="1">
      <alignment horizontal="center" vertical="center" wrapText="1"/>
    </xf>
    <xf numFmtId="49" fontId="9" fillId="0" borderId="29" xfId="0" applyNumberFormat="1" applyFont="1" applyBorder="1" applyAlignment="1">
      <alignment/>
    </xf>
    <xf numFmtId="0" fontId="9" fillId="0" borderId="29" xfId="0" applyFont="1" applyBorder="1" applyAlignment="1">
      <alignment/>
    </xf>
    <xf numFmtId="49" fontId="9" fillId="0" borderId="30" xfId="0" applyNumberFormat="1" applyFont="1" applyBorder="1" applyAlignment="1">
      <alignment/>
    </xf>
    <xf numFmtId="49" fontId="9" fillId="0" borderId="30" xfId="0" applyNumberFormat="1" applyFont="1" applyBorder="1" applyAlignment="1">
      <alignment wrapText="1"/>
    </xf>
    <xf numFmtId="49" fontId="9" fillId="0" borderId="11" xfId="0" applyNumberFormat="1" applyFont="1" applyBorder="1" applyAlignment="1">
      <alignment wrapText="1"/>
    </xf>
    <xf numFmtId="0" fontId="15" fillId="0" borderId="31" xfId="0" applyFont="1" applyFill="1" applyBorder="1" applyAlignment="1">
      <alignment/>
    </xf>
    <xf numFmtId="0" fontId="15" fillId="0" borderId="11" xfId="0" applyFont="1" applyFill="1" applyBorder="1" applyAlignment="1">
      <alignment/>
    </xf>
    <xf numFmtId="49" fontId="9" fillId="0" borderId="11"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0" fontId="108" fillId="0" borderId="0" xfId="0" applyFont="1" applyAlignment="1">
      <alignment vertical="top" wrapText="1"/>
    </xf>
    <xf numFmtId="0" fontId="9" fillId="0" borderId="0" xfId="0" applyFont="1" applyAlignment="1">
      <alignment vertical="top" wrapText="1"/>
    </xf>
    <xf numFmtId="171" fontId="13" fillId="0" borderId="0" xfId="50" applyFont="1" applyAlignment="1">
      <alignment/>
    </xf>
    <xf numFmtId="198" fontId="101" fillId="0" borderId="10" xfId="0" applyNumberFormat="1" applyFont="1" applyBorder="1" applyAlignment="1">
      <alignment horizontal="center" vertical="center"/>
    </xf>
    <xf numFmtId="198" fontId="103" fillId="0" borderId="10" xfId="0" applyNumberFormat="1" applyFont="1" applyBorder="1" applyAlignment="1">
      <alignment horizontal="center" vertical="center"/>
    </xf>
    <xf numFmtId="197" fontId="13" fillId="33" borderId="0" xfId="50" applyNumberFormat="1" applyFont="1" applyFill="1" applyBorder="1" applyAlignment="1">
      <alignment horizontal="right" vertical="center"/>
    </xf>
    <xf numFmtId="197" fontId="14" fillId="0" borderId="16" xfId="50" applyNumberFormat="1" applyFont="1" applyFill="1" applyBorder="1" applyAlignment="1">
      <alignment horizontal="right" vertical="center"/>
    </xf>
    <xf numFmtId="197" fontId="14" fillId="33" borderId="0" xfId="50" applyNumberFormat="1" applyFont="1" applyFill="1" applyBorder="1" applyAlignment="1">
      <alignment horizontal="right" vertical="center"/>
    </xf>
    <xf numFmtId="197" fontId="14" fillId="33" borderId="16" xfId="50" applyNumberFormat="1" applyFont="1" applyFill="1" applyBorder="1" applyAlignment="1">
      <alignment horizontal="right" vertical="center"/>
    </xf>
    <xf numFmtId="197" fontId="9" fillId="0" borderId="0" xfId="50" applyNumberFormat="1" applyFont="1" applyAlignment="1">
      <alignment/>
    </xf>
    <xf numFmtId="197" fontId="13" fillId="33" borderId="14" xfId="50" applyNumberFormat="1" applyFont="1" applyFill="1" applyBorder="1" applyAlignment="1">
      <alignment horizontal="right" vertical="center"/>
    </xf>
    <xf numFmtId="197" fontId="14" fillId="33" borderId="14" xfId="50" applyNumberFormat="1" applyFont="1" applyFill="1" applyBorder="1" applyAlignment="1">
      <alignment horizontal="right" vertical="center"/>
    </xf>
    <xf numFmtId="197" fontId="14" fillId="33" borderId="20" xfId="50" applyNumberFormat="1" applyFont="1" applyFill="1" applyBorder="1" applyAlignment="1">
      <alignment horizontal="right" vertical="center"/>
    </xf>
    <xf numFmtId="197" fontId="9" fillId="0" borderId="0" xfId="50" applyNumberFormat="1" applyFont="1" applyFill="1" applyAlignment="1">
      <alignment/>
    </xf>
    <xf numFmtId="197" fontId="15" fillId="0" borderId="14" xfId="50" applyNumberFormat="1" applyFont="1" applyBorder="1" applyAlignment="1">
      <alignment/>
    </xf>
    <xf numFmtId="197" fontId="15" fillId="0" borderId="18" xfId="50" applyNumberFormat="1" applyFont="1" applyBorder="1" applyAlignment="1">
      <alignment/>
    </xf>
    <xf numFmtId="197" fontId="15" fillId="0" borderId="16" xfId="50" applyNumberFormat="1" applyFont="1" applyBorder="1" applyAlignment="1">
      <alignment/>
    </xf>
    <xf numFmtId="197" fontId="15" fillId="0" borderId="0" xfId="50" applyNumberFormat="1" applyFont="1" applyAlignment="1">
      <alignment/>
    </xf>
    <xf numFmtId="197" fontId="15" fillId="0" borderId="20" xfId="50" applyNumberFormat="1" applyFont="1" applyBorder="1" applyAlignment="1">
      <alignment/>
    </xf>
    <xf numFmtId="0" fontId="15" fillId="0" borderId="33" xfId="0" applyFont="1" applyBorder="1" applyAlignment="1">
      <alignment horizontal="center" vertical="center"/>
    </xf>
    <xf numFmtId="14" fontId="15" fillId="0" borderId="10" xfId="0" applyNumberFormat="1" applyFont="1" applyBorder="1" applyAlignment="1">
      <alignment horizontal="center" vertical="center"/>
    </xf>
    <xf numFmtId="14" fontId="15" fillId="0" borderId="34" xfId="0" applyNumberFormat="1" applyFont="1" applyBorder="1" applyAlignment="1">
      <alignment horizontal="center" vertical="center"/>
    </xf>
    <xf numFmtId="0" fontId="9" fillId="0" borderId="28" xfId="0" applyFont="1" applyBorder="1" applyAlignment="1">
      <alignment/>
    </xf>
    <xf numFmtId="169" fontId="9" fillId="0" borderId="30" xfId="51" applyFont="1" applyBorder="1" applyAlignment="1">
      <alignment horizontal="center" vertical="center"/>
    </xf>
    <xf numFmtId="169" fontId="9" fillId="0" borderId="29" xfId="51" applyFont="1" applyBorder="1" applyAlignment="1">
      <alignment horizontal="center" vertical="center"/>
    </xf>
    <xf numFmtId="169" fontId="9" fillId="0" borderId="35" xfId="51" applyFont="1" applyBorder="1" applyAlignment="1">
      <alignment horizontal="center" vertical="center"/>
    </xf>
    <xf numFmtId="0" fontId="11" fillId="0" borderId="28" xfId="0" applyFont="1" applyBorder="1" applyAlignment="1">
      <alignment/>
    </xf>
    <xf numFmtId="169" fontId="9" fillId="33" borderId="0" xfId="51" applyFont="1" applyFill="1" applyBorder="1" applyAlignment="1">
      <alignment vertical="center"/>
    </xf>
    <xf numFmtId="169" fontId="9" fillId="0" borderId="31" xfId="51" applyFont="1" applyBorder="1" applyAlignment="1">
      <alignment horizontal="center" vertical="center"/>
    </xf>
    <xf numFmtId="0" fontId="15" fillId="0" borderId="33" xfId="0" applyFont="1" applyBorder="1" applyAlignment="1">
      <alignment/>
    </xf>
    <xf numFmtId="169" fontId="15" fillId="0" borderId="10" xfId="51" applyFont="1" applyBorder="1" applyAlignment="1">
      <alignment horizontal="center" vertical="center"/>
    </xf>
    <xf numFmtId="169" fontId="15" fillId="0" borderId="34" xfId="51" applyFont="1" applyBorder="1" applyAlignment="1">
      <alignment horizontal="center" vertical="center"/>
    </xf>
    <xf numFmtId="0" fontId="15" fillId="0" borderId="36" xfId="0" applyFont="1" applyBorder="1" applyAlignment="1">
      <alignment/>
    </xf>
    <xf numFmtId="169" fontId="15" fillId="0" borderId="37" xfId="51" applyFont="1" applyBorder="1" applyAlignment="1">
      <alignment horizontal="center" vertical="center"/>
    </xf>
    <xf numFmtId="169" fontId="15" fillId="0" borderId="38" xfId="51" applyFont="1" applyBorder="1" applyAlignment="1">
      <alignment horizontal="center" vertical="center"/>
    </xf>
    <xf numFmtId="0" fontId="23" fillId="0" borderId="11" xfId="0" applyFont="1" applyFill="1" applyBorder="1" applyAlignment="1" applyProtection="1">
      <alignment vertical="center"/>
      <protection/>
    </xf>
    <xf numFmtId="0" fontId="12" fillId="33" borderId="0" xfId="0" applyFont="1" applyFill="1" applyBorder="1" applyAlignment="1">
      <alignment horizontal="right" vertical="center"/>
    </xf>
    <xf numFmtId="0" fontId="31" fillId="33" borderId="0" xfId="0" applyFont="1" applyFill="1" applyBorder="1" applyAlignment="1">
      <alignment horizontal="right" vertical="center"/>
    </xf>
    <xf numFmtId="0" fontId="12" fillId="0" borderId="0" xfId="0" applyFont="1" applyBorder="1" applyAlignment="1">
      <alignment/>
    </xf>
    <xf numFmtId="0" fontId="12" fillId="0" borderId="13" xfId="0" applyFont="1" applyBorder="1" applyAlignment="1">
      <alignment/>
    </xf>
    <xf numFmtId="0" fontId="23" fillId="0" borderId="11" xfId="0" applyFont="1" applyFill="1" applyBorder="1" applyAlignment="1" applyProtection="1">
      <alignment horizontal="left" vertical="center"/>
      <protection/>
    </xf>
    <xf numFmtId="0" fontId="20" fillId="33" borderId="0" xfId="0" applyFont="1" applyFill="1" applyBorder="1" applyAlignment="1" applyProtection="1">
      <alignment horizontal="center" vertical="center"/>
      <protection/>
    </xf>
    <xf numFmtId="197" fontId="9" fillId="0" borderId="30" xfId="50" applyNumberFormat="1" applyFont="1" applyBorder="1" applyAlignment="1">
      <alignment/>
    </xf>
    <xf numFmtId="197" fontId="9" fillId="0" borderId="31" xfId="50" applyNumberFormat="1" applyFont="1" applyBorder="1" applyAlignment="1">
      <alignment/>
    </xf>
    <xf numFmtId="197" fontId="15" fillId="0" borderId="31" xfId="50" applyNumberFormat="1" applyFont="1" applyBorder="1" applyAlignment="1">
      <alignment/>
    </xf>
    <xf numFmtId="197" fontId="9" fillId="0" borderId="29" xfId="50" applyNumberFormat="1" applyFont="1" applyBorder="1" applyAlignment="1">
      <alignment/>
    </xf>
    <xf numFmtId="197" fontId="9" fillId="0" borderId="13" xfId="50" applyNumberFormat="1" applyFont="1" applyBorder="1" applyAlignment="1">
      <alignment/>
    </xf>
    <xf numFmtId="197" fontId="9" fillId="0" borderId="29" xfId="50" applyNumberFormat="1" applyFont="1" applyBorder="1" applyAlignment="1">
      <alignment horizontal="right"/>
    </xf>
    <xf numFmtId="197" fontId="9" fillId="0" borderId="30" xfId="50" applyNumberFormat="1" applyFont="1" applyBorder="1" applyAlignment="1">
      <alignment/>
    </xf>
    <xf numFmtId="197" fontId="9" fillId="0" borderId="30" xfId="50" applyNumberFormat="1" applyFont="1" applyBorder="1" applyAlignment="1">
      <alignment horizontal="right"/>
    </xf>
    <xf numFmtId="197" fontId="15" fillId="0" borderId="31" xfId="50" applyNumberFormat="1" applyFont="1" applyBorder="1" applyAlignment="1">
      <alignment horizontal="right"/>
    </xf>
    <xf numFmtId="197" fontId="15" fillId="0" borderId="10" xfId="50" applyNumberFormat="1" applyFont="1" applyBorder="1" applyAlignment="1">
      <alignment horizontal="right"/>
    </xf>
    <xf numFmtId="197" fontId="9" fillId="0" borderId="31" xfId="50" applyNumberFormat="1" applyFont="1" applyBorder="1" applyAlignment="1">
      <alignment horizontal="right"/>
    </xf>
    <xf numFmtId="197" fontId="15" fillId="0" borderId="10" xfId="50" applyNumberFormat="1" applyFont="1" applyBorder="1" applyAlignment="1">
      <alignment horizontal="right" vertical="center" wrapText="1"/>
    </xf>
    <xf numFmtId="197" fontId="9" fillId="0" borderId="10" xfId="50" applyNumberFormat="1" applyFont="1" applyBorder="1" applyAlignment="1">
      <alignment horizontal="right" vertical="center" wrapText="1"/>
    </xf>
    <xf numFmtId="197" fontId="9" fillId="0" borderId="10" xfId="50" applyNumberFormat="1" applyFont="1" applyBorder="1" applyAlignment="1">
      <alignment/>
    </xf>
    <xf numFmtId="197" fontId="15" fillId="0" borderId="10" xfId="50" applyNumberFormat="1" applyFont="1" applyBorder="1" applyAlignment="1">
      <alignment/>
    </xf>
    <xf numFmtId="197" fontId="108" fillId="0" borderId="30" xfId="50" applyNumberFormat="1" applyFont="1" applyBorder="1" applyAlignment="1">
      <alignment horizontal="right" vertical="center"/>
    </xf>
    <xf numFmtId="197" fontId="9" fillId="0" borderId="10" xfId="50" applyNumberFormat="1" applyFont="1" applyBorder="1" applyAlignment="1">
      <alignment wrapText="1"/>
    </xf>
    <xf numFmtId="0" fontId="108" fillId="0" borderId="29" xfId="0" applyFont="1" applyBorder="1" applyAlignment="1">
      <alignment vertical="center"/>
    </xf>
    <xf numFmtId="0" fontId="108" fillId="0" borderId="30" xfId="0" applyFont="1" applyBorder="1" applyAlignment="1">
      <alignment vertical="center"/>
    </xf>
    <xf numFmtId="0" fontId="108" fillId="0" borderId="30" xfId="0" applyFont="1" applyBorder="1" applyAlignment="1">
      <alignment vertical="center" wrapText="1"/>
    </xf>
    <xf numFmtId="169" fontId="108" fillId="0" borderId="30" xfId="51" applyFont="1" applyBorder="1" applyAlignment="1">
      <alignment horizontal="right" vertical="center"/>
    </xf>
    <xf numFmtId="3" fontId="108" fillId="0" borderId="29" xfId="0" applyNumberFormat="1" applyFont="1" applyBorder="1" applyAlignment="1">
      <alignment horizontal="right" vertical="center"/>
    </xf>
    <xf numFmtId="169" fontId="109" fillId="0" borderId="10" xfId="51" applyFont="1" applyBorder="1" applyAlignment="1">
      <alignment horizontal="right" vertical="center"/>
    </xf>
    <xf numFmtId="14" fontId="70" fillId="0" borderId="10" xfId="0" applyNumberFormat="1" applyFont="1" applyBorder="1" applyAlignment="1">
      <alignment horizontal="center"/>
    </xf>
    <xf numFmtId="0" fontId="103" fillId="0" borderId="10" xfId="0" applyFont="1" applyBorder="1" applyAlignment="1">
      <alignment horizontal="center" vertical="center"/>
    </xf>
    <xf numFmtId="0" fontId="103" fillId="0" borderId="10" xfId="0" applyFont="1" applyBorder="1" applyAlignment="1">
      <alignment horizontal="center" vertical="center" wrapText="1"/>
    </xf>
    <xf numFmtId="0" fontId="13" fillId="33" borderId="0" xfId="0" applyFont="1" applyFill="1" applyAlignment="1">
      <alignment horizontal="right" vertical="center"/>
    </xf>
    <xf numFmtId="0" fontId="13" fillId="0" borderId="0" xfId="0" applyFont="1" applyAlignment="1">
      <alignment horizontal="left"/>
    </xf>
    <xf numFmtId="0" fontId="13" fillId="0" borderId="0" xfId="0" applyFont="1" applyAlignment="1">
      <alignment horizontal="left" vertical="center"/>
    </xf>
    <xf numFmtId="0" fontId="15" fillId="0" borderId="0" xfId="0" applyFont="1" applyAlignment="1">
      <alignment horizontal="center" vertical="center"/>
    </xf>
    <xf numFmtId="0" fontId="103" fillId="0" borderId="0" xfId="0" applyFont="1" applyAlignment="1">
      <alignment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6" fillId="0" borderId="11" xfId="0" applyFont="1" applyFill="1" applyBorder="1" applyAlignment="1" applyProtection="1">
      <alignment horizontal="center" vertical="center"/>
      <protection/>
    </xf>
    <xf numFmtId="0" fontId="16" fillId="0" borderId="0"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17" fillId="33" borderId="11"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17" fillId="33" borderId="13"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0" fontId="21" fillId="0" borderId="13" xfId="0" applyFont="1" applyFill="1" applyBorder="1" applyAlignment="1" applyProtection="1">
      <alignment horizontal="center" vertical="center"/>
      <protection/>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16"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6" fillId="33" borderId="13" xfId="0" applyFont="1" applyFill="1" applyBorder="1" applyAlignment="1" applyProtection="1">
      <alignment horizontal="center" vertical="center"/>
      <protection/>
    </xf>
    <xf numFmtId="169" fontId="25" fillId="0" borderId="32" xfId="51" applyFont="1" applyBorder="1" applyAlignment="1">
      <alignment horizontal="right" vertical="center"/>
    </xf>
    <xf numFmtId="169" fontId="25" fillId="0" borderId="17" xfId="51" applyFont="1" applyBorder="1" applyAlignment="1">
      <alignment horizontal="right" vertical="center"/>
    </xf>
    <xf numFmtId="169" fontId="12" fillId="0" borderId="32" xfId="51" applyFont="1" applyBorder="1" applyAlignment="1">
      <alignment horizontal="right" vertical="center"/>
    </xf>
    <xf numFmtId="169" fontId="12" fillId="0" borderId="17" xfId="51" applyFont="1" applyBorder="1" applyAlignment="1">
      <alignment horizontal="right" vertical="center"/>
    </xf>
    <xf numFmtId="169" fontId="25" fillId="0" borderId="39" xfId="51" applyFont="1" applyBorder="1" applyAlignment="1">
      <alignment horizontal="right" vertical="center"/>
    </xf>
    <xf numFmtId="169" fontId="25" fillId="0" borderId="21" xfId="51" applyFont="1" applyBorder="1" applyAlignment="1">
      <alignment horizontal="right" vertical="center"/>
    </xf>
    <xf numFmtId="169" fontId="9" fillId="0" borderId="32" xfId="51" applyFont="1" applyBorder="1" applyAlignment="1">
      <alignment horizontal="right" vertical="center"/>
    </xf>
    <xf numFmtId="169" fontId="9" fillId="0" borderId="17" xfId="51" applyFont="1" applyBorder="1" applyAlignment="1">
      <alignment horizontal="right" vertical="center"/>
    </xf>
    <xf numFmtId="0" fontId="19" fillId="0" borderId="11" xfId="0" applyFont="1" applyBorder="1" applyAlignment="1">
      <alignment horizontal="center"/>
    </xf>
    <xf numFmtId="0" fontId="19" fillId="0" borderId="0" xfId="0" applyFont="1" applyBorder="1" applyAlignment="1">
      <alignment horizontal="center"/>
    </xf>
    <xf numFmtId="0" fontId="19" fillId="0" borderId="13" xfId="0" applyFont="1" applyBorder="1" applyAlignment="1">
      <alignment horizontal="center"/>
    </xf>
    <xf numFmtId="9" fontId="12" fillId="0" borderId="32" xfId="67" applyFont="1" applyBorder="1" applyAlignment="1">
      <alignment horizontal="right" vertical="center"/>
    </xf>
    <xf numFmtId="9" fontId="12" fillId="0" borderId="17" xfId="67" applyFont="1" applyBorder="1" applyAlignment="1">
      <alignment horizontal="right" vertical="center"/>
    </xf>
    <xf numFmtId="169" fontId="15" fillId="0" borderId="14" xfId="51" applyFont="1" applyBorder="1" applyAlignment="1">
      <alignment horizontal="center"/>
    </xf>
    <xf numFmtId="0" fontId="16" fillId="33" borderId="32" xfId="0" applyFont="1" applyFill="1" applyBorder="1" applyAlignment="1" applyProtection="1">
      <alignment horizontal="center" vertical="center"/>
      <protection/>
    </xf>
    <xf numFmtId="0" fontId="16" fillId="33" borderId="17" xfId="0" applyFont="1" applyFill="1" applyBorder="1" applyAlignment="1" applyProtection="1">
      <alignment horizontal="center" vertical="center"/>
      <protection/>
    </xf>
    <xf numFmtId="0" fontId="16" fillId="33" borderId="32" xfId="0" applyFont="1" applyFill="1" applyBorder="1" applyAlignment="1" applyProtection="1">
      <alignment horizontal="center"/>
      <protection/>
    </xf>
    <xf numFmtId="0" fontId="16" fillId="33" borderId="17" xfId="0" applyFont="1" applyFill="1" applyBorder="1" applyAlignment="1" applyProtection="1">
      <alignment horizontal="center"/>
      <protection/>
    </xf>
    <xf numFmtId="0" fontId="24" fillId="0" borderId="11" xfId="0" applyFont="1" applyBorder="1" applyAlignment="1">
      <alignment horizontal="center"/>
    </xf>
    <xf numFmtId="0" fontId="24" fillId="0" borderId="0" xfId="0" applyFont="1" applyBorder="1" applyAlignment="1">
      <alignment horizontal="center"/>
    </xf>
    <xf numFmtId="0" fontId="24" fillId="0" borderId="13" xfId="0" applyFont="1" applyBorder="1" applyAlignment="1">
      <alignment horizontal="center"/>
    </xf>
    <xf numFmtId="169" fontId="12" fillId="0" borderId="32" xfId="51" applyFont="1" applyBorder="1" applyAlignment="1">
      <alignment horizontal="center" vertical="center"/>
    </xf>
    <xf numFmtId="169" fontId="12" fillId="0" borderId="17" xfId="51" applyFont="1" applyBorder="1" applyAlignment="1">
      <alignment horizontal="center" vertical="center"/>
    </xf>
    <xf numFmtId="0" fontId="20" fillId="0" borderId="11"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protection/>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13" xfId="0" applyFont="1" applyBorder="1" applyAlignment="1">
      <alignment horizontal="center" vertical="center"/>
    </xf>
    <xf numFmtId="0" fontId="2" fillId="0" borderId="0" xfId="0" applyFont="1" applyAlignment="1">
      <alignment horizont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12"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15" xfId="0" applyFont="1" applyBorder="1" applyAlignment="1">
      <alignment horizontal="center" vertical="center"/>
    </xf>
    <xf numFmtId="0" fontId="15" fillId="0" borderId="44" xfId="0" applyFont="1" applyBorder="1" applyAlignment="1">
      <alignment horizontal="center" vertical="center"/>
    </xf>
    <xf numFmtId="0" fontId="15" fillId="0" borderId="14" xfId="0" applyFont="1" applyBorder="1" applyAlignment="1">
      <alignment horizontal="center" vertical="center"/>
    </xf>
    <xf numFmtId="169" fontId="2" fillId="0" borderId="0" xfId="0" applyNumberFormat="1" applyFont="1" applyAlignment="1">
      <alignment horizontal="center"/>
    </xf>
    <xf numFmtId="0" fontId="23" fillId="0" borderId="11"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3" xfId="0" applyFont="1" applyFill="1" applyBorder="1" applyAlignment="1" applyProtection="1">
      <alignment horizontal="center" vertical="center"/>
      <protection/>
    </xf>
    <xf numFmtId="0" fontId="23" fillId="33" borderId="11"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3" fillId="33" borderId="13" xfId="0" applyFont="1" applyFill="1" applyBorder="1" applyAlignment="1" applyProtection="1">
      <alignment horizontal="center" vertical="center"/>
      <protection/>
    </xf>
    <xf numFmtId="0" fontId="9" fillId="0" borderId="0" xfId="0" applyFont="1" applyAlignment="1">
      <alignment horizontal="center" vertical="top" wrapText="1"/>
    </xf>
    <xf numFmtId="197" fontId="9" fillId="0" borderId="29" xfId="50" applyNumberFormat="1" applyFont="1" applyBorder="1" applyAlignment="1">
      <alignment horizontal="right"/>
    </xf>
    <xf numFmtId="197" fontId="9" fillId="0" borderId="30" xfId="50" applyNumberFormat="1" applyFont="1" applyBorder="1" applyAlignment="1">
      <alignment horizontal="right"/>
    </xf>
    <xf numFmtId="0" fontId="105" fillId="0" borderId="12" xfId="0" applyFont="1" applyBorder="1" applyAlignment="1">
      <alignment horizontal="left" vertical="center"/>
    </xf>
    <xf numFmtId="0" fontId="105" fillId="0" borderId="14" xfId="0" applyFont="1" applyBorder="1" applyAlignment="1">
      <alignment horizontal="left" vertical="center"/>
    </xf>
    <xf numFmtId="0" fontId="105" fillId="0" borderId="15" xfId="0" applyFont="1" applyBorder="1" applyAlignment="1">
      <alignment horizontal="left" vertical="center"/>
    </xf>
    <xf numFmtId="0" fontId="28" fillId="0" borderId="0" xfId="0" applyFont="1" applyAlignment="1">
      <alignment horizontal="left" vertical="top" wrapText="1"/>
    </xf>
    <xf numFmtId="0" fontId="12" fillId="0" borderId="0" xfId="0" applyFont="1" applyAlignment="1">
      <alignment horizontal="left" vertical="top" wrapText="1"/>
    </xf>
    <xf numFmtId="0" fontId="104" fillId="0" borderId="32" xfId="0" applyFont="1" applyBorder="1" applyAlignment="1">
      <alignment horizontal="center" vertical="center"/>
    </xf>
    <xf numFmtId="0" fontId="104" fillId="0" borderId="16" xfId="0" applyFont="1" applyBorder="1" applyAlignment="1">
      <alignment horizontal="center" vertical="center"/>
    </xf>
    <xf numFmtId="0" fontId="104" fillId="0" borderId="17" xfId="0" applyFont="1" applyBorder="1" applyAlignment="1">
      <alignment horizontal="center" vertical="center"/>
    </xf>
    <xf numFmtId="0" fontId="106" fillId="0" borderId="10" xfId="0" applyFont="1" applyBorder="1" applyAlignment="1">
      <alignment horizontal="center" vertical="center" wrapText="1"/>
    </xf>
    <xf numFmtId="3" fontId="105" fillId="0" borderId="11" xfId="0" applyNumberFormat="1" applyFont="1" applyFill="1" applyBorder="1" applyAlignment="1">
      <alignment horizontal="right" vertical="center"/>
    </xf>
    <xf numFmtId="3" fontId="105" fillId="0" borderId="13" xfId="0" applyNumberFormat="1" applyFont="1" applyFill="1" applyBorder="1" applyAlignment="1">
      <alignment horizontal="right" vertical="center"/>
    </xf>
    <xf numFmtId="0" fontId="105" fillId="0" borderId="11" xfId="0" applyFont="1" applyBorder="1" applyAlignment="1">
      <alignment horizontal="left" vertical="center"/>
    </xf>
    <xf numFmtId="0" fontId="105" fillId="0" borderId="13" xfId="0" applyFont="1" applyBorder="1" applyAlignment="1">
      <alignment horizontal="left" vertical="center"/>
    </xf>
    <xf numFmtId="0" fontId="24" fillId="0" borderId="0" xfId="0" applyFont="1" applyAlignment="1">
      <alignment horizontal="center" vertical="center"/>
    </xf>
    <xf numFmtId="0" fontId="24" fillId="0" borderId="0" xfId="0" applyFont="1" applyAlignment="1">
      <alignment horizontal="left" vertical="center"/>
    </xf>
    <xf numFmtId="0" fontId="12" fillId="0" borderId="32" xfId="0" applyFont="1" applyFill="1" applyBorder="1" applyAlignment="1">
      <alignment horizontal="center" vertical="center"/>
    </xf>
    <xf numFmtId="0" fontId="12" fillId="0" borderId="17" xfId="0" applyFont="1" applyFill="1" applyBorder="1" applyAlignment="1">
      <alignment horizontal="center" vertical="center"/>
    </xf>
    <xf numFmtId="0" fontId="28" fillId="0" borderId="0" xfId="0" applyFont="1" applyAlignment="1">
      <alignment horizontal="left" vertical="center" wrapText="1"/>
    </xf>
    <xf numFmtId="0" fontId="105" fillId="0" borderId="0" xfId="0" applyFont="1" applyBorder="1" applyAlignment="1">
      <alignment horizontal="left" vertical="center"/>
    </xf>
    <xf numFmtId="0" fontId="105" fillId="0" borderId="23" xfId="0" applyFont="1" applyBorder="1" applyAlignment="1">
      <alignment horizontal="left" vertical="center"/>
    </xf>
    <xf numFmtId="0" fontId="105" fillId="0" borderId="19" xfId="0" applyFont="1" applyBorder="1" applyAlignment="1">
      <alignment horizontal="left" vertical="center"/>
    </xf>
    <xf numFmtId="0" fontId="104" fillId="0" borderId="10" xfId="0" applyFont="1" applyBorder="1" applyAlignment="1">
      <alignment horizontal="center" vertical="center"/>
    </xf>
    <xf numFmtId="0" fontId="25" fillId="0" borderId="0" xfId="0" applyFont="1" applyAlignment="1">
      <alignment horizontal="center" vertical="center"/>
    </xf>
    <xf numFmtId="0" fontId="104" fillId="0" borderId="32" xfId="0" applyFont="1" applyBorder="1" applyAlignment="1">
      <alignment horizontal="center" vertical="center" wrapText="1"/>
    </xf>
    <xf numFmtId="0" fontId="104" fillId="0" borderId="17" xfId="0" applyFont="1" applyBorder="1" applyAlignment="1">
      <alignment horizontal="center" vertical="center" wrapText="1"/>
    </xf>
    <xf numFmtId="0" fontId="30" fillId="0" borderId="18" xfId="0" applyFont="1" applyBorder="1" applyAlignment="1">
      <alignment horizontal="left" vertical="center" wrapText="1"/>
    </xf>
    <xf numFmtId="0" fontId="105" fillId="0" borderId="18" xfId="0" applyFont="1" applyBorder="1" applyAlignment="1">
      <alignment horizontal="left" vertical="center"/>
    </xf>
    <xf numFmtId="3" fontId="105" fillId="0" borderId="11" xfId="0" applyNumberFormat="1" applyFont="1" applyBorder="1" applyAlignment="1">
      <alignment horizontal="right" vertical="center"/>
    </xf>
    <xf numFmtId="3" fontId="105" fillId="0" borderId="13" xfId="0" applyNumberFormat="1" applyFont="1" applyBorder="1" applyAlignment="1">
      <alignment horizontal="right" vertical="center"/>
    </xf>
    <xf numFmtId="0" fontId="105" fillId="0" borderId="11" xfId="0" applyFont="1" applyBorder="1" applyAlignment="1">
      <alignment horizontal="left" vertical="center" wrapText="1"/>
    </xf>
    <xf numFmtId="0" fontId="105" fillId="0" borderId="13" xfId="0" applyFont="1" applyBorder="1" applyAlignment="1">
      <alignment horizontal="left" vertical="center" wrapText="1"/>
    </xf>
    <xf numFmtId="0" fontId="104" fillId="0" borderId="16" xfId="0" applyFont="1" applyBorder="1" applyAlignment="1">
      <alignment horizontal="center" vertical="center" wrapText="1"/>
    </xf>
    <xf numFmtId="0" fontId="104" fillId="0" borderId="23"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0" fontId="104" fillId="0" borderId="12" xfId="0" applyFont="1" applyBorder="1" applyAlignment="1">
      <alignment horizontal="center" vertical="center"/>
    </xf>
    <xf numFmtId="0" fontId="104" fillId="0" borderId="14" xfId="0" applyFont="1" applyBorder="1" applyAlignment="1">
      <alignment horizontal="center" vertical="center"/>
    </xf>
    <xf numFmtId="0" fontId="104" fillId="0" borderId="15" xfId="0" applyFont="1" applyBorder="1" applyAlignment="1">
      <alignment horizontal="center" vertical="center"/>
    </xf>
    <xf numFmtId="0" fontId="106" fillId="0" borderId="10" xfId="0" applyFont="1" applyBorder="1" applyAlignment="1">
      <alignment horizontal="center" vertical="center"/>
    </xf>
    <xf numFmtId="3" fontId="104" fillId="0" borderId="32" xfId="0" applyNumberFormat="1" applyFont="1" applyBorder="1" applyAlignment="1">
      <alignment horizontal="right" vertical="center"/>
    </xf>
    <xf numFmtId="3" fontId="104" fillId="0" borderId="17" xfId="0" applyNumberFormat="1" applyFont="1" applyBorder="1" applyAlignment="1">
      <alignment horizontal="right" vertical="center"/>
    </xf>
    <xf numFmtId="3" fontId="105" fillId="0" borderId="12" xfId="0" applyNumberFormat="1" applyFont="1" applyBorder="1" applyAlignment="1">
      <alignment horizontal="right" vertical="center"/>
    </xf>
    <xf numFmtId="3" fontId="105" fillId="0" borderId="15" xfId="0" applyNumberFormat="1" applyFont="1" applyBorder="1" applyAlignment="1">
      <alignment horizontal="right" vertical="center"/>
    </xf>
    <xf numFmtId="49" fontId="9" fillId="0" borderId="11" xfId="0" applyNumberFormat="1" applyFont="1" applyBorder="1" applyAlignment="1">
      <alignment horizontal="left" vertical="center" wrapText="1"/>
    </xf>
    <xf numFmtId="49" fontId="9" fillId="0" borderId="29" xfId="0" applyNumberFormat="1" applyFont="1" applyBorder="1" applyAlignment="1">
      <alignment horizontal="left" vertical="center" wrapText="1"/>
    </xf>
    <xf numFmtId="49" fontId="9" fillId="0" borderId="30" xfId="0" applyNumberFormat="1" applyFont="1" applyBorder="1" applyAlignment="1">
      <alignment horizontal="left" vertical="center" wrapText="1"/>
    </xf>
    <xf numFmtId="0" fontId="15" fillId="0" borderId="23"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3" fontId="105" fillId="0" borderId="0" xfId="0" applyNumberFormat="1" applyFont="1" applyBorder="1" applyAlignment="1">
      <alignment horizontal="right" vertical="center"/>
    </xf>
    <xf numFmtId="3" fontId="105" fillId="0" borderId="23" xfId="0" applyNumberFormat="1" applyFont="1" applyBorder="1" applyAlignment="1">
      <alignment horizontal="right" vertical="center"/>
    </xf>
    <xf numFmtId="3" fontId="105" fillId="0" borderId="19" xfId="0" applyNumberFormat="1" applyFont="1" applyBorder="1" applyAlignment="1">
      <alignment horizontal="right" vertical="center"/>
    </xf>
    <xf numFmtId="0" fontId="88" fillId="0" borderId="32" xfId="64" applyFont="1" applyBorder="1" applyAlignment="1">
      <alignment horizontal="center" vertical="center" wrapText="1"/>
      <protection/>
    </xf>
    <xf numFmtId="0" fontId="88" fillId="0" borderId="17" xfId="64" applyFont="1" applyBorder="1" applyAlignment="1">
      <alignment horizontal="center" vertical="center" wrapText="1"/>
      <protection/>
    </xf>
    <xf numFmtId="0" fontId="110" fillId="0" borderId="32" xfId="0" applyFont="1" applyBorder="1" applyAlignment="1">
      <alignment horizontal="center"/>
    </xf>
    <xf numFmtId="0" fontId="110" fillId="0" borderId="16" xfId="0" applyFont="1" applyBorder="1" applyAlignment="1">
      <alignment horizontal="center"/>
    </xf>
    <xf numFmtId="0" fontId="111" fillId="0" borderId="29" xfId="0" applyFont="1" applyBorder="1" applyAlignment="1">
      <alignment horizontal="center" vertical="center" wrapText="1"/>
    </xf>
    <xf numFmtId="0" fontId="111" fillId="0" borderId="30" xfId="0" applyFont="1" applyBorder="1" applyAlignment="1">
      <alignment horizontal="center" vertical="center" wrapText="1"/>
    </xf>
    <xf numFmtId="0" fontId="111" fillId="0" borderId="31" xfId="0" applyFont="1" applyBorder="1" applyAlignment="1">
      <alignment horizontal="center"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 Built-in Normal" xfId="46"/>
    <cellStyle name="Hyperlink" xfId="47"/>
    <cellStyle name="Followed Hyperlink" xfId="48"/>
    <cellStyle name="Incorrecto" xfId="49"/>
    <cellStyle name="Comma" xfId="50"/>
    <cellStyle name="Comma [0]" xfId="51"/>
    <cellStyle name="Millares [0] 2" xfId="52"/>
    <cellStyle name="Millares [0] 2 2" xfId="53"/>
    <cellStyle name="Millares [0] 2 2 2" xfId="54"/>
    <cellStyle name="Millares [0] 3" xfId="55"/>
    <cellStyle name="Millares 2" xfId="56"/>
    <cellStyle name="Millares 2 2" xfId="57"/>
    <cellStyle name="Millares 3" xfId="58"/>
    <cellStyle name="Millares 4" xfId="59"/>
    <cellStyle name="Millares 5" xfId="60"/>
    <cellStyle name="Currency" xfId="61"/>
    <cellStyle name="Currency [0]" xfId="62"/>
    <cellStyle name="Neutral" xfId="63"/>
    <cellStyle name="Normal 2" xfId="64"/>
    <cellStyle name="Normal 2 2" xfId="65"/>
    <cellStyle name="Notas" xfId="66"/>
    <cellStyle name="Percent" xfId="67"/>
    <cellStyle name="Porcentaje 2"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485775</xdr:colOff>
      <xdr:row>24</xdr:row>
      <xdr:rowOff>180975</xdr:rowOff>
    </xdr:from>
    <xdr:to>
      <xdr:col>3</xdr:col>
      <xdr:colOff>638175</xdr:colOff>
      <xdr:row>31</xdr:row>
      <xdr:rowOff>66675</xdr:rowOff>
    </xdr:to>
    <xdr:pic>
      <xdr:nvPicPr>
        <xdr:cNvPr id="1" name="Picture 325" descr="Línea de firma de Microsoft Office..."/>
        <xdr:cNvPicPr preferRelativeResize="1">
          <a:picLocks noChangeAspect="1"/>
        </xdr:cNvPicPr>
      </xdr:nvPicPr>
      <xdr:blipFill>
        <a:blip r:embed="rId1"/>
        <a:stretch>
          <a:fillRect/>
        </a:stretch>
      </xdr:blipFill>
      <xdr:spPr>
        <a:xfrm>
          <a:off x="485775" y="5143500"/>
          <a:ext cx="2438400" cy="1219200"/>
        </a:xfrm>
        <a:prstGeom prst="rect">
          <a:avLst/>
        </a:prstGeom>
        <a:noFill/>
        <a:ln w="9525" cmpd="sng">
          <a:noFill/>
        </a:ln>
      </xdr:spPr>
    </xdr:pic>
    <xdr:clientData/>
  </xdr:twoCellAnchor>
  <xdr:twoCellAnchor editAs="oneCell">
    <xdr:from>
      <xdr:col>5</xdr:col>
      <xdr:colOff>19050</xdr:colOff>
      <xdr:row>24</xdr:row>
      <xdr:rowOff>133350</xdr:rowOff>
    </xdr:from>
    <xdr:to>
      <xdr:col>8</xdr:col>
      <xdr:colOff>171450</xdr:colOff>
      <xdr:row>31</xdr:row>
      <xdr:rowOff>19050</xdr:rowOff>
    </xdr:to>
    <xdr:pic>
      <xdr:nvPicPr>
        <xdr:cNvPr id="2" name="Picture 326" descr="Línea de firma de Microsoft Office..."/>
        <xdr:cNvPicPr preferRelativeResize="1">
          <a:picLocks noChangeAspect="1"/>
        </xdr:cNvPicPr>
      </xdr:nvPicPr>
      <xdr:blipFill>
        <a:blip r:embed="rId2"/>
        <a:stretch>
          <a:fillRect/>
        </a:stretch>
      </xdr:blipFill>
      <xdr:spPr>
        <a:xfrm>
          <a:off x="5286375" y="5095875"/>
          <a:ext cx="2438400" cy="1219200"/>
        </a:xfrm>
        <a:prstGeom prst="rect">
          <a:avLst/>
        </a:prstGeom>
        <a:noFill/>
        <a:ln w="9525" cmpd="sng">
          <a:noFill/>
        </a:ln>
      </xdr:spPr>
    </xdr:pic>
    <xdr:clientData/>
  </xdr:twoCellAnchor>
  <xdr:twoCellAnchor editAs="oneCell">
    <xdr:from>
      <xdr:col>0</xdr:col>
      <xdr:colOff>0</xdr:colOff>
      <xdr:row>0</xdr:row>
      <xdr:rowOff>0</xdr:rowOff>
    </xdr:from>
    <xdr:to>
      <xdr:col>3</xdr:col>
      <xdr:colOff>647700</xdr:colOff>
      <xdr:row>4</xdr:row>
      <xdr:rowOff>47625</xdr:rowOff>
    </xdr:to>
    <xdr:pic>
      <xdr:nvPicPr>
        <xdr:cNvPr id="3" name="Imagen 2"/>
        <xdr:cNvPicPr preferRelativeResize="1">
          <a:picLocks noChangeAspect="1"/>
        </xdr:cNvPicPr>
      </xdr:nvPicPr>
      <xdr:blipFill>
        <a:blip r:embed="rId3"/>
        <a:srcRect l="13479" t="29891" r="15563" b="33544"/>
        <a:stretch>
          <a:fillRect/>
        </a:stretch>
      </xdr:blipFill>
      <xdr:spPr>
        <a:xfrm>
          <a:off x="0" y="0"/>
          <a:ext cx="29337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33"/>
  <sheetViews>
    <sheetView showGridLines="0" tabSelected="1" zoomScalePageLayoutView="0" workbookViewId="0" topLeftCell="A1">
      <selection activeCell="E33" sqref="E33"/>
    </sheetView>
  </sheetViews>
  <sheetFormatPr defaultColWidth="11.421875" defaultRowHeight="12.75"/>
  <cols>
    <col min="5" max="5" width="33.28125" style="0" bestFit="1" customWidth="1"/>
    <col min="9" max="9" width="8.57421875" style="0" customWidth="1"/>
    <col min="10" max="10" width="19.421875" style="0" bestFit="1" customWidth="1"/>
    <col min="12" max="12" width="16.57421875" style="0" customWidth="1"/>
    <col min="13" max="13" width="17.8515625" style="0" hidden="1" customWidth="1"/>
    <col min="14" max="14" width="18.00390625" style="0" hidden="1" customWidth="1"/>
    <col min="15" max="15" width="2.140625" style="0" customWidth="1"/>
  </cols>
  <sheetData>
    <row r="1" spans="1:14" ht="15">
      <c r="A1" s="25"/>
      <c r="B1" s="25"/>
      <c r="C1" s="25"/>
      <c r="D1" s="25"/>
      <c r="E1" s="25"/>
      <c r="F1" s="25"/>
      <c r="G1" s="25"/>
      <c r="H1" s="25"/>
      <c r="I1" s="25"/>
      <c r="J1" s="25"/>
      <c r="K1" s="25"/>
      <c r="N1" s="32">
        <v>43830</v>
      </c>
    </row>
    <row r="2" spans="1:14" ht="15" customHeight="1">
      <c r="A2" s="30"/>
      <c r="B2" s="30"/>
      <c r="C2" s="30"/>
      <c r="D2" s="25"/>
      <c r="E2" s="25"/>
      <c r="F2" s="25"/>
      <c r="G2" s="25"/>
      <c r="H2" s="25"/>
      <c r="I2" s="26"/>
      <c r="J2" s="27"/>
      <c r="K2" s="26"/>
      <c r="M2" s="33" t="s">
        <v>180</v>
      </c>
      <c r="N2" s="34">
        <f>+N1</f>
        <v>43830</v>
      </c>
    </row>
    <row r="3" spans="1:11" ht="12.75" customHeight="1">
      <c r="A3" s="30"/>
      <c r="B3" s="30"/>
      <c r="C3" s="30"/>
      <c r="D3" s="25"/>
      <c r="E3" s="25"/>
      <c r="F3" s="25"/>
      <c r="G3" s="25"/>
      <c r="H3" s="25"/>
      <c r="I3" s="26"/>
      <c r="J3" s="31"/>
      <c r="K3" s="26"/>
    </row>
    <row r="4" spans="1:11" ht="12.75" customHeight="1">
      <c r="A4" s="30"/>
      <c r="B4" s="30"/>
      <c r="C4" s="30"/>
      <c r="D4" s="25"/>
      <c r="E4" s="25"/>
      <c r="F4" s="25"/>
      <c r="G4" s="25"/>
      <c r="H4" s="25"/>
      <c r="I4" s="26"/>
      <c r="J4" s="31"/>
      <c r="K4" s="26"/>
    </row>
    <row r="5" spans="1:11" ht="23.25">
      <c r="A5" s="30"/>
      <c r="B5" s="30"/>
      <c r="C5" s="30"/>
      <c r="D5" s="25"/>
      <c r="E5" s="25"/>
      <c r="F5" s="25"/>
      <c r="G5" s="25"/>
      <c r="H5" s="25"/>
      <c r="I5" s="26"/>
      <c r="J5" s="28"/>
      <c r="K5" s="26"/>
    </row>
    <row r="6" spans="1:11" ht="12.75">
      <c r="A6" s="25"/>
      <c r="B6" s="25"/>
      <c r="C6" s="25"/>
      <c r="D6" s="25"/>
      <c r="E6" s="25"/>
      <c r="F6" s="25"/>
      <c r="G6" s="25"/>
      <c r="H6" s="25"/>
      <c r="I6" s="25"/>
      <c r="J6" s="25"/>
      <c r="K6" s="25"/>
    </row>
    <row r="7" spans="1:15" ht="34.5">
      <c r="A7" s="76"/>
      <c r="B7" s="76"/>
      <c r="C7" s="76"/>
      <c r="D7" s="76"/>
      <c r="E7" s="77" t="s">
        <v>170</v>
      </c>
      <c r="F7" s="76"/>
      <c r="G7" s="76"/>
      <c r="H7" s="76"/>
      <c r="I7" s="76"/>
      <c r="J7" s="76"/>
      <c r="K7" s="76"/>
      <c r="L7" s="78"/>
      <c r="M7" s="78"/>
      <c r="N7" s="78"/>
      <c r="O7" s="78"/>
    </row>
    <row r="8" spans="1:15" ht="23.25">
      <c r="A8" s="76"/>
      <c r="B8" s="76"/>
      <c r="C8" s="79"/>
      <c r="D8" s="79"/>
      <c r="E8" s="80" t="s">
        <v>171</v>
      </c>
      <c r="F8" s="79"/>
      <c r="G8" s="79"/>
      <c r="H8" s="79"/>
      <c r="I8" s="81"/>
      <c r="J8" s="81"/>
      <c r="K8" s="76"/>
      <c r="L8" s="78"/>
      <c r="M8" s="78"/>
      <c r="N8" s="78"/>
      <c r="O8" s="78"/>
    </row>
    <row r="9" spans="1:15" ht="23.25">
      <c r="A9" s="76"/>
      <c r="B9" s="76"/>
      <c r="C9" s="82"/>
      <c r="D9" s="82"/>
      <c r="E9" s="83">
        <v>44377</v>
      </c>
      <c r="F9" s="82"/>
      <c r="G9" s="82"/>
      <c r="H9" s="82"/>
      <c r="I9" s="81"/>
      <c r="J9" s="81"/>
      <c r="K9" s="76"/>
      <c r="L9" s="78"/>
      <c r="M9" s="78"/>
      <c r="N9" s="78"/>
      <c r="O9" s="78"/>
    </row>
    <row r="10" spans="1:15" ht="14.25">
      <c r="A10" s="76"/>
      <c r="B10" s="76"/>
      <c r="C10" s="84"/>
      <c r="D10" s="84"/>
      <c r="E10" s="84"/>
      <c r="F10" s="84"/>
      <c r="G10" s="84"/>
      <c r="H10" s="84"/>
      <c r="I10" s="81"/>
      <c r="J10" s="81"/>
      <c r="K10" s="76"/>
      <c r="L10" s="78"/>
      <c r="M10" s="78"/>
      <c r="N10" s="78"/>
      <c r="O10" s="78"/>
    </row>
    <row r="11" spans="1:15" ht="14.25">
      <c r="A11" s="85"/>
      <c r="B11" s="85"/>
      <c r="C11" s="86"/>
      <c r="D11" s="86"/>
      <c r="E11" s="86"/>
      <c r="F11" s="86"/>
      <c r="G11" s="86"/>
      <c r="H11" s="86"/>
      <c r="I11" s="87"/>
      <c r="J11" s="87"/>
      <c r="K11" s="85"/>
      <c r="L11" s="78"/>
      <c r="M11" s="78"/>
      <c r="N11" s="78"/>
      <c r="O11" s="78"/>
    </row>
    <row r="12" spans="1:15" ht="23.25">
      <c r="A12" s="78"/>
      <c r="B12" s="78"/>
      <c r="C12" s="78"/>
      <c r="D12" s="78"/>
      <c r="E12" s="88" t="s">
        <v>169</v>
      </c>
      <c r="F12" s="78"/>
      <c r="G12" s="78"/>
      <c r="H12" s="78"/>
      <c r="I12" s="78"/>
      <c r="J12" s="78"/>
      <c r="K12" s="78"/>
      <c r="L12" s="78"/>
      <c r="M12" s="78"/>
      <c r="N12" s="78"/>
      <c r="O12" s="78"/>
    </row>
    <row r="13" spans="1:15" ht="14.25">
      <c r="A13" s="78"/>
      <c r="B13" s="78"/>
      <c r="C13" s="89" t="s">
        <v>181</v>
      </c>
      <c r="D13" s="90"/>
      <c r="E13" s="91"/>
      <c r="F13" s="91"/>
      <c r="G13" s="91"/>
      <c r="H13" s="92">
        <v>1</v>
      </c>
      <c r="I13" s="91"/>
      <c r="J13" s="91"/>
      <c r="K13" s="78"/>
      <c r="L13" s="78"/>
      <c r="M13" s="78"/>
      <c r="N13" s="78"/>
      <c r="O13" s="78"/>
    </row>
    <row r="14" spans="1:15" ht="14.25">
      <c r="A14" s="78"/>
      <c r="B14" s="78"/>
      <c r="C14" s="93" t="s">
        <v>167</v>
      </c>
      <c r="D14" s="94"/>
      <c r="E14" s="78"/>
      <c r="F14" s="78"/>
      <c r="G14" s="78"/>
      <c r="H14" s="95">
        <v>2</v>
      </c>
      <c r="I14" s="78"/>
      <c r="J14" s="91"/>
      <c r="K14" s="78"/>
      <c r="L14" s="78"/>
      <c r="M14" s="78"/>
      <c r="N14" s="78"/>
      <c r="O14" s="78"/>
    </row>
    <row r="15" spans="1:15" ht="14.25">
      <c r="A15" s="78"/>
      <c r="B15" s="78"/>
      <c r="C15" s="95" t="s">
        <v>168</v>
      </c>
      <c r="D15" s="94"/>
      <c r="E15" s="78"/>
      <c r="F15" s="78"/>
      <c r="G15" s="78"/>
      <c r="H15" s="95">
        <v>3</v>
      </c>
      <c r="I15" s="78"/>
      <c r="J15" s="91"/>
      <c r="K15" s="78"/>
      <c r="L15" s="78"/>
      <c r="M15" s="78"/>
      <c r="N15" s="78"/>
      <c r="O15" s="78"/>
    </row>
    <row r="16" spans="1:15" ht="14.25">
      <c r="A16" s="78"/>
      <c r="B16" s="78"/>
      <c r="C16" s="95" t="s">
        <v>397</v>
      </c>
      <c r="D16" s="94"/>
      <c r="E16" s="78"/>
      <c r="F16" s="78"/>
      <c r="G16" s="78"/>
      <c r="H16" s="95">
        <v>4</v>
      </c>
      <c r="I16" s="78"/>
      <c r="J16" s="91"/>
      <c r="K16" s="78"/>
      <c r="L16" s="78"/>
      <c r="M16" s="78"/>
      <c r="N16" s="78"/>
      <c r="O16" s="78"/>
    </row>
    <row r="17" spans="1:15" ht="14.25">
      <c r="A17" s="78"/>
      <c r="B17" s="78"/>
      <c r="C17" s="95" t="s">
        <v>164</v>
      </c>
      <c r="D17" s="94"/>
      <c r="E17" s="78"/>
      <c r="F17" s="78"/>
      <c r="G17" s="78"/>
      <c r="H17" s="95">
        <v>5</v>
      </c>
      <c r="I17" s="78"/>
      <c r="J17" s="91"/>
      <c r="K17" s="78"/>
      <c r="L17" s="78"/>
      <c r="M17" s="78"/>
      <c r="N17" s="78"/>
      <c r="O17" s="78"/>
    </row>
    <row r="18" spans="1:15" ht="14.25">
      <c r="A18" s="78"/>
      <c r="B18" s="78"/>
      <c r="C18" s="95" t="s">
        <v>165</v>
      </c>
      <c r="D18" s="94"/>
      <c r="E18" s="78"/>
      <c r="F18" s="78"/>
      <c r="G18" s="78"/>
      <c r="H18" s="95">
        <v>6</v>
      </c>
      <c r="I18" s="78"/>
      <c r="J18" s="91"/>
      <c r="K18" s="78"/>
      <c r="L18" s="78"/>
      <c r="M18" s="78"/>
      <c r="N18" s="78"/>
      <c r="O18" s="78"/>
    </row>
    <row r="19" spans="1:15" ht="14.25">
      <c r="A19" s="78"/>
      <c r="B19" s="78"/>
      <c r="C19" s="95" t="s">
        <v>105</v>
      </c>
      <c r="D19" s="94"/>
      <c r="E19" s="78"/>
      <c r="F19" s="78"/>
      <c r="G19" s="78"/>
      <c r="H19" s="95">
        <v>7</v>
      </c>
      <c r="I19" s="78"/>
      <c r="J19" s="91"/>
      <c r="K19" s="78"/>
      <c r="L19" s="78"/>
      <c r="M19" s="78"/>
      <c r="N19" s="78"/>
      <c r="O19" s="78"/>
    </row>
    <row r="20" spans="1:15" ht="14.25">
      <c r="A20" s="78"/>
      <c r="B20" s="78"/>
      <c r="C20" s="95" t="s">
        <v>166</v>
      </c>
      <c r="D20" s="94"/>
      <c r="E20" s="78"/>
      <c r="F20" s="78"/>
      <c r="G20" s="78"/>
      <c r="H20" s="95">
        <v>8</v>
      </c>
      <c r="I20" s="78"/>
      <c r="J20" s="91"/>
      <c r="K20" s="78"/>
      <c r="L20" s="78"/>
      <c r="M20" s="78"/>
      <c r="N20" s="78"/>
      <c r="O20" s="78"/>
    </row>
    <row r="21" spans="1:15" ht="14.25">
      <c r="A21" s="78"/>
      <c r="B21" s="78"/>
      <c r="C21" s="95" t="s">
        <v>395</v>
      </c>
      <c r="D21" s="94"/>
      <c r="E21" s="78"/>
      <c r="F21" s="78"/>
      <c r="G21" s="78"/>
      <c r="H21" s="95">
        <v>9</v>
      </c>
      <c r="I21" s="78"/>
      <c r="J21" s="91"/>
      <c r="K21" s="78"/>
      <c r="L21" s="78"/>
      <c r="M21" s="78"/>
      <c r="N21" s="78"/>
      <c r="O21" s="78"/>
    </row>
    <row r="22" spans="1:15" ht="12.75">
      <c r="A22" s="78"/>
      <c r="B22" s="78"/>
      <c r="C22" s="95"/>
      <c r="D22" s="78"/>
      <c r="E22" s="78"/>
      <c r="F22" s="78"/>
      <c r="G22" s="78"/>
      <c r="H22" s="95"/>
      <c r="I22" s="78"/>
      <c r="J22" s="91"/>
      <c r="K22" s="78"/>
      <c r="L22" s="78"/>
      <c r="M22" s="78"/>
      <c r="N22" s="78"/>
      <c r="O22" s="78"/>
    </row>
    <row r="23" spans="1:15" ht="12.75">
      <c r="A23" s="78"/>
      <c r="B23" s="78"/>
      <c r="C23" s="96"/>
      <c r="D23" s="78"/>
      <c r="E23" s="78"/>
      <c r="F23" s="78"/>
      <c r="G23" s="78"/>
      <c r="H23" s="78"/>
      <c r="I23" s="78"/>
      <c r="J23" s="91"/>
      <c r="K23" s="78"/>
      <c r="L23" s="78"/>
      <c r="M23" s="78"/>
      <c r="N23" s="78"/>
      <c r="O23" s="78"/>
    </row>
    <row r="24" spans="1:15" ht="12.75">
      <c r="A24" s="78"/>
      <c r="B24" s="78"/>
      <c r="C24" s="78"/>
      <c r="D24" s="78"/>
      <c r="E24" s="78"/>
      <c r="F24" s="78"/>
      <c r="G24" s="78"/>
      <c r="H24" s="78"/>
      <c r="I24" s="78"/>
      <c r="J24" s="78"/>
      <c r="K24" s="78"/>
      <c r="L24" s="78"/>
      <c r="M24" s="78"/>
      <c r="N24" s="78"/>
      <c r="O24" s="78"/>
    </row>
    <row r="25" spans="1:15" ht="15">
      <c r="A25" s="78"/>
      <c r="B25" s="78"/>
      <c r="C25" s="78"/>
      <c r="D25" s="78"/>
      <c r="E25" s="78"/>
      <c r="F25" s="78"/>
      <c r="G25" s="78"/>
      <c r="H25" s="78"/>
      <c r="I25" s="78"/>
      <c r="J25" s="78"/>
      <c r="K25" s="78"/>
      <c r="L25" s="78"/>
      <c r="M25" s="78"/>
      <c r="N25" s="78"/>
      <c r="O25" s="78"/>
    </row>
    <row r="26" spans="1:15" ht="15">
      <c r="A26" s="78"/>
      <c r="B26" s="78"/>
      <c r="C26" s="78"/>
      <c r="D26" s="78"/>
      <c r="E26" s="78"/>
      <c r="F26" s="78"/>
      <c r="G26" s="78"/>
      <c r="H26" s="78"/>
      <c r="I26" s="78"/>
      <c r="J26" s="78"/>
      <c r="K26" s="78"/>
      <c r="L26" s="78"/>
      <c r="M26" s="78"/>
      <c r="N26" s="78"/>
      <c r="O26" s="78"/>
    </row>
    <row r="27" spans="1:15" ht="15">
      <c r="A27" s="78"/>
      <c r="B27" s="78"/>
      <c r="C27" s="78"/>
      <c r="D27" s="78"/>
      <c r="E27" s="78"/>
      <c r="F27" s="78"/>
      <c r="G27" s="78"/>
      <c r="H27" s="78"/>
      <c r="I27" s="78"/>
      <c r="J27" s="78"/>
      <c r="K27" s="78"/>
      <c r="L27" s="78"/>
      <c r="M27" s="78"/>
      <c r="N27" s="78"/>
      <c r="O27" s="78"/>
    </row>
    <row r="28" spans="1:15" ht="15">
      <c r="A28" s="78"/>
      <c r="B28" s="78"/>
      <c r="C28" s="78"/>
      <c r="D28" s="78"/>
      <c r="E28" s="78"/>
      <c r="F28" s="78"/>
      <c r="G28" s="78"/>
      <c r="H28" s="78"/>
      <c r="I28" s="78"/>
      <c r="J28" s="78"/>
      <c r="K28" s="78"/>
      <c r="L28" s="78"/>
      <c r="M28" s="78"/>
      <c r="N28" s="78"/>
      <c r="O28" s="78"/>
    </row>
    <row r="29" spans="1:15" ht="15">
      <c r="A29" s="78"/>
      <c r="B29" s="78"/>
      <c r="C29" s="78"/>
      <c r="D29" s="78"/>
      <c r="E29" s="78"/>
      <c r="F29" s="78"/>
      <c r="G29" s="78"/>
      <c r="H29" s="78"/>
      <c r="I29" s="78"/>
      <c r="J29" s="78"/>
      <c r="K29" s="78"/>
      <c r="L29" s="78"/>
      <c r="M29" s="78"/>
      <c r="N29" s="78"/>
      <c r="O29" s="78"/>
    </row>
    <row r="30" spans="1:15" ht="15">
      <c r="A30" s="78"/>
      <c r="B30" s="78"/>
      <c r="C30" s="78"/>
      <c r="D30" s="78"/>
      <c r="E30" s="78"/>
      <c r="F30" s="78"/>
      <c r="G30" s="78"/>
      <c r="H30" s="78"/>
      <c r="I30" s="78"/>
      <c r="J30" s="78"/>
      <c r="K30" s="78"/>
      <c r="L30" s="78"/>
      <c r="M30" s="78"/>
      <c r="N30" s="78"/>
      <c r="O30" s="78"/>
    </row>
    <row r="31" spans="1:15" ht="15">
      <c r="A31" s="78"/>
      <c r="B31" s="78"/>
      <c r="C31" s="78"/>
      <c r="D31" s="78"/>
      <c r="E31" s="78"/>
      <c r="F31" s="78"/>
      <c r="G31" s="78"/>
      <c r="H31" s="78"/>
      <c r="I31" s="78"/>
      <c r="J31" s="78"/>
      <c r="K31" s="78"/>
      <c r="L31" s="78"/>
      <c r="M31" s="78"/>
      <c r="N31" s="78"/>
      <c r="O31" s="78"/>
    </row>
    <row r="32" spans="1:15" ht="15">
      <c r="A32" s="78"/>
      <c r="B32" s="78"/>
      <c r="C32" s="78"/>
      <c r="D32" s="78"/>
      <c r="E32" s="78"/>
      <c r="F32" s="78"/>
      <c r="G32" s="78"/>
      <c r="H32" s="78"/>
      <c r="I32" s="78"/>
      <c r="J32" s="78"/>
      <c r="K32" s="78"/>
      <c r="L32" s="78"/>
      <c r="M32" s="78"/>
      <c r="N32" s="78"/>
      <c r="O32" s="78"/>
    </row>
    <row r="33" spans="1:15" ht="12.75">
      <c r="A33" s="78"/>
      <c r="B33" s="78"/>
      <c r="C33" s="78"/>
      <c r="D33" s="78"/>
      <c r="E33" s="78"/>
      <c r="F33" s="78"/>
      <c r="G33" s="78"/>
      <c r="H33" s="78"/>
      <c r="I33" s="78"/>
      <c r="J33" s="78"/>
      <c r="K33" s="78"/>
      <c r="L33" s="78"/>
      <c r="M33" s="78"/>
      <c r="N33" s="78"/>
      <c r="O33" s="78"/>
    </row>
  </sheetData>
  <sheetProtection/>
  <hyperlinks>
    <hyperlink ref="C13" location="'1'!A1" display="BALANCE GENERAL"/>
    <hyperlink ref="C15" location="'3'!A1" display="ESTADO DE RESULTADOS"/>
    <hyperlink ref="C16" location="'4'!A1" display="CALCULO FLUJO"/>
    <hyperlink ref="C17" location="'5'!A1" display="ANEXOS"/>
    <hyperlink ref="C18" location="'6'!A1" display="FLUJOS DE CAJA"/>
    <hyperlink ref="C19" location="'7'!A1" display="ESTADO DE VARIACION DEL PATRIMONIO NETO"/>
    <hyperlink ref="C20" location="'8'!A1" display="NOTAS A LOS ESTADOS FINANCIEROS"/>
    <hyperlink ref="C21" location="'9'!A1" display="CUADRO DE INVERSIONES"/>
    <hyperlink ref="H13" location="'1'!A1" display="'1'!A1"/>
    <hyperlink ref="H16" location="'4'!A1" display="'4'!A1"/>
    <hyperlink ref="H17" location="'5'!A1" display="'5'!A1"/>
    <hyperlink ref="H18" location="'6'!A1" display="'6'!A1"/>
    <hyperlink ref="H19" location="'7'!A1" display="'7'!A1"/>
    <hyperlink ref="H20" location="'8'!A1" display="'8'!A1"/>
    <hyperlink ref="H21" location="'9'!A1" display="'9'!A1"/>
    <hyperlink ref="C14" location="'2'!A1" display="BALANCE GENERAL"/>
    <hyperlink ref="H15" location="'3'!A1" display="'3'!A1"/>
    <hyperlink ref="H14" location="'2'!A1" display="'2'!A1"/>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B476"/>
  <sheetViews>
    <sheetView showGridLines="0" zoomScalePageLayoutView="0" workbookViewId="0" topLeftCell="A1">
      <selection activeCell="D26" sqref="D26"/>
    </sheetView>
  </sheetViews>
  <sheetFormatPr defaultColWidth="11.421875" defaultRowHeight="12.75"/>
  <cols>
    <col min="1" max="1" width="10.140625" style="0" customWidth="1"/>
    <col min="2" max="2" width="25.140625" style="0" customWidth="1"/>
    <col min="3" max="3" width="38.00390625" style="0" customWidth="1"/>
    <col min="4" max="4" width="18.57421875" style="0" customWidth="1"/>
    <col min="5" max="5" width="40.8515625" style="0" customWidth="1"/>
    <col min="6" max="6" width="19.57421875" style="0" customWidth="1"/>
    <col min="8" max="8" width="12.140625" style="0" bestFit="1" customWidth="1"/>
    <col min="9" max="9" width="14.140625" style="0" bestFit="1" customWidth="1"/>
    <col min="10" max="10" width="17.140625" style="0" customWidth="1"/>
  </cols>
  <sheetData>
    <row r="1" spans="1:12" ht="12.75">
      <c r="A1" s="78"/>
      <c r="B1" s="78"/>
      <c r="C1" s="78"/>
      <c r="D1" s="78"/>
      <c r="E1" s="78"/>
      <c r="F1" s="78"/>
      <c r="G1" s="78"/>
      <c r="H1" s="78"/>
      <c r="I1" s="78"/>
      <c r="J1" s="78"/>
      <c r="K1" s="78"/>
      <c r="L1" s="78"/>
    </row>
    <row r="2" spans="1:12" ht="12.75">
      <c r="A2" s="78"/>
      <c r="B2" s="482" t="s">
        <v>181</v>
      </c>
      <c r="C2" s="482"/>
      <c r="D2" s="115"/>
      <c r="E2" s="115"/>
      <c r="F2" s="78"/>
      <c r="G2" s="78"/>
      <c r="H2" s="78"/>
      <c r="I2" s="78"/>
      <c r="J2" s="78"/>
      <c r="K2" s="78"/>
      <c r="L2" s="78"/>
    </row>
    <row r="3" spans="1:12" ht="12.75">
      <c r="A3" s="78"/>
      <c r="B3" s="78"/>
      <c r="C3" s="78"/>
      <c r="D3" s="78"/>
      <c r="E3" s="78"/>
      <c r="F3" s="78"/>
      <c r="G3" s="78"/>
      <c r="H3" s="78"/>
      <c r="I3" s="78"/>
      <c r="J3" s="78"/>
      <c r="K3" s="78"/>
      <c r="L3" s="78"/>
    </row>
    <row r="4" spans="1:12" ht="12.75">
      <c r="A4" s="78"/>
      <c r="B4" s="479" t="s">
        <v>463</v>
      </c>
      <c r="C4" s="479"/>
      <c r="D4" s="78"/>
      <c r="E4" s="78"/>
      <c r="F4" s="78"/>
      <c r="G4" s="78"/>
      <c r="H4" s="78"/>
      <c r="I4" s="78"/>
      <c r="J4" s="78"/>
      <c r="K4" s="78"/>
      <c r="L4" s="78"/>
    </row>
    <row r="5" spans="1:12" ht="12.75">
      <c r="A5" s="78"/>
      <c r="B5" s="78"/>
      <c r="C5" s="78"/>
      <c r="D5" s="78"/>
      <c r="E5" s="78"/>
      <c r="F5" s="78"/>
      <c r="G5" s="78"/>
      <c r="H5" s="78"/>
      <c r="I5" s="78"/>
      <c r="J5" s="78"/>
      <c r="K5" s="78"/>
      <c r="L5" s="78"/>
    </row>
    <row r="6" spans="1:12" ht="12.75">
      <c r="A6" s="102" t="s">
        <v>182</v>
      </c>
      <c r="B6" s="102" t="s">
        <v>184</v>
      </c>
      <c r="C6" s="97"/>
      <c r="D6" s="97"/>
      <c r="E6" s="97"/>
      <c r="F6" s="97"/>
      <c r="G6" s="97"/>
      <c r="H6" s="97"/>
      <c r="I6" s="97"/>
      <c r="J6" s="78"/>
      <c r="K6" s="78"/>
      <c r="L6" s="78"/>
    </row>
    <row r="7" spans="1:12" ht="12.75">
      <c r="A7" s="97" t="s">
        <v>183</v>
      </c>
      <c r="B7" s="480" t="s">
        <v>192</v>
      </c>
      <c r="C7" s="480"/>
      <c r="D7" s="97"/>
      <c r="E7" s="97"/>
      <c r="F7" s="97"/>
      <c r="G7" s="97"/>
      <c r="H7" s="97"/>
      <c r="I7" s="97"/>
      <c r="J7" s="78"/>
      <c r="K7" s="78"/>
      <c r="L7" s="78"/>
    </row>
    <row r="8" spans="1:12" ht="12.75">
      <c r="A8" s="97" t="s">
        <v>185</v>
      </c>
      <c r="B8" s="480" t="s">
        <v>191</v>
      </c>
      <c r="C8" s="480"/>
      <c r="D8" s="97"/>
      <c r="E8" s="97"/>
      <c r="F8" s="97"/>
      <c r="G8" s="97"/>
      <c r="H8" s="97"/>
      <c r="I8" s="97"/>
      <c r="J8" s="78"/>
      <c r="K8" s="78"/>
      <c r="L8" s="78"/>
    </row>
    <row r="9" spans="1:12" ht="12.75">
      <c r="A9" s="97" t="s">
        <v>186</v>
      </c>
      <c r="B9" s="103" t="s">
        <v>193</v>
      </c>
      <c r="C9" s="103"/>
      <c r="D9" s="97"/>
      <c r="E9" s="97"/>
      <c r="F9" s="97"/>
      <c r="G9" s="97"/>
      <c r="H9" s="97"/>
      <c r="I9" s="97"/>
      <c r="J9" s="78"/>
      <c r="K9" s="78"/>
      <c r="L9" s="78"/>
    </row>
    <row r="10" spans="1:12" ht="12.75">
      <c r="A10" s="97" t="s">
        <v>187</v>
      </c>
      <c r="B10" s="480" t="s">
        <v>194</v>
      </c>
      <c r="C10" s="480"/>
      <c r="D10" s="97"/>
      <c r="E10" s="97"/>
      <c r="F10" s="97"/>
      <c r="G10" s="97"/>
      <c r="H10" s="97"/>
      <c r="I10" s="97"/>
      <c r="J10" s="78"/>
      <c r="K10" s="78"/>
      <c r="L10" s="78"/>
    </row>
    <row r="11" spans="1:12" ht="12.75">
      <c r="A11" s="97" t="s">
        <v>188</v>
      </c>
      <c r="B11" s="480" t="s">
        <v>195</v>
      </c>
      <c r="C11" s="480"/>
      <c r="D11" s="97"/>
      <c r="E11" s="97"/>
      <c r="F11" s="97"/>
      <c r="G11" s="97"/>
      <c r="H11" s="97"/>
      <c r="I11" s="97"/>
      <c r="J11" s="78"/>
      <c r="K11" s="78"/>
      <c r="L11" s="78"/>
    </row>
    <row r="12" spans="1:12" ht="12.75">
      <c r="A12" s="97" t="s">
        <v>189</v>
      </c>
      <c r="B12" s="480" t="s">
        <v>196</v>
      </c>
      <c r="C12" s="480"/>
      <c r="D12" s="97"/>
      <c r="E12" s="97"/>
      <c r="F12" s="97"/>
      <c r="G12" s="97"/>
      <c r="H12" s="97"/>
      <c r="I12" s="97"/>
      <c r="J12" s="78"/>
      <c r="K12" s="78"/>
      <c r="L12" s="78"/>
    </row>
    <row r="13" spans="1:12" ht="12.75">
      <c r="A13" s="97" t="s">
        <v>190</v>
      </c>
      <c r="B13" s="103" t="s">
        <v>197</v>
      </c>
      <c r="C13" s="103"/>
      <c r="D13" s="97"/>
      <c r="E13" s="97"/>
      <c r="F13" s="97"/>
      <c r="G13" s="97"/>
      <c r="H13" s="97"/>
      <c r="I13" s="97"/>
      <c r="J13" s="78"/>
      <c r="K13" s="78"/>
      <c r="L13" s="78"/>
    </row>
    <row r="14" spans="1:12" ht="12.75">
      <c r="A14" s="97"/>
      <c r="B14" s="97"/>
      <c r="C14" s="97"/>
      <c r="D14" s="97"/>
      <c r="E14" s="97"/>
      <c r="F14" s="97"/>
      <c r="G14" s="97"/>
      <c r="H14" s="97"/>
      <c r="I14" s="97"/>
      <c r="J14" s="78"/>
      <c r="K14" s="78"/>
      <c r="L14" s="78"/>
    </row>
    <row r="15" spans="1:12" ht="12.75">
      <c r="A15" s="102" t="s">
        <v>198</v>
      </c>
      <c r="B15" s="102" t="s">
        <v>199</v>
      </c>
      <c r="C15" s="97"/>
      <c r="D15" s="97"/>
      <c r="E15" s="97"/>
      <c r="F15" s="97"/>
      <c r="G15" s="97"/>
      <c r="H15" s="97"/>
      <c r="I15" s="97"/>
      <c r="J15" s="78"/>
      <c r="K15" s="78"/>
      <c r="L15" s="78"/>
    </row>
    <row r="16" spans="1:12" ht="12.75">
      <c r="A16" s="97" t="s">
        <v>200</v>
      </c>
      <c r="B16" s="480" t="s">
        <v>203</v>
      </c>
      <c r="C16" s="480"/>
      <c r="D16" s="480"/>
      <c r="E16" s="480"/>
      <c r="F16" s="97"/>
      <c r="G16" s="97"/>
      <c r="H16" s="97"/>
      <c r="I16" s="97"/>
      <c r="J16" s="78"/>
      <c r="K16" s="78"/>
      <c r="L16" s="78"/>
    </row>
    <row r="17" spans="1:12" ht="12.75">
      <c r="A17" s="97" t="s">
        <v>201</v>
      </c>
      <c r="B17" s="480" t="s">
        <v>204</v>
      </c>
      <c r="C17" s="480"/>
      <c r="D17" s="480"/>
      <c r="E17" s="97"/>
      <c r="F17" s="97"/>
      <c r="G17" s="97"/>
      <c r="H17" s="97"/>
      <c r="I17" s="97"/>
      <c r="J17" s="78"/>
      <c r="K17" s="78"/>
      <c r="L17" s="78"/>
    </row>
    <row r="18" spans="1:12" ht="12.75">
      <c r="A18" s="97" t="s">
        <v>202</v>
      </c>
      <c r="B18" s="113" t="s">
        <v>393</v>
      </c>
      <c r="C18" s="97"/>
      <c r="D18" s="97"/>
      <c r="E18" s="97"/>
      <c r="F18" s="97"/>
      <c r="G18" s="97"/>
      <c r="H18" s="97"/>
      <c r="I18" s="97"/>
      <c r="J18" s="78"/>
      <c r="K18" s="78"/>
      <c r="L18" s="78"/>
    </row>
    <row r="19" spans="1:12" ht="12.75">
      <c r="A19" s="97"/>
      <c r="B19" s="97"/>
      <c r="C19" s="97"/>
      <c r="D19" s="97"/>
      <c r="E19" s="97"/>
      <c r="F19" s="97"/>
      <c r="G19" s="97"/>
      <c r="H19" s="97"/>
      <c r="I19" s="97"/>
      <c r="J19" s="78"/>
      <c r="K19" s="78"/>
      <c r="L19" s="78"/>
    </row>
    <row r="20" spans="1:12" ht="12.75">
      <c r="A20" s="102" t="s">
        <v>205</v>
      </c>
      <c r="B20" s="102" t="s">
        <v>206</v>
      </c>
      <c r="C20" s="97"/>
      <c r="D20" s="97"/>
      <c r="E20" s="97"/>
      <c r="F20" s="97"/>
      <c r="G20" s="97"/>
      <c r="H20" s="97"/>
      <c r="I20" s="97"/>
      <c r="J20" s="78"/>
      <c r="K20" s="78"/>
      <c r="L20" s="78"/>
    </row>
    <row r="21" spans="1:12" ht="12.75">
      <c r="A21" s="97"/>
      <c r="B21" s="97"/>
      <c r="C21" s="97"/>
      <c r="D21" s="97"/>
      <c r="E21" s="97"/>
      <c r="F21" s="97"/>
      <c r="G21" s="97"/>
      <c r="H21" s="97"/>
      <c r="I21" s="97"/>
      <c r="J21" s="78"/>
      <c r="K21" s="78"/>
      <c r="L21" s="78"/>
    </row>
    <row r="22" spans="1:12" ht="12.75">
      <c r="A22" s="78"/>
      <c r="B22" s="98" t="s">
        <v>207</v>
      </c>
      <c r="C22" s="98" t="s">
        <v>208</v>
      </c>
      <c r="D22" s="97"/>
      <c r="E22" s="97"/>
      <c r="F22" s="97"/>
      <c r="G22" s="97"/>
      <c r="H22" s="97"/>
      <c r="I22" s="97"/>
      <c r="J22" s="78"/>
      <c r="K22" s="78"/>
      <c r="L22" s="78"/>
    </row>
    <row r="23" spans="1:12" ht="12.75">
      <c r="A23" s="78"/>
      <c r="B23" s="99" t="s">
        <v>209</v>
      </c>
      <c r="C23" s="99" t="s">
        <v>210</v>
      </c>
      <c r="D23" s="97"/>
      <c r="E23" s="97"/>
      <c r="F23" s="97"/>
      <c r="G23" s="97"/>
      <c r="H23" s="97"/>
      <c r="I23" s="97"/>
      <c r="J23" s="78"/>
      <c r="K23" s="78"/>
      <c r="L23" s="78"/>
    </row>
    <row r="24" spans="1:12" ht="12.75">
      <c r="A24" s="78"/>
      <c r="B24" s="99" t="s">
        <v>211</v>
      </c>
      <c r="C24" s="99" t="s">
        <v>215</v>
      </c>
      <c r="D24" s="97"/>
      <c r="E24" s="97"/>
      <c r="F24" s="97"/>
      <c r="G24" s="97"/>
      <c r="H24" s="97"/>
      <c r="I24" s="97"/>
      <c r="J24" s="78"/>
      <c r="K24" s="78"/>
      <c r="L24" s="78"/>
    </row>
    <row r="25" spans="1:12" ht="12.75">
      <c r="A25" s="78"/>
      <c r="B25" s="99" t="s">
        <v>213</v>
      </c>
      <c r="C25" s="99" t="s">
        <v>210</v>
      </c>
      <c r="D25" s="97"/>
      <c r="E25" s="97"/>
      <c r="F25" s="97"/>
      <c r="G25" s="97"/>
      <c r="H25" s="97"/>
      <c r="I25" s="97"/>
      <c r="J25" s="78"/>
      <c r="K25" s="78"/>
      <c r="L25" s="78"/>
    </row>
    <row r="26" spans="1:12" ht="12.75">
      <c r="A26" s="78"/>
      <c r="B26" s="99" t="s">
        <v>214</v>
      </c>
      <c r="C26" s="99" t="s">
        <v>212</v>
      </c>
      <c r="D26" s="97"/>
      <c r="E26" s="97"/>
      <c r="F26" s="97"/>
      <c r="G26" s="97"/>
      <c r="H26" s="97"/>
      <c r="I26" s="97"/>
      <c r="J26" s="78"/>
      <c r="K26" s="78"/>
      <c r="L26" s="78"/>
    </row>
    <row r="27" spans="1:12" ht="12.75">
      <c r="A27" s="78"/>
      <c r="B27" s="99" t="s">
        <v>214</v>
      </c>
      <c r="C27" s="99" t="s">
        <v>487</v>
      </c>
      <c r="D27" s="97"/>
      <c r="E27" s="97"/>
      <c r="F27" s="97"/>
      <c r="G27" s="97"/>
      <c r="H27" s="97"/>
      <c r="I27" s="97"/>
      <c r="J27" s="78"/>
      <c r="K27" s="78"/>
      <c r="L27" s="78"/>
    </row>
    <row r="28" spans="1:12" ht="12.75">
      <c r="A28" s="78"/>
      <c r="B28" s="99" t="s">
        <v>214</v>
      </c>
      <c r="C28" s="99" t="s">
        <v>488</v>
      </c>
      <c r="D28" s="97"/>
      <c r="E28" s="97"/>
      <c r="F28" s="97"/>
      <c r="G28" s="97"/>
      <c r="H28" s="97"/>
      <c r="I28" s="97"/>
      <c r="J28" s="78"/>
      <c r="K28" s="78"/>
      <c r="L28" s="78"/>
    </row>
    <row r="29" spans="1:12" ht="12.75">
      <c r="A29" s="78"/>
      <c r="B29" s="99" t="s">
        <v>216</v>
      </c>
      <c r="C29" s="99" t="s">
        <v>217</v>
      </c>
      <c r="D29" s="97"/>
      <c r="E29" s="97"/>
      <c r="F29" s="97"/>
      <c r="G29" s="97"/>
      <c r="H29" s="97"/>
      <c r="I29" s="97"/>
      <c r="J29" s="78"/>
      <c r="K29" s="78"/>
      <c r="L29" s="78"/>
    </row>
    <row r="30" spans="1:12" ht="12.75">
      <c r="A30" s="78"/>
      <c r="B30" s="100" t="s">
        <v>218</v>
      </c>
      <c r="C30" s="99"/>
      <c r="D30" s="97"/>
      <c r="E30" s="97"/>
      <c r="F30" s="97"/>
      <c r="G30" s="97"/>
      <c r="H30" s="97"/>
      <c r="I30" s="97"/>
      <c r="J30" s="78"/>
      <c r="K30" s="78"/>
      <c r="L30" s="78"/>
    </row>
    <row r="31" spans="1:12" ht="12.75">
      <c r="A31" s="78"/>
      <c r="B31" s="101" t="s">
        <v>219</v>
      </c>
      <c r="C31" s="101" t="s">
        <v>210</v>
      </c>
      <c r="D31" s="97"/>
      <c r="E31" s="97"/>
      <c r="F31" s="97"/>
      <c r="G31" s="97"/>
      <c r="H31" s="97"/>
      <c r="I31" s="97"/>
      <c r="J31" s="78"/>
      <c r="K31" s="78"/>
      <c r="L31" s="78"/>
    </row>
    <row r="32" spans="1:12" ht="12.75">
      <c r="A32" s="78"/>
      <c r="B32" s="101" t="s">
        <v>220</v>
      </c>
      <c r="C32" s="101" t="s">
        <v>392</v>
      </c>
      <c r="D32" s="97"/>
      <c r="E32" s="97"/>
      <c r="F32" s="97"/>
      <c r="G32" s="97"/>
      <c r="H32" s="97"/>
      <c r="I32" s="97"/>
      <c r="J32" s="78"/>
      <c r="K32" s="78"/>
      <c r="L32" s="78"/>
    </row>
    <row r="33" spans="1:12" ht="12.75">
      <c r="A33" s="97"/>
      <c r="B33" s="97"/>
      <c r="C33" s="97"/>
      <c r="D33" s="97"/>
      <c r="E33" s="97"/>
      <c r="F33" s="97"/>
      <c r="G33" s="97"/>
      <c r="H33" s="97"/>
      <c r="I33" s="97"/>
      <c r="J33" s="78"/>
      <c r="K33" s="78"/>
      <c r="L33" s="78"/>
    </row>
    <row r="34" spans="1:12" ht="12.75">
      <c r="A34" s="102" t="s">
        <v>221</v>
      </c>
      <c r="B34" s="102" t="s">
        <v>222</v>
      </c>
      <c r="C34" s="97"/>
      <c r="D34" s="97"/>
      <c r="E34" s="97"/>
      <c r="F34" s="97"/>
      <c r="G34" s="97"/>
      <c r="H34" s="97"/>
      <c r="I34" s="97"/>
      <c r="J34" s="78"/>
      <c r="K34" s="78"/>
      <c r="L34" s="78"/>
    </row>
    <row r="35" spans="1:12" ht="12.75">
      <c r="A35" s="78"/>
      <c r="B35" s="480" t="s">
        <v>506</v>
      </c>
      <c r="C35" s="480"/>
      <c r="D35" s="480"/>
      <c r="E35" s="480"/>
      <c r="F35" s="480"/>
      <c r="G35" s="480"/>
      <c r="H35" s="480"/>
      <c r="I35" s="480"/>
      <c r="J35" s="78"/>
      <c r="K35" s="78"/>
      <c r="L35" s="78"/>
    </row>
    <row r="36" spans="1:12" ht="12.75">
      <c r="A36" s="97"/>
      <c r="B36" s="481" t="s">
        <v>507</v>
      </c>
      <c r="C36" s="481"/>
      <c r="D36" s="97"/>
      <c r="E36" s="97"/>
      <c r="F36" s="97"/>
      <c r="G36" s="97"/>
      <c r="H36" s="97"/>
      <c r="I36" s="97"/>
      <c r="J36" s="78"/>
      <c r="K36" s="78"/>
      <c r="L36" s="78"/>
    </row>
    <row r="37" spans="1:12" ht="12.75">
      <c r="A37" s="97"/>
      <c r="B37" s="481" t="s">
        <v>508</v>
      </c>
      <c r="C37" s="481"/>
      <c r="D37" s="97"/>
      <c r="E37" s="97"/>
      <c r="F37" s="97"/>
      <c r="G37" s="97"/>
      <c r="H37" s="97"/>
      <c r="I37" s="97"/>
      <c r="J37" s="78"/>
      <c r="K37" s="78"/>
      <c r="L37" s="78"/>
    </row>
    <row r="38" spans="1:12" s="1" customFormat="1" ht="12.75">
      <c r="A38" s="97"/>
      <c r="B38" s="481" t="s">
        <v>509</v>
      </c>
      <c r="C38" s="481"/>
      <c r="D38" s="97"/>
      <c r="E38" s="97"/>
      <c r="F38" s="97"/>
      <c r="G38" s="97"/>
      <c r="H38" s="97"/>
      <c r="I38" s="97"/>
      <c r="J38" s="78"/>
      <c r="K38" s="78"/>
      <c r="L38" s="78"/>
    </row>
    <row r="39" spans="1:12" s="1" customFormat="1" ht="12.75">
      <c r="A39" s="97"/>
      <c r="B39" s="104" t="s">
        <v>510</v>
      </c>
      <c r="C39" s="104"/>
      <c r="D39" s="97"/>
      <c r="E39" s="97"/>
      <c r="F39" s="97"/>
      <c r="G39" s="97"/>
      <c r="H39" s="97"/>
      <c r="I39" s="97"/>
      <c r="J39" s="78"/>
      <c r="K39" s="78"/>
      <c r="L39" s="78"/>
    </row>
    <row r="40" spans="1:12" s="1" customFormat="1" ht="12.75">
      <c r="A40" s="97"/>
      <c r="B40" s="104"/>
      <c r="C40" s="104"/>
      <c r="D40" s="97"/>
      <c r="E40" s="97"/>
      <c r="F40" s="97"/>
      <c r="G40" s="97"/>
      <c r="H40" s="97"/>
      <c r="I40" s="97"/>
      <c r="J40" s="78"/>
      <c r="K40" s="78"/>
      <c r="L40" s="78"/>
    </row>
    <row r="41" spans="1:12" s="1" customFormat="1" ht="12.75">
      <c r="A41" s="97"/>
      <c r="B41" s="102" t="s">
        <v>223</v>
      </c>
      <c r="C41" s="97"/>
      <c r="D41" s="97"/>
      <c r="E41" s="97"/>
      <c r="F41" s="97"/>
      <c r="G41" s="97"/>
      <c r="H41" s="97"/>
      <c r="I41" s="97"/>
      <c r="J41" s="78"/>
      <c r="K41" s="78"/>
      <c r="L41" s="78"/>
    </row>
    <row r="42" spans="1:12" s="1" customFormat="1" ht="36" customHeight="1">
      <c r="A42" s="97"/>
      <c r="B42" s="477" t="s">
        <v>489</v>
      </c>
      <c r="C42" s="477" t="s">
        <v>224</v>
      </c>
      <c r="D42" s="477" t="s">
        <v>225</v>
      </c>
      <c r="E42" s="478" t="s">
        <v>226</v>
      </c>
      <c r="F42" s="478" t="s">
        <v>227</v>
      </c>
      <c r="G42" s="477" t="s">
        <v>228</v>
      </c>
      <c r="H42" s="477" t="s">
        <v>229</v>
      </c>
      <c r="I42" s="477" t="s">
        <v>230</v>
      </c>
      <c r="J42" s="478" t="s">
        <v>394</v>
      </c>
      <c r="K42" s="105"/>
      <c r="L42" s="78"/>
    </row>
    <row r="43" spans="1:12" s="1" customFormat="1" ht="8.25" customHeight="1">
      <c r="A43" s="78"/>
      <c r="B43" s="477"/>
      <c r="C43" s="477"/>
      <c r="D43" s="477"/>
      <c r="E43" s="478"/>
      <c r="F43" s="478"/>
      <c r="G43" s="477"/>
      <c r="H43" s="477"/>
      <c r="I43" s="477"/>
      <c r="J43" s="478"/>
      <c r="K43" s="105"/>
      <c r="L43" s="78"/>
    </row>
    <row r="44" spans="1:12" s="1" customFormat="1" ht="14.25">
      <c r="A44" s="78"/>
      <c r="B44" s="106">
        <v>1</v>
      </c>
      <c r="C44" s="106" t="s">
        <v>122</v>
      </c>
      <c r="D44" s="106" t="s">
        <v>231</v>
      </c>
      <c r="E44" s="107" t="s">
        <v>490</v>
      </c>
      <c r="F44" s="108">
        <v>4080</v>
      </c>
      <c r="G44" s="106" t="s">
        <v>232</v>
      </c>
      <c r="H44" s="106">
        <v>1</v>
      </c>
      <c r="I44" s="108">
        <v>4080000000</v>
      </c>
      <c r="J44" s="414">
        <v>0.85</v>
      </c>
      <c r="K44" s="105"/>
      <c r="L44" s="78"/>
    </row>
    <row r="45" spans="1:12" s="1" customFormat="1" ht="14.25">
      <c r="A45" s="78"/>
      <c r="B45" s="106">
        <v>2</v>
      </c>
      <c r="C45" s="106" t="s">
        <v>233</v>
      </c>
      <c r="D45" s="106" t="s">
        <v>231</v>
      </c>
      <c r="E45" s="107" t="s">
        <v>491</v>
      </c>
      <c r="F45" s="106">
        <v>360</v>
      </c>
      <c r="G45" s="106" t="s">
        <v>232</v>
      </c>
      <c r="H45" s="106">
        <v>1</v>
      </c>
      <c r="I45" s="108">
        <v>360000000</v>
      </c>
      <c r="J45" s="414">
        <v>0.075</v>
      </c>
      <c r="K45" s="105"/>
      <c r="L45" s="78"/>
    </row>
    <row r="46" spans="1:12" s="1" customFormat="1" ht="14.25">
      <c r="A46" s="78"/>
      <c r="B46" s="106">
        <v>3</v>
      </c>
      <c r="C46" s="106" t="s">
        <v>234</v>
      </c>
      <c r="D46" s="106" t="s">
        <v>231</v>
      </c>
      <c r="E46" s="107" t="s">
        <v>492</v>
      </c>
      <c r="F46" s="106">
        <v>360</v>
      </c>
      <c r="G46" s="106" t="s">
        <v>232</v>
      </c>
      <c r="H46" s="106">
        <v>1</v>
      </c>
      <c r="I46" s="108">
        <v>360000000</v>
      </c>
      <c r="J46" s="414">
        <v>0.075</v>
      </c>
      <c r="K46" s="105"/>
      <c r="L46" s="78"/>
    </row>
    <row r="47" spans="1:12" s="1" customFormat="1" ht="15">
      <c r="A47" s="78"/>
      <c r="B47" s="109"/>
      <c r="C47" s="109"/>
      <c r="D47" s="109"/>
      <c r="E47" s="110" t="s">
        <v>52</v>
      </c>
      <c r="F47" s="111">
        <f>SUM(F44:F46)</f>
        <v>4800</v>
      </c>
      <c r="G47" s="109"/>
      <c r="H47" s="110" t="s">
        <v>52</v>
      </c>
      <c r="I47" s="111">
        <f>SUM(I44:I46)</f>
        <v>4800000000</v>
      </c>
      <c r="J47" s="415">
        <v>1</v>
      </c>
      <c r="K47" s="105"/>
      <c r="L47" s="78"/>
    </row>
    <row r="48" spans="1:12" s="1" customFormat="1" ht="14.25">
      <c r="A48" s="78"/>
      <c r="B48" s="483" t="s">
        <v>235</v>
      </c>
      <c r="C48" s="483"/>
      <c r="D48" s="94"/>
      <c r="E48" s="112"/>
      <c r="F48" s="94"/>
      <c r="G48" s="94"/>
      <c r="H48" s="94"/>
      <c r="I48" s="112"/>
      <c r="J48" s="94"/>
      <c r="K48" s="105"/>
      <c r="L48" s="78"/>
    </row>
    <row r="49" spans="1:12" s="1" customFormat="1" ht="18" customHeight="1">
      <c r="A49" s="97"/>
      <c r="B49" s="477" t="s">
        <v>489</v>
      </c>
      <c r="C49" s="477" t="s">
        <v>224</v>
      </c>
      <c r="D49" s="477" t="s">
        <v>225</v>
      </c>
      <c r="E49" s="478" t="s">
        <v>226</v>
      </c>
      <c r="F49" s="478" t="s">
        <v>227</v>
      </c>
      <c r="G49" s="477" t="s">
        <v>228</v>
      </c>
      <c r="H49" s="477" t="s">
        <v>229</v>
      </c>
      <c r="I49" s="477" t="s">
        <v>230</v>
      </c>
      <c r="J49" s="478" t="s">
        <v>394</v>
      </c>
      <c r="K49" s="105"/>
      <c r="L49" s="78"/>
    </row>
    <row r="50" spans="1:12" s="1" customFormat="1" ht="20.25" customHeight="1">
      <c r="A50" s="78"/>
      <c r="B50" s="477"/>
      <c r="C50" s="477"/>
      <c r="D50" s="477"/>
      <c r="E50" s="478"/>
      <c r="F50" s="478"/>
      <c r="G50" s="477"/>
      <c r="H50" s="477"/>
      <c r="I50" s="477"/>
      <c r="J50" s="478"/>
      <c r="K50" s="105"/>
      <c r="L50" s="78"/>
    </row>
    <row r="51" spans="1:12" s="1" customFormat="1" ht="14.25">
      <c r="A51" s="78"/>
      <c r="B51" s="106">
        <v>1</v>
      </c>
      <c r="C51" s="106" t="s">
        <v>122</v>
      </c>
      <c r="D51" s="106" t="s">
        <v>231</v>
      </c>
      <c r="E51" s="107" t="s">
        <v>490</v>
      </c>
      <c r="F51" s="108">
        <v>4080</v>
      </c>
      <c r="G51" s="106" t="s">
        <v>232</v>
      </c>
      <c r="H51" s="106">
        <v>1</v>
      </c>
      <c r="I51" s="108">
        <v>4080000000</v>
      </c>
      <c r="J51" s="414">
        <v>0.85</v>
      </c>
      <c r="K51" s="105"/>
      <c r="L51" s="78"/>
    </row>
    <row r="52" spans="1:12" s="1" customFormat="1" ht="14.25">
      <c r="A52" s="78"/>
      <c r="B52" s="106">
        <v>2</v>
      </c>
      <c r="C52" s="106" t="s">
        <v>233</v>
      </c>
      <c r="D52" s="106" t="s">
        <v>231</v>
      </c>
      <c r="E52" s="107" t="s">
        <v>491</v>
      </c>
      <c r="F52" s="106">
        <v>360</v>
      </c>
      <c r="G52" s="106" t="s">
        <v>232</v>
      </c>
      <c r="H52" s="106">
        <v>1</v>
      </c>
      <c r="I52" s="108">
        <v>360000000</v>
      </c>
      <c r="J52" s="414">
        <v>0.075</v>
      </c>
      <c r="K52" s="105"/>
      <c r="L52" s="78"/>
    </row>
    <row r="53" spans="1:12" s="1" customFormat="1" ht="14.25">
      <c r="A53" s="78"/>
      <c r="B53" s="106">
        <v>3</v>
      </c>
      <c r="C53" s="106" t="s">
        <v>234</v>
      </c>
      <c r="D53" s="106" t="s">
        <v>231</v>
      </c>
      <c r="E53" s="107" t="s">
        <v>492</v>
      </c>
      <c r="F53" s="106">
        <v>360</v>
      </c>
      <c r="G53" s="106" t="s">
        <v>232</v>
      </c>
      <c r="H53" s="106">
        <v>1</v>
      </c>
      <c r="I53" s="108">
        <v>360000000</v>
      </c>
      <c r="J53" s="414">
        <v>0.075</v>
      </c>
      <c r="K53" s="105"/>
      <c r="L53" s="78"/>
    </row>
    <row r="54" spans="1:12" s="1" customFormat="1" ht="15">
      <c r="A54" s="78"/>
      <c r="B54" s="109"/>
      <c r="C54" s="109"/>
      <c r="D54" s="109"/>
      <c r="E54" s="110" t="s">
        <v>52</v>
      </c>
      <c r="F54" s="111">
        <f>SUM(F51:F53)</f>
        <v>4800</v>
      </c>
      <c r="G54" s="109"/>
      <c r="H54" s="110" t="s">
        <v>52</v>
      </c>
      <c r="I54" s="111">
        <f>SUM(I51:I53)</f>
        <v>4800000000</v>
      </c>
      <c r="J54" s="415">
        <v>1</v>
      </c>
      <c r="K54" s="105"/>
      <c r="L54" s="78"/>
    </row>
    <row r="55" spans="1:12" s="1" customFormat="1" ht="14.25">
      <c r="A55" s="102" t="s">
        <v>236</v>
      </c>
      <c r="B55" s="102" t="s">
        <v>237</v>
      </c>
      <c r="C55" s="102"/>
      <c r="D55" s="94"/>
      <c r="E55" s="94"/>
      <c r="F55" s="94"/>
      <c r="G55" s="94"/>
      <c r="H55" s="94"/>
      <c r="I55" s="94"/>
      <c r="J55" s="94"/>
      <c r="K55" s="105"/>
      <c r="L55" s="78"/>
    </row>
    <row r="56" spans="1:28" s="1" customFormat="1" ht="12.75">
      <c r="A56" s="97" t="s">
        <v>238</v>
      </c>
      <c r="B56" s="481" t="s">
        <v>493</v>
      </c>
      <c r="C56" s="481"/>
      <c r="D56" s="481"/>
      <c r="E56" s="481"/>
      <c r="F56" s="97"/>
      <c r="G56" s="97"/>
      <c r="H56" s="97"/>
      <c r="I56" s="97"/>
      <c r="J56" s="97"/>
      <c r="K56" s="97"/>
      <c r="L56" s="97"/>
      <c r="M56" s="7"/>
      <c r="N56" s="7"/>
      <c r="O56" s="7"/>
      <c r="P56" s="7"/>
      <c r="Q56" s="7"/>
      <c r="R56" s="7"/>
      <c r="S56" s="7"/>
      <c r="T56" s="7"/>
      <c r="U56" s="7"/>
      <c r="V56" s="7"/>
      <c r="W56" s="7"/>
      <c r="X56" s="7"/>
      <c r="Y56" s="7"/>
      <c r="Z56" s="7"/>
      <c r="AA56" s="7"/>
      <c r="AB56" s="7"/>
    </row>
    <row r="57" spans="1:28" s="1" customFormat="1" ht="12.75">
      <c r="A57" s="97" t="s">
        <v>239</v>
      </c>
      <c r="B57" s="116" t="s">
        <v>494</v>
      </c>
      <c r="C57" s="97"/>
      <c r="D57" s="97"/>
      <c r="E57" s="97"/>
      <c r="F57" s="97"/>
      <c r="G57" s="97"/>
      <c r="H57" s="97"/>
      <c r="I57" s="97"/>
      <c r="J57" s="97"/>
      <c r="K57" s="97"/>
      <c r="L57" s="97"/>
      <c r="M57" s="7"/>
      <c r="N57" s="7"/>
      <c r="O57" s="7"/>
      <c r="P57" s="7"/>
      <c r="Q57" s="7"/>
      <c r="R57" s="7"/>
      <c r="S57" s="7"/>
      <c r="T57" s="7"/>
      <c r="U57" s="7"/>
      <c r="V57" s="7"/>
      <c r="W57" s="7"/>
      <c r="X57" s="7"/>
      <c r="Y57" s="7"/>
      <c r="Z57" s="7"/>
      <c r="AA57" s="7"/>
      <c r="AB57" s="7"/>
    </row>
    <row r="58" spans="1:28" s="1" customFormat="1" ht="12.75">
      <c r="A58" s="97"/>
      <c r="B58" s="97"/>
      <c r="C58" s="97"/>
      <c r="D58" s="97"/>
      <c r="E58" s="97"/>
      <c r="F58" s="97"/>
      <c r="G58" s="97"/>
      <c r="H58" s="97"/>
      <c r="I58" s="97"/>
      <c r="J58" s="97"/>
      <c r="K58" s="97"/>
      <c r="L58" s="97"/>
      <c r="M58" s="7"/>
      <c r="N58" s="7"/>
      <c r="O58" s="7"/>
      <c r="P58" s="7"/>
      <c r="Q58" s="7"/>
      <c r="R58" s="7"/>
      <c r="S58" s="7"/>
      <c r="T58" s="7"/>
      <c r="U58" s="7"/>
      <c r="V58" s="7"/>
      <c r="W58" s="7"/>
      <c r="X58" s="7"/>
      <c r="Y58" s="7"/>
      <c r="Z58" s="7"/>
      <c r="AA58" s="7"/>
      <c r="AB58" s="7"/>
    </row>
    <row r="59" spans="1:28" s="1" customFormat="1" ht="12.75">
      <c r="A59" s="102" t="s">
        <v>240</v>
      </c>
      <c r="B59" s="102" t="s">
        <v>241</v>
      </c>
      <c r="C59" s="97"/>
      <c r="D59" s="97"/>
      <c r="E59" s="97"/>
      <c r="F59" s="97"/>
      <c r="G59" s="97"/>
      <c r="H59" s="97"/>
      <c r="I59" s="97"/>
      <c r="J59" s="97"/>
      <c r="K59" s="97"/>
      <c r="L59" s="97"/>
      <c r="M59" s="7"/>
      <c r="N59" s="7"/>
      <c r="O59" s="7"/>
      <c r="P59" s="7"/>
      <c r="Q59" s="7"/>
      <c r="R59" s="7"/>
      <c r="S59" s="7"/>
      <c r="T59" s="7"/>
      <c r="U59" s="7"/>
      <c r="V59" s="7"/>
      <c r="W59" s="7"/>
      <c r="X59" s="7"/>
      <c r="Y59" s="7"/>
      <c r="Z59" s="7"/>
      <c r="AA59" s="7"/>
      <c r="AB59" s="7"/>
    </row>
    <row r="60" spans="1:28" s="1" customFormat="1" ht="12.75">
      <c r="A60" s="97"/>
      <c r="B60" s="97"/>
      <c r="C60" s="97"/>
      <c r="D60" s="97"/>
      <c r="E60" s="97"/>
      <c r="F60" s="97"/>
      <c r="G60" s="97"/>
      <c r="H60" s="97"/>
      <c r="I60" s="97"/>
      <c r="J60" s="97"/>
      <c r="K60" s="97"/>
      <c r="L60" s="97"/>
      <c r="M60" s="7"/>
      <c r="N60" s="7"/>
      <c r="O60" s="7"/>
      <c r="P60" s="7"/>
      <c r="Q60" s="7"/>
      <c r="R60" s="7"/>
      <c r="S60" s="7"/>
      <c r="T60" s="7"/>
      <c r="U60" s="7"/>
      <c r="V60" s="7"/>
      <c r="W60" s="7"/>
      <c r="X60" s="7"/>
      <c r="Y60" s="7"/>
      <c r="Z60" s="7"/>
      <c r="AA60" s="7"/>
      <c r="AB60" s="7"/>
    </row>
    <row r="61" spans="1:28" s="1" customFormat="1" ht="12.75">
      <c r="A61" s="97"/>
      <c r="B61" s="114" t="s">
        <v>122</v>
      </c>
      <c r="C61" s="114" t="s">
        <v>318</v>
      </c>
      <c r="D61" s="97"/>
      <c r="E61" s="97"/>
      <c r="F61" s="97"/>
      <c r="G61" s="97"/>
      <c r="H61" s="97"/>
      <c r="I61" s="97"/>
      <c r="J61" s="97"/>
      <c r="K61" s="97"/>
      <c r="L61" s="97"/>
      <c r="M61" s="7"/>
      <c r="N61" s="7"/>
      <c r="O61" s="7"/>
      <c r="P61" s="7"/>
      <c r="Q61" s="7"/>
      <c r="R61" s="7"/>
      <c r="S61" s="7"/>
      <c r="T61" s="7"/>
      <c r="U61" s="7"/>
      <c r="V61" s="7"/>
      <c r="W61" s="7"/>
      <c r="X61" s="7"/>
      <c r="Y61" s="7"/>
      <c r="Z61" s="7"/>
      <c r="AA61" s="7"/>
      <c r="AB61" s="7"/>
    </row>
    <row r="62" spans="1:28" s="1" customFormat="1" ht="12.75">
      <c r="A62" s="97"/>
      <c r="B62" s="99" t="s">
        <v>210</v>
      </c>
      <c r="C62" s="114" t="s">
        <v>243</v>
      </c>
      <c r="D62" s="97"/>
      <c r="E62" s="97"/>
      <c r="F62" s="97"/>
      <c r="G62" s="97"/>
      <c r="H62" s="97"/>
      <c r="I62" s="97"/>
      <c r="J62" s="97"/>
      <c r="K62" s="97"/>
      <c r="L62" s="97"/>
      <c r="M62" s="7"/>
      <c r="N62" s="7"/>
      <c r="O62" s="7"/>
      <c r="P62" s="7"/>
      <c r="Q62" s="7"/>
      <c r="R62" s="7"/>
      <c r="S62" s="7"/>
      <c r="T62" s="7"/>
      <c r="U62" s="7"/>
      <c r="V62" s="7"/>
      <c r="W62" s="7"/>
      <c r="X62" s="7"/>
      <c r="Y62" s="7"/>
      <c r="Z62" s="7"/>
      <c r="AA62" s="7"/>
      <c r="AB62" s="7"/>
    </row>
    <row r="63" spans="1:28" s="1" customFormat="1" ht="12.75">
      <c r="A63" s="97"/>
      <c r="B63" s="99" t="s">
        <v>215</v>
      </c>
      <c r="C63" s="114" t="s">
        <v>244</v>
      </c>
      <c r="D63" s="97"/>
      <c r="E63" s="97"/>
      <c r="F63" s="97"/>
      <c r="G63" s="97"/>
      <c r="H63" s="413"/>
      <c r="I63" s="97"/>
      <c r="J63" s="97"/>
      <c r="K63" s="97"/>
      <c r="L63" s="97"/>
      <c r="M63" s="7"/>
      <c r="N63" s="7"/>
      <c r="O63" s="7"/>
      <c r="P63" s="7"/>
      <c r="Q63" s="7"/>
      <c r="R63" s="7"/>
      <c r="S63" s="7"/>
      <c r="T63" s="7"/>
      <c r="U63" s="7"/>
      <c r="V63" s="7"/>
      <c r="W63" s="7"/>
      <c r="X63" s="7"/>
      <c r="Y63" s="7"/>
      <c r="Z63" s="7"/>
      <c r="AA63" s="7"/>
      <c r="AB63" s="7"/>
    </row>
    <row r="64" spans="1:28" s="1" customFormat="1" ht="12.75">
      <c r="A64" s="97"/>
      <c r="B64" s="99" t="s">
        <v>212</v>
      </c>
      <c r="C64" s="114" t="s">
        <v>242</v>
      </c>
      <c r="D64" s="97"/>
      <c r="E64" s="97"/>
      <c r="F64" s="97"/>
      <c r="G64" s="97"/>
      <c r="H64" s="97"/>
      <c r="I64" s="97"/>
      <c r="J64" s="97"/>
      <c r="K64" s="97"/>
      <c r="L64" s="97"/>
      <c r="M64" s="7"/>
      <c r="N64" s="7"/>
      <c r="O64" s="7"/>
      <c r="P64" s="7"/>
      <c r="Q64" s="7"/>
      <c r="R64" s="7"/>
      <c r="S64" s="7"/>
      <c r="T64" s="7"/>
      <c r="U64" s="7"/>
      <c r="V64" s="7"/>
      <c r="W64" s="7"/>
      <c r="X64" s="7"/>
      <c r="Y64" s="7"/>
      <c r="Z64" s="7"/>
      <c r="AA64" s="7"/>
      <c r="AB64" s="7"/>
    </row>
    <row r="65" spans="1:28" s="1" customFormat="1" ht="12.75">
      <c r="A65" s="97"/>
      <c r="B65" s="99" t="s">
        <v>487</v>
      </c>
      <c r="C65" s="114" t="s">
        <v>242</v>
      </c>
      <c r="D65" s="97"/>
      <c r="E65" s="97"/>
      <c r="F65" s="97"/>
      <c r="G65" s="97"/>
      <c r="H65" s="97"/>
      <c r="I65" s="97"/>
      <c r="J65" s="97"/>
      <c r="K65" s="97"/>
      <c r="L65" s="97"/>
      <c r="M65" s="7"/>
      <c r="N65" s="7"/>
      <c r="O65" s="7"/>
      <c r="P65" s="7"/>
      <c r="Q65" s="7"/>
      <c r="R65" s="7"/>
      <c r="S65" s="7"/>
      <c r="T65" s="7"/>
      <c r="U65" s="7"/>
      <c r="V65" s="7"/>
      <c r="W65" s="7"/>
      <c r="X65" s="7"/>
      <c r="Y65" s="7"/>
      <c r="Z65" s="7"/>
      <c r="AA65" s="7"/>
      <c r="AB65" s="7"/>
    </row>
    <row r="66" spans="1:28" s="1" customFormat="1" ht="12.75">
      <c r="A66" s="97"/>
      <c r="B66" s="99" t="s">
        <v>488</v>
      </c>
      <c r="C66" s="114" t="s">
        <v>242</v>
      </c>
      <c r="D66" s="97"/>
      <c r="E66" s="97"/>
      <c r="F66" s="97"/>
      <c r="G66" s="97"/>
      <c r="H66" s="97"/>
      <c r="I66" s="97"/>
      <c r="J66" s="97"/>
      <c r="K66" s="97"/>
      <c r="L66" s="97"/>
      <c r="M66" s="7"/>
      <c r="N66" s="7"/>
      <c r="O66" s="7"/>
      <c r="P66" s="7"/>
      <c r="Q66" s="7"/>
      <c r="R66" s="7"/>
      <c r="S66" s="7"/>
      <c r="T66" s="7"/>
      <c r="U66" s="7"/>
      <c r="V66" s="7"/>
      <c r="W66" s="7"/>
      <c r="X66" s="7"/>
      <c r="Y66" s="7"/>
      <c r="Z66" s="7"/>
      <c r="AA66" s="7"/>
      <c r="AB66" s="7"/>
    </row>
    <row r="67" spans="1:28" s="1" customFormat="1" ht="12.75">
      <c r="A67" s="97"/>
      <c r="D67" s="97"/>
      <c r="E67" s="97"/>
      <c r="F67" s="97"/>
      <c r="G67" s="97"/>
      <c r="H67" s="97"/>
      <c r="I67" s="97"/>
      <c r="J67" s="97"/>
      <c r="K67" s="97"/>
      <c r="L67" s="97"/>
      <c r="M67" s="7"/>
      <c r="N67" s="7"/>
      <c r="O67" s="7"/>
      <c r="P67" s="7"/>
      <c r="Q67" s="7"/>
      <c r="R67" s="7"/>
      <c r="S67" s="7"/>
      <c r="T67" s="7"/>
      <c r="U67" s="7"/>
      <c r="V67" s="7"/>
      <c r="W67" s="7"/>
      <c r="X67" s="7"/>
      <c r="Y67" s="7"/>
      <c r="Z67" s="7"/>
      <c r="AA67" s="7"/>
      <c r="AB67" s="7"/>
    </row>
    <row r="68" spans="1:28" s="1" customFormat="1" ht="12.75">
      <c r="A68" s="97"/>
      <c r="B68" s="97"/>
      <c r="C68" s="97"/>
      <c r="D68" s="97"/>
      <c r="E68" s="97"/>
      <c r="F68" s="97"/>
      <c r="G68" s="97"/>
      <c r="H68" s="97"/>
      <c r="I68" s="97"/>
      <c r="J68" s="97"/>
      <c r="K68" s="97"/>
      <c r="L68" s="97"/>
      <c r="M68" s="7"/>
      <c r="N68" s="7"/>
      <c r="O68" s="7"/>
      <c r="P68" s="7"/>
      <c r="Q68" s="7"/>
      <c r="R68" s="7"/>
      <c r="S68" s="7"/>
      <c r="T68" s="7"/>
      <c r="U68" s="7"/>
      <c r="V68" s="7"/>
      <c r="W68" s="7"/>
      <c r="X68" s="7"/>
      <c r="Y68" s="7"/>
      <c r="Z68" s="7"/>
      <c r="AA68" s="7"/>
      <c r="AB68" s="7"/>
    </row>
    <row r="69" spans="1:28" s="1" customFormat="1" ht="12.75">
      <c r="A69" s="97"/>
      <c r="B69" s="97"/>
      <c r="C69" s="97"/>
      <c r="D69" s="97"/>
      <c r="E69" s="97"/>
      <c r="F69" s="97"/>
      <c r="G69" s="97"/>
      <c r="H69" s="97"/>
      <c r="I69" s="97"/>
      <c r="J69" s="97"/>
      <c r="K69" s="97"/>
      <c r="L69" s="97"/>
      <c r="M69" s="7"/>
      <c r="N69" s="7"/>
      <c r="O69" s="7"/>
      <c r="P69" s="7"/>
      <c r="Q69" s="7"/>
      <c r="R69" s="7"/>
      <c r="S69" s="7"/>
      <c r="T69" s="7"/>
      <c r="U69" s="7"/>
      <c r="V69" s="7"/>
      <c r="W69" s="7"/>
      <c r="X69" s="7"/>
      <c r="Y69" s="7"/>
      <c r="Z69" s="7"/>
      <c r="AA69" s="7"/>
      <c r="AB69" s="7"/>
    </row>
    <row r="70" spans="1:28" s="1" customFormat="1" ht="12.75">
      <c r="A70" s="97"/>
      <c r="B70" s="97"/>
      <c r="C70" s="97"/>
      <c r="D70" s="97"/>
      <c r="E70" s="97"/>
      <c r="F70" s="97"/>
      <c r="G70" s="97"/>
      <c r="H70" s="97"/>
      <c r="I70" s="97"/>
      <c r="J70" s="97"/>
      <c r="K70" s="97"/>
      <c r="L70" s="97"/>
      <c r="M70" s="7"/>
      <c r="N70" s="7"/>
      <c r="O70" s="7"/>
      <c r="P70" s="7"/>
      <c r="Q70" s="7"/>
      <c r="R70" s="7"/>
      <c r="S70" s="7"/>
      <c r="T70" s="7"/>
      <c r="U70" s="7"/>
      <c r="V70" s="7"/>
      <c r="W70" s="7"/>
      <c r="X70" s="7"/>
      <c r="Y70" s="7"/>
      <c r="Z70" s="7"/>
      <c r="AA70" s="7"/>
      <c r="AB70" s="7"/>
    </row>
    <row r="71" spans="1:28" s="1" customFormat="1" ht="12.75">
      <c r="A71" s="97"/>
      <c r="B71" s="97"/>
      <c r="C71" s="97"/>
      <c r="D71" s="97"/>
      <c r="E71" s="97"/>
      <c r="F71" s="97"/>
      <c r="G71" s="97"/>
      <c r="H71" s="97"/>
      <c r="I71" s="97"/>
      <c r="J71" s="97"/>
      <c r="K71" s="97"/>
      <c r="L71" s="97"/>
      <c r="M71" s="7"/>
      <c r="N71" s="7"/>
      <c r="O71" s="7"/>
      <c r="P71" s="7"/>
      <c r="Q71" s="7"/>
      <c r="R71" s="7"/>
      <c r="S71" s="7"/>
      <c r="T71" s="7"/>
      <c r="U71" s="7"/>
      <c r="V71" s="7"/>
      <c r="W71" s="7"/>
      <c r="X71" s="7"/>
      <c r="Y71" s="7"/>
      <c r="Z71" s="7"/>
      <c r="AA71" s="7"/>
      <c r="AB71" s="7"/>
    </row>
    <row r="72" spans="1:28" s="1" customFormat="1" ht="12.75">
      <c r="A72" s="97"/>
      <c r="B72" s="97"/>
      <c r="C72" s="97"/>
      <c r="D72" s="97"/>
      <c r="E72" s="97"/>
      <c r="F72" s="97"/>
      <c r="G72" s="97"/>
      <c r="H72" s="97"/>
      <c r="I72" s="97"/>
      <c r="J72" s="97"/>
      <c r="K72" s="97"/>
      <c r="L72" s="97"/>
      <c r="M72" s="7"/>
      <c r="N72" s="7"/>
      <c r="O72" s="7"/>
      <c r="P72" s="7"/>
      <c r="Q72" s="7"/>
      <c r="R72" s="7"/>
      <c r="S72" s="7"/>
      <c r="T72" s="7"/>
      <c r="U72" s="7"/>
      <c r="V72" s="7"/>
      <c r="W72" s="7"/>
      <c r="X72" s="7"/>
      <c r="Y72" s="7"/>
      <c r="Z72" s="7"/>
      <c r="AA72" s="7"/>
      <c r="AB72" s="7"/>
    </row>
    <row r="73" spans="1:28" s="1" customFormat="1" ht="12.75">
      <c r="A73" s="97"/>
      <c r="B73" s="97"/>
      <c r="C73" s="97"/>
      <c r="D73" s="97"/>
      <c r="E73" s="97"/>
      <c r="F73" s="97"/>
      <c r="G73" s="97"/>
      <c r="H73" s="97"/>
      <c r="I73" s="97"/>
      <c r="J73" s="97"/>
      <c r="K73" s="97"/>
      <c r="L73" s="97"/>
      <c r="M73" s="7"/>
      <c r="N73" s="7"/>
      <c r="O73" s="7"/>
      <c r="P73" s="7"/>
      <c r="Q73" s="7"/>
      <c r="R73" s="7"/>
      <c r="S73" s="7"/>
      <c r="T73" s="7"/>
      <c r="U73" s="7"/>
      <c r="V73" s="7"/>
      <c r="W73" s="7"/>
      <c r="X73" s="7"/>
      <c r="Y73" s="7"/>
      <c r="Z73" s="7"/>
      <c r="AA73" s="7"/>
      <c r="AB73" s="7"/>
    </row>
    <row r="74" spans="1:28" s="1" customFormat="1" ht="12.75">
      <c r="A74" s="97"/>
      <c r="B74" s="97"/>
      <c r="C74" s="97"/>
      <c r="D74" s="97"/>
      <c r="E74" s="97"/>
      <c r="F74" s="97"/>
      <c r="G74" s="97"/>
      <c r="H74" s="97"/>
      <c r="I74" s="97"/>
      <c r="J74" s="97"/>
      <c r="K74" s="97"/>
      <c r="L74" s="97"/>
      <c r="M74" s="7"/>
      <c r="N74" s="7"/>
      <c r="O74" s="7"/>
      <c r="P74" s="7"/>
      <c r="Q74" s="7"/>
      <c r="R74" s="7"/>
      <c r="S74" s="7"/>
      <c r="T74" s="7"/>
      <c r="U74" s="7"/>
      <c r="V74" s="7"/>
      <c r="W74" s="7"/>
      <c r="X74" s="7"/>
      <c r="Y74" s="7"/>
      <c r="Z74" s="7"/>
      <c r="AA74" s="7"/>
      <c r="AB74" s="7"/>
    </row>
    <row r="75" spans="1:28" s="1" customFormat="1" ht="12.75">
      <c r="A75" s="97"/>
      <c r="B75" s="97"/>
      <c r="C75" s="97"/>
      <c r="D75" s="97"/>
      <c r="E75" s="97"/>
      <c r="F75" s="97"/>
      <c r="G75" s="97"/>
      <c r="H75" s="97"/>
      <c r="I75" s="97"/>
      <c r="J75" s="97"/>
      <c r="K75" s="97"/>
      <c r="L75" s="97"/>
      <c r="M75" s="7"/>
      <c r="N75" s="7"/>
      <c r="O75" s="7"/>
      <c r="P75" s="7"/>
      <c r="Q75" s="7"/>
      <c r="R75" s="7"/>
      <c r="S75" s="7"/>
      <c r="T75" s="7"/>
      <c r="U75" s="7"/>
      <c r="V75" s="7"/>
      <c r="W75" s="7"/>
      <c r="X75" s="7"/>
      <c r="Y75" s="7"/>
      <c r="Z75" s="7"/>
      <c r="AA75" s="7"/>
      <c r="AB75" s="7"/>
    </row>
    <row r="76" spans="1:28" s="1" customFormat="1" ht="12.75">
      <c r="A76" s="97"/>
      <c r="B76" s="97"/>
      <c r="C76" s="97"/>
      <c r="D76" s="97"/>
      <c r="E76" s="97"/>
      <c r="F76" s="97"/>
      <c r="G76" s="97"/>
      <c r="H76" s="97"/>
      <c r="I76" s="97"/>
      <c r="J76" s="97"/>
      <c r="K76" s="97"/>
      <c r="L76" s="97"/>
      <c r="M76" s="7"/>
      <c r="N76" s="7"/>
      <c r="O76" s="7"/>
      <c r="P76" s="7"/>
      <c r="Q76" s="7"/>
      <c r="R76" s="7"/>
      <c r="S76" s="7"/>
      <c r="T76" s="7"/>
      <c r="U76" s="7"/>
      <c r="V76" s="7"/>
      <c r="W76" s="7"/>
      <c r="X76" s="7"/>
      <c r="Y76" s="7"/>
      <c r="Z76" s="7"/>
      <c r="AA76" s="7"/>
      <c r="AB76" s="7"/>
    </row>
    <row r="77" spans="1:28" s="1" customFormat="1" ht="12.75">
      <c r="A77" s="97"/>
      <c r="B77" s="97"/>
      <c r="C77" s="97"/>
      <c r="D77" s="97"/>
      <c r="E77" s="97"/>
      <c r="F77" s="97"/>
      <c r="G77" s="97"/>
      <c r="H77" s="97"/>
      <c r="I77" s="97"/>
      <c r="J77" s="97"/>
      <c r="K77" s="97"/>
      <c r="L77" s="97"/>
      <c r="M77" s="7"/>
      <c r="N77" s="7"/>
      <c r="O77" s="7"/>
      <c r="P77" s="7"/>
      <c r="Q77" s="7"/>
      <c r="R77" s="7"/>
      <c r="S77" s="7"/>
      <c r="T77" s="7"/>
      <c r="U77" s="7"/>
      <c r="V77" s="7"/>
      <c r="W77" s="7"/>
      <c r="X77" s="7"/>
      <c r="Y77" s="7"/>
      <c r="Z77" s="7"/>
      <c r="AA77" s="7"/>
      <c r="AB77" s="7"/>
    </row>
    <row r="78" spans="1:28" s="1" customFormat="1" ht="12.75">
      <c r="A78" s="97"/>
      <c r="B78" s="97"/>
      <c r="C78" s="97"/>
      <c r="D78" s="97"/>
      <c r="E78" s="97"/>
      <c r="F78" s="97"/>
      <c r="G78" s="97"/>
      <c r="H78" s="97"/>
      <c r="I78" s="97"/>
      <c r="J78" s="97"/>
      <c r="K78" s="97"/>
      <c r="L78" s="97"/>
      <c r="M78" s="7"/>
      <c r="N78" s="7"/>
      <c r="O78" s="7"/>
      <c r="P78" s="7"/>
      <c r="Q78" s="7"/>
      <c r="R78" s="7"/>
      <c r="S78" s="7"/>
      <c r="T78" s="7"/>
      <c r="U78" s="7"/>
      <c r="V78" s="7"/>
      <c r="W78" s="7"/>
      <c r="X78" s="7"/>
      <c r="Y78" s="7"/>
      <c r="Z78" s="7"/>
      <c r="AA78" s="7"/>
      <c r="AB78" s="7"/>
    </row>
    <row r="79" spans="1:28" s="1" customFormat="1" ht="12.75">
      <c r="A79" s="97"/>
      <c r="B79" s="97"/>
      <c r="C79" s="97"/>
      <c r="D79" s="97"/>
      <c r="E79" s="97"/>
      <c r="F79" s="97"/>
      <c r="G79" s="97"/>
      <c r="H79" s="97"/>
      <c r="I79" s="97"/>
      <c r="J79" s="97"/>
      <c r="K79" s="97"/>
      <c r="L79" s="97"/>
      <c r="M79" s="7"/>
      <c r="N79" s="7"/>
      <c r="O79" s="7"/>
      <c r="P79" s="7"/>
      <c r="Q79" s="7"/>
      <c r="R79" s="7"/>
      <c r="S79" s="7"/>
      <c r="T79" s="7"/>
      <c r="U79" s="7"/>
      <c r="V79" s="7"/>
      <c r="W79" s="7"/>
      <c r="X79" s="7"/>
      <c r="Y79" s="7"/>
      <c r="Z79" s="7"/>
      <c r="AA79" s="7"/>
      <c r="AB79" s="7"/>
    </row>
    <row r="80" spans="1:28" s="1" customFormat="1" ht="12.75">
      <c r="A80" s="97"/>
      <c r="B80" s="97"/>
      <c r="C80" s="97"/>
      <c r="D80" s="97"/>
      <c r="E80" s="97"/>
      <c r="F80" s="97"/>
      <c r="G80" s="97"/>
      <c r="H80" s="97"/>
      <c r="I80" s="97"/>
      <c r="J80" s="97"/>
      <c r="K80" s="97"/>
      <c r="L80" s="97"/>
      <c r="M80" s="7"/>
      <c r="N80" s="7"/>
      <c r="O80" s="7"/>
      <c r="P80" s="7"/>
      <c r="Q80" s="7"/>
      <c r="R80" s="7"/>
      <c r="S80" s="7"/>
      <c r="T80" s="7"/>
      <c r="U80" s="7"/>
      <c r="V80" s="7"/>
      <c r="W80" s="7"/>
      <c r="X80" s="7"/>
      <c r="Y80" s="7"/>
      <c r="Z80" s="7"/>
      <c r="AA80" s="7"/>
      <c r="AB80" s="7"/>
    </row>
    <row r="81" spans="1:28" s="1" customFormat="1" ht="12.75">
      <c r="A81" s="97"/>
      <c r="B81" s="97"/>
      <c r="C81" s="97"/>
      <c r="D81" s="97"/>
      <c r="E81" s="97"/>
      <c r="F81" s="97"/>
      <c r="G81" s="97"/>
      <c r="H81" s="97"/>
      <c r="I81" s="97"/>
      <c r="J81" s="97"/>
      <c r="K81" s="97"/>
      <c r="L81" s="97"/>
      <c r="M81" s="7"/>
      <c r="N81" s="7"/>
      <c r="O81" s="7"/>
      <c r="P81" s="7"/>
      <c r="Q81" s="7"/>
      <c r="R81" s="7"/>
      <c r="S81" s="7"/>
      <c r="T81" s="7"/>
      <c r="U81" s="7"/>
      <c r="V81" s="7"/>
      <c r="W81" s="7"/>
      <c r="X81" s="7"/>
      <c r="Y81" s="7"/>
      <c r="Z81" s="7"/>
      <c r="AA81" s="7"/>
      <c r="AB81" s="7"/>
    </row>
    <row r="82" spans="1:28" s="1" customFormat="1" ht="12.75">
      <c r="A82" s="97"/>
      <c r="B82" s="97"/>
      <c r="C82" s="97"/>
      <c r="D82" s="97"/>
      <c r="E82" s="97"/>
      <c r="F82" s="97"/>
      <c r="G82" s="97"/>
      <c r="H82" s="97"/>
      <c r="I82" s="97"/>
      <c r="J82" s="97"/>
      <c r="K82" s="97"/>
      <c r="L82" s="97"/>
      <c r="M82" s="7"/>
      <c r="N82" s="7"/>
      <c r="O82" s="7"/>
      <c r="P82" s="7"/>
      <c r="Q82" s="7"/>
      <c r="R82" s="7"/>
      <c r="S82" s="7"/>
      <c r="T82" s="7"/>
      <c r="U82" s="7"/>
      <c r="V82" s="7"/>
      <c r="W82" s="7"/>
      <c r="X82" s="7"/>
      <c r="Y82" s="7"/>
      <c r="Z82" s="7"/>
      <c r="AA82" s="7"/>
      <c r="AB82" s="7"/>
    </row>
    <row r="83" spans="1:28" s="1" customFormat="1" ht="12.75">
      <c r="A83" s="97"/>
      <c r="B83" s="97"/>
      <c r="C83" s="97"/>
      <c r="D83" s="97"/>
      <c r="E83" s="97"/>
      <c r="F83" s="97"/>
      <c r="G83" s="97"/>
      <c r="H83" s="97"/>
      <c r="I83" s="97"/>
      <c r="J83" s="97"/>
      <c r="K83" s="97"/>
      <c r="L83" s="97"/>
      <c r="M83" s="7"/>
      <c r="N83" s="7"/>
      <c r="O83" s="7"/>
      <c r="P83" s="7"/>
      <c r="Q83" s="7"/>
      <c r="R83" s="7"/>
      <c r="S83" s="7"/>
      <c r="T83" s="7"/>
      <c r="U83" s="7"/>
      <c r="V83" s="7"/>
      <c r="W83" s="7"/>
      <c r="X83" s="7"/>
      <c r="Y83" s="7"/>
      <c r="Z83" s="7"/>
      <c r="AA83" s="7"/>
      <c r="AB83" s="7"/>
    </row>
    <row r="84" spans="1:28" s="1" customFormat="1" ht="12.75">
      <c r="A84" s="97"/>
      <c r="B84" s="97"/>
      <c r="C84" s="97"/>
      <c r="D84" s="97"/>
      <c r="E84" s="97"/>
      <c r="F84" s="97"/>
      <c r="G84" s="97"/>
      <c r="H84" s="97"/>
      <c r="I84" s="97"/>
      <c r="J84" s="97"/>
      <c r="K84" s="97"/>
      <c r="L84" s="97"/>
      <c r="M84" s="7"/>
      <c r="N84" s="7"/>
      <c r="O84" s="7"/>
      <c r="P84" s="7"/>
      <c r="Q84" s="7"/>
      <c r="R84" s="7"/>
      <c r="S84" s="7"/>
      <c r="T84" s="7"/>
      <c r="U84" s="7"/>
      <c r="V84" s="7"/>
      <c r="W84" s="7"/>
      <c r="X84" s="7"/>
      <c r="Y84" s="7"/>
      <c r="Z84" s="7"/>
      <c r="AA84" s="7"/>
      <c r="AB84" s="7"/>
    </row>
    <row r="85" spans="1:28" s="1" customFormat="1" ht="12.75">
      <c r="A85" s="97"/>
      <c r="B85" s="97"/>
      <c r="C85" s="97"/>
      <c r="D85" s="97"/>
      <c r="E85" s="97"/>
      <c r="F85" s="97"/>
      <c r="G85" s="97"/>
      <c r="H85" s="97"/>
      <c r="I85" s="97"/>
      <c r="J85" s="97"/>
      <c r="K85" s="97"/>
      <c r="L85" s="97"/>
      <c r="M85" s="7"/>
      <c r="N85" s="7"/>
      <c r="O85" s="7"/>
      <c r="P85" s="7"/>
      <c r="Q85" s="7"/>
      <c r="R85" s="7"/>
      <c r="S85" s="7"/>
      <c r="T85" s="7"/>
      <c r="U85" s="7"/>
      <c r="V85" s="7"/>
      <c r="W85" s="7"/>
      <c r="X85" s="7"/>
      <c r="Y85" s="7"/>
      <c r="Z85" s="7"/>
      <c r="AA85" s="7"/>
      <c r="AB85" s="7"/>
    </row>
    <row r="86" spans="1:28" s="1" customFormat="1" ht="12.75">
      <c r="A86" s="97"/>
      <c r="B86" s="97"/>
      <c r="C86" s="97"/>
      <c r="D86" s="97"/>
      <c r="E86" s="97"/>
      <c r="F86" s="97"/>
      <c r="G86" s="97"/>
      <c r="H86" s="97"/>
      <c r="I86" s="97"/>
      <c r="J86" s="97"/>
      <c r="K86" s="97"/>
      <c r="L86" s="97"/>
      <c r="M86" s="7"/>
      <c r="N86" s="7"/>
      <c r="O86" s="7"/>
      <c r="P86" s="7"/>
      <c r="Q86" s="7"/>
      <c r="R86" s="7"/>
      <c r="S86" s="7"/>
      <c r="T86" s="7"/>
      <c r="U86" s="7"/>
      <c r="V86" s="7"/>
      <c r="W86" s="7"/>
      <c r="X86" s="7"/>
      <c r="Y86" s="7"/>
      <c r="Z86" s="7"/>
      <c r="AA86" s="7"/>
      <c r="AB86" s="7"/>
    </row>
    <row r="87" spans="1:28" s="1" customFormat="1" ht="12.75">
      <c r="A87" s="97"/>
      <c r="B87" s="97"/>
      <c r="C87" s="97"/>
      <c r="D87" s="97"/>
      <c r="E87" s="97"/>
      <c r="F87" s="97"/>
      <c r="G87" s="97"/>
      <c r="H87" s="97"/>
      <c r="I87" s="97"/>
      <c r="J87" s="97"/>
      <c r="K87" s="97"/>
      <c r="L87" s="97"/>
      <c r="M87" s="7"/>
      <c r="N87" s="7"/>
      <c r="O87" s="7"/>
      <c r="P87" s="7"/>
      <c r="Q87" s="7"/>
      <c r="R87" s="7"/>
      <c r="S87" s="7"/>
      <c r="T87" s="7"/>
      <c r="U87" s="7"/>
      <c r="V87" s="7"/>
      <c r="W87" s="7"/>
      <c r="X87" s="7"/>
      <c r="Y87" s="7"/>
      <c r="Z87" s="7"/>
      <c r="AA87" s="7"/>
      <c r="AB87" s="7"/>
    </row>
    <row r="88" spans="1:28" s="1" customFormat="1" ht="12.75">
      <c r="A88" s="97"/>
      <c r="B88" s="97"/>
      <c r="C88" s="97"/>
      <c r="D88" s="97"/>
      <c r="E88" s="97"/>
      <c r="F88" s="97"/>
      <c r="G88" s="97"/>
      <c r="H88" s="97"/>
      <c r="I88" s="97"/>
      <c r="J88" s="97"/>
      <c r="K88" s="97"/>
      <c r="L88" s="97"/>
      <c r="M88" s="7"/>
      <c r="N88" s="7"/>
      <c r="O88" s="7"/>
      <c r="P88" s="7"/>
      <c r="Q88" s="7"/>
      <c r="R88" s="7"/>
      <c r="S88" s="7"/>
      <c r="T88" s="7"/>
      <c r="U88" s="7"/>
      <c r="V88" s="7"/>
      <c r="W88" s="7"/>
      <c r="X88" s="7"/>
      <c r="Y88" s="7"/>
      <c r="Z88" s="7"/>
      <c r="AA88" s="7"/>
      <c r="AB88" s="7"/>
    </row>
    <row r="89" spans="1:28" s="1" customFormat="1" ht="12.75">
      <c r="A89" s="97"/>
      <c r="B89" s="97"/>
      <c r="C89" s="97"/>
      <c r="D89" s="97"/>
      <c r="E89" s="97"/>
      <c r="F89" s="97"/>
      <c r="G89" s="97"/>
      <c r="H89" s="97"/>
      <c r="I89" s="97"/>
      <c r="J89" s="97"/>
      <c r="K89" s="97"/>
      <c r="L89" s="97"/>
      <c r="M89" s="7"/>
      <c r="N89" s="7"/>
      <c r="O89" s="7"/>
      <c r="P89" s="7"/>
      <c r="Q89" s="7"/>
      <c r="R89" s="7"/>
      <c r="S89" s="7"/>
      <c r="T89" s="7"/>
      <c r="U89" s="7"/>
      <c r="V89" s="7"/>
      <c r="W89" s="7"/>
      <c r="X89" s="7"/>
      <c r="Y89" s="7"/>
      <c r="Z89" s="7"/>
      <c r="AA89" s="7"/>
      <c r="AB89" s="7"/>
    </row>
    <row r="90" spans="1:28" s="1" customFormat="1" ht="12.75">
      <c r="A90" s="97"/>
      <c r="B90" s="97"/>
      <c r="C90" s="97"/>
      <c r="D90" s="97"/>
      <c r="E90" s="97"/>
      <c r="F90" s="97"/>
      <c r="G90" s="97"/>
      <c r="H90" s="97"/>
      <c r="I90" s="97"/>
      <c r="J90" s="97"/>
      <c r="K90" s="97"/>
      <c r="L90" s="97"/>
      <c r="M90" s="7"/>
      <c r="N90" s="7"/>
      <c r="O90" s="7"/>
      <c r="P90" s="7"/>
      <c r="Q90" s="7"/>
      <c r="R90" s="7"/>
      <c r="S90" s="7"/>
      <c r="T90" s="7"/>
      <c r="U90" s="7"/>
      <c r="V90" s="7"/>
      <c r="W90" s="7"/>
      <c r="X90" s="7"/>
      <c r="Y90" s="7"/>
      <c r="Z90" s="7"/>
      <c r="AA90" s="7"/>
      <c r="AB90" s="7"/>
    </row>
    <row r="91" spans="1:28" s="1" customFormat="1" ht="12.75">
      <c r="A91" s="97"/>
      <c r="B91" s="97"/>
      <c r="C91" s="97"/>
      <c r="D91" s="97"/>
      <c r="E91" s="97"/>
      <c r="F91" s="97"/>
      <c r="G91" s="97"/>
      <c r="H91" s="97"/>
      <c r="I91" s="97"/>
      <c r="J91" s="97"/>
      <c r="K91" s="97"/>
      <c r="L91" s="97"/>
      <c r="M91" s="7"/>
      <c r="N91" s="7"/>
      <c r="O91" s="7"/>
      <c r="P91" s="7"/>
      <c r="Q91" s="7"/>
      <c r="R91" s="7"/>
      <c r="S91" s="7"/>
      <c r="T91" s="7"/>
      <c r="U91" s="7"/>
      <c r="V91" s="7"/>
      <c r="W91" s="7"/>
      <c r="X91" s="7"/>
      <c r="Y91" s="7"/>
      <c r="Z91" s="7"/>
      <c r="AA91" s="7"/>
      <c r="AB91" s="7"/>
    </row>
    <row r="92" spans="1:28" s="1" customFormat="1" ht="12.75">
      <c r="A92" s="97"/>
      <c r="B92" s="97"/>
      <c r="C92" s="97"/>
      <c r="D92" s="97"/>
      <c r="E92" s="97"/>
      <c r="F92" s="97"/>
      <c r="G92" s="97"/>
      <c r="H92" s="97"/>
      <c r="I92" s="97"/>
      <c r="J92" s="97"/>
      <c r="K92" s="97"/>
      <c r="L92" s="97"/>
      <c r="M92" s="7"/>
      <c r="N92" s="7"/>
      <c r="O92" s="7"/>
      <c r="P92" s="7"/>
      <c r="Q92" s="7"/>
      <c r="R92" s="7"/>
      <c r="S92" s="7"/>
      <c r="T92" s="7"/>
      <c r="U92" s="7"/>
      <c r="V92" s="7"/>
      <c r="W92" s="7"/>
      <c r="X92" s="7"/>
      <c r="Y92" s="7"/>
      <c r="Z92" s="7"/>
      <c r="AA92" s="7"/>
      <c r="AB92" s="7"/>
    </row>
    <row r="93" spans="1:28" s="1" customFormat="1" ht="12.75">
      <c r="A93" s="97"/>
      <c r="B93" s="97"/>
      <c r="C93" s="97"/>
      <c r="D93" s="97"/>
      <c r="E93" s="97"/>
      <c r="F93" s="97"/>
      <c r="G93" s="97"/>
      <c r="H93" s="97"/>
      <c r="I93" s="97"/>
      <c r="J93" s="97"/>
      <c r="K93" s="97"/>
      <c r="L93" s="97"/>
      <c r="M93" s="7"/>
      <c r="N93" s="7"/>
      <c r="O93" s="7"/>
      <c r="P93" s="7"/>
      <c r="Q93" s="7"/>
      <c r="R93" s="7"/>
      <c r="S93" s="7"/>
      <c r="T93" s="7"/>
      <c r="U93" s="7"/>
      <c r="V93" s="7"/>
      <c r="W93" s="7"/>
      <c r="X93" s="7"/>
      <c r="Y93" s="7"/>
      <c r="Z93" s="7"/>
      <c r="AA93" s="7"/>
      <c r="AB93" s="7"/>
    </row>
    <row r="94" spans="1:28" s="1" customFormat="1" ht="12.75">
      <c r="A94" s="97"/>
      <c r="B94" s="97"/>
      <c r="C94" s="97"/>
      <c r="D94" s="97"/>
      <c r="E94" s="97"/>
      <c r="F94" s="97"/>
      <c r="G94" s="97"/>
      <c r="H94" s="97"/>
      <c r="I94" s="97"/>
      <c r="J94" s="97"/>
      <c r="K94" s="97"/>
      <c r="L94" s="97"/>
      <c r="M94" s="7"/>
      <c r="N94" s="7"/>
      <c r="O94" s="7"/>
      <c r="P94" s="7"/>
      <c r="Q94" s="7"/>
      <c r="R94" s="7"/>
      <c r="S94" s="7"/>
      <c r="T94" s="7"/>
      <c r="U94" s="7"/>
      <c r="V94" s="7"/>
      <c r="W94" s="7"/>
      <c r="X94" s="7"/>
      <c r="Y94" s="7"/>
      <c r="Z94" s="7"/>
      <c r="AA94" s="7"/>
      <c r="AB94" s="7"/>
    </row>
    <row r="95" spans="1:28" s="1" customFormat="1" ht="12.75">
      <c r="A95" s="97"/>
      <c r="B95" s="97"/>
      <c r="C95" s="97"/>
      <c r="D95" s="97"/>
      <c r="E95" s="97"/>
      <c r="F95" s="97"/>
      <c r="G95" s="97"/>
      <c r="H95" s="97"/>
      <c r="I95" s="97"/>
      <c r="J95" s="97"/>
      <c r="K95" s="97"/>
      <c r="L95" s="97"/>
      <c r="M95" s="7"/>
      <c r="N95" s="7"/>
      <c r="O95" s="7"/>
      <c r="P95" s="7"/>
      <c r="Q95" s="7"/>
      <c r="R95" s="7"/>
      <c r="S95" s="7"/>
      <c r="T95" s="7"/>
      <c r="U95" s="7"/>
      <c r="V95" s="7"/>
      <c r="W95" s="7"/>
      <c r="X95" s="7"/>
      <c r="Y95" s="7"/>
      <c r="Z95" s="7"/>
      <c r="AA95" s="7"/>
      <c r="AB95" s="7"/>
    </row>
    <row r="96" spans="1:28" s="1" customFormat="1" ht="12.75">
      <c r="A96" s="97"/>
      <c r="B96" s="97"/>
      <c r="C96" s="97"/>
      <c r="D96" s="97"/>
      <c r="E96" s="97"/>
      <c r="F96" s="97"/>
      <c r="G96" s="97"/>
      <c r="H96" s="97"/>
      <c r="I96" s="97"/>
      <c r="J96" s="97"/>
      <c r="K96" s="97"/>
      <c r="L96" s="97"/>
      <c r="M96" s="7"/>
      <c r="N96" s="7"/>
      <c r="O96" s="7"/>
      <c r="P96" s="7"/>
      <c r="Q96" s="7"/>
      <c r="R96" s="7"/>
      <c r="S96" s="7"/>
      <c r="T96" s="7"/>
      <c r="U96" s="7"/>
      <c r="V96" s="7"/>
      <c r="W96" s="7"/>
      <c r="X96" s="7"/>
      <c r="Y96" s="7"/>
      <c r="Z96" s="7"/>
      <c r="AA96" s="7"/>
      <c r="AB96" s="7"/>
    </row>
    <row r="97" spans="1:28" s="1" customFormat="1" ht="12.75">
      <c r="A97" s="97"/>
      <c r="B97" s="97"/>
      <c r="C97" s="97"/>
      <c r="D97" s="97"/>
      <c r="E97" s="97"/>
      <c r="F97" s="97"/>
      <c r="G97" s="97"/>
      <c r="H97" s="97"/>
      <c r="I97" s="97"/>
      <c r="J97" s="97"/>
      <c r="K97" s="97"/>
      <c r="L97" s="97"/>
      <c r="M97" s="7"/>
      <c r="N97" s="7"/>
      <c r="O97" s="7"/>
      <c r="P97" s="7"/>
      <c r="Q97" s="7"/>
      <c r="R97" s="7"/>
      <c r="S97" s="7"/>
      <c r="T97" s="7"/>
      <c r="U97" s="7"/>
      <c r="V97" s="7"/>
      <c r="W97" s="7"/>
      <c r="X97" s="7"/>
      <c r="Y97" s="7"/>
      <c r="Z97" s="7"/>
      <c r="AA97" s="7"/>
      <c r="AB97" s="7"/>
    </row>
    <row r="98" spans="1:28" s="1" customFormat="1" ht="12.75">
      <c r="A98" s="97"/>
      <c r="B98" s="97"/>
      <c r="C98" s="97"/>
      <c r="D98" s="97"/>
      <c r="E98" s="97"/>
      <c r="F98" s="97"/>
      <c r="G98" s="97"/>
      <c r="H98" s="97"/>
      <c r="I98" s="97"/>
      <c r="J98" s="97"/>
      <c r="K98" s="97"/>
      <c r="L98" s="97"/>
      <c r="M98" s="7"/>
      <c r="N98" s="7"/>
      <c r="O98" s="7"/>
      <c r="P98" s="7"/>
      <c r="Q98" s="7"/>
      <c r="R98" s="7"/>
      <c r="S98" s="7"/>
      <c r="T98" s="7"/>
      <c r="U98" s="7"/>
      <c r="V98" s="7"/>
      <c r="W98" s="7"/>
      <c r="X98" s="7"/>
      <c r="Y98" s="7"/>
      <c r="Z98" s="7"/>
      <c r="AA98" s="7"/>
      <c r="AB98" s="7"/>
    </row>
    <row r="99" spans="1:28" s="1" customFormat="1" ht="12.75">
      <c r="A99" s="97"/>
      <c r="B99" s="97"/>
      <c r="C99" s="97"/>
      <c r="D99" s="97"/>
      <c r="E99" s="97"/>
      <c r="F99" s="97"/>
      <c r="G99" s="97"/>
      <c r="H99" s="97"/>
      <c r="I99" s="97"/>
      <c r="J99" s="97"/>
      <c r="K99" s="97"/>
      <c r="L99" s="97"/>
      <c r="M99" s="7"/>
      <c r="N99" s="7"/>
      <c r="O99" s="7"/>
      <c r="P99" s="7"/>
      <c r="Q99" s="7"/>
      <c r="R99" s="7"/>
      <c r="S99" s="7"/>
      <c r="T99" s="7"/>
      <c r="U99" s="7"/>
      <c r="V99" s="7"/>
      <c r="W99" s="7"/>
      <c r="X99" s="7"/>
      <c r="Y99" s="7"/>
      <c r="Z99" s="7"/>
      <c r="AA99" s="7"/>
      <c r="AB99" s="7"/>
    </row>
    <row r="100" spans="1:28" s="1" customFormat="1" ht="12.75">
      <c r="A100" s="97"/>
      <c r="B100" s="97"/>
      <c r="C100" s="97"/>
      <c r="D100" s="97"/>
      <c r="E100" s="97"/>
      <c r="F100" s="97"/>
      <c r="G100" s="97"/>
      <c r="H100" s="97"/>
      <c r="I100" s="97"/>
      <c r="J100" s="97"/>
      <c r="K100" s="97"/>
      <c r="L100" s="97"/>
      <c r="M100" s="7"/>
      <c r="N100" s="7"/>
      <c r="O100" s="7"/>
      <c r="P100" s="7"/>
      <c r="Q100" s="7"/>
      <c r="R100" s="7"/>
      <c r="S100" s="7"/>
      <c r="T100" s="7"/>
      <c r="U100" s="7"/>
      <c r="V100" s="7"/>
      <c r="W100" s="7"/>
      <c r="X100" s="7"/>
      <c r="Y100" s="7"/>
      <c r="Z100" s="7"/>
      <c r="AA100" s="7"/>
      <c r="AB100" s="7"/>
    </row>
    <row r="101" spans="1:28" s="1" customFormat="1" ht="12.75">
      <c r="A101" s="97"/>
      <c r="B101" s="97"/>
      <c r="C101" s="97"/>
      <c r="D101" s="97"/>
      <c r="E101" s="97"/>
      <c r="F101" s="97"/>
      <c r="G101" s="97"/>
      <c r="H101" s="97"/>
      <c r="I101" s="97"/>
      <c r="J101" s="97"/>
      <c r="K101" s="97"/>
      <c r="L101" s="97"/>
      <c r="M101" s="7"/>
      <c r="N101" s="7"/>
      <c r="O101" s="7"/>
      <c r="P101" s="7"/>
      <c r="Q101" s="7"/>
      <c r="R101" s="7"/>
      <c r="S101" s="7"/>
      <c r="T101" s="7"/>
      <c r="U101" s="7"/>
      <c r="V101" s="7"/>
      <c r="W101" s="7"/>
      <c r="X101" s="7"/>
      <c r="Y101" s="7"/>
      <c r="Z101" s="7"/>
      <c r="AA101" s="7"/>
      <c r="AB101" s="7"/>
    </row>
    <row r="102" spans="1:28" s="1" customFormat="1" ht="12.75">
      <c r="A102" s="97"/>
      <c r="B102" s="97"/>
      <c r="C102" s="97"/>
      <c r="D102" s="97"/>
      <c r="E102" s="97"/>
      <c r="F102" s="97"/>
      <c r="G102" s="97"/>
      <c r="H102" s="97"/>
      <c r="I102" s="97"/>
      <c r="J102" s="97"/>
      <c r="K102" s="97"/>
      <c r="L102" s="97"/>
      <c r="M102" s="7"/>
      <c r="N102" s="7"/>
      <c r="O102" s="7"/>
      <c r="P102" s="7"/>
      <c r="Q102" s="7"/>
      <c r="R102" s="7"/>
      <c r="S102" s="7"/>
      <c r="T102" s="7"/>
      <c r="U102" s="7"/>
      <c r="V102" s="7"/>
      <c r="W102" s="7"/>
      <c r="X102" s="7"/>
      <c r="Y102" s="7"/>
      <c r="Z102" s="7"/>
      <c r="AA102" s="7"/>
      <c r="AB102" s="7"/>
    </row>
    <row r="103" spans="1:28" s="1" customFormat="1" ht="12.75">
      <c r="A103" s="97"/>
      <c r="B103" s="97"/>
      <c r="C103" s="97"/>
      <c r="D103" s="97"/>
      <c r="E103" s="97"/>
      <c r="F103" s="97"/>
      <c r="G103" s="97"/>
      <c r="H103" s="97"/>
      <c r="I103" s="97"/>
      <c r="J103" s="97"/>
      <c r="K103" s="97"/>
      <c r="L103" s="97"/>
      <c r="M103" s="7"/>
      <c r="N103" s="7"/>
      <c r="O103" s="7"/>
      <c r="P103" s="7"/>
      <c r="Q103" s="7"/>
      <c r="R103" s="7"/>
      <c r="S103" s="7"/>
      <c r="T103" s="7"/>
      <c r="U103" s="7"/>
      <c r="V103" s="7"/>
      <c r="W103" s="7"/>
      <c r="X103" s="7"/>
      <c r="Y103" s="7"/>
      <c r="Z103" s="7"/>
      <c r="AA103" s="7"/>
      <c r="AB103" s="7"/>
    </row>
    <row r="104" spans="1:28" s="1" customFormat="1" ht="12.75">
      <c r="A104" s="97"/>
      <c r="B104" s="97"/>
      <c r="C104" s="97"/>
      <c r="D104" s="97"/>
      <c r="E104" s="97"/>
      <c r="F104" s="97"/>
      <c r="G104" s="97"/>
      <c r="H104" s="97"/>
      <c r="I104" s="97"/>
      <c r="J104" s="97"/>
      <c r="K104" s="97"/>
      <c r="L104" s="97"/>
      <c r="M104" s="7"/>
      <c r="N104" s="7"/>
      <c r="O104" s="7"/>
      <c r="P104" s="7"/>
      <c r="Q104" s="7"/>
      <c r="R104" s="7"/>
      <c r="S104" s="7"/>
      <c r="T104" s="7"/>
      <c r="U104" s="7"/>
      <c r="V104" s="7"/>
      <c r="W104" s="7"/>
      <c r="X104" s="7"/>
      <c r="Y104" s="7"/>
      <c r="Z104" s="7"/>
      <c r="AA104" s="7"/>
      <c r="AB104" s="7"/>
    </row>
    <row r="105" spans="1:28" s="1" customFormat="1" ht="12.75">
      <c r="A105" s="97"/>
      <c r="B105" s="97"/>
      <c r="C105" s="97"/>
      <c r="D105" s="97"/>
      <c r="E105" s="97"/>
      <c r="F105" s="97"/>
      <c r="G105" s="97"/>
      <c r="H105" s="97"/>
      <c r="I105" s="97"/>
      <c r="J105" s="97"/>
      <c r="K105" s="97"/>
      <c r="L105" s="97"/>
      <c r="M105" s="7"/>
      <c r="N105" s="7"/>
      <c r="O105" s="7"/>
      <c r="P105" s="7"/>
      <c r="Q105" s="7"/>
      <c r="R105" s="7"/>
      <c r="S105" s="7"/>
      <c r="T105" s="7"/>
      <c r="U105" s="7"/>
      <c r="V105" s="7"/>
      <c r="W105" s="7"/>
      <c r="X105" s="7"/>
      <c r="Y105" s="7"/>
      <c r="Z105" s="7"/>
      <c r="AA105" s="7"/>
      <c r="AB105" s="7"/>
    </row>
    <row r="106" spans="1:28" s="1" customFormat="1" ht="12.75">
      <c r="A106" s="97"/>
      <c r="B106" s="97"/>
      <c r="C106" s="97"/>
      <c r="D106" s="97"/>
      <c r="E106" s="97"/>
      <c r="F106" s="97"/>
      <c r="G106" s="97"/>
      <c r="H106" s="97"/>
      <c r="I106" s="97"/>
      <c r="J106" s="97"/>
      <c r="K106" s="97"/>
      <c r="L106" s="97"/>
      <c r="M106" s="7"/>
      <c r="N106" s="7"/>
      <c r="O106" s="7"/>
      <c r="P106" s="7"/>
      <c r="Q106" s="7"/>
      <c r="R106" s="7"/>
      <c r="S106" s="7"/>
      <c r="T106" s="7"/>
      <c r="U106" s="7"/>
      <c r="V106" s="7"/>
      <c r="W106" s="7"/>
      <c r="X106" s="7"/>
      <c r="Y106" s="7"/>
      <c r="Z106" s="7"/>
      <c r="AA106" s="7"/>
      <c r="AB106" s="7"/>
    </row>
    <row r="107" spans="1:28" s="1" customFormat="1" ht="12.75">
      <c r="A107" s="97"/>
      <c r="B107" s="97"/>
      <c r="C107" s="97"/>
      <c r="D107" s="97"/>
      <c r="E107" s="97"/>
      <c r="F107" s="97"/>
      <c r="G107" s="97"/>
      <c r="H107" s="97"/>
      <c r="I107" s="97"/>
      <c r="J107" s="97"/>
      <c r="K107" s="97"/>
      <c r="L107" s="97"/>
      <c r="M107" s="7"/>
      <c r="N107" s="7"/>
      <c r="O107" s="7"/>
      <c r="P107" s="7"/>
      <c r="Q107" s="7"/>
      <c r="R107" s="7"/>
      <c r="S107" s="7"/>
      <c r="T107" s="7"/>
      <c r="U107" s="7"/>
      <c r="V107" s="7"/>
      <c r="W107" s="7"/>
      <c r="X107" s="7"/>
      <c r="Y107" s="7"/>
      <c r="Z107" s="7"/>
      <c r="AA107" s="7"/>
      <c r="AB107" s="7"/>
    </row>
    <row r="108" spans="1:28" s="1" customFormat="1" ht="12.75">
      <c r="A108" s="97"/>
      <c r="B108" s="97"/>
      <c r="C108" s="97"/>
      <c r="D108" s="97"/>
      <c r="E108" s="97"/>
      <c r="F108" s="97"/>
      <c r="G108" s="97"/>
      <c r="H108" s="97"/>
      <c r="I108" s="97"/>
      <c r="J108" s="97"/>
      <c r="K108" s="97"/>
      <c r="L108" s="97"/>
      <c r="M108" s="7"/>
      <c r="N108" s="7"/>
      <c r="O108" s="7"/>
      <c r="P108" s="7"/>
      <c r="Q108" s="7"/>
      <c r="R108" s="7"/>
      <c r="S108" s="7"/>
      <c r="T108" s="7"/>
      <c r="U108" s="7"/>
      <c r="V108" s="7"/>
      <c r="W108" s="7"/>
      <c r="X108" s="7"/>
      <c r="Y108" s="7"/>
      <c r="Z108" s="7"/>
      <c r="AA108" s="7"/>
      <c r="AB108" s="7"/>
    </row>
    <row r="109" spans="1:28" s="1" customFormat="1" ht="12.75">
      <c r="A109" s="97"/>
      <c r="B109" s="97"/>
      <c r="C109" s="97"/>
      <c r="D109" s="97"/>
      <c r="E109" s="97"/>
      <c r="F109" s="97"/>
      <c r="G109" s="97"/>
      <c r="H109" s="97"/>
      <c r="I109" s="97"/>
      <c r="J109" s="97"/>
      <c r="K109" s="97"/>
      <c r="L109" s="97"/>
      <c r="M109" s="7"/>
      <c r="N109" s="7"/>
      <c r="O109" s="7"/>
      <c r="P109" s="7"/>
      <c r="Q109" s="7"/>
      <c r="R109" s="7"/>
      <c r="S109" s="7"/>
      <c r="T109" s="7"/>
      <c r="U109" s="7"/>
      <c r="V109" s="7"/>
      <c r="W109" s="7"/>
      <c r="X109" s="7"/>
      <c r="Y109" s="7"/>
      <c r="Z109" s="7"/>
      <c r="AA109" s="7"/>
      <c r="AB109" s="7"/>
    </row>
    <row r="110" spans="1:28" s="1" customFormat="1" ht="12.75">
      <c r="A110" s="97"/>
      <c r="B110" s="97"/>
      <c r="C110" s="97"/>
      <c r="D110" s="97"/>
      <c r="E110" s="97"/>
      <c r="F110" s="97"/>
      <c r="G110" s="97"/>
      <c r="H110" s="97"/>
      <c r="I110" s="97"/>
      <c r="J110" s="97"/>
      <c r="K110" s="97"/>
      <c r="L110" s="97"/>
      <c r="M110" s="7"/>
      <c r="N110" s="7"/>
      <c r="O110" s="7"/>
      <c r="P110" s="7"/>
      <c r="Q110" s="7"/>
      <c r="R110" s="7"/>
      <c r="S110" s="7"/>
      <c r="T110" s="7"/>
      <c r="U110" s="7"/>
      <c r="V110" s="7"/>
      <c r="W110" s="7"/>
      <c r="X110" s="7"/>
      <c r="Y110" s="7"/>
      <c r="Z110" s="7"/>
      <c r="AA110" s="7"/>
      <c r="AB110" s="7"/>
    </row>
    <row r="111" spans="1:28" s="1" customFormat="1" ht="12.75">
      <c r="A111" s="97"/>
      <c r="B111" s="97"/>
      <c r="C111" s="97"/>
      <c r="D111" s="97"/>
      <c r="E111" s="97"/>
      <c r="F111" s="97"/>
      <c r="G111" s="97"/>
      <c r="H111" s="97"/>
      <c r="I111" s="97"/>
      <c r="J111" s="97"/>
      <c r="K111" s="97"/>
      <c r="L111" s="97"/>
      <c r="M111" s="7"/>
      <c r="N111" s="7"/>
      <c r="O111" s="7"/>
      <c r="P111" s="7"/>
      <c r="Q111" s="7"/>
      <c r="R111" s="7"/>
      <c r="S111" s="7"/>
      <c r="T111" s="7"/>
      <c r="U111" s="7"/>
      <c r="V111" s="7"/>
      <c r="W111" s="7"/>
      <c r="X111" s="7"/>
      <c r="Y111" s="7"/>
      <c r="Z111" s="7"/>
      <c r="AA111" s="7"/>
      <c r="AB111" s="7"/>
    </row>
    <row r="112" spans="1:28" s="1" customFormat="1" ht="12.75">
      <c r="A112" s="97"/>
      <c r="B112" s="97"/>
      <c r="C112" s="97"/>
      <c r="D112" s="97"/>
      <c r="E112" s="97"/>
      <c r="F112" s="97"/>
      <c r="G112" s="97"/>
      <c r="H112" s="97"/>
      <c r="I112" s="97"/>
      <c r="J112" s="97"/>
      <c r="K112" s="97"/>
      <c r="L112" s="97"/>
      <c r="M112" s="7"/>
      <c r="N112" s="7"/>
      <c r="O112" s="7"/>
      <c r="P112" s="7"/>
      <c r="Q112" s="7"/>
      <c r="R112" s="7"/>
      <c r="S112" s="7"/>
      <c r="T112" s="7"/>
      <c r="U112" s="7"/>
      <c r="V112" s="7"/>
      <c r="W112" s="7"/>
      <c r="X112" s="7"/>
      <c r="Y112" s="7"/>
      <c r="Z112" s="7"/>
      <c r="AA112" s="7"/>
      <c r="AB112" s="7"/>
    </row>
    <row r="113" spans="1:28" s="1" customFormat="1" ht="12.75">
      <c r="A113" s="97"/>
      <c r="B113" s="97"/>
      <c r="C113" s="97"/>
      <c r="D113" s="97"/>
      <c r="E113" s="97"/>
      <c r="F113" s="97"/>
      <c r="G113" s="97"/>
      <c r="H113" s="97"/>
      <c r="I113" s="97"/>
      <c r="J113" s="97"/>
      <c r="K113" s="97"/>
      <c r="L113" s="97"/>
      <c r="M113" s="7"/>
      <c r="N113" s="7"/>
      <c r="O113" s="7"/>
      <c r="P113" s="7"/>
      <c r="Q113" s="7"/>
      <c r="R113" s="7"/>
      <c r="S113" s="7"/>
      <c r="T113" s="7"/>
      <c r="U113" s="7"/>
      <c r="V113" s="7"/>
      <c r="W113" s="7"/>
      <c r="X113" s="7"/>
      <c r="Y113" s="7"/>
      <c r="Z113" s="7"/>
      <c r="AA113" s="7"/>
      <c r="AB113" s="7"/>
    </row>
    <row r="114" spans="1:28" s="1" customFormat="1" ht="12.75">
      <c r="A114" s="97"/>
      <c r="B114" s="97"/>
      <c r="C114" s="97"/>
      <c r="D114" s="97"/>
      <c r="E114" s="97"/>
      <c r="F114" s="97"/>
      <c r="G114" s="97"/>
      <c r="H114" s="97"/>
      <c r="I114" s="97"/>
      <c r="J114" s="97"/>
      <c r="K114" s="97"/>
      <c r="L114" s="97"/>
      <c r="M114" s="7"/>
      <c r="N114" s="7"/>
      <c r="O114" s="7"/>
      <c r="P114" s="7"/>
      <c r="Q114" s="7"/>
      <c r="R114" s="7"/>
      <c r="S114" s="7"/>
      <c r="T114" s="7"/>
      <c r="U114" s="7"/>
      <c r="V114" s="7"/>
      <c r="W114" s="7"/>
      <c r="X114" s="7"/>
      <c r="Y114" s="7"/>
      <c r="Z114" s="7"/>
      <c r="AA114" s="7"/>
      <c r="AB114" s="7"/>
    </row>
    <row r="115" spans="1:28" s="1" customFormat="1" ht="12.75">
      <c r="A115" s="97"/>
      <c r="B115" s="97"/>
      <c r="C115" s="97"/>
      <c r="D115" s="97"/>
      <c r="E115" s="97"/>
      <c r="F115" s="97"/>
      <c r="G115" s="97"/>
      <c r="H115" s="97"/>
      <c r="I115" s="97"/>
      <c r="J115" s="97"/>
      <c r="K115" s="97"/>
      <c r="L115" s="97"/>
      <c r="M115" s="7"/>
      <c r="N115" s="7"/>
      <c r="O115" s="7"/>
      <c r="P115" s="7"/>
      <c r="Q115" s="7"/>
      <c r="R115" s="7"/>
      <c r="S115" s="7"/>
      <c r="T115" s="7"/>
      <c r="U115" s="7"/>
      <c r="V115" s="7"/>
      <c r="W115" s="7"/>
      <c r="X115" s="7"/>
      <c r="Y115" s="7"/>
      <c r="Z115" s="7"/>
      <c r="AA115" s="7"/>
      <c r="AB115" s="7"/>
    </row>
    <row r="116" spans="1:28" s="1" customFormat="1" ht="12.75">
      <c r="A116" s="97"/>
      <c r="B116" s="97"/>
      <c r="C116" s="97"/>
      <c r="D116" s="97"/>
      <c r="E116" s="97"/>
      <c r="F116" s="97"/>
      <c r="G116" s="97"/>
      <c r="H116" s="97"/>
      <c r="I116" s="97"/>
      <c r="J116" s="97"/>
      <c r="K116" s="97"/>
      <c r="L116" s="97"/>
      <c r="M116" s="7"/>
      <c r="N116" s="7"/>
      <c r="O116" s="7"/>
      <c r="P116" s="7"/>
      <c r="Q116" s="7"/>
      <c r="R116" s="7"/>
      <c r="S116" s="7"/>
      <c r="T116" s="7"/>
      <c r="U116" s="7"/>
      <c r="V116" s="7"/>
      <c r="W116" s="7"/>
      <c r="X116" s="7"/>
      <c r="Y116" s="7"/>
      <c r="Z116" s="7"/>
      <c r="AA116" s="7"/>
      <c r="AB116" s="7"/>
    </row>
    <row r="117" spans="1:28" s="1" customFormat="1" ht="12.75">
      <c r="A117" s="97"/>
      <c r="B117" s="97"/>
      <c r="C117" s="97"/>
      <c r="D117" s="97"/>
      <c r="E117" s="97"/>
      <c r="F117" s="97"/>
      <c r="G117" s="97"/>
      <c r="H117" s="97"/>
      <c r="I117" s="97"/>
      <c r="J117" s="97"/>
      <c r="K117" s="97"/>
      <c r="L117" s="97"/>
      <c r="M117" s="7"/>
      <c r="N117" s="7"/>
      <c r="O117" s="7"/>
      <c r="P117" s="7"/>
      <c r="Q117" s="7"/>
      <c r="R117" s="7"/>
      <c r="S117" s="7"/>
      <c r="T117" s="7"/>
      <c r="U117" s="7"/>
      <c r="V117" s="7"/>
      <c r="W117" s="7"/>
      <c r="X117" s="7"/>
      <c r="Y117" s="7"/>
      <c r="Z117" s="7"/>
      <c r="AA117" s="7"/>
      <c r="AB117" s="7"/>
    </row>
    <row r="118" spans="1:28" s="1" customFormat="1" ht="12.75">
      <c r="A118" s="97"/>
      <c r="B118" s="97"/>
      <c r="C118" s="97"/>
      <c r="D118" s="97"/>
      <c r="E118" s="97"/>
      <c r="F118" s="97"/>
      <c r="G118" s="97"/>
      <c r="H118" s="97"/>
      <c r="I118" s="97"/>
      <c r="J118" s="97"/>
      <c r="K118" s="97"/>
      <c r="L118" s="97"/>
      <c r="M118" s="7"/>
      <c r="N118" s="7"/>
      <c r="O118" s="7"/>
      <c r="P118" s="7"/>
      <c r="Q118" s="7"/>
      <c r="R118" s="7"/>
      <c r="S118" s="7"/>
      <c r="T118" s="7"/>
      <c r="U118" s="7"/>
      <c r="V118" s="7"/>
      <c r="W118" s="7"/>
      <c r="X118" s="7"/>
      <c r="Y118" s="7"/>
      <c r="Z118" s="7"/>
      <c r="AA118" s="7"/>
      <c r="AB118" s="7"/>
    </row>
    <row r="119" spans="1:28" s="1" customFormat="1" ht="12.75">
      <c r="A119" s="97"/>
      <c r="B119" s="97"/>
      <c r="C119" s="97"/>
      <c r="D119" s="97"/>
      <c r="E119" s="97"/>
      <c r="F119" s="97"/>
      <c r="G119" s="97"/>
      <c r="H119" s="97"/>
      <c r="I119" s="97"/>
      <c r="J119" s="97"/>
      <c r="K119" s="97"/>
      <c r="L119" s="97"/>
      <c r="M119" s="7"/>
      <c r="N119" s="7"/>
      <c r="O119" s="7"/>
      <c r="P119" s="7"/>
      <c r="Q119" s="7"/>
      <c r="R119" s="7"/>
      <c r="S119" s="7"/>
      <c r="T119" s="7"/>
      <c r="U119" s="7"/>
      <c r="V119" s="7"/>
      <c r="W119" s="7"/>
      <c r="X119" s="7"/>
      <c r="Y119" s="7"/>
      <c r="Z119" s="7"/>
      <c r="AA119" s="7"/>
      <c r="AB119" s="7"/>
    </row>
    <row r="120" spans="1:28" s="1" customFormat="1" ht="12.75">
      <c r="A120" s="97"/>
      <c r="B120" s="97"/>
      <c r="C120" s="97"/>
      <c r="D120" s="97"/>
      <c r="E120" s="97"/>
      <c r="F120" s="97"/>
      <c r="G120" s="97"/>
      <c r="H120" s="97"/>
      <c r="I120" s="97"/>
      <c r="J120" s="97"/>
      <c r="K120" s="97"/>
      <c r="L120" s="97"/>
      <c r="M120" s="7"/>
      <c r="N120" s="7"/>
      <c r="O120" s="7"/>
      <c r="P120" s="7"/>
      <c r="Q120" s="7"/>
      <c r="R120" s="7"/>
      <c r="S120" s="7"/>
      <c r="T120" s="7"/>
      <c r="U120" s="7"/>
      <c r="V120" s="7"/>
      <c r="W120" s="7"/>
      <c r="X120" s="7"/>
      <c r="Y120" s="7"/>
      <c r="Z120" s="7"/>
      <c r="AA120" s="7"/>
      <c r="AB120" s="7"/>
    </row>
    <row r="121" spans="1:28" s="1" customFormat="1" ht="12.75">
      <c r="A121" s="97"/>
      <c r="B121" s="97"/>
      <c r="C121" s="97"/>
      <c r="D121" s="97"/>
      <c r="E121" s="97"/>
      <c r="F121" s="97"/>
      <c r="G121" s="97"/>
      <c r="H121" s="97"/>
      <c r="I121" s="97"/>
      <c r="J121" s="97"/>
      <c r="K121" s="97"/>
      <c r="L121" s="97"/>
      <c r="M121" s="7"/>
      <c r="N121" s="7"/>
      <c r="O121" s="7"/>
      <c r="P121" s="7"/>
      <c r="Q121" s="7"/>
      <c r="R121" s="7"/>
      <c r="S121" s="7"/>
      <c r="T121" s="7"/>
      <c r="U121" s="7"/>
      <c r="V121" s="7"/>
      <c r="W121" s="7"/>
      <c r="X121" s="7"/>
      <c r="Y121" s="7"/>
      <c r="Z121" s="7"/>
      <c r="AA121" s="7"/>
      <c r="AB121" s="7"/>
    </row>
    <row r="122" spans="1:28" s="1" customFormat="1" ht="12.75">
      <c r="A122" s="97"/>
      <c r="B122" s="97"/>
      <c r="C122" s="97"/>
      <c r="D122" s="97"/>
      <c r="E122" s="97"/>
      <c r="F122" s="97"/>
      <c r="G122" s="97"/>
      <c r="H122" s="97"/>
      <c r="I122" s="97"/>
      <c r="J122" s="97"/>
      <c r="K122" s="97"/>
      <c r="L122" s="97"/>
      <c r="M122" s="7"/>
      <c r="N122" s="7"/>
      <c r="O122" s="7"/>
      <c r="P122" s="7"/>
      <c r="Q122" s="7"/>
      <c r="R122" s="7"/>
      <c r="S122" s="7"/>
      <c r="T122" s="7"/>
      <c r="U122" s="7"/>
      <c r="V122" s="7"/>
      <c r="W122" s="7"/>
      <c r="X122" s="7"/>
      <c r="Y122" s="7"/>
      <c r="Z122" s="7"/>
      <c r="AA122" s="7"/>
      <c r="AB122" s="7"/>
    </row>
    <row r="123" spans="1:28" s="1" customFormat="1" ht="12.75">
      <c r="A123" s="97"/>
      <c r="B123" s="97"/>
      <c r="C123" s="97"/>
      <c r="D123" s="97"/>
      <c r="E123" s="97"/>
      <c r="F123" s="97"/>
      <c r="G123" s="97"/>
      <c r="H123" s="97"/>
      <c r="I123" s="97"/>
      <c r="J123" s="97"/>
      <c r="K123" s="97"/>
      <c r="L123" s="97"/>
      <c r="M123" s="7"/>
      <c r="N123" s="7"/>
      <c r="O123" s="7"/>
      <c r="P123" s="7"/>
      <c r="Q123" s="7"/>
      <c r="R123" s="7"/>
      <c r="S123" s="7"/>
      <c r="T123" s="7"/>
      <c r="U123" s="7"/>
      <c r="V123" s="7"/>
      <c r="W123" s="7"/>
      <c r="X123" s="7"/>
      <c r="Y123" s="7"/>
      <c r="Z123" s="7"/>
      <c r="AA123" s="7"/>
      <c r="AB123" s="7"/>
    </row>
    <row r="124" spans="1:28" s="1" customFormat="1" ht="12.75">
      <c r="A124" s="97"/>
      <c r="B124" s="97"/>
      <c r="C124" s="97"/>
      <c r="D124" s="97"/>
      <c r="E124" s="97"/>
      <c r="F124" s="97"/>
      <c r="G124" s="97"/>
      <c r="H124" s="97"/>
      <c r="I124" s="97"/>
      <c r="J124" s="97"/>
      <c r="K124" s="97"/>
      <c r="L124" s="97"/>
      <c r="M124" s="7"/>
      <c r="N124" s="7"/>
      <c r="O124" s="7"/>
      <c r="P124" s="7"/>
      <c r="Q124" s="7"/>
      <c r="R124" s="7"/>
      <c r="S124" s="7"/>
      <c r="T124" s="7"/>
      <c r="U124" s="7"/>
      <c r="V124" s="7"/>
      <c r="W124" s="7"/>
      <c r="X124" s="7"/>
      <c r="Y124" s="7"/>
      <c r="Z124" s="7"/>
      <c r="AA124" s="7"/>
      <c r="AB124" s="7"/>
    </row>
    <row r="125" spans="1:28" s="1" customFormat="1" ht="12.75">
      <c r="A125" s="97"/>
      <c r="B125" s="97"/>
      <c r="C125" s="97"/>
      <c r="D125" s="97"/>
      <c r="E125" s="97"/>
      <c r="F125" s="97"/>
      <c r="G125" s="97"/>
      <c r="H125" s="97"/>
      <c r="I125" s="97"/>
      <c r="J125" s="97"/>
      <c r="K125" s="97"/>
      <c r="L125" s="97"/>
      <c r="M125" s="7"/>
      <c r="N125" s="7"/>
      <c r="O125" s="7"/>
      <c r="P125" s="7"/>
      <c r="Q125" s="7"/>
      <c r="R125" s="7"/>
      <c r="S125" s="7"/>
      <c r="T125" s="7"/>
      <c r="U125" s="7"/>
      <c r="V125" s="7"/>
      <c r="W125" s="7"/>
      <c r="X125" s="7"/>
      <c r="Y125" s="7"/>
      <c r="Z125" s="7"/>
      <c r="AA125" s="7"/>
      <c r="AB125" s="7"/>
    </row>
    <row r="126" spans="1:28" s="1" customFormat="1" ht="12.75">
      <c r="A126" s="97"/>
      <c r="B126" s="97"/>
      <c r="C126" s="97"/>
      <c r="D126" s="97"/>
      <c r="E126" s="97"/>
      <c r="F126" s="97"/>
      <c r="G126" s="97"/>
      <c r="H126" s="97"/>
      <c r="I126" s="97"/>
      <c r="J126" s="97"/>
      <c r="K126" s="97"/>
      <c r="L126" s="97"/>
      <c r="M126" s="7"/>
      <c r="N126" s="7"/>
      <c r="O126" s="7"/>
      <c r="P126" s="7"/>
      <c r="Q126" s="7"/>
      <c r="R126" s="7"/>
      <c r="S126" s="7"/>
      <c r="T126" s="7"/>
      <c r="U126" s="7"/>
      <c r="V126" s="7"/>
      <c r="W126" s="7"/>
      <c r="X126" s="7"/>
      <c r="Y126" s="7"/>
      <c r="Z126" s="7"/>
      <c r="AA126" s="7"/>
      <c r="AB126" s="7"/>
    </row>
    <row r="127" spans="1:28" s="1" customFormat="1" ht="12.75">
      <c r="A127" s="97"/>
      <c r="B127" s="97"/>
      <c r="C127" s="97"/>
      <c r="D127" s="97"/>
      <c r="E127" s="97"/>
      <c r="F127" s="97"/>
      <c r="G127" s="97"/>
      <c r="H127" s="97"/>
      <c r="I127" s="97"/>
      <c r="J127" s="97"/>
      <c r="K127" s="97"/>
      <c r="L127" s="97"/>
      <c r="M127" s="7"/>
      <c r="N127" s="7"/>
      <c r="O127" s="7"/>
      <c r="P127" s="7"/>
      <c r="Q127" s="7"/>
      <c r="R127" s="7"/>
      <c r="S127" s="7"/>
      <c r="T127" s="7"/>
      <c r="U127" s="7"/>
      <c r="V127" s="7"/>
      <c r="W127" s="7"/>
      <c r="X127" s="7"/>
      <c r="Y127" s="7"/>
      <c r="Z127" s="7"/>
      <c r="AA127" s="7"/>
      <c r="AB127" s="7"/>
    </row>
    <row r="128" spans="1:28" s="1" customFormat="1" ht="12.75">
      <c r="A128" s="97"/>
      <c r="B128" s="97"/>
      <c r="C128" s="97"/>
      <c r="D128" s="97"/>
      <c r="E128" s="97"/>
      <c r="F128" s="97"/>
      <c r="G128" s="97"/>
      <c r="H128" s="97"/>
      <c r="I128" s="97"/>
      <c r="J128" s="97"/>
      <c r="K128" s="97"/>
      <c r="L128" s="97"/>
      <c r="M128" s="7"/>
      <c r="N128" s="7"/>
      <c r="O128" s="7"/>
      <c r="P128" s="7"/>
      <c r="Q128" s="7"/>
      <c r="R128" s="7"/>
      <c r="S128" s="7"/>
      <c r="T128" s="7"/>
      <c r="U128" s="7"/>
      <c r="V128" s="7"/>
      <c r="W128" s="7"/>
      <c r="X128" s="7"/>
      <c r="Y128" s="7"/>
      <c r="Z128" s="7"/>
      <c r="AA128" s="7"/>
      <c r="AB128" s="7"/>
    </row>
    <row r="129" spans="1:28" s="1" customFormat="1" ht="12.75">
      <c r="A129" s="97"/>
      <c r="B129" s="97"/>
      <c r="C129" s="97"/>
      <c r="D129" s="97"/>
      <c r="E129" s="97"/>
      <c r="F129" s="97"/>
      <c r="G129" s="97"/>
      <c r="H129" s="97"/>
      <c r="I129" s="97"/>
      <c r="J129" s="97"/>
      <c r="K129" s="97"/>
      <c r="L129" s="97"/>
      <c r="M129" s="7"/>
      <c r="N129" s="7"/>
      <c r="O129" s="7"/>
      <c r="P129" s="7"/>
      <c r="Q129" s="7"/>
      <c r="R129" s="7"/>
      <c r="S129" s="7"/>
      <c r="T129" s="7"/>
      <c r="U129" s="7"/>
      <c r="V129" s="7"/>
      <c r="W129" s="7"/>
      <c r="X129" s="7"/>
      <c r="Y129" s="7"/>
      <c r="Z129" s="7"/>
      <c r="AA129" s="7"/>
      <c r="AB129" s="7"/>
    </row>
    <row r="130" spans="1:28" s="1" customFormat="1" ht="12.75">
      <c r="A130" s="97"/>
      <c r="B130" s="97"/>
      <c r="C130" s="97"/>
      <c r="D130" s="97"/>
      <c r="E130" s="97"/>
      <c r="F130" s="97"/>
      <c r="G130" s="97"/>
      <c r="H130" s="97"/>
      <c r="I130" s="97"/>
      <c r="J130" s="97"/>
      <c r="K130" s="97"/>
      <c r="L130" s="97"/>
      <c r="M130" s="7"/>
      <c r="N130" s="7"/>
      <c r="O130" s="7"/>
      <c r="P130" s="7"/>
      <c r="Q130" s="7"/>
      <c r="R130" s="7"/>
      <c r="S130" s="7"/>
      <c r="T130" s="7"/>
      <c r="U130" s="7"/>
      <c r="V130" s="7"/>
      <c r="W130" s="7"/>
      <c r="X130" s="7"/>
      <c r="Y130" s="7"/>
      <c r="Z130" s="7"/>
      <c r="AA130" s="7"/>
      <c r="AB130" s="7"/>
    </row>
    <row r="131" spans="1:28" s="1" customFormat="1" ht="12.75">
      <c r="A131" s="97"/>
      <c r="B131" s="97"/>
      <c r="C131" s="97"/>
      <c r="D131" s="97"/>
      <c r="E131" s="97"/>
      <c r="F131" s="97"/>
      <c r="G131" s="97"/>
      <c r="H131" s="97"/>
      <c r="I131" s="97"/>
      <c r="J131" s="97"/>
      <c r="K131" s="97"/>
      <c r="L131" s="97"/>
      <c r="M131" s="7"/>
      <c r="N131" s="7"/>
      <c r="O131" s="7"/>
      <c r="P131" s="7"/>
      <c r="Q131" s="7"/>
      <c r="R131" s="7"/>
      <c r="S131" s="7"/>
      <c r="T131" s="7"/>
      <c r="U131" s="7"/>
      <c r="V131" s="7"/>
      <c r="W131" s="7"/>
      <c r="X131" s="7"/>
      <c r="Y131" s="7"/>
      <c r="Z131" s="7"/>
      <c r="AA131" s="7"/>
      <c r="AB131" s="7"/>
    </row>
    <row r="132" spans="1:28" s="1" customFormat="1" ht="12.75">
      <c r="A132" s="97"/>
      <c r="B132" s="97"/>
      <c r="C132" s="97"/>
      <c r="D132" s="97"/>
      <c r="E132" s="97"/>
      <c r="F132" s="97"/>
      <c r="G132" s="97"/>
      <c r="H132" s="97"/>
      <c r="I132" s="97"/>
      <c r="J132" s="97"/>
      <c r="K132" s="97"/>
      <c r="L132" s="97"/>
      <c r="M132" s="7"/>
      <c r="N132" s="7"/>
      <c r="O132" s="7"/>
      <c r="P132" s="7"/>
      <c r="Q132" s="7"/>
      <c r="R132" s="7"/>
      <c r="S132" s="7"/>
      <c r="T132" s="7"/>
      <c r="U132" s="7"/>
      <c r="V132" s="7"/>
      <c r="W132" s="7"/>
      <c r="X132" s="7"/>
      <c r="Y132" s="7"/>
      <c r="Z132" s="7"/>
      <c r="AA132" s="7"/>
      <c r="AB132" s="7"/>
    </row>
    <row r="133" spans="1:28" s="1" customFormat="1" ht="12.75">
      <c r="A133" s="97"/>
      <c r="B133" s="97"/>
      <c r="C133" s="97"/>
      <c r="D133" s="97"/>
      <c r="E133" s="97"/>
      <c r="F133" s="97"/>
      <c r="G133" s="97"/>
      <c r="H133" s="97"/>
      <c r="I133" s="97"/>
      <c r="J133" s="97"/>
      <c r="K133" s="97"/>
      <c r="L133" s="97"/>
      <c r="M133" s="7"/>
      <c r="N133" s="7"/>
      <c r="O133" s="7"/>
      <c r="P133" s="7"/>
      <c r="Q133" s="7"/>
      <c r="R133" s="7"/>
      <c r="S133" s="7"/>
      <c r="T133" s="7"/>
      <c r="U133" s="7"/>
      <c r="V133" s="7"/>
      <c r="W133" s="7"/>
      <c r="X133" s="7"/>
      <c r="Y133" s="7"/>
      <c r="Z133" s="7"/>
      <c r="AA133" s="7"/>
      <c r="AB133" s="7"/>
    </row>
    <row r="134" spans="1:28" s="1" customFormat="1" ht="12.75">
      <c r="A134" s="97"/>
      <c r="B134" s="97"/>
      <c r="C134" s="97"/>
      <c r="D134" s="97"/>
      <c r="E134" s="97"/>
      <c r="F134" s="97"/>
      <c r="G134" s="97"/>
      <c r="H134" s="97"/>
      <c r="I134" s="97"/>
      <c r="J134" s="97"/>
      <c r="K134" s="97"/>
      <c r="L134" s="97"/>
      <c r="M134" s="7"/>
      <c r="N134" s="7"/>
      <c r="O134" s="7"/>
      <c r="P134" s="7"/>
      <c r="Q134" s="7"/>
      <c r="R134" s="7"/>
      <c r="S134" s="7"/>
      <c r="T134" s="7"/>
      <c r="U134" s="7"/>
      <c r="V134" s="7"/>
      <c r="W134" s="7"/>
      <c r="X134" s="7"/>
      <c r="Y134" s="7"/>
      <c r="Z134" s="7"/>
      <c r="AA134" s="7"/>
      <c r="AB134" s="7"/>
    </row>
    <row r="135" spans="1:28" s="1" customFormat="1" ht="12.75">
      <c r="A135" s="97"/>
      <c r="B135" s="97"/>
      <c r="C135" s="97"/>
      <c r="D135" s="97"/>
      <c r="E135" s="97"/>
      <c r="F135" s="97"/>
      <c r="G135" s="97"/>
      <c r="H135" s="97"/>
      <c r="I135" s="97"/>
      <c r="J135" s="97"/>
      <c r="K135" s="97"/>
      <c r="L135" s="97"/>
      <c r="M135" s="7"/>
      <c r="N135" s="7"/>
      <c r="O135" s="7"/>
      <c r="P135" s="7"/>
      <c r="Q135" s="7"/>
      <c r="R135" s="7"/>
      <c r="S135" s="7"/>
      <c r="T135" s="7"/>
      <c r="U135" s="7"/>
      <c r="V135" s="7"/>
      <c r="W135" s="7"/>
      <c r="X135" s="7"/>
      <c r="Y135" s="7"/>
      <c r="Z135" s="7"/>
      <c r="AA135" s="7"/>
      <c r="AB135" s="7"/>
    </row>
    <row r="136" spans="1:28" s="1" customFormat="1" ht="12.75">
      <c r="A136" s="97"/>
      <c r="B136" s="97"/>
      <c r="C136" s="97"/>
      <c r="D136" s="97"/>
      <c r="E136" s="97"/>
      <c r="F136" s="97"/>
      <c r="G136" s="97"/>
      <c r="H136" s="97"/>
      <c r="I136" s="97"/>
      <c r="J136" s="97"/>
      <c r="K136" s="97"/>
      <c r="L136" s="97"/>
      <c r="M136" s="7"/>
      <c r="N136" s="7"/>
      <c r="O136" s="7"/>
      <c r="P136" s="7"/>
      <c r="Q136" s="7"/>
      <c r="R136" s="7"/>
      <c r="S136" s="7"/>
      <c r="T136" s="7"/>
      <c r="U136" s="7"/>
      <c r="V136" s="7"/>
      <c r="W136" s="7"/>
      <c r="X136" s="7"/>
      <c r="Y136" s="7"/>
      <c r="Z136" s="7"/>
      <c r="AA136" s="7"/>
      <c r="AB136" s="7"/>
    </row>
    <row r="137" spans="1:28" s="1" customFormat="1" ht="12.75">
      <c r="A137" s="97"/>
      <c r="B137" s="97"/>
      <c r="C137" s="97"/>
      <c r="D137" s="97"/>
      <c r="E137" s="97"/>
      <c r="F137" s="97"/>
      <c r="G137" s="97"/>
      <c r="H137" s="97"/>
      <c r="I137" s="97"/>
      <c r="J137" s="97"/>
      <c r="K137" s="97"/>
      <c r="L137" s="97"/>
      <c r="M137" s="7"/>
      <c r="N137" s="7"/>
      <c r="O137" s="7"/>
      <c r="P137" s="7"/>
      <c r="Q137" s="7"/>
      <c r="R137" s="7"/>
      <c r="S137" s="7"/>
      <c r="T137" s="7"/>
      <c r="U137" s="7"/>
      <c r="V137" s="7"/>
      <c r="W137" s="7"/>
      <c r="X137" s="7"/>
      <c r="Y137" s="7"/>
      <c r="Z137" s="7"/>
      <c r="AA137" s="7"/>
      <c r="AB137" s="7"/>
    </row>
    <row r="138" spans="1:28" s="1" customFormat="1" ht="12.75">
      <c r="A138" s="97"/>
      <c r="B138" s="97"/>
      <c r="C138" s="97"/>
      <c r="D138" s="97"/>
      <c r="E138" s="97"/>
      <c r="F138" s="97"/>
      <c r="G138" s="97"/>
      <c r="H138" s="97"/>
      <c r="I138" s="97"/>
      <c r="J138" s="97"/>
      <c r="K138" s="97"/>
      <c r="L138" s="97"/>
      <c r="M138" s="7"/>
      <c r="N138" s="7"/>
      <c r="O138" s="7"/>
      <c r="P138" s="7"/>
      <c r="Q138" s="7"/>
      <c r="R138" s="7"/>
      <c r="S138" s="7"/>
      <c r="T138" s="7"/>
      <c r="U138" s="7"/>
      <c r="V138" s="7"/>
      <c r="W138" s="7"/>
      <c r="X138" s="7"/>
      <c r="Y138" s="7"/>
      <c r="Z138" s="7"/>
      <c r="AA138" s="7"/>
      <c r="AB138" s="7"/>
    </row>
    <row r="139" spans="1:28" s="1" customFormat="1" ht="12.75">
      <c r="A139" s="97"/>
      <c r="B139" s="97"/>
      <c r="C139" s="97"/>
      <c r="D139" s="97"/>
      <c r="E139" s="97"/>
      <c r="F139" s="97"/>
      <c r="G139" s="97"/>
      <c r="H139" s="97"/>
      <c r="I139" s="97"/>
      <c r="J139" s="97"/>
      <c r="K139" s="97"/>
      <c r="L139" s="97"/>
      <c r="M139" s="7"/>
      <c r="N139" s="7"/>
      <c r="O139" s="7"/>
      <c r="P139" s="7"/>
      <c r="Q139" s="7"/>
      <c r="R139" s="7"/>
      <c r="S139" s="7"/>
      <c r="T139" s="7"/>
      <c r="U139" s="7"/>
      <c r="V139" s="7"/>
      <c r="W139" s="7"/>
      <c r="X139" s="7"/>
      <c r="Y139" s="7"/>
      <c r="Z139" s="7"/>
      <c r="AA139" s="7"/>
      <c r="AB139" s="7"/>
    </row>
    <row r="140" spans="1:28" s="1" customFormat="1" ht="12.75">
      <c r="A140" s="97"/>
      <c r="B140" s="97"/>
      <c r="C140" s="97"/>
      <c r="D140" s="97"/>
      <c r="E140" s="97"/>
      <c r="F140" s="97"/>
      <c r="G140" s="97"/>
      <c r="H140" s="97"/>
      <c r="I140" s="97"/>
      <c r="J140" s="97"/>
      <c r="K140" s="97"/>
      <c r="L140" s="97"/>
      <c r="M140" s="7"/>
      <c r="N140" s="7"/>
      <c r="O140" s="7"/>
      <c r="P140" s="7"/>
      <c r="Q140" s="7"/>
      <c r="R140" s="7"/>
      <c r="S140" s="7"/>
      <c r="T140" s="7"/>
      <c r="U140" s="7"/>
      <c r="V140" s="7"/>
      <c r="W140" s="7"/>
      <c r="X140" s="7"/>
      <c r="Y140" s="7"/>
      <c r="Z140" s="7"/>
      <c r="AA140" s="7"/>
      <c r="AB140" s="7"/>
    </row>
    <row r="141" spans="1:28" s="1" customFormat="1" ht="12.75">
      <c r="A141" s="97"/>
      <c r="B141" s="97"/>
      <c r="C141" s="97"/>
      <c r="D141" s="97"/>
      <c r="E141" s="97"/>
      <c r="F141" s="97"/>
      <c r="G141" s="97"/>
      <c r="H141" s="97"/>
      <c r="I141" s="97"/>
      <c r="J141" s="97"/>
      <c r="K141" s="97"/>
      <c r="L141" s="97"/>
      <c r="M141" s="7"/>
      <c r="N141" s="7"/>
      <c r="O141" s="7"/>
      <c r="P141" s="7"/>
      <c r="Q141" s="7"/>
      <c r="R141" s="7"/>
      <c r="S141" s="7"/>
      <c r="T141" s="7"/>
      <c r="U141" s="7"/>
      <c r="V141" s="7"/>
      <c r="W141" s="7"/>
      <c r="X141" s="7"/>
      <c r="Y141" s="7"/>
      <c r="Z141" s="7"/>
      <c r="AA141" s="7"/>
      <c r="AB141" s="7"/>
    </row>
    <row r="142" spans="1:28" s="1" customFormat="1" ht="12.75">
      <c r="A142" s="97"/>
      <c r="B142" s="97"/>
      <c r="C142" s="97"/>
      <c r="D142" s="97"/>
      <c r="E142" s="97"/>
      <c r="F142" s="97"/>
      <c r="G142" s="97"/>
      <c r="H142" s="97"/>
      <c r="I142" s="97"/>
      <c r="J142" s="97"/>
      <c r="K142" s="97"/>
      <c r="L142" s="97"/>
      <c r="M142" s="7"/>
      <c r="N142" s="7"/>
      <c r="O142" s="7"/>
      <c r="P142" s="7"/>
      <c r="Q142" s="7"/>
      <c r="R142" s="7"/>
      <c r="S142" s="7"/>
      <c r="T142" s="7"/>
      <c r="U142" s="7"/>
      <c r="V142" s="7"/>
      <c r="W142" s="7"/>
      <c r="X142" s="7"/>
      <c r="Y142" s="7"/>
      <c r="Z142" s="7"/>
      <c r="AA142" s="7"/>
      <c r="AB142" s="7"/>
    </row>
    <row r="143" spans="1:28" s="1" customFormat="1" ht="12.75">
      <c r="A143" s="97"/>
      <c r="B143" s="97"/>
      <c r="C143" s="97"/>
      <c r="D143" s="97"/>
      <c r="E143" s="97"/>
      <c r="F143" s="97"/>
      <c r="G143" s="97"/>
      <c r="H143" s="97"/>
      <c r="I143" s="97"/>
      <c r="J143" s="97"/>
      <c r="K143" s="97"/>
      <c r="L143" s="97"/>
      <c r="M143" s="7"/>
      <c r="N143" s="7"/>
      <c r="O143" s="7"/>
      <c r="P143" s="7"/>
      <c r="Q143" s="7"/>
      <c r="R143" s="7"/>
      <c r="S143" s="7"/>
      <c r="T143" s="7"/>
      <c r="U143" s="7"/>
      <c r="V143" s="7"/>
      <c r="W143" s="7"/>
      <c r="X143" s="7"/>
      <c r="Y143" s="7"/>
      <c r="Z143" s="7"/>
      <c r="AA143" s="7"/>
      <c r="AB143" s="7"/>
    </row>
    <row r="144" spans="1:28" s="1" customFormat="1" ht="12.75">
      <c r="A144" s="97"/>
      <c r="B144" s="97"/>
      <c r="C144" s="97"/>
      <c r="D144" s="97"/>
      <c r="E144" s="97"/>
      <c r="F144" s="97"/>
      <c r="G144" s="97"/>
      <c r="H144" s="97"/>
      <c r="I144" s="97"/>
      <c r="J144" s="97"/>
      <c r="K144" s="97"/>
      <c r="L144" s="97"/>
      <c r="M144" s="7"/>
      <c r="N144" s="7"/>
      <c r="O144" s="7"/>
      <c r="P144" s="7"/>
      <c r="Q144" s="7"/>
      <c r="R144" s="7"/>
      <c r="S144" s="7"/>
      <c r="T144" s="7"/>
      <c r="U144" s="7"/>
      <c r="V144" s="7"/>
      <c r="W144" s="7"/>
      <c r="X144" s="7"/>
      <c r="Y144" s="7"/>
      <c r="Z144" s="7"/>
      <c r="AA144" s="7"/>
      <c r="AB144" s="7"/>
    </row>
    <row r="145" spans="1:28" s="1" customFormat="1" ht="12.75">
      <c r="A145" s="97"/>
      <c r="B145" s="97"/>
      <c r="C145" s="97"/>
      <c r="D145" s="97"/>
      <c r="E145" s="97"/>
      <c r="F145" s="97"/>
      <c r="G145" s="97"/>
      <c r="H145" s="97"/>
      <c r="I145" s="97"/>
      <c r="J145" s="97"/>
      <c r="K145" s="97"/>
      <c r="L145" s="97"/>
      <c r="M145" s="7"/>
      <c r="N145" s="7"/>
      <c r="O145" s="7"/>
      <c r="P145" s="7"/>
      <c r="Q145" s="7"/>
      <c r="R145" s="7"/>
      <c r="S145" s="7"/>
      <c r="T145" s="7"/>
      <c r="U145" s="7"/>
      <c r="V145" s="7"/>
      <c r="W145" s="7"/>
      <c r="X145" s="7"/>
      <c r="Y145" s="7"/>
      <c r="Z145" s="7"/>
      <c r="AA145" s="7"/>
      <c r="AB145" s="7"/>
    </row>
    <row r="146" spans="1:28" s="1" customFormat="1" ht="12.75">
      <c r="A146" s="97"/>
      <c r="B146" s="97"/>
      <c r="C146" s="97"/>
      <c r="D146" s="97"/>
      <c r="E146" s="97"/>
      <c r="F146" s="97"/>
      <c r="G146" s="97"/>
      <c r="H146" s="97"/>
      <c r="I146" s="97"/>
      <c r="J146" s="97"/>
      <c r="K146" s="97"/>
      <c r="L146" s="97"/>
      <c r="M146" s="7"/>
      <c r="N146" s="7"/>
      <c r="O146" s="7"/>
      <c r="P146" s="7"/>
      <c r="Q146" s="7"/>
      <c r="R146" s="7"/>
      <c r="S146" s="7"/>
      <c r="T146" s="7"/>
      <c r="U146" s="7"/>
      <c r="V146" s="7"/>
      <c r="W146" s="7"/>
      <c r="X146" s="7"/>
      <c r="Y146" s="7"/>
      <c r="Z146" s="7"/>
      <c r="AA146" s="7"/>
      <c r="AB146" s="7"/>
    </row>
    <row r="147" spans="1:28" s="1" customFormat="1" ht="12.75">
      <c r="A147" s="97"/>
      <c r="B147" s="97"/>
      <c r="C147" s="97"/>
      <c r="D147" s="97"/>
      <c r="E147" s="97"/>
      <c r="F147" s="97"/>
      <c r="G147" s="97"/>
      <c r="H147" s="97"/>
      <c r="I147" s="97"/>
      <c r="J147" s="97"/>
      <c r="K147" s="97"/>
      <c r="L147" s="97"/>
      <c r="M147" s="7"/>
      <c r="N147" s="7"/>
      <c r="O147" s="7"/>
      <c r="P147" s="7"/>
      <c r="Q147" s="7"/>
      <c r="R147" s="7"/>
      <c r="S147" s="7"/>
      <c r="T147" s="7"/>
      <c r="U147" s="7"/>
      <c r="V147" s="7"/>
      <c r="W147" s="7"/>
      <c r="X147" s="7"/>
      <c r="Y147" s="7"/>
      <c r="Z147" s="7"/>
      <c r="AA147" s="7"/>
      <c r="AB147" s="7"/>
    </row>
    <row r="148" spans="1:28" s="1" customFormat="1" ht="12.75">
      <c r="A148" s="97"/>
      <c r="B148" s="97"/>
      <c r="C148" s="97"/>
      <c r="D148" s="97"/>
      <c r="E148" s="97"/>
      <c r="F148" s="97"/>
      <c r="G148" s="97"/>
      <c r="H148" s="97"/>
      <c r="I148" s="97"/>
      <c r="J148" s="97"/>
      <c r="K148" s="97"/>
      <c r="L148" s="97"/>
      <c r="M148" s="7"/>
      <c r="N148" s="7"/>
      <c r="O148" s="7"/>
      <c r="P148" s="7"/>
      <c r="Q148" s="7"/>
      <c r="R148" s="7"/>
      <c r="S148" s="7"/>
      <c r="T148" s="7"/>
      <c r="U148" s="7"/>
      <c r="V148" s="7"/>
      <c r="W148" s="7"/>
      <c r="X148" s="7"/>
      <c r="Y148" s="7"/>
      <c r="Z148" s="7"/>
      <c r="AA148" s="7"/>
      <c r="AB148" s="7"/>
    </row>
    <row r="149" spans="1:28" s="1" customFormat="1" ht="12.75">
      <c r="A149" s="97"/>
      <c r="B149" s="97"/>
      <c r="C149" s="97"/>
      <c r="D149" s="97"/>
      <c r="E149" s="97"/>
      <c r="F149" s="97"/>
      <c r="G149" s="97"/>
      <c r="H149" s="97"/>
      <c r="I149" s="97"/>
      <c r="J149" s="97"/>
      <c r="K149" s="97"/>
      <c r="L149" s="97"/>
      <c r="M149" s="7"/>
      <c r="N149" s="7"/>
      <c r="O149" s="7"/>
      <c r="P149" s="7"/>
      <c r="Q149" s="7"/>
      <c r="R149" s="7"/>
      <c r="S149" s="7"/>
      <c r="T149" s="7"/>
      <c r="U149" s="7"/>
      <c r="V149" s="7"/>
      <c r="W149" s="7"/>
      <c r="X149" s="7"/>
      <c r="Y149" s="7"/>
      <c r="Z149" s="7"/>
      <c r="AA149" s="7"/>
      <c r="AB149" s="7"/>
    </row>
    <row r="150" spans="1:28" s="1" customFormat="1" ht="12.75">
      <c r="A150" s="97"/>
      <c r="B150" s="97"/>
      <c r="C150" s="97"/>
      <c r="D150" s="97"/>
      <c r="E150" s="97"/>
      <c r="F150" s="97"/>
      <c r="G150" s="97"/>
      <c r="H150" s="97"/>
      <c r="I150" s="97"/>
      <c r="J150" s="97"/>
      <c r="K150" s="97"/>
      <c r="L150" s="97"/>
      <c r="M150" s="7"/>
      <c r="N150" s="7"/>
      <c r="O150" s="7"/>
      <c r="P150" s="7"/>
      <c r="Q150" s="7"/>
      <c r="R150" s="7"/>
      <c r="S150" s="7"/>
      <c r="T150" s="7"/>
      <c r="U150" s="7"/>
      <c r="V150" s="7"/>
      <c r="W150" s="7"/>
      <c r="X150" s="7"/>
      <c r="Y150" s="7"/>
      <c r="Z150" s="7"/>
      <c r="AA150" s="7"/>
      <c r="AB150" s="7"/>
    </row>
    <row r="151" spans="1:28" s="1" customFormat="1" ht="12.75">
      <c r="A151" s="97"/>
      <c r="B151" s="97"/>
      <c r="C151" s="97"/>
      <c r="D151" s="97"/>
      <c r="E151" s="97"/>
      <c r="F151" s="97"/>
      <c r="G151" s="97"/>
      <c r="H151" s="97"/>
      <c r="I151" s="97"/>
      <c r="J151" s="97"/>
      <c r="K151" s="97"/>
      <c r="L151" s="97"/>
      <c r="M151" s="7"/>
      <c r="N151" s="7"/>
      <c r="O151" s="7"/>
      <c r="P151" s="7"/>
      <c r="Q151" s="7"/>
      <c r="R151" s="7"/>
      <c r="S151" s="7"/>
      <c r="T151" s="7"/>
      <c r="U151" s="7"/>
      <c r="V151" s="7"/>
      <c r="W151" s="7"/>
      <c r="X151" s="7"/>
      <c r="Y151" s="7"/>
      <c r="Z151" s="7"/>
      <c r="AA151" s="7"/>
      <c r="AB151" s="7"/>
    </row>
    <row r="152" spans="1:28" s="1" customFormat="1" ht="12.75">
      <c r="A152" s="97"/>
      <c r="B152" s="97"/>
      <c r="C152" s="97"/>
      <c r="D152" s="97"/>
      <c r="E152" s="97"/>
      <c r="F152" s="97"/>
      <c r="G152" s="97"/>
      <c r="H152" s="97"/>
      <c r="I152" s="97"/>
      <c r="J152" s="97"/>
      <c r="K152" s="97"/>
      <c r="L152" s="97"/>
      <c r="M152" s="7"/>
      <c r="N152" s="7"/>
      <c r="O152" s="7"/>
      <c r="P152" s="7"/>
      <c r="Q152" s="7"/>
      <c r="R152" s="7"/>
      <c r="S152" s="7"/>
      <c r="T152" s="7"/>
      <c r="U152" s="7"/>
      <c r="V152" s="7"/>
      <c r="W152" s="7"/>
      <c r="X152" s="7"/>
      <c r="Y152" s="7"/>
      <c r="Z152" s="7"/>
      <c r="AA152" s="7"/>
      <c r="AB152" s="7"/>
    </row>
    <row r="153" spans="1:28" s="1" customFormat="1" ht="12.75">
      <c r="A153" s="97"/>
      <c r="B153" s="97"/>
      <c r="C153" s="97"/>
      <c r="D153" s="97"/>
      <c r="E153" s="97"/>
      <c r="F153" s="97"/>
      <c r="G153" s="97"/>
      <c r="H153" s="97"/>
      <c r="I153" s="97"/>
      <c r="J153" s="97"/>
      <c r="K153" s="97"/>
      <c r="L153" s="97"/>
      <c r="M153" s="7"/>
      <c r="N153" s="7"/>
      <c r="O153" s="7"/>
      <c r="P153" s="7"/>
      <c r="Q153" s="7"/>
      <c r="R153" s="7"/>
      <c r="S153" s="7"/>
      <c r="T153" s="7"/>
      <c r="U153" s="7"/>
      <c r="V153" s="7"/>
      <c r="W153" s="7"/>
      <c r="X153" s="7"/>
      <c r="Y153" s="7"/>
      <c r="Z153" s="7"/>
      <c r="AA153" s="7"/>
      <c r="AB153" s="7"/>
    </row>
    <row r="154" spans="1:28" s="1" customFormat="1" ht="12.75">
      <c r="A154" s="97"/>
      <c r="B154" s="97"/>
      <c r="C154" s="97"/>
      <c r="D154" s="97"/>
      <c r="E154" s="97"/>
      <c r="F154" s="97"/>
      <c r="G154" s="97"/>
      <c r="H154" s="97"/>
      <c r="I154" s="97"/>
      <c r="J154" s="97"/>
      <c r="K154" s="97"/>
      <c r="L154" s="97"/>
      <c r="M154" s="7"/>
      <c r="N154" s="7"/>
      <c r="O154" s="7"/>
      <c r="P154" s="7"/>
      <c r="Q154" s="7"/>
      <c r="R154" s="7"/>
      <c r="S154" s="7"/>
      <c r="T154" s="7"/>
      <c r="U154" s="7"/>
      <c r="V154" s="7"/>
      <c r="W154" s="7"/>
      <c r="X154" s="7"/>
      <c r="Y154" s="7"/>
      <c r="Z154" s="7"/>
      <c r="AA154" s="7"/>
      <c r="AB154" s="7"/>
    </row>
    <row r="155" spans="1:28" s="1" customFormat="1" ht="12.75">
      <c r="A155" s="97"/>
      <c r="B155" s="97"/>
      <c r="C155" s="97"/>
      <c r="D155" s="97"/>
      <c r="E155" s="97"/>
      <c r="F155" s="97"/>
      <c r="G155" s="97"/>
      <c r="H155" s="97"/>
      <c r="I155" s="97"/>
      <c r="J155" s="97"/>
      <c r="K155" s="97"/>
      <c r="L155" s="97"/>
      <c r="M155" s="7"/>
      <c r="N155" s="7"/>
      <c r="O155" s="7"/>
      <c r="P155" s="7"/>
      <c r="Q155" s="7"/>
      <c r="R155" s="7"/>
      <c r="S155" s="7"/>
      <c r="T155" s="7"/>
      <c r="U155" s="7"/>
      <c r="V155" s="7"/>
      <c r="W155" s="7"/>
      <c r="X155" s="7"/>
      <c r="Y155" s="7"/>
      <c r="Z155" s="7"/>
      <c r="AA155" s="7"/>
      <c r="AB155" s="7"/>
    </row>
    <row r="156" spans="1:28" s="1" customFormat="1" ht="12.75">
      <c r="A156" s="97"/>
      <c r="B156" s="97"/>
      <c r="C156" s="97"/>
      <c r="D156" s="97"/>
      <c r="E156" s="97"/>
      <c r="F156" s="97"/>
      <c r="G156" s="97"/>
      <c r="H156" s="97"/>
      <c r="I156" s="97"/>
      <c r="J156" s="97"/>
      <c r="K156" s="97"/>
      <c r="L156" s="97"/>
      <c r="M156" s="7"/>
      <c r="N156" s="7"/>
      <c r="O156" s="7"/>
      <c r="P156" s="7"/>
      <c r="Q156" s="7"/>
      <c r="R156" s="7"/>
      <c r="S156" s="7"/>
      <c r="T156" s="7"/>
      <c r="U156" s="7"/>
      <c r="V156" s="7"/>
      <c r="W156" s="7"/>
      <c r="X156" s="7"/>
      <c r="Y156" s="7"/>
      <c r="Z156" s="7"/>
      <c r="AA156" s="7"/>
      <c r="AB156" s="7"/>
    </row>
    <row r="157" spans="1:28" s="1" customFormat="1" ht="12.75">
      <c r="A157" s="97"/>
      <c r="B157" s="97"/>
      <c r="C157" s="97"/>
      <c r="D157" s="97"/>
      <c r="E157" s="97"/>
      <c r="F157" s="97"/>
      <c r="G157" s="97"/>
      <c r="H157" s="97"/>
      <c r="I157" s="97"/>
      <c r="J157" s="97"/>
      <c r="K157" s="97"/>
      <c r="L157" s="97"/>
      <c r="M157" s="7"/>
      <c r="N157" s="7"/>
      <c r="O157" s="7"/>
      <c r="P157" s="7"/>
      <c r="Q157" s="7"/>
      <c r="R157" s="7"/>
      <c r="S157" s="7"/>
      <c r="T157" s="7"/>
      <c r="U157" s="7"/>
      <c r="V157" s="7"/>
      <c r="W157" s="7"/>
      <c r="X157" s="7"/>
      <c r="Y157" s="7"/>
      <c r="Z157" s="7"/>
      <c r="AA157" s="7"/>
      <c r="AB157" s="7"/>
    </row>
    <row r="158" spans="1:28" s="1" customFormat="1" ht="12.75">
      <c r="A158" s="97"/>
      <c r="B158" s="97"/>
      <c r="C158" s="97"/>
      <c r="D158" s="97"/>
      <c r="E158" s="97"/>
      <c r="F158" s="97"/>
      <c r="G158" s="97"/>
      <c r="H158" s="97"/>
      <c r="I158" s="97"/>
      <c r="J158" s="97"/>
      <c r="K158" s="97"/>
      <c r="L158" s="97"/>
      <c r="M158" s="7"/>
      <c r="N158" s="7"/>
      <c r="O158" s="7"/>
      <c r="P158" s="7"/>
      <c r="Q158" s="7"/>
      <c r="R158" s="7"/>
      <c r="S158" s="7"/>
      <c r="T158" s="7"/>
      <c r="U158" s="7"/>
      <c r="V158" s="7"/>
      <c r="W158" s="7"/>
      <c r="X158" s="7"/>
      <c r="Y158" s="7"/>
      <c r="Z158" s="7"/>
      <c r="AA158" s="7"/>
      <c r="AB158" s="7"/>
    </row>
    <row r="159" spans="1:28" s="1" customFormat="1" ht="12.75">
      <c r="A159" s="97"/>
      <c r="B159" s="97"/>
      <c r="C159" s="97"/>
      <c r="D159" s="97"/>
      <c r="E159" s="97"/>
      <c r="F159" s="97"/>
      <c r="G159" s="97"/>
      <c r="H159" s="97"/>
      <c r="I159" s="97"/>
      <c r="J159" s="97"/>
      <c r="K159" s="97"/>
      <c r="L159" s="97"/>
      <c r="M159" s="7"/>
      <c r="N159" s="7"/>
      <c r="O159" s="7"/>
      <c r="P159" s="7"/>
      <c r="Q159" s="7"/>
      <c r="R159" s="7"/>
      <c r="S159" s="7"/>
      <c r="T159" s="7"/>
      <c r="U159" s="7"/>
      <c r="V159" s="7"/>
      <c r="W159" s="7"/>
      <c r="X159" s="7"/>
      <c r="Y159" s="7"/>
      <c r="Z159" s="7"/>
      <c r="AA159" s="7"/>
      <c r="AB159" s="7"/>
    </row>
    <row r="160" spans="1:28" s="1" customFormat="1" ht="12.75">
      <c r="A160" s="97"/>
      <c r="B160" s="97"/>
      <c r="C160" s="97"/>
      <c r="D160" s="97"/>
      <c r="E160" s="97"/>
      <c r="F160" s="97"/>
      <c r="G160" s="97"/>
      <c r="H160" s="97"/>
      <c r="I160" s="97"/>
      <c r="J160" s="97"/>
      <c r="K160" s="97"/>
      <c r="L160" s="97"/>
      <c r="M160" s="7"/>
      <c r="N160" s="7"/>
      <c r="O160" s="7"/>
      <c r="P160" s="7"/>
      <c r="Q160" s="7"/>
      <c r="R160" s="7"/>
      <c r="S160" s="7"/>
      <c r="T160" s="7"/>
      <c r="U160" s="7"/>
      <c r="V160" s="7"/>
      <c r="W160" s="7"/>
      <c r="X160" s="7"/>
      <c r="Y160" s="7"/>
      <c r="Z160" s="7"/>
      <c r="AA160" s="7"/>
      <c r="AB160" s="7"/>
    </row>
    <row r="161" spans="1:28" s="1" customFormat="1" ht="12.75">
      <c r="A161" s="97"/>
      <c r="B161" s="97"/>
      <c r="C161" s="97"/>
      <c r="D161" s="97"/>
      <c r="E161" s="97"/>
      <c r="F161" s="97"/>
      <c r="G161" s="97"/>
      <c r="H161" s="97"/>
      <c r="I161" s="97"/>
      <c r="J161" s="97"/>
      <c r="K161" s="97"/>
      <c r="L161" s="97"/>
      <c r="M161" s="7"/>
      <c r="N161" s="7"/>
      <c r="O161" s="7"/>
      <c r="P161" s="7"/>
      <c r="Q161" s="7"/>
      <c r="R161" s="7"/>
      <c r="S161" s="7"/>
      <c r="T161" s="7"/>
      <c r="U161" s="7"/>
      <c r="V161" s="7"/>
      <c r="W161" s="7"/>
      <c r="X161" s="7"/>
      <c r="Y161" s="7"/>
      <c r="Z161" s="7"/>
      <c r="AA161" s="7"/>
      <c r="AB161" s="7"/>
    </row>
    <row r="162" spans="1:28" s="1" customFormat="1" ht="12.75">
      <c r="A162" s="97"/>
      <c r="B162" s="97"/>
      <c r="C162" s="97"/>
      <c r="D162" s="97"/>
      <c r="E162" s="97"/>
      <c r="F162" s="97"/>
      <c r="G162" s="97"/>
      <c r="H162" s="97"/>
      <c r="I162" s="97"/>
      <c r="J162" s="97"/>
      <c r="K162" s="97"/>
      <c r="L162" s="97"/>
      <c r="M162" s="7"/>
      <c r="N162" s="7"/>
      <c r="O162" s="7"/>
      <c r="P162" s="7"/>
      <c r="Q162" s="7"/>
      <c r="R162" s="7"/>
      <c r="S162" s="7"/>
      <c r="T162" s="7"/>
      <c r="U162" s="7"/>
      <c r="V162" s="7"/>
      <c r="W162" s="7"/>
      <c r="X162" s="7"/>
      <c r="Y162" s="7"/>
      <c r="Z162" s="7"/>
      <c r="AA162" s="7"/>
      <c r="AB162" s="7"/>
    </row>
    <row r="163" spans="1:28" s="1" customFormat="1" ht="12.75">
      <c r="A163" s="97"/>
      <c r="B163" s="97"/>
      <c r="C163" s="97"/>
      <c r="D163" s="97"/>
      <c r="E163" s="97"/>
      <c r="F163" s="97"/>
      <c r="G163" s="97"/>
      <c r="H163" s="97"/>
      <c r="I163" s="97"/>
      <c r="J163" s="97"/>
      <c r="K163" s="97"/>
      <c r="L163" s="97"/>
      <c r="M163" s="7"/>
      <c r="N163" s="7"/>
      <c r="O163" s="7"/>
      <c r="P163" s="7"/>
      <c r="Q163" s="7"/>
      <c r="R163" s="7"/>
      <c r="S163" s="7"/>
      <c r="T163" s="7"/>
      <c r="U163" s="7"/>
      <c r="V163" s="7"/>
      <c r="W163" s="7"/>
      <c r="X163" s="7"/>
      <c r="Y163" s="7"/>
      <c r="Z163" s="7"/>
      <c r="AA163" s="7"/>
      <c r="AB163" s="7"/>
    </row>
    <row r="164" spans="1:28" s="1" customFormat="1" ht="12.75">
      <c r="A164" s="97"/>
      <c r="B164" s="97"/>
      <c r="C164" s="97"/>
      <c r="D164" s="97"/>
      <c r="E164" s="97"/>
      <c r="F164" s="97"/>
      <c r="G164" s="97"/>
      <c r="H164" s="97"/>
      <c r="I164" s="97"/>
      <c r="J164" s="97"/>
      <c r="K164" s="97"/>
      <c r="L164" s="97"/>
      <c r="M164" s="7"/>
      <c r="N164" s="7"/>
      <c r="O164" s="7"/>
      <c r="P164" s="7"/>
      <c r="Q164" s="7"/>
      <c r="R164" s="7"/>
      <c r="S164" s="7"/>
      <c r="T164" s="7"/>
      <c r="U164" s="7"/>
      <c r="V164" s="7"/>
      <c r="W164" s="7"/>
      <c r="X164" s="7"/>
      <c r="Y164" s="7"/>
      <c r="Z164" s="7"/>
      <c r="AA164" s="7"/>
      <c r="AB164" s="7"/>
    </row>
    <row r="165" spans="1:28" s="1" customFormat="1" ht="12.75">
      <c r="A165" s="97"/>
      <c r="B165" s="97"/>
      <c r="C165" s="97"/>
      <c r="D165" s="97"/>
      <c r="E165" s="97"/>
      <c r="F165" s="97"/>
      <c r="G165" s="97"/>
      <c r="H165" s="97"/>
      <c r="I165" s="97"/>
      <c r="J165" s="97"/>
      <c r="K165" s="97"/>
      <c r="L165" s="97"/>
      <c r="M165" s="7"/>
      <c r="N165" s="7"/>
      <c r="O165" s="7"/>
      <c r="P165" s="7"/>
      <c r="Q165" s="7"/>
      <c r="R165" s="7"/>
      <c r="S165" s="7"/>
      <c r="T165" s="7"/>
      <c r="U165" s="7"/>
      <c r="V165" s="7"/>
      <c r="W165" s="7"/>
      <c r="X165" s="7"/>
      <c r="Y165" s="7"/>
      <c r="Z165" s="7"/>
      <c r="AA165" s="7"/>
      <c r="AB165" s="7"/>
    </row>
    <row r="166" spans="1:28" s="1" customFormat="1" ht="12.75">
      <c r="A166" s="97"/>
      <c r="B166" s="97"/>
      <c r="C166" s="97"/>
      <c r="D166" s="97"/>
      <c r="E166" s="97"/>
      <c r="F166" s="97"/>
      <c r="G166" s="97"/>
      <c r="H166" s="97"/>
      <c r="I166" s="97"/>
      <c r="J166" s="97"/>
      <c r="K166" s="97"/>
      <c r="L166" s="97"/>
      <c r="M166" s="7"/>
      <c r="N166" s="7"/>
      <c r="O166" s="7"/>
      <c r="P166" s="7"/>
      <c r="Q166" s="7"/>
      <c r="R166" s="7"/>
      <c r="S166" s="7"/>
      <c r="T166" s="7"/>
      <c r="U166" s="7"/>
      <c r="V166" s="7"/>
      <c r="W166" s="7"/>
      <c r="X166" s="7"/>
      <c r="Y166" s="7"/>
      <c r="Z166" s="7"/>
      <c r="AA166" s="7"/>
      <c r="AB166" s="7"/>
    </row>
    <row r="167" spans="1:28" s="1" customFormat="1" ht="12.75">
      <c r="A167" s="97"/>
      <c r="B167" s="97"/>
      <c r="C167" s="97"/>
      <c r="D167" s="97"/>
      <c r="E167" s="97"/>
      <c r="F167" s="97"/>
      <c r="G167" s="97"/>
      <c r="H167" s="97"/>
      <c r="I167" s="97"/>
      <c r="J167" s="97"/>
      <c r="K167" s="97"/>
      <c r="L167" s="97"/>
      <c r="M167" s="7"/>
      <c r="N167" s="7"/>
      <c r="O167" s="7"/>
      <c r="P167" s="7"/>
      <c r="Q167" s="7"/>
      <c r="R167" s="7"/>
      <c r="S167" s="7"/>
      <c r="T167" s="7"/>
      <c r="U167" s="7"/>
      <c r="V167" s="7"/>
      <c r="W167" s="7"/>
      <c r="X167" s="7"/>
      <c r="Y167" s="7"/>
      <c r="Z167" s="7"/>
      <c r="AA167" s="7"/>
      <c r="AB167" s="7"/>
    </row>
    <row r="168" spans="1:28" s="1" customFormat="1" ht="12.75">
      <c r="A168" s="97"/>
      <c r="B168" s="97"/>
      <c r="C168" s="97"/>
      <c r="D168" s="97"/>
      <c r="E168" s="97"/>
      <c r="F168" s="97"/>
      <c r="G168" s="97"/>
      <c r="H168" s="97"/>
      <c r="I168" s="97"/>
      <c r="J168" s="97"/>
      <c r="K168" s="97"/>
      <c r="L168" s="97"/>
      <c r="M168" s="7"/>
      <c r="N168" s="7"/>
      <c r="O168" s="7"/>
      <c r="P168" s="7"/>
      <c r="Q168" s="7"/>
      <c r="R168" s="7"/>
      <c r="S168" s="7"/>
      <c r="T168" s="7"/>
      <c r="U168" s="7"/>
      <c r="V168" s="7"/>
      <c r="W168" s="7"/>
      <c r="X168" s="7"/>
      <c r="Y168" s="7"/>
      <c r="Z168" s="7"/>
      <c r="AA168" s="7"/>
      <c r="AB168" s="7"/>
    </row>
    <row r="169" spans="1:28" s="1" customFormat="1" ht="12.75">
      <c r="A169" s="97"/>
      <c r="B169" s="97"/>
      <c r="C169" s="97"/>
      <c r="D169" s="97"/>
      <c r="E169" s="97"/>
      <c r="F169" s="97"/>
      <c r="G169" s="97"/>
      <c r="H169" s="97"/>
      <c r="I169" s="97"/>
      <c r="J169" s="97"/>
      <c r="K169" s="97"/>
      <c r="L169" s="97"/>
      <c r="M169" s="7"/>
      <c r="N169" s="7"/>
      <c r="O169" s="7"/>
      <c r="P169" s="7"/>
      <c r="Q169" s="7"/>
      <c r="R169" s="7"/>
      <c r="S169" s="7"/>
      <c r="T169" s="7"/>
      <c r="U169" s="7"/>
      <c r="V169" s="7"/>
      <c r="W169" s="7"/>
      <c r="X169" s="7"/>
      <c r="Y169" s="7"/>
      <c r="Z169" s="7"/>
      <c r="AA169" s="7"/>
      <c r="AB169" s="7"/>
    </row>
    <row r="170" spans="1:28" s="1" customFormat="1" ht="12.75">
      <c r="A170" s="97"/>
      <c r="B170" s="97"/>
      <c r="C170" s="97"/>
      <c r="D170" s="97"/>
      <c r="E170" s="97"/>
      <c r="F170" s="97"/>
      <c r="G170" s="97"/>
      <c r="H170" s="97"/>
      <c r="I170" s="97"/>
      <c r="J170" s="97"/>
      <c r="K170" s="97"/>
      <c r="L170" s="97"/>
      <c r="M170" s="7"/>
      <c r="N170" s="7"/>
      <c r="O170" s="7"/>
      <c r="P170" s="7"/>
      <c r="Q170" s="7"/>
      <c r="R170" s="7"/>
      <c r="S170" s="7"/>
      <c r="T170" s="7"/>
      <c r="U170" s="7"/>
      <c r="V170" s="7"/>
      <c r="W170" s="7"/>
      <c r="X170" s="7"/>
      <c r="Y170" s="7"/>
      <c r="Z170" s="7"/>
      <c r="AA170" s="7"/>
      <c r="AB170" s="7"/>
    </row>
    <row r="171" spans="1:28" s="1" customFormat="1" ht="12.75">
      <c r="A171" s="97"/>
      <c r="B171" s="97"/>
      <c r="C171" s="97"/>
      <c r="D171" s="97"/>
      <c r="E171" s="97"/>
      <c r="F171" s="97"/>
      <c r="G171" s="97"/>
      <c r="H171" s="97"/>
      <c r="I171" s="97"/>
      <c r="J171" s="97"/>
      <c r="K171" s="97"/>
      <c r="L171" s="97"/>
      <c r="M171" s="7"/>
      <c r="N171" s="7"/>
      <c r="O171" s="7"/>
      <c r="P171" s="7"/>
      <c r="Q171" s="7"/>
      <c r="R171" s="7"/>
      <c r="S171" s="7"/>
      <c r="T171" s="7"/>
      <c r="U171" s="7"/>
      <c r="V171" s="7"/>
      <c r="W171" s="7"/>
      <c r="X171" s="7"/>
      <c r="Y171" s="7"/>
      <c r="Z171" s="7"/>
      <c r="AA171" s="7"/>
      <c r="AB171" s="7"/>
    </row>
    <row r="172" spans="1:28" s="1" customFormat="1" ht="12.75">
      <c r="A172" s="97"/>
      <c r="B172" s="97"/>
      <c r="C172" s="97"/>
      <c r="D172" s="97"/>
      <c r="E172" s="97"/>
      <c r="F172" s="97"/>
      <c r="G172" s="97"/>
      <c r="H172" s="97"/>
      <c r="I172" s="97"/>
      <c r="J172" s="97"/>
      <c r="K172" s="97"/>
      <c r="L172" s="97"/>
      <c r="M172" s="7"/>
      <c r="N172" s="7"/>
      <c r="O172" s="7"/>
      <c r="P172" s="7"/>
      <c r="Q172" s="7"/>
      <c r="R172" s="7"/>
      <c r="S172" s="7"/>
      <c r="T172" s="7"/>
      <c r="U172" s="7"/>
      <c r="V172" s="7"/>
      <c r="W172" s="7"/>
      <c r="X172" s="7"/>
      <c r="Y172" s="7"/>
      <c r="Z172" s="7"/>
      <c r="AA172" s="7"/>
      <c r="AB172" s="7"/>
    </row>
    <row r="173" spans="1:28" s="1" customFormat="1" ht="12.75">
      <c r="A173" s="97"/>
      <c r="B173" s="97"/>
      <c r="C173" s="97"/>
      <c r="D173" s="97"/>
      <c r="E173" s="97"/>
      <c r="F173" s="97"/>
      <c r="G173" s="97"/>
      <c r="H173" s="97"/>
      <c r="I173" s="97"/>
      <c r="J173" s="97"/>
      <c r="K173" s="97"/>
      <c r="L173" s="97"/>
      <c r="M173" s="7"/>
      <c r="N173" s="7"/>
      <c r="O173" s="7"/>
      <c r="P173" s="7"/>
      <c r="Q173" s="7"/>
      <c r="R173" s="7"/>
      <c r="S173" s="7"/>
      <c r="T173" s="7"/>
      <c r="U173" s="7"/>
      <c r="V173" s="7"/>
      <c r="W173" s="7"/>
      <c r="X173" s="7"/>
      <c r="Y173" s="7"/>
      <c r="Z173" s="7"/>
      <c r="AA173" s="7"/>
      <c r="AB173" s="7"/>
    </row>
    <row r="174" spans="1:28" s="1" customFormat="1" ht="12.75">
      <c r="A174" s="97"/>
      <c r="B174" s="97"/>
      <c r="C174" s="97"/>
      <c r="D174" s="97"/>
      <c r="E174" s="97"/>
      <c r="F174" s="97"/>
      <c r="G174" s="97"/>
      <c r="H174" s="97"/>
      <c r="I174" s="97"/>
      <c r="J174" s="97"/>
      <c r="K174" s="97"/>
      <c r="L174" s="97"/>
      <c r="M174" s="7"/>
      <c r="N174" s="7"/>
      <c r="O174" s="7"/>
      <c r="P174" s="7"/>
      <c r="Q174" s="7"/>
      <c r="R174" s="7"/>
      <c r="S174" s="7"/>
      <c r="T174" s="7"/>
      <c r="U174" s="7"/>
      <c r="V174" s="7"/>
      <c r="W174" s="7"/>
      <c r="X174" s="7"/>
      <c r="Y174" s="7"/>
      <c r="Z174" s="7"/>
      <c r="AA174" s="7"/>
      <c r="AB174" s="7"/>
    </row>
    <row r="175" spans="1:28" s="1" customFormat="1" ht="12.75">
      <c r="A175" s="97"/>
      <c r="B175" s="97"/>
      <c r="C175" s="97"/>
      <c r="D175" s="97"/>
      <c r="E175" s="97"/>
      <c r="F175" s="97"/>
      <c r="G175" s="97"/>
      <c r="H175" s="97"/>
      <c r="I175" s="97"/>
      <c r="J175" s="97"/>
      <c r="K175" s="97"/>
      <c r="L175" s="97"/>
      <c r="M175" s="7"/>
      <c r="N175" s="7"/>
      <c r="O175" s="7"/>
      <c r="P175" s="7"/>
      <c r="Q175" s="7"/>
      <c r="R175" s="7"/>
      <c r="S175" s="7"/>
      <c r="T175" s="7"/>
      <c r="U175" s="7"/>
      <c r="V175" s="7"/>
      <c r="W175" s="7"/>
      <c r="X175" s="7"/>
      <c r="Y175" s="7"/>
      <c r="Z175" s="7"/>
      <c r="AA175" s="7"/>
      <c r="AB175" s="7"/>
    </row>
    <row r="176" spans="1:28" s="1" customFormat="1" ht="12.75">
      <c r="A176" s="97"/>
      <c r="B176" s="97"/>
      <c r="C176" s="97"/>
      <c r="D176" s="97"/>
      <c r="E176" s="97"/>
      <c r="F176" s="97"/>
      <c r="G176" s="97"/>
      <c r="H176" s="97"/>
      <c r="I176" s="97"/>
      <c r="J176" s="97"/>
      <c r="K176" s="97"/>
      <c r="L176" s="97"/>
      <c r="M176" s="7"/>
      <c r="N176" s="7"/>
      <c r="O176" s="7"/>
      <c r="P176" s="7"/>
      <c r="Q176" s="7"/>
      <c r="R176" s="7"/>
      <c r="S176" s="7"/>
      <c r="T176" s="7"/>
      <c r="U176" s="7"/>
      <c r="V176" s="7"/>
      <c r="W176" s="7"/>
      <c r="X176" s="7"/>
      <c r="Y176" s="7"/>
      <c r="Z176" s="7"/>
      <c r="AA176" s="7"/>
      <c r="AB176" s="7"/>
    </row>
    <row r="177" spans="1:28" s="1" customFormat="1" ht="12.75">
      <c r="A177" s="97"/>
      <c r="B177" s="97"/>
      <c r="C177" s="97"/>
      <c r="D177" s="97"/>
      <c r="E177" s="97"/>
      <c r="F177" s="97"/>
      <c r="G177" s="97"/>
      <c r="H177" s="97"/>
      <c r="I177" s="97"/>
      <c r="J177" s="97"/>
      <c r="K177" s="97"/>
      <c r="L177" s="97"/>
      <c r="M177" s="7"/>
      <c r="N177" s="7"/>
      <c r="O177" s="7"/>
      <c r="P177" s="7"/>
      <c r="Q177" s="7"/>
      <c r="R177" s="7"/>
      <c r="S177" s="7"/>
      <c r="T177" s="7"/>
      <c r="U177" s="7"/>
      <c r="V177" s="7"/>
      <c r="W177" s="7"/>
      <c r="X177" s="7"/>
      <c r="Y177" s="7"/>
      <c r="Z177" s="7"/>
      <c r="AA177" s="7"/>
      <c r="AB177" s="7"/>
    </row>
    <row r="178" spans="1:28" s="1" customFormat="1" ht="12.75">
      <c r="A178" s="97"/>
      <c r="B178" s="97"/>
      <c r="C178" s="97"/>
      <c r="D178" s="97"/>
      <c r="E178" s="97"/>
      <c r="F178" s="97"/>
      <c r="G178" s="97"/>
      <c r="H178" s="97"/>
      <c r="I178" s="97"/>
      <c r="J178" s="97"/>
      <c r="K178" s="97"/>
      <c r="L178" s="97"/>
      <c r="M178" s="7"/>
      <c r="N178" s="7"/>
      <c r="O178" s="7"/>
      <c r="P178" s="7"/>
      <c r="Q178" s="7"/>
      <c r="R178" s="7"/>
      <c r="S178" s="7"/>
      <c r="T178" s="7"/>
      <c r="U178" s="7"/>
      <c r="V178" s="7"/>
      <c r="W178" s="7"/>
      <c r="X178" s="7"/>
      <c r="Y178" s="7"/>
      <c r="Z178" s="7"/>
      <c r="AA178" s="7"/>
      <c r="AB178" s="7"/>
    </row>
    <row r="179" spans="1:28" s="1" customFormat="1" ht="12.75">
      <c r="A179" s="97"/>
      <c r="B179" s="97"/>
      <c r="C179" s="97"/>
      <c r="D179" s="97"/>
      <c r="E179" s="97"/>
      <c r="F179" s="97"/>
      <c r="G179" s="97"/>
      <c r="H179" s="97"/>
      <c r="I179" s="97"/>
      <c r="J179" s="97"/>
      <c r="K179" s="97"/>
      <c r="L179" s="97"/>
      <c r="M179" s="7"/>
      <c r="N179" s="7"/>
      <c r="O179" s="7"/>
      <c r="P179" s="7"/>
      <c r="Q179" s="7"/>
      <c r="R179" s="7"/>
      <c r="S179" s="7"/>
      <c r="T179" s="7"/>
      <c r="U179" s="7"/>
      <c r="V179" s="7"/>
      <c r="W179" s="7"/>
      <c r="X179" s="7"/>
      <c r="Y179" s="7"/>
      <c r="Z179" s="7"/>
      <c r="AA179" s="7"/>
      <c r="AB179" s="7"/>
    </row>
    <row r="180" spans="1:28" s="1" customFormat="1" ht="12.75">
      <c r="A180" s="97"/>
      <c r="B180" s="97"/>
      <c r="C180" s="97"/>
      <c r="D180" s="97"/>
      <c r="E180" s="97"/>
      <c r="F180" s="97"/>
      <c r="G180" s="97"/>
      <c r="H180" s="97"/>
      <c r="I180" s="97"/>
      <c r="J180" s="97"/>
      <c r="K180" s="97"/>
      <c r="L180" s="97"/>
      <c r="M180" s="7"/>
      <c r="N180" s="7"/>
      <c r="O180" s="7"/>
      <c r="P180" s="7"/>
      <c r="Q180" s="7"/>
      <c r="R180" s="7"/>
      <c r="S180" s="7"/>
      <c r="T180" s="7"/>
      <c r="U180" s="7"/>
      <c r="V180" s="7"/>
      <c r="W180" s="7"/>
      <c r="X180" s="7"/>
      <c r="Y180" s="7"/>
      <c r="Z180" s="7"/>
      <c r="AA180" s="7"/>
      <c r="AB180" s="7"/>
    </row>
    <row r="181" spans="1:28" s="1" customFormat="1" ht="12.75">
      <c r="A181" s="97"/>
      <c r="B181" s="97"/>
      <c r="C181" s="97"/>
      <c r="D181" s="97"/>
      <c r="E181" s="97"/>
      <c r="F181" s="97"/>
      <c r="G181" s="97"/>
      <c r="H181" s="97"/>
      <c r="I181" s="97"/>
      <c r="J181" s="97"/>
      <c r="K181" s="97"/>
      <c r="L181" s="97"/>
      <c r="M181" s="7"/>
      <c r="N181" s="7"/>
      <c r="O181" s="7"/>
      <c r="P181" s="7"/>
      <c r="Q181" s="7"/>
      <c r="R181" s="7"/>
      <c r="S181" s="7"/>
      <c r="T181" s="7"/>
      <c r="U181" s="7"/>
      <c r="V181" s="7"/>
      <c r="W181" s="7"/>
      <c r="X181" s="7"/>
      <c r="Y181" s="7"/>
      <c r="Z181" s="7"/>
      <c r="AA181" s="7"/>
      <c r="AB181" s="7"/>
    </row>
    <row r="182" spans="1:28" s="1" customFormat="1" ht="12.75">
      <c r="A182" s="97"/>
      <c r="B182" s="97"/>
      <c r="C182" s="97"/>
      <c r="D182" s="97"/>
      <c r="E182" s="97"/>
      <c r="F182" s="97"/>
      <c r="G182" s="97"/>
      <c r="H182" s="97"/>
      <c r="I182" s="97"/>
      <c r="J182" s="97"/>
      <c r="K182" s="97"/>
      <c r="L182" s="97"/>
      <c r="M182" s="7"/>
      <c r="N182" s="7"/>
      <c r="O182" s="7"/>
      <c r="P182" s="7"/>
      <c r="Q182" s="7"/>
      <c r="R182" s="7"/>
      <c r="S182" s="7"/>
      <c r="T182" s="7"/>
      <c r="U182" s="7"/>
      <c r="V182" s="7"/>
      <c r="W182" s="7"/>
      <c r="X182" s="7"/>
      <c r="Y182" s="7"/>
      <c r="Z182" s="7"/>
      <c r="AA182" s="7"/>
      <c r="AB182" s="7"/>
    </row>
    <row r="183" spans="1:28" s="1" customFormat="1" ht="12.75">
      <c r="A183" s="97"/>
      <c r="B183" s="97"/>
      <c r="C183" s="97"/>
      <c r="D183" s="97"/>
      <c r="E183" s="97"/>
      <c r="F183" s="97"/>
      <c r="G183" s="97"/>
      <c r="H183" s="97"/>
      <c r="I183" s="97"/>
      <c r="J183" s="97"/>
      <c r="K183" s="97"/>
      <c r="L183" s="97"/>
      <c r="M183" s="7"/>
      <c r="N183" s="7"/>
      <c r="O183" s="7"/>
      <c r="P183" s="7"/>
      <c r="Q183" s="7"/>
      <c r="R183" s="7"/>
      <c r="S183" s="7"/>
      <c r="T183" s="7"/>
      <c r="U183" s="7"/>
      <c r="V183" s="7"/>
      <c r="W183" s="7"/>
      <c r="X183" s="7"/>
      <c r="Y183" s="7"/>
      <c r="Z183" s="7"/>
      <c r="AA183" s="7"/>
      <c r="AB183" s="7"/>
    </row>
    <row r="184" spans="1:28" s="1" customFormat="1" ht="12.75">
      <c r="A184" s="97"/>
      <c r="B184" s="97"/>
      <c r="C184" s="97"/>
      <c r="D184" s="97"/>
      <c r="E184" s="97"/>
      <c r="F184" s="97"/>
      <c r="G184" s="97"/>
      <c r="H184" s="97"/>
      <c r="I184" s="97"/>
      <c r="J184" s="97"/>
      <c r="K184" s="97"/>
      <c r="L184" s="97"/>
      <c r="M184" s="7"/>
      <c r="N184" s="7"/>
      <c r="O184" s="7"/>
      <c r="P184" s="7"/>
      <c r="Q184" s="7"/>
      <c r="R184" s="7"/>
      <c r="S184" s="7"/>
      <c r="T184" s="7"/>
      <c r="U184" s="7"/>
      <c r="V184" s="7"/>
      <c r="W184" s="7"/>
      <c r="X184" s="7"/>
      <c r="Y184" s="7"/>
      <c r="Z184" s="7"/>
      <c r="AA184" s="7"/>
      <c r="AB184" s="7"/>
    </row>
    <row r="185" spans="1:28" s="1" customFormat="1" ht="12.75">
      <c r="A185" s="97"/>
      <c r="B185" s="97"/>
      <c r="C185" s="97"/>
      <c r="D185" s="97"/>
      <c r="E185" s="97"/>
      <c r="F185" s="97"/>
      <c r="G185" s="97"/>
      <c r="H185" s="97"/>
      <c r="I185" s="97"/>
      <c r="J185" s="97"/>
      <c r="K185" s="97"/>
      <c r="L185" s="97"/>
      <c r="M185" s="7"/>
      <c r="N185" s="7"/>
      <c r="O185" s="7"/>
      <c r="P185" s="7"/>
      <c r="Q185" s="7"/>
      <c r="R185" s="7"/>
      <c r="S185" s="7"/>
      <c r="T185" s="7"/>
      <c r="U185" s="7"/>
      <c r="V185" s="7"/>
      <c r="W185" s="7"/>
      <c r="X185" s="7"/>
      <c r="Y185" s="7"/>
      <c r="Z185" s="7"/>
      <c r="AA185" s="7"/>
      <c r="AB185" s="7"/>
    </row>
    <row r="186" spans="1:28" s="1" customFormat="1" ht="12.75">
      <c r="A186" s="97"/>
      <c r="B186" s="97"/>
      <c r="C186" s="97"/>
      <c r="D186" s="97"/>
      <c r="E186" s="97"/>
      <c r="F186" s="97"/>
      <c r="G186" s="97"/>
      <c r="H186" s="97"/>
      <c r="I186" s="97"/>
      <c r="J186" s="97"/>
      <c r="K186" s="97"/>
      <c r="L186" s="97"/>
      <c r="M186" s="7"/>
      <c r="N186" s="7"/>
      <c r="O186" s="7"/>
      <c r="P186" s="7"/>
      <c r="Q186" s="7"/>
      <c r="R186" s="7"/>
      <c r="S186" s="7"/>
      <c r="T186" s="7"/>
      <c r="U186" s="7"/>
      <c r="V186" s="7"/>
      <c r="W186" s="7"/>
      <c r="X186" s="7"/>
      <c r="Y186" s="7"/>
      <c r="Z186" s="7"/>
      <c r="AA186" s="7"/>
      <c r="AB186" s="7"/>
    </row>
    <row r="187" spans="1:28" s="1" customFormat="1" ht="12.75">
      <c r="A187" s="97"/>
      <c r="B187" s="97"/>
      <c r="C187" s="97"/>
      <c r="D187" s="97"/>
      <c r="E187" s="97"/>
      <c r="F187" s="97"/>
      <c r="G187" s="97"/>
      <c r="H187" s="97"/>
      <c r="I187" s="97"/>
      <c r="J187" s="97"/>
      <c r="K187" s="97"/>
      <c r="L187" s="97"/>
      <c r="M187" s="7"/>
      <c r="N187" s="7"/>
      <c r="O187" s="7"/>
      <c r="P187" s="7"/>
      <c r="Q187" s="7"/>
      <c r="R187" s="7"/>
      <c r="S187" s="7"/>
      <c r="T187" s="7"/>
      <c r="U187" s="7"/>
      <c r="V187" s="7"/>
      <c r="W187" s="7"/>
      <c r="X187" s="7"/>
      <c r="Y187" s="7"/>
      <c r="Z187" s="7"/>
      <c r="AA187" s="7"/>
      <c r="AB187" s="7"/>
    </row>
    <row r="188" spans="1:28" s="1" customFormat="1" ht="12.75">
      <c r="A188" s="97"/>
      <c r="B188" s="97"/>
      <c r="C188" s="97"/>
      <c r="D188" s="97"/>
      <c r="E188" s="97"/>
      <c r="F188" s="97"/>
      <c r="G188" s="97"/>
      <c r="H188" s="97"/>
      <c r="I188" s="97"/>
      <c r="J188" s="97"/>
      <c r="K188" s="97"/>
      <c r="L188" s="97"/>
      <c r="M188" s="7"/>
      <c r="N188" s="7"/>
      <c r="O188" s="7"/>
      <c r="P188" s="7"/>
      <c r="Q188" s="7"/>
      <c r="R188" s="7"/>
      <c r="S188" s="7"/>
      <c r="T188" s="7"/>
      <c r="U188" s="7"/>
      <c r="V188" s="7"/>
      <c r="W188" s="7"/>
      <c r="X188" s="7"/>
      <c r="Y188" s="7"/>
      <c r="Z188" s="7"/>
      <c r="AA188" s="7"/>
      <c r="AB188" s="7"/>
    </row>
    <row r="189" spans="1:28" s="1" customFormat="1" ht="12.75">
      <c r="A189" s="97"/>
      <c r="B189" s="97"/>
      <c r="C189" s="97"/>
      <c r="D189" s="97"/>
      <c r="E189" s="97"/>
      <c r="F189" s="97"/>
      <c r="G189" s="97"/>
      <c r="H189" s="97"/>
      <c r="I189" s="97"/>
      <c r="J189" s="97"/>
      <c r="K189" s="97"/>
      <c r="L189" s="97"/>
      <c r="M189" s="7"/>
      <c r="N189" s="7"/>
      <c r="O189" s="7"/>
      <c r="P189" s="7"/>
      <c r="Q189" s="7"/>
      <c r="R189" s="7"/>
      <c r="S189" s="7"/>
      <c r="T189" s="7"/>
      <c r="U189" s="7"/>
      <c r="V189" s="7"/>
      <c r="W189" s="7"/>
      <c r="X189" s="7"/>
      <c r="Y189" s="7"/>
      <c r="Z189" s="7"/>
      <c r="AA189" s="7"/>
      <c r="AB189" s="7"/>
    </row>
    <row r="190" spans="1:28" s="1" customFormat="1" ht="12.75">
      <c r="A190" s="97"/>
      <c r="B190" s="97"/>
      <c r="C190" s="97"/>
      <c r="D190" s="97"/>
      <c r="E190" s="97"/>
      <c r="F190" s="97"/>
      <c r="G190" s="97"/>
      <c r="H190" s="97"/>
      <c r="I190" s="97"/>
      <c r="J190" s="97"/>
      <c r="K190" s="97"/>
      <c r="L190" s="97"/>
      <c r="M190" s="7"/>
      <c r="N190" s="7"/>
      <c r="O190" s="7"/>
      <c r="P190" s="7"/>
      <c r="Q190" s="7"/>
      <c r="R190" s="7"/>
      <c r="S190" s="7"/>
      <c r="T190" s="7"/>
      <c r="U190" s="7"/>
      <c r="V190" s="7"/>
      <c r="W190" s="7"/>
      <c r="X190" s="7"/>
      <c r="Y190" s="7"/>
      <c r="Z190" s="7"/>
      <c r="AA190" s="7"/>
      <c r="AB190" s="7"/>
    </row>
    <row r="191" spans="1:28" s="1" customFormat="1" ht="12.75">
      <c r="A191" s="97"/>
      <c r="B191" s="97"/>
      <c r="C191" s="97"/>
      <c r="D191" s="97"/>
      <c r="E191" s="97"/>
      <c r="F191" s="97"/>
      <c r="G191" s="97"/>
      <c r="H191" s="97"/>
      <c r="I191" s="97"/>
      <c r="J191" s="97"/>
      <c r="K191" s="97"/>
      <c r="L191" s="97"/>
      <c r="M191" s="7"/>
      <c r="N191" s="7"/>
      <c r="O191" s="7"/>
      <c r="P191" s="7"/>
      <c r="Q191" s="7"/>
      <c r="R191" s="7"/>
      <c r="S191" s="7"/>
      <c r="T191" s="7"/>
      <c r="U191" s="7"/>
      <c r="V191" s="7"/>
      <c r="W191" s="7"/>
      <c r="X191" s="7"/>
      <c r="Y191" s="7"/>
      <c r="Z191" s="7"/>
      <c r="AA191" s="7"/>
      <c r="AB191" s="7"/>
    </row>
    <row r="192" spans="1:28" s="1" customFormat="1" ht="12.75">
      <c r="A192" s="97"/>
      <c r="B192" s="97"/>
      <c r="C192" s="97"/>
      <c r="D192" s="97"/>
      <c r="E192" s="97"/>
      <c r="F192" s="97"/>
      <c r="G192" s="97"/>
      <c r="H192" s="97"/>
      <c r="I192" s="97"/>
      <c r="J192" s="97"/>
      <c r="K192" s="97"/>
      <c r="L192" s="97"/>
      <c r="M192" s="7"/>
      <c r="N192" s="7"/>
      <c r="O192" s="7"/>
      <c r="P192" s="7"/>
      <c r="Q192" s="7"/>
      <c r="R192" s="7"/>
      <c r="S192" s="7"/>
      <c r="T192" s="7"/>
      <c r="U192" s="7"/>
      <c r="V192" s="7"/>
      <c r="W192" s="7"/>
      <c r="X192" s="7"/>
      <c r="Y192" s="7"/>
      <c r="Z192" s="7"/>
      <c r="AA192" s="7"/>
      <c r="AB192" s="7"/>
    </row>
    <row r="193" spans="1:28" s="1" customFormat="1" ht="12.75">
      <c r="A193" s="97"/>
      <c r="B193" s="97"/>
      <c r="C193" s="97"/>
      <c r="D193" s="97"/>
      <c r="E193" s="97"/>
      <c r="F193" s="97"/>
      <c r="G193" s="97"/>
      <c r="H193" s="97"/>
      <c r="I193" s="97"/>
      <c r="J193" s="97"/>
      <c r="K193" s="97"/>
      <c r="L193" s="97"/>
      <c r="M193" s="7"/>
      <c r="N193" s="7"/>
      <c r="O193" s="7"/>
      <c r="P193" s="7"/>
      <c r="Q193" s="7"/>
      <c r="R193" s="7"/>
      <c r="S193" s="7"/>
      <c r="T193" s="7"/>
      <c r="U193" s="7"/>
      <c r="V193" s="7"/>
      <c r="W193" s="7"/>
      <c r="X193" s="7"/>
      <c r="Y193" s="7"/>
      <c r="Z193" s="7"/>
      <c r="AA193" s="7"/>
      <c r="AB193" s="7"/>
    </row>
    <row r="194" spans="1:28" s="1" customFormat="1" ht="12.75">
      <c r="A194" s="97"/>
      <c r="B194" s="97"/>
      <c r="C194" s="97"/>
      <c r="D194" s="97"/>
      <c r="E194" s="97"/>
      <c r="F194" s="97"/>
      <c r="G194" s="97"/>
      <c r="H194" s="97"/>
      <c r="I194" s="97"/>
      <c r="J194" s="97"/>
      <c r="K194" s="97"/>
      <c r="L194" s="97"/>
      <c r="M194" s="7"/>
      <c r="N194" s="7"/>
      <c r="O194" s="7"/>
      <c r="P194" s="7"/>
      <c r="Q194" s="7"/>
      <c r="R194" s="7"/>
      <c r="S194" s="7"/>
      <c r="T194" s="7"/>
      <c r="U194" s="7"/>
      <c r="V194" s="7"/>
      <c r="W194" s="7"/>
      <c r="X194" s="7"/>
      <c r="Y194" s="7"/>
      <c r="Z194" s="7"/>
      <c r="AA194" s="7"/>
      <c r="AB194" s="7"/>
    </row>
    <row r="195" spans="1:28" s="1" customFormat="1" ht="12.75">
      <c r="A195" s="97"/>
      <c r="B195" s="97"/>
      <c r="C195" s="97"/>
      <c r="D195" s="97"/>
      <c r="E195" s="97"/>
      <c r="F195" s="97"/>
      <c r="G195" s="97"/>
      <c r="H195" s="97"/>
      <c r="I195" s="97"/>
      <c r="J195" s="97"/>
      <c r="K195" s="97"/>
      <c r="L195" s="97"/>
      <c r="M195" s="7"/>
      <c r="N195" s="7"/>
      <c r="O195" s="7"/>
      <c r="P195" s="7"/>
      <c r="Q195" s="7"/>
      <c r="R195" s="7"/>
      <c r="S195" s="7"/>
      <c r="T195" s="7"/>
      <c r="U195" s="7"/>
      <c r="V195" s="7"/>
      <c r="W195" s="7"/>
      <c r="X195" s="7"/>
      <c r="Y195" s="7"/>
      <c r="Z195" s="7"/>
      <c r="AA195" s="7"/>
      <c r="AB195" s="7"/>
    </row>
    <row r="196" spans="1:28" s="1" customFormat="1" ht="12.75">
      <c r="A196" s="97"/>
      <c r="B196" s="97"/>
      <c r="C196" s="97"/>
      <c r="D196" s="97"/>
      <c r="E196" s="97"/>
      <c r="F196" s="97"/>
      <c r="G196" s="97"/>
      <c r="H196" s="97"/>
      <c r="I196" s="97"/>
      <c r="J196" s="97"/>
      <c r="K196" s="97"/>
      <c r="L196" s="97"/>
      <c r="M196" s="7"/>
      <c r="N196" s="7"/>
      <c r="O196" s="7"/>
      <c r="P196" s="7"/>
      <c r="Q196" s="7"/>
      <c r="R196" s="7"/>
      <c r="S196" s="7"/>
      <c r="T196" s="7"/>
      <c r="U196" s="7"/>
      <c r="V196" s="7"/>
      <c r="W196" s="7"/>
      <c r="X196" s="7"/>
      <c r="Y196" s="7"/>
      <c r="Z196" s="7"/>
      <c r="AA196" s="7"/>
      <c r="AB196" s="7"/>
    </row>
    <row r="197" spans="1:28" s="1" customFormat="1" ht="12.75">
      <c r="A197" s="97"/>
      <c r="B197" s="97"/>
      <c r="C197" s="97"/>
      <c r="D197" s="97"/>
      <c r="E197" s="97"/>
      <c r="F197" s="97"/>
      <c r="G197" s="97"/>
      <c r="H197" s="97"/>
      <c r="I197" s="97"/>
      <c r="J197" s="97"/>
      <c r="K197" s="97"/>
      <c r="L197" s="97"/>
      <c r="M197" s="7"/>
      <c r="N197" s="7"/>
      <c r="O197" s="7"/>
      <c r="P197" s="7"/>
      <c r="Q197" s="7"/>
      <c r="R197" s="7"/>
      <c r="S197" s="7"/>
      <c r="T197" s="7"/>
      <c r="U197" s="7"/>
      <c r="V197" s="7"/>
      <c r="W197" s="7"/>
      <c r="X197" s="7"/>
      <c r="Y197" s="7"/>
      <c r="Z197" s="7"/>
      <c r="AA197" s="7"/>
      <c r="AB197" s="7"/>
    </row>
    <row r="198" spans="1:28" s="1" customFormat="1" ht="12.75">
      <c r="A198" s="97"/>
      <c r="B198" s="97"/>
      <c r="C198" s="97"/>
      <c r="D198" s="97"/>
      <c r="E198" s="97"/>
      <c r="F198" s="97"/>
      <c r="G198" s="97"/>
      <c r="H198" s="97"/>
      <c r="I198" s="97"/>
      <c r="J198" s="97"/>
      <c r="K198" s="97"/>
      <c r="L198" s="97"/>
      <c r="M198" s="7"/>
      <c r="N198" s="7"/>
      <c r="O198" s="7"/>
      <c r="P198" s="7"/>
      <c r="Q198" s="7"/>
      <c r="R198" s="7"/>
      <c r="S198" s="7"/>
      <c r="T198" s="7"/>
      <c r="U198" s="7"/>
      <c r="V198" s="7"/>
      <c r="W198" s="7"/>
      <c r="X198" s="7"/>
      <c r="Y198" s="7"/>
      <c r="Z198" s="7"/>
      <c r="AA198" s="7"/>
      <c r="AB198" s="7"/>
    </row>
    <row r="199" spans="1:28" s="1" customFormat="1" ht="12.75">
      <c r="A199" s="97"/>
      <c r="B199" s="97"/>
      <c r="C199" s="97"/>
      <c r="D199" s="97"/>
      <c r="E199" s="97"/>
      <c r="F199" s="97"/>
      <c r="G199" s="97"/>
      <c r="H199" s="97"/>
      <c r="I199" s="97"/>
      <c r="J199" s="97"/>
      <c r="K199" s="97"/>
      <c r="L199" s="97"/>
      <c r="M199" s="7"/>
      <c r="N199" s="7"/>
      <c r="O199" s="7"/>
      <c r="P199" s="7"/>
      <c r="Q199" s="7"/>
      <c r="R199" s="7"/>
      <c r="S199" s="7"/>
      <c r="T199" s="7"/>
      <c r="U199" s="7"/>
      <c r="V199" s="7"/>
      <c r="W199" s="7"/>
      <c r="X199" s="7"/>
      <c r="Y199" s="7"/>
      <c r="Z199" s="7"/>
      <c r="AA199" s="7"/>
      <c r="AB199" s="7"/>
    </row>
    <row r="200" spans="1:28" s="1" customFormat="1" ht="12.75">
      <c r="A200" s="97"/>
      <c r="B200" s="97"/>
      <c r="C200" s="97"/>
      <c r="D200" s="97"/>
      <c r="E200" s="97"/>
      <c r="F200" s="97"/>
      <c r="G200" s="97"/>
      <c r="H200" s="97"/>
      <c r="I200" s="97"/>
      <c r="J200" s="97"/>
      <c r="K200" s="97"/>
      <c r="L200" s="97"/>
      <c r="M200" s="7"/>
      <c r="N200" s="7"/>
      <c r="O200" s="7"/>
      <c r="P200" s="7"/>
      <c r="Q200" s="7"/>
      <c r="R200" s="7"/>
      <c r="S200" s="7"/>
      <c r="T200" s="7"/>
      <c r="U200" s="7"/>
      <c r="V200" s="7"/>
      <c r="W200" s="7"/>
      <c r="X200" s="7"/>
      <c r="Y200" s="7"/>
      <c r="Z200" s="7"/>
      <c r="AA200" s="7"/>
      <c r="AB200" s="7"/>
    </row>
    <row r="201" spans="1:28" s="1" customFormat="1" ht="12.75">
      <c r="A201" s="97"/>
      <c r="B201" s="97"/>
      <c r="C201" s="97"/>
      <c r="D201" s="97"/>
      <c r="E201" s="97"/>
      <c r="F201" s="97"/>
      <c r="G201" s="97"/>
      <c r="H201" s="97"/>
      <c r="I201" s="97"/>
      <c r="J201" s="97"/>
      <c r="K201" s="97"/>
      <c r="L201" s="97"/>
      <c r="M201" s="7"/>
      <c r="N201" s="7"/>
      <c r="O201" s="7"/>
      <c r="P201" s="7"/>
      <c r="Q201" s="7"/>
      <c r="R201" s="7"/>
      <c r="S201" s="7"/>
      <c r="T201" s="7"/>
      <c r="U201" s="7"/>
      <c r="V201" s="7"/>
      <c r="W201" s="7"/>
      <c r="X201" s="7"/>
      <c r="Y201" s="7"/>
      <c r="Z201" s="7"/>
      <c r="AA201" s="7"/>
      <c r="AB201" s="7"/>
    </row>
    <row r="202" spans="1:28" s="1" customFormat="1" ht="12.75">
      <c r="A202" s="97"/>
      <c r="B202" s="97"/>
      <c r="C202" s="97"/>
      <c r="D202" s="97"/>
      <c r="E202" s="97"/>
      <c r="F202" s="97"/>
      <c r="G202" s="97"/>
      <c r="H202" s="97"/>
      <c r="I202" s="97"/>
      <c r="J202" s="97"/>
      <c r="K202" s="97"/>
      <c r="L202" s="97"/>
      <c r="M202" s="7"/>
      <c r="N202" s="7"/>
      <c r="O202" s="7"/>
      <c r="P202" s="7"/>
      <c r="Q202" s="7"/>
      <c r="R202" s="7"/>
      <c r="S202" s="7"/>
      <c r="T202" s="7"/>
      <c r="U202" s="7"/>
      <c r="V202" s="7"/>
      <c r="W202" s="7"/>
      <c r="X202" s="7"/>
      <c r="Y202" s="7"/>
      <c r="Z202" s="7"/>
      <c r="AA202" s="7"/>
      <c r="AB202" s="7"/>
    </row>
    <row r="203" spans="1:28" s="1" customFormat="1" ht="12.75">
      <c r="A203" s="97"/>
      <c r="B203" s="97"/>
      <c r="C203" s="97"/>
      <c r="D203" s="97"/>
      <c r="E203" s="97"/>
      <c r="F203" s="97"/>
      <c r="G203" s="97"/>
      <c r="H203" s="97"/>
      <c r="I203" s="97"/>
      <c r="J203" s="97"/>
      <c r="K203" s="97"/>
      <c r="L203" s="97"/>
      <c r="M203" s="7"/>
      <c r="N203" s="7"/>
      <c r="O203" s="7"/>
      <c r="P203" s="7"/>
      <c r="Q203" s="7"/>
      <c r="R203" s="7"/>
      <c r="S203" s="7"/>
      <c r="T203" s="7"/>
      <c r="U203" s="7"/>
      <c r="V203" s="7"/>
      <c r="W203" s="7"/>
      <c r="X203" s="7"/>
      <c r="Y203" s="7"/>
      <c r="Z203" s="7"/>
      <c r="AA203" s="7"/>
      <c r="AB203" s="7"/>
    </row>
    <row r="204" spans="1:28" s="1" customFormat="1" ht="12.75">
      <c r="A204" s="97"/>
      <c r="B204" s="97"/>
      <c r="C204" s="97"/>
      <c r="D204" s="97"/>
      <c r="E204" s="97"/>
      <c r="F204" s="97"/>
      <c r="G204" s="97"/>
      <c r="H204" s="97"/>
      <c r="I204" s="97"/>
      <c r="J204" s="97"/>
      <c r="K204" s="97"/>
      <c r="L204" s="97"/>
      <c r="M204" s="7"/>
      <c r="N204" s="7"/>
      <c r="O204" s="7"/>
      <c r="P204" s="7"/>
      <c r="Q204" s="7"/>
      <c r="R204" s="7"/>
      <c r="S204" s="7"/>
      <c r="T204" s="7"/>
      <c r="U204" s="7"/>
      <c r="V204" s="7"/>
      <c r="W204" s="7"/>
      <c r="X204" s="7"/>
      <c r="Y204" s="7"/>
      <c r="Z204" s="7"/>
      <c r="AA204" s="7"/>
      <c r="AB204" s="7"/>
    </row>
    <row r="205" spans="1:28" s="1" customFormat="1" ht="12.75">
      <c r="A205" s="97"/>
      <c r="B205" s="97"/>
      <c r="C205" s="97"/>
      <c r="D205" s="97"/>
      <c r="E205" s="97"/>
      <c r="F205" s="97"/>
      <c r="G205" s="97"/>
      <c r="H205" s="97"/>
      <c r="I205" s="97"/>
      <c r="J205" s="97"/>
      <c r="K205" s="97"/>
      <c r="L205" s="97"/>
      <c r="M205" s="7"/>
      <c r="N205" s="7"/>
      <c r="O205" s="7"/>
      <c r="P205" s="7"/>
      <c r="Q205" s="7"/>
      <c r="R205" s="7"/>
      <c r="S205" s="7"/>
      <c r="T205" s="7"/>
      <c r="U205" s="7"/>
      <c r="V205" s="7"/>
      <c r="W205" s="7"/>
      <c r="X205" s="7"/>
      <c r="Y205" s="7"/>
      <c r="Z205" s="7"/>
      <c r="AA205" s="7"/>
      <c r="AB205" s="7"/>
    </row>
    <row r="206" spans="1:28" s="1" customFormat="1" ht="12.75">
      <c r="A206" s="97"/>
      <c r="B206" s="97"/>
      <c r="C206" s="97"/>
      <c r="D206" s="97"/>
      <c r="E206" s="97"/>
      <c r="F206" s="97"/>
      <c r="G206" s="97"/>
      <c r="H206" s="97"/>
      <c r="I206" s="97"/>
      <c r="J206" s="97"/>
      <c r="K206" s="97"/>
      <c r="L206" s="97"/>
      <c r="M206" s="7"/>
      <c r="N206" s="7"/>
      <c r="O206" s="7"/>
      <c r="P206" s="7"/>
      <c r="Q206" s="7"/>
      <c r="R206" s="7"/>
      <c r="S206" s="7"/>
      <c r="T206" s="7"/>
      <c r="U206" s="7"/>
      <c r="V206" s="7"/>
      <c r="W206" s="7"/>
      <c r="X206" s="7"/>
      <c r="Y206" s="7"/>
      <c r="Z206" s="7"/>
      <c r="AA206" s="7"/>
      <c r="AB206" s="7"/>
    </row>
    <row r="207" spans="1:28" s="1" customFormat="1" ht="12.75">
      <c r="A207" s="97"/>
      <c r="B207" s="97"/>
      <c r="C207" s="97"/>
      <c r="D207" s="97"/>
      <c r="E207" s="97"/>
      <c r="F207" s="97"/>
      <c r="G207" s="97"/>
      <c r="H207" s="97"/>
      <c r="I207" s="97"/>
      <c r="J207" s="97"/>
      <c r="K207" s="97"/>
      <c r="L207" s="97"/>
      <c r="M207" s="7"/>
      <c r="N207" s="7"/>
      <c r="O207" s="7"/>
      <c r="P207" s="7"/>
      <c r="Q207" s="7"/>
      <c r="R207" s="7"/>
      <c r="S207" s="7"/>
      <c r="T207" s="7"/>
      <c r="U207" s="7"/>
      <c r="V207" s="7"/>
      <c r="W207" s="7"/>
      <c r="X207" s="7"/>
      <c r="Y207" s="7"/>
      <c r="Z207" s="7"/>
      <c r="AA207" s="7"/>
      <c r="AB207" s="7"/>
    </row>
    <row r="208" spans="1:28" s="1" customFormat="1" ht="12.75">
      <c r="A208" s="97"/>
      <c r="B208" s="97"/>
      <c r="C208" s="97"/>
      <c r="D208" s="97"/>
      <c r="E208" s="97"/>
      <c r="F208" s="97"/>
      <c r="G208" s="97"/>
      <c r="H208" s="97"/>
      <c r="I208" s="97"/>
      <c r="J208" s="97"/>
      <c r="K208" s="97"/>
      <c r="L208" s="97"/>
      <c r="M208" s="7"/>
      <c r="N208" s="7"/>
      <c r="O208" s="7"/>
      <c r="P208" s="7"/>
      <c r="Q208" s="7"/>
      <c r="R208" s="7"/>
      <c r="S208" s="7"/>
      <c r="T208" s="7"/>
      <c r="U208" s="7"/>
      <c r="V208" s="7"/>
      <c r="W208" s="7"/>
      <c r="X208" s="7"/>
      <c r="Y208" s="7"/>
      <c r="Z208" s="7"/>
      <c r="AA208" s="7"/>
      <c r="AB208" s="7"/>
    </row>
    <row r="209" spans="1:28" s="1" customFormat="1" ht="12.75">
      <c r="A209" s="97"/>
      <c r="B209" s="97"/>
      <c r="C209" s="97"/>
      <c r="D209" s="97"/>
      <c r="E209" s="97"/>
      <c r="F209" s="97"/>
      <c r="G209" s="97"/>
      <c r="H209" s="97"/>
      <c r="I209" s="97"/>
      <c r="J209" s="97"/>
      <c r="K209" s="97"/>
      <c r="L209" s="97"/>
      <c r="M209" s="7"/>
      <c r="N209" s="7"/>
      <c r="O209" s="7"/>
      <c r="P209" s="7"/>
      <c r="Q209" s="7"/>
      <c r="R209" s="7"/>
      <c r="S209" s="7"/>
      <c r="T209" s="7"/>
      <c r="U209" s="7"/>
      <c r="V209" s="7"/>
      <c r="W209" s="7"/>
      <c r="X209" s="7"/>
      <c r="Y209" s="7"/>
      <c r="Z209" s="7"/>
      <c r="AA209" s="7"/>
      <c r="AB209" s="7"/>
    </row>
    <row r="210" spans="1:28" s="1" customFormat="1" ht="12.75">
      <c r="A210" s="97"/>
      <c r="B210" s="97"/>
      <c r="C210" s="97"/>
      <c r="D210" s="97"/>
      <c r="E210" s="97"/>
      <c r="F210" s="97"/>
      <c r="G210" s="97"/>
      <c r="H210" s="97"/>
      <c r="I210" s="97"/>
      <c r="J210" s="97"/>
      <c r="K210" s="97"/>
      <c r="L210" s="97"/>
      <c r="M210" s="7"/>
      <c r="N210" s="7"/>
      <c r="O210" s="7"/>
      <c r="P210" s="7"/>
      <c r="Q210" s="7"/>
      <c r="R210" s="7"/>
      <c r="S210" s="7"/>
      <c r="T210" s="7"/>
      <c r="U210" s="7"/>
      <c r="V210" s="7"/>
      <c r="W210" s="7"/>
      <c r="X210" s="7"/>
      <c r="Y210" s="7"/>
      <c r="Z210" s="7"/>
      <c r="AA210" s="7"/>
      <c r="AB210" s="7"/>
    </row>
    <row r="211" spans="1:28" s="1" customFormat="1" ht="12.75">
      <c r="A211" s="97"/>
      <c r="B211" s="97"/>
      <c r="C211" s="97"/>
      <c r="D211" s="97"/>
      <c r="E211" s="97"/>
      <c r="F211" s="97"/>
      <c r="G211" s="97"/>
      <c r="H211" s="97"/>
      <c r="I211" s="97"/>
      <c r="J211" s="97"/>
      <c r="K211" s="97"/>
      <c r="L211" s="97"/>
      <c r="M211" s="7"/>
      <c r="N211" s="7"/>
      <c r="O211" s="7"/>
      <c r="P211" s="7"/>
      <c r="Q211" s="7"/>
      <c r="R211" s="7"/>
      <c r="S211" s="7"/>
      <c r="T211" s="7"/>
      <c r="U211" s="7"/>
      <c r="V211" s="7"/>
      <c r="W211" s="7"/>
      <c r="X211" s="7"/>
      <c r="Y211" s="7"/>
      <c r="Z211" s="7"/>
      <c r="AA211" s="7"/>
      <c r="AB211" s="7"/>
    </row>
    <row r="212" spans="1:12" s="1" customFormat="1" ht="12.75">
      <c r="A212" s="78"/>
      <c r="B212" s="97"/>
      <c r="C212" s="97"/>
      <c r="D212" s="78"/>
      <c r="E212" s="78"/>
      <c r="F212" s="78"/>
      <c r="G212" s="78"/>
      <c r="H212" s="78"/>
      <c r="I212" s="78"/>
      <c r="J212" s="78"/>
      <c r="K212" s="78"/>
      <c r="L212" s="78"/>
    </row>
    <row r="213" spans="1:12" s="1" customFormat="1" ht="12.75">
      <c r="A213" s="78"/>
      <c r="B213" s="78"/>
      <c r="C213" s="78"/>
      <c r="D213" s="78"/>
      <c r="E213" s="78"/>
      <c r="F213" s="78"/>
      <c r="G213" s="78"/>
      <c r="H213" s="78"/>
      <c r="I213" s="78"/>
      <c r="J213" s="78"/>
      <c r="K213" s="78"/>
      <c r="L213" s="78"/>
    </row>
    <row r="214" spans="1:12" s="1" customFormat="1" ht="12.75">
      <c r="A214" s="78"/>
      <c r="B214" s="78"/>
      <c r="C214" s="78"/>
      <c r="D214" s="78"/>
      <c r="E214" s="78"/>
      <c r="F214" s="78"/>
      <c r="G214" s="78"/>
      <c r="H214" s="78"/>
      <c r="I214" s="78"/>
      <c r="J214" s="78"/>
      <c r="K214" s="78"/>
      <c r="L214" s="78"/>
    </row>
    <row r="215" spans="1:12" s="1" customFormat="1" ht="12.75">
      <c r="A215" s="78"/>
      <c r="B215" s="78"/>
      <c r="C215" s="78"/>
      <c r="D215" s="78"/>
      <c r="E215" s="78"/>
      <c r="F215" s="78"/>
      <c r="G215" s="78"/>
      <c r="H215" s="78"/>
      <c r="I215" s="78"/>
      <c r="J215" s="78"/>
      <c r="K215" s="78"/>
      <c r="L215" s="78"/>
    </row>
    <row r="216" spans="1:12" s="1" customFormat="1" ht="12.75">
      <c r="A216" s="78"/>
      <c r="B216" s="78"/>
      <c r="C216" s="78"/>
      <c r="D216" s="78"/>
      <c r="E216" s="78"/>
      <c r="F216" s="78"/>
      <c r="G216" s="78"/>
      <c r="H216" s="78"/>
      <c r="I216" s="78"/>
      <c r="J216" s="78"/>
      <c r="K216" s="78"/>
      <c r="L216" s="78"/>
    </row>
    <row r="217" spans="1:12" s="1" customFormat="1" ht="12.75">
      <c r="A217" s="78"/>
      <c r="B217" s="78"/>
      <c r="C217" s="78"/>
      <c r="D217" s="78"/>
      <c r="E217" s="78"/>
      <c r="F217" s="78"/>
      <c r="G217" s="78"/>
      <c r="H217" s="78"/>
      <c r="I217" s="78"/>
      <c r="J217" s="78"/>
      <c r="K217" s="78"/>
      <c r="L217" s="78"/>
    </row>
    <row r="218" spans="1:12" s="1" customFormat="1" ht="12.75">
      <c r="A218" s="78"/>
      <c r="B218" s="78"/>
      <c r="C218" s="78"/>
      <c r="D218" s="78"/>
      <c r="E218" s="78"/>
      <c r="F218" s="78"/>
      <c r="G218" s="78"/>
      <c r="H218" s="78"/>
      <c r="I218" s="78"/>
      <c r="J218" s="78"/>
      <c r="K218" s="78"/>
      <c r="L218" s="78"/>
    </row>
    <row r="219" spans="1:12" s="1" customFormat="1" ht="12.75">
      <c r="A219" s="78"/>
      <c r="B219" s="78"/>
      <c r="C219" s="78"/>
      <c r="D219" s="78"/>
      <c r="E219" s="78"/>
      <c r="F219" s="78"/>
      <c r="G219" s="78"/>
      <c r="H219" s="78"/>
      <c r="I219" s="78"/>
      <c r="J219" s="78"/>
      <c r="K219" s="78"/>
      <c r="L219" s="78"/>
    </row>
    <row r="220" spans="1:12" s="1" customFormat="1" ht="12.75">
      <c r="A220" s="78"/>
      <c r="B220" s="78"/>
      <c r="C220" s="78"/>
      <c r="D220" s="78"/>
      <c r="E220" s="78"/>
      <c r="F220" s="78"/>
      <c r="G220" s="78"/>
      <c r="H220" s="78"/>
      <c r="I220" s="78"/>
      <c r="J220" s="78"/>
      <c r="K220" s="78"/>
      <c r="L220" s="78"/>
    </row>
    <row r="221" spans="1:12" s="1" customFormat="1" ht="12.75">
      <c r="A221" s="78"/>
      <c r="B221" s="78"/>
      <c r="C221" s="78"/>
      <c r="D221" s="78"/>
      <c r="E221" s="78"/>
      <c r="F221" s="78"/>
      <c r="G221" s="78"/>
      <c r="H221" s="78"/>
      <c r="I221" s="78"/>
      <c r="J221" s="78"/>
      <c r="K221" s="78"/>
      <c r="L221" s="78"/>
    </row>
    <row r="222" spans="1:12" s="1" customFormat="1" ht="12.75">
      <c r="A222" s="78"/>
      <c r="B222" s="78"/>
      <c r="C222" s="78"/>
      <c r="D222" s="78"/>
      <c r="E222" s="78"/>
      <c r="F222" s="78"/>
      <c r="G222" s="78"/>
      <c r="H222" s="78"/>
      <c r="I222" s="78"/>
      <c r="J222" s="78"/>
      <c r="K222" s="78"/>
      <c r="L222" s="78"/>
    </row>
    <row r="223" spans="1:12" s="1" customFormat="1" ht="12.75">
      <c r="A223" s="78"/>
      <c r="B223" s="78"/>
      <c r="C223" s="78"/>
      <c r="D223" s="78"/>
      <c r="E223" s="78"/>
      <c r="F223" s="78"/>
      <c r="G223" s="78"/>
      <c r="H223" s="78"/>
      <c r="I223" s="78"/>
      <c r="J223" s="78"/>
      <c r="K223" s="78"/>
      <c r="L223" s="78"/>
    </row>
    <row r="224" spans="1:12" s="1" customFormat="1" ht="12.75">
      <c r="A224" s="78"/>
      <c r="B224" s="78"/>
      <c r="C224" s="78"/>
      <c r="D224" s="78"/>
      <c r="E224" s="78"/>
      <c r="F224" s="78"/>
      <c r="G224" s="78"/>
      <c r="H224" s="78"/>
      <c r="I224" s="78"/>
      <c r="J224" s="78"/>
      <c r="K224" s="78"/>
      <c r="L224" s="78"/>
    </row>
    <row r="225" spans="1:12" s="1" customFormat="1" ht="12.75">
      <c r="A225" s="78"/>
      <c r="B225" s="78"/>
      <c r="C225" s="78"/>
      <c r="D225" s="78"/>
      <c r="E225" s="78"/>
      <c r="F225" s="78"/>
      <c r="G225" s="78"/>
      <c r="H225" s="78"/>
      <c r="I225" s="78"/>
      <c r="J225" s="78"/>
      <c r="K225" s="78"/>
      <c r="L225" s="78"/>
    </row>
    <row r="226" spans="1:12" s="1" customFormat="1" ht="12.75">
      <c r="A226" s="78"/>
      <c r="B226" s="78"/>
      <c r="C226" s="78"/>
      <c r="D226" s="78"/>
      <c r="E226" s="78"/>
      <c r="F226" s="78"/>
      <c r="G226" s="78"/>
      <c r="H226" s="78"/>
      <c r="I226" s="78"/>
      <c r="J226" s="78"/>
      <c r="K226" s="78"/>
      <c r="L226" s="78"/>
    </row>
    <row r="227" spans="1:12" s="1" customFormat="1" ht="12.75">
      <c r="A227" s="78"/>
      <c r="B227" s="78"/>
      <c r="C227" s="78"/>
      <c r="D227" s="78"/>
      <c r="E227" s="78"/>
      <c r="F227" s="78"/>
      <c r="G227" s="78"/>
      <c r="H227" s="78"/>
      <c r="I227" s="78"/>
      <c r="J227" s="78"/>
      <c r="K227" s="78"/>
      <c r="L227" s="78"/>
    </row>
    <row r="228" spans="1:12" s="1" customFormat="1" ht="12.75">
      <c r="A228" s="78"/>
      <c r="B228" s="78"/>
      <c r="C228" s="78"/>
      <c r="D228" s="78"/>
      <c r="E228" s="78"/>
      <c r="F228" s="78"/>
      <c r="G228" s="78"/>
      <c r="H228" s="78"/>
      <c r="I228" s="78"/>
      <c r="J228" s="78"/>
      <c r="K228" s="78"/>
      <c r="L228" s="78"/>
    </row>
    <row r="229" spans="1:12" s="1" customFormat="1" ht="12.75">
      <c r="A229" s="78"/>
      <c r="B229" s="78"/>
      <c r="C229" s="78"/>
      <c r="D229" s="78"/>
      <c r="E229" s="78"/>
      <c r="F229" s="78"/>
      <c r="G229" s="78"/>
      <c r="H229" s="78"/>
      <c r="I229" s="78"/>
      <c r="J229" s="78"/>
      <c r="K229" s="78"/>
      <c r="L229" s="78"/>
    </row>
    <row r="230" spans="1:12" s="1" customFormat="1" ht="12.75">
      <c r="A230" s="78"/>
      <c r="B230" s="78"/>
      <c r="C230" s="78"/>
      <c r="D230" s="78"/>
      <c r="E230" s="78"/>
      <c r="F230" s="78"/>
      <c r="G230" s="78"/>
      <c r="H230" s="78"/>
      <c r="I230" s="78"/>
      <c r="J230" s="78"/>
      <c r="K230" s="78"/>
      <c r="L230" s="78"/>
    </row>
    <row r="231" spans="1:12" s="1" customFormat="1" ht="12.75">
      <c r="A231" s="78"/>
      <c r="B231" s="78"/>
      <c r="C231" s="78"/>
      <c r="D231" s="78"/>
      <c r="E231" s="78"/>
      <c r="F231" s="78"/>
      <c r="G231" s="78"/>
      <c r="H231" s="78"/>
      <c r="I231" s="78"/>
      <c r="J231" s="78"/>
      <c r="K231" s="78"/>
      <c r="L231" s="78"/>
    </row>
    <row r="232" spans="1:12" s="1" customFormat="1" ht="12.75">
      <c r="A232" s="78"/>
      <c r="B232" s="78"/>
      <c r="C232" s="78"/>
      <c r="D232" s="78"/>
      <c r="E232" s="78"/>
      <c r="F232" s="78"/>
      <c r="G232" s="78"/>
      <c r="H232" s="78"/>
      <c r="I232" s="78"/>
      <c r="J232" s="78"/>
      <c r="K232" s="78"/>
      <c r="L232" s="78"/>
    </row>
    <row r="233" spans="1:12" s="1" customFormat="1" ht="12.75">
      <c r="A233" s="78"/>
      <c r="B233" s="78"/>
      <c r="C233" s="78"/>
      <c r="D233" s="78"/>
      <c r="E233" s="78"/>
      <c r="F233" s="78"/>
      <c r="G233" s="78"/>
      <c r="H233" s="78"/>
      <c r="I233" s="78"/>
      <c r="J233" s="78"/>
      <c r="K233" s="78"/>
      <c r="L233" s="78"/>
    </row>
    <row r="234" spans="1:12" s="1" customFormat="1" ht="12.75">
      <c r="A234" s="78"/>
      <c r="B234" s="78"/>
      <c r="C234" s="78"/>
      <c r="D234" s="78"/>
      <c r="E234" s="78"/>
      <c r="F234" s="78"/>
      <c r="G234" s="78"/>
      <c r="H234" s="78"/>
      <c r="I234" s="78"/>
      <c r="J234" s="78"/>
      <c r="K234" s="78"/>
      <c r="L234" s="78"/>
    </row>
    <row r="235" spans="1:12" s="1" customFormat="1" ht="12.75">
      <c r="A235" s="78"/>
      <c r="B235" s="78"/>
      <c r="C235" s="78"/>
      <c r="D235" s="78"/>
      <c r="E235" s="78"/>
      <c r="F235" s="78"/>
      <c r="G235" s="78"/>
      <c r="H235" s="78"/>
      <c r="I235" s="78"/>
      <c r="J235" s="78"/>
      <c r="K235" s="78"/>
      <c r="L235" s="78"/>
    </row>
    <row r="236" spans="1:12" s="1" customFormat="1" ht="12.75">
      <c r="A236" s="78"/>
      <c r="B236" s="78"/>
      <c r="C236" s="78"/>
      <c r="D236" s="78"/>
      <c r="E236" s="78"/>
      <c r="F236" s="78"/>
      <c r="G236" s="78"/>
      <c r="H236" s="78"/>
      <c r="I236" s="78"/>
      <c r="J236" s="78"/>
      <c r="K236" s="78"/>
      <c r="L236" s="78"/>
    </row>
    <row r="237" spans="1:12" s="1" customFormat="1" ht="12.75">
      <c r="A237" s="78"/>
      <c r="B237" s="78"/>
      <c r="C237" s="78"/>
      <c r="D237" s="78"/>
      <c r="E237" s="78"/>
      <c r="F237" s="78"/>
      <c r="G237" s="78"/>
      <c r="H237" s="78"/>
      <c r="I237" s="78"/>
      <c r="J237" s="78"/>
      <c r="K237" s="78"/>
      <c r="L237" s="78"/>
    </row>
    <row r="238" spans="1:12" s="1" customFormat="1" ht="12.75">
      <c r="A238" s="78"/>
      <c r="B238" s="78"/>
      <c r="C238" s="78"/>
      <c r="D238" s="78"/>
      <c r="E238" s="78"/>
      <c r="F238" s="78"/>
      <c r="G238" s="78"/>
      <c r="H238" s="78"/>
      <c r="I238" s="78"/>
      <c r="J238" s="78"/>
      <c r="K238" s="78"/>
      <c r="L238" s="78"/>
    </row>
    <row r="239" spans="1:12" s="1" customFormat="1" ht="12.75">
      <c r="A239" s="78"/>
      <c r="B239" s="78"/>
      <c r="C239" s="78"/>
      <c r="D239" s="78"/>
      <c r="E239" s="78"/>
      <c r="F239" s="78"/>
      <c r="G239" s="78"/>
      <c r="H239" s="78"/>
      <c r="I239" s="78"/>
      <c r="J239" s="78"/>
      <c r="K239" s="78"/>
      <c r="L239" s="78"/>
    </row>
    <row r="240" spans="1:12" s="1" customFormat="1" ht="12.75">
      <c r="A240" s="78"/>
      <c r="B240" s="78"/>
      <c r="C240" s="78"/>
      <c r="D240" s="78"/>
      <c r="E240" s="78"/>
      <c r="F240" s="78"/>
      <c r="G240" s="78"/>
      <c r="H240" s="78"/>
      <c r="I240" s="78"/>
      <c r="J240" s="78"/>
      <c r="K240" s="78"/>
      <c r="L240" s="78"/>
    </row>
    <row r="241" spans="1:12" s="1" customFormat="1" ht="12.75">
      <c r="A241" s="78"/>
      <c r="B241" s="78"/>
      <c r="C241" s="78"/>
      <c r="D241" s="78"/>
      <c r="E241" s="78"/>
      <c r="F241" s="78"/>
      <c r="G241" s="78"/>
      <c r="H241" s="78"/>
      <c r="I241" s="78"/>
      <c r="J241" s="78"/>
      <c r="K241" s="78"/>
      <c r="L241" s="78"/>
    </row>
    <row r="242" spans="1:12" s="1" customFormat="1" ht="12.75">
      <c r="A242" s="78"/>
      <c r="B242" s="78"/>
      <c r="C242" s="78"/>
      <c r="D242" s="78"/>
      <c r="E242" s="78"/>
      <c r="F242" s="78"/>
      <c r="G242" s="78"/>
      <c r="H242" s="78"/>
      <c r="I242" s="78"/>
      <c r="J242" s="78"/>
      <c r="K242" s="78"/>
      <c r="L242" s="78"/>
    </row>
    <row r="243" spans="1:12" s="1" customFormat="1" ht="12.75">
      <c r="A243" s="78"/>
      <c r="B243" s="78"/>
      <c r="C243" s="78"/>
      <c r="D243" s="78"/>
      <c r="E243" s="78"/>
      <c r="F243" s="78"/>
      <c r="G243" s="78"/>
      <c r="H243" s="78"/>
      <c r="I243" s="78"/>
      <c r="J243" s="78"/>
      <c r="K243" s="78"/>
      <c r="L243" s="78"/>
    </row>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pans="2:3" ht="12.75">
      <c r="B476" s="1"/>
      <c r="C476" s="1"/>
    </row>
  </sheetData>
  <sheetProtection/>
  <mergeCells count="33">
    <mergeCell ref="G49:G50"/>
    <mergeCell ref="B48:C48"/>
    <mergeCell ref="B49:B50"/>
    <mergeCell ref="C49:C50"/>
    <mergeCell ref="D49:D50"/>
    <mergeCell ref="E49:E50"/>
    <mergeCell ref="B56:E56"/>
    <mergeCell ref="B2:C2"/>
    <mergeCell ref="B35:I35"/>
    <mergeCell ref="B36:C36"/>
    <mergeCell ref="B37:C37"/>
    <mergeCell ref="B8:C8"/>
    <mergeCell ref="B12:C12"/>
    <mergeCell ref="B11:C11"/>
    <mergeCell ref="B10:C10"/>
    <mergeCell ref="D42:D43"/>
    <mergeCell ref="C42:C43"/>
    <mergeCell ref="B4:C4"/>
    <mergeCell ref="B42:B43"/>
    <mergeCell ref="B17:D17"/>
    <mergeCell ref="B16:E16"/>
    <mergeCell ref="B7:C7"/>
    <mergeCell ref="B38:C38"/>
    <mergeCell ref="H42:H43"/>
    <mergeCell ref="G42:G43"/>
    <mergeCell ref="F42:F43"/>
    <mergeCell ref="E42:E43"/>
    <mergeCell ref="J42:J43"/>
    <mergeCell ref="H49:H50"/>
    <mergeCell ref="I49:I50"/>
    <mergeCell ref="I42:I43"/>
    <mergeCell ref="J49:J50"/>
    <mergeCell ref="F49:F50"/>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Q82"/>
  <sheetViews>
    <sheetView showGridLines="0" zoomScale="115" zoomScaleNormal="115" zoomScaleSheetLayoutView="100" zoomScalePageLayoutView="0" workbookViewId="0" topLeftCell="B1">
      <selection activeCell="C20" sqref="C20"/>
    </sheetView>
  </sheetViews>
  <sheetFormatPr defaultColWidth="9.140625" defaultRowHeight="12.75"/>
  <cols>
    <col min="1" max="1" width="15.140625" style="48" customWidth="1"/>
    <col min="2" max="2" width="42.421875" style="0" customWidth="1"/>
    <col min="3" max="3" width="16.421875" style="17" customWidth="1"/>
    <col min="4" max="4" width="16.28125" style="17" bestFit="1" customWidth="1"/>
    <col min="5" max="5" width="29.7109375" style="0" customWidth="1"/>
    <col min="6" max="6" width="16.28125" style="0" bestFit="1" customWidth="1"/>
    <col min="7" max="7" width="20.8515625" style="0" bestFit="1" customWidth="1"/>
    <col min="8" max="8" width="20.7109375" style="0" customWidth="1"/>
    <col min="9" max="10" width="13.00390625" style="3" customWidth="1"/>
    <col min="11" max="11" width="9.8515625" style="0" bestFit="1" customWidth="1"/>
    <col min="12" max="12" width="20.8515625" style="0" customWidth="1"/>
    <col min="13" max="13" width="17.00390625" style="3" customWidth="1"/>
    <col min="14" max="14" width="10.140625" style="3" bestFit="1" customWidth="1"/>
    <col min="15" max="15" width="11.7109375" style="3" bestFit="1" customWidth="1"/>
    <col min="16" max="17" width="9.140625" style="3" customWidth="1"/>
  </cols>
  <sheetData>
    <row r="1" spans="1:17" s="1" customFormat="1" ht="14.25">
      <c r="A1" s="117"/>
      <c r="B1" s="118"/>
      <c r="C1" s="119"/>
      <c r="D1" s="120"/>
      <c r="E1" s="120"/>
      <c r="F1" s="120"/>
      <c r="G1" s="121"/>
      <c r="H1" s="78"/>
      <c r="I1" s="5"/>
      <c r="J1" s="5"/>
      <c r="M1" s="5"/>
      <c r="N1" s="5"/>
      <c r="O1" s="5"/>
      <c r="P1" s="5"/>
      <c r="Q1" s="5"/>
    </row>
    <row r="2" spans="1:17" s="1" customFormat="1" ht="14.25">
      <c r="A2" s="117"/>
      <c r="B2" s="487" t="s">
        <v>245</v>
      </c>
      <c r="C2" s="488"/>
      <c r="D2" s="488"/>
      <c r="E2" s="488"/>
      <c r="F2" s="488"/>
      <c r="G2" s="489"/>
      <c r="H2" s="78"/>
      <c r="I2" s="5"/>
      <c r="J2" s="5"/>
      <c r="M2" s="5"/>
      <c r="N2" s="5"/>
      <c r="O2" s="5"/>
      <c r="P2" s="5"/>
      <c r="Q2" s="5"/>
    </row>
    <row r="3" spans="1:17" s="1" customFormat="1" ht="14.25">
      <c r="A3" s="117"/>
      <c r="B3" s="122"/>
      <c r="C3" s="123"/>
      <c r="D3" s="124"/>
      <c r="E3" s="125"/>
      <c r="F3" s="120"/>
      <c r="G3" s="121"/>
      <c r="H3" s="78"/>
      <c r="I3" s="5"/>
      <c r="J3" s="5"/>
      <c r="M3" s="5"/>
      <c r="N3" s="5"/>
      <c r="O3" s="5"/>
      <c r="P3" s="5"/>
      <c r="Q3" s="5"/>
    </row>
    <row r="4" spans="1:17" s="1" customFormat="1" ht="13.5" customHeight="1">
      <c r="A4" s="117"/>
      <c r="B4" s="484" t="s">
        <v>167</v>
      </c>
      <c r="C4" s="485"/>
      <c r="D4" s="485"/>
      <c r="E4" s="485"/>
      <c r="F4" s="485"/>
      <c r="G4" s="486"/>
      <c r="H4" s="78"/>
      <c r="I4" s="5"/>
      <c r="J4" s="5"/>
      <c r="M4" s="5"/>
      <c r="N4" s="5"/>
      <c r="O4" s="5"/>
      <c r="P4" s="5"/>
      <c r="Q4" s="5"/>
    </row>
    <row r="5" spans="1:17" s="1" customFormat="1" ht="13.5" customHeight="1">
      <c r="A5" s="117"/>
      <c r="B5" s="126"/>
      <c r="C5" s="119"/>
      <c r="D5" s="123"/>
      <c r="E5" s="127"/>
      <c r="F5" s="120"/>
      <c r="G5" s="128"/>
      <c r="H5" s="78"/>
      <c r="I5" s="5"/>
      <c r="J5" s="5"/>
      <c r="M5" s="5"/>
      <c r="N5" s="5"/>
      <c r="O5" s="5"/>
      <c r="P5" s="5"/>
      <c r="Q5" s="5"/>
    </row>
    <row r="6" spans="1:17" s="1" customFormat="1" ht="12.75" customHeight="1">
      <c r="A6" s="117"/>
      <c r="B6" s="490" t="s">
        <v>459</v>
      </c>
      <c r="C6" s="491"/>
      <c r="D6" s="491"/>
      <c r="E6" s="491"/>
      <c r="F6" s="491"/>
      <c r="G6" s="492"/>
      <c r="H6" s="78"/>
      <c r="I6" s="5"/>
      <c r="J6" s="5"/>
      <c r="M6" s="5"/>
      <c r="N6" s="5"/>
      <c r="O6" s="5"/>
      <c r="P6" s="5"/>
      <c r="Q6" s="5"/>
    </row>
    <row r="7" spans="1:8" ht="15" customHeight="1">
      <c r="A7" s="129"/>
      <c r="B7" s="493" t="s">
        <v>246</v>
      </c>
      <c r="C7" s="494"/>
      <c r="D7" s="494"/>
      <c r="E7" s="494"/>
      <c r="F7" s="494"/>
      <c r="G7" s="495"/>
      <c r="H7" s="78"/>
    </row>
    <row r="8" spans="1:10" ht="14.25" customHeight="1">
      <c r="A8" s="129"/>
      <c r="B8" s="484"/>
      <c r="C8" s="485"/>
      <c r="D8" s="485"/>
      <c r="E8" s="485"/>
      <c r="F8" s="485"/>
      <c r="G8" s="486"/>
      <c r="H8" s="130"/>
      <c r="I8" s="4"/>
      <c r="J8" s="37"/>
    </row>
    <row r="9" spans="1:9" ht="13.5" customHeight="1">
      <c r="A9" s="129"/>
      <c r="B9" s="131" t="s">
        <v>0</v>
      </c>
      <c r="C9" s="132">
        <v>44742</v>
      </c>
      <c r="D9" s="132">
        <v>44377</v>
      </c>
      <c r="E9" s="133" t="s">
        <v>10</v>
      </c>
      <c r="F9" s="132">
        <v>44742</v>
      </c>
      <c r="G9" s="132">
        <v>44377</v>
      </c>
      <c r="H9" s="134"/>
      <c r="I9" s="19"/>
    </row>
    <row r="10" spans="1:9" ht="12" customHeight="1">
      <c r="A10" s="129"/>
      <c r="B10" s="135" t="s">
        <v>1</v>
      </c>
      <c r="C10" s="136"/>
      <c r="D10" s="136"/>
      <c r="E10" s="137" t="s">
        <v>11</v>
      </c>
      <c r="F10" s="137"/>
      <c r="G10" s="138"/>
      <c r="H10" s="135"/>
      <c r="I10" s="19"/>
    </row>
    <row r="11" spans="1:9" ht="9.75" customHeight="1">
      <c r="A11" s="129"/>
      <c r="B11" s="139" t="s">
        <v>94</v>
      </c>
      <c r="C11" s="136"/>
      <c r="D11" s="136"/>
      <c r="E11" s="140" t="s">
        <v>429</v>
      </c>
      <c r="F11" s="141"/>
      <c r="G11" s="142"/>
      <c r="H11" s="143"/>
      <c r="I11" s="19"/>
    </row>
    <row r="12" spans="1:9" ht="9.75" customHeight="1">
      <c r="A12" s="129"/>
      <c r="B12" s="144" t="s">
        <v>2</v>
      </c>
      <c r="C12" s="416">
        <v>650000</v>
      </c>
      <c r="D12" s="416">
        <v>950000</v>
      </c>
      <c r="E12" s="146" t="s">
        <v>69</v>
      </c>
      <c r="F12" s="145">
        <v>50619259</v>
      </c>
      <c r="G12" s="147">
        <v>88147885</v>
      </c>
      <c r="H12" s="78"/>
      <c r="I12" s="19"/>
    </row>
    <row r="13" spans="1:9" ht="12.75" customHeight="1">
      <c r="A13" s="129"/>
      <c r="B13" s="144" t="s">
        <v>64</v>
      </c>
      <c r="C13" s="416">
        <v>61257216</v>
      </c>
      <c r="D13" s="416">
        <v>37498643</v>
      </c>
      <c r="E13" s="146" t="s">
        <v>82</v>
      </c>
      <c r="F13" s="145">
        <v>0</v>
      </c>
      <c r="G13" s="148">
        <v>0</v>
      </c>
      <c r="H13" s="149"/>
      <c r="I13" s="20"/>
    </row>
    <row r="14" spans="1:9" ht="9.75" customHeight="1">
      <c r="A14" s="129"/>
      <c r="B14" s="144" t="s">
        <v>79</v>
      </c>
      <c r="C14" s="416">
        <v>1039386806</v>
      </c>
      <c r="D14" s="416">
        <v>311880682</v>
      </c>
      <c r="E14" s="146"/>
      <c r="F14" s="145"/>
      <c r="G14" s="150"/>
      <c r="H14" s="149"/>
      <c r="I14" s="19"/>
    </row>
    <row r="15" spans="1:9" ht="12.75">
      <c r="A15" s="129"/>
      <c r="B15" s="151"/>
      <c r="C15" s="417">
        <f>SUM(C12:C14)</f>
        <v>1101294022</v>
      </c>
      <c r="D15" s="417">
        <f>SUM(D12:D14)</f>
        <v>350329325</v>
      </c>
      <c r="E15" s="153"/>
      <c r="F15" s="152">
        <f>F12+F13</f>
        <v>50619259</v>
      </c>
      <c r="G15" s="154">
        <f>G12+G13</f>
        <v>88147885</v>
      </c>
      <c r="H15" s="155"/>
      <c r="I15" s="19"/>
    </row>
    <row r="16" spans="1:9" ht="9.75" customHeight="1">
      <c r="A16" s="129"/>
      <c r="B16" s="139"/>
      <c r="C16" s="418"/>
      <c r="D16" s="418"/>
      <c r="E16" s="120"/>
      <c r="F16" s="156"/>
      <c r="G16" s="157"/>
      <c r="H16" s="158"/>
      <c r="I16" s="19"/>
    </row>
    <row r="17" spans="1:9" ht="12.75">
      <c r="A17" s="129"/>
      <c r="B17" s="139" t="s">
        <v>426</v>
      </c>
      <c r="C17" s="418"/>
      <c r="D17" s="418"/>
      <c r="E17" s="120"/>
      <c r="F17" s="156"/>
      <c r="G17" s="157"/>
      <c r="H17" s="158"/>
      <c r="I17" s="19"/>
    </row>
    <row r="18" spans="1:9" ht="12" customHeight="1">
      <c r="A18" s="129"/>
      <c r="B18" s="144" t="s">
        <v>80</v>
      </c>
      <c r="C18" s="418">
        <v>78452445</v>
      </c>
      <c r="D18" s="418">
        <v>691283828</v>
      </c>
      <c r="E18" s="159" t="s">
        <v>511</v>
      </c>
      <c r="F18" s="160"/>
      <c r="G18" s="142"/>
      <c r="H18" s="161"/>
      <c r="I18" s="19"/>
    </row>
    <row r="19" spans="1:9" ht="12.75">
      <c r="A19" s="129"/>
      <c r="B19" s="144" t="s">
        <v>81</v>
      </c>
      <c r="C19" s="418">
        <v>0</v>
      </c>
      <c r="D19" s="418">
        <v>0</v>
      </c>
      <c r="E19" s="146" t="s">
        <v>92</v>
      </c>
      <c r="F19" s="145">
        <v>0</v>
      </c>
      <c r="G19" s="162">
        <v>0</v>
      </c>
      <c r="H19" s="149"/>
      <c r="I19" s="19"/>
    </row>
    <row r="20" spans="1:9" ht="12.75">
      <c r="A20" s="129"/>
      <c r="B20" s="151"/>
      <c r="C20" s="417">
        <f>SUM(C18:C19)</f>
        <v>78452445</v>
      </c>
      <c r="D20" s="417">
        <f>SUM(D18:D19)</f>
        <v>691283828</v>
      </c>
      <c r="E20" s="153"/>
      <c r="F20" s="152">
        <f>+F19</f>
        <v>0</v>
      </c>
      <c r="G20" s="154">
        <f>+G19</f>
        <v>0</v>
      </c>
      <c r="H20" s="155"/>
      <c r="I20" s="19"/>
    </row>
    <row r="21" spans="1:12" ht="12.75">
      <c r="A21" s="129"/>
      <c r="B21" s="144"/>
      <c r="C21" s="418"/>
      <c r="D21" s="418"/>
      <c r="E21" s="120"/>
      <c r="F21" s="156"/>
      <c r="G21" s="157"/>
      <c r="H21" s="158"/>
      <c r="I21" s="19"/>
      <c r="L21" s="1"/>
    </row>
    <row r="22" spans="1:12" ht="12.75">
      <c r="A22" s="129"/>
      <c r="B22" s="139" t="s">
        <v>95</v>
      </c>
      <c r="C22" s="418"/>
      <c r="D22" s="418"/>
      <c r="E22" s="120"/>
      <c r="F22" s="120"/>
      <c r="G22" s="121"/>
      <c r="H22" s="163"/>
      <c r="I22" s="19"/>
      <c r="L22" s="1"/>
    </row>
    <row r="23" spans="1:14" ht="12.75">
      <c r="A23" s="129"/>
      <c r="B23" s="144" t="s">
        <v>85</v>
      </c>
      <c r="C23" s="416">
        <v>830650549</v>
      </c>
      <c r="D23" s="416">
        <v>241499821</v>
      </c>
      <c r="E23" s="120"/>
      <c r="F23" s="120"/>
      <c r="G23" s="121"/>
      <c r="H23" s="120"/>
      <c r="L23" s="1"/>
      <c r="N23" s="20"/>
    </row>
    <row r="24" spans="1:12" ht="17.25" customHeight="1">
      <c r="A24" s="129"/>
      <c r="B24" s="144" t="s">
        <v>102</v>
      </c>
      <c r="C24" s="416">
        <v>0</v>
      </c>
      <c r="D24" s="416">
        <v>484000</v>
      </c>
      <c r="E24" s="120"/>
      <c r="F24" s="120"/>
      <c r="G24" s="121"/>
      <c r="H24" s="120"/>
      <c r="L24" s="1"/>
    </row>
    <row r="25" spans="1:12" ht="17.25" customHeight="1">
      <c r="A25" s="129"/>
      <c r="B25" s="144" t="s">
        <v>435</v>
      </c>
      <c r="C25" s="416">
        <v>24954696</v>
      </c>
      <c r="D25" s="416">
        <v>35437504</v>
      </c>
      <c r="E25" s="120"/>
      <c r="F25" s="120"/>
      <c r="G25" s="121"/>
      <c r="H25" s="120"/>
      <c r="L25" s="1"/>
    </row>
    <row r="26" spans="1:12" ht="12.75">
      <c r="A26" s="129"/>
      <c r="B26" s="144" t="s">
        <v>68</v>
      </c>
      <c r="C26" s="416">
        <v>0</v>
      </c>
      <c r="D26" s="416">
        <v>0</v>
      </c>
      <c r="E26" s="120"/>
      <c r="F26" s="120"/>
      <c r="G26" s="121"/>
      <c r="H26" s="120"/>
      <c r="L26" s="1"/>
    </row>
    <row r="27" spans="1:12" ht="12.75">
      <c r="A27" s="129"/>
      <c r="B27" s="144" t="s">
        <v>460</v>
      </c>
      <c r="C27" s="416">
        <v>159090909</v>
      </c>
      <c r="D27" s="416">
        <v>0</v>
      </c>
      <c r="E27" s="120"/>
      <c r="F27" s="120"/>
      <c r="G27" s="121"/>
      <c r="H27" s="120"/>
      <c r="L27" s="1"/>
    </row>
    <row r="28" spans="1:12" ht="9.75" customHeight="1">
      <c r="A28" s="129"/>
      <c r="B28" s="144"/>
      <c r="C28" s="419">
        <f>SUM(C23:C27)</f>
        <v>1014696154</v>
      </c>
      <c r="D28" s="419">
        <f>SUM(D23:D27)</f>
        <v>277421325</v>
      </c>
      <c r="E28" s="120"/>
      <c r="F28" s="120"/>
      <c r="G28" s="121"/>
      <c r="H28" s="120"/>
      <c r="L28" s="1"/>
    </row>
    <row r="29" spans="1:12" ht="9.75" customHeight="1">
      <c r="A29" s="129"/>
      <c r="B29" s="139" t="s">
        <v>70</v>
      </c>
      <c r="C29" s="416"/>
      <c r="D29" s="416">
        <v>0</v>
      </c>
      <c r="E29" s="120"/>
      <c r="F29" s="120"/>
      <c r="G29" s="121"/>
      <c r="H29" s="120"/>
      <c r="L29" s="1"/>
    </row>
    <row r="30" spans="1:8" ht="9.75" customHeight="1">
      <c r="A30" s="129"/>
      <c r="B30" s="144" t="s">
        <v>71</v>
      </c>
      <c r="C30" s="416">
        <v>0</v>
      </c>
      <c r="D30" s="416">
        <v>0</v>
      </c>
      <c r="E30" s="120"/>
      <c r="F30" s="120"/>
      <c r="G30" s="121"/>
      <c r="H30" s="164"/>
    </row>
    <row r="31" spans="1:8" ht="12.75">
      <c r="A31" s="129"/>
      <c r="B31" s="144" t="s">
        <v>72</v>
      </c>
      <c r="C31" s="416">
        <v>0</v>
      </c>
      <c r="D31" s="416">
        <v>0</v>
      </c>
      <c r="E31" s="159" t="s">
        <v>430</v>
      </c>
      <c r="F31" s="164"/>
      <c r="G31" s="165"/>
      <c r="H31" s="166"/>
    </row>
    <row r="32" spans="1:8" ht="12.75">
      <c r="A32" s="129"/>
      <c r="B32" s="144"/>
      <c r="C32" s="419">
        <f>C30+C31</f>
        <v>0</v>
      </c>
      <c r="D32" s="419"/>
      <c r="E32" s="146" t="s">
        <v>103</v>
      </c>
      <c r="F32" s="166">
        <v>218933062</v>
      </c>
      <c r="G32" s="165">
        <v>336495539</v>
      </c>
      <c r="H32" s="166"/>
    </row>
    <row r="33" spans="1:8" ht="12.75" customHeight="1">
      <c r="A33" s="129"/>
      <c r="B33" s="139" t="s">
        <v>3</v>
      </c>
      <c r="C33" s="416"/>
      <c r="D33" s="416">
        <v>0</v>
      </c>
      <c r="E33" s="146" t="s">
        <v>99</v>
      </c>
      <c r="F33" s="166">
        <v>207730992</v>
      </c>
      <c r="G33" s="165">
        <v>71327277</v>
      </c>
      <c r="H33" s="166"/>
    </row>
    <row r="34" spans="1:8" ht="9.75" customHeight="1">
      <c r="A34" s="129"/>
      <c r="B34" s="144" t="s">
        <v>58</v>
      </c>
      <c r="C34" s="416">
        <v>152484326</v>
      </c>
      <c r="D34" s="416">
        <v>65482135</v>
      </c>
      <c r="E34" s="146"/>
      <c r="F34" s="167">
        <f>SUM(F32:F33)</f>
        <v>426664054</v>
      </c>
      <c r="G34" s="168">
        <f>SUM(G32:G33)</f>
        <v>407822816</v>
      </c>
      <c r="H34" s="169"/>
    </row>
    <row r="35" spans="1:9" ht="12.75">
      <c r="A35" s="129"/>
      <c r="B35" s="139"/>
      <c r="C35" s="419">
        <f>SUM(C34:C34)</f>
        <v>152484326</v>
      </c>
      <c r="D35" s="419">
        <f>SUM(D34:D34)</f>
        <v>65482135</v>
      </c>
      <c r="E35" s="140" t="s">
        <v>12</v>
      </c>
      <c r="F35" s="170">
        <f>F34+F15+F20</f>
        <v>477283313</v>
      </c>
      <c r="G35" s="171">
        <f>G34+G15+G20</f>
        <v>495970701</v>
      </c>
      <c r="H35" s="127"/>
      <c r="I35" s="5"/>
    </row>
    <row r="36" spans="1:8" ht="9.75" customHeight="1">
      <c r="A36" s="129"/>
      <c r="B36" s="139" t="s">
        <v>461</v>
      </c>
      <c r="C36" s="416"/>
      <c r="D36" s="416"/>
      <c r="E36" s="120"/>
      <c r="F36" s="127"/>
      <c r="G36" s="172"/>
      <c r="H36" s="164"/>
    </row>
    <row r="37" spans="1:8" ht="9.75" customHeight="1">
      <c r="A37" s="129"/>
      <c r="B37" s="144" t="s">
        <v>462</v>
      </c>
      <c r="C37" s="416">
        <v>7095021</v>
      </c>
      <c r="D37" s="416"/>
      <c r="E37" s="140"/>
      <c r="F37" s="164"/>
      <c r="G37" s="165"/>
      <c r="H37" s="164"/>
    </row>
    <row r="38" spans="1:8" ht="9.75" customHeight="1">
      <c r="A38" s="129"/>
      <c r="B38" s="144"/>
      <c r="C38" s="416"/>
      <c r="D38" s="416">
        <v>0</v>
      </c>
      <c r="E38" s="146"/>
      <c r="F38" s="164"/>
      <c r="G38" s="165"/>
      <c r="H38" s="164"/>
    </row>
    <row r="39" spans="1:8" ht="9.75" customHeight="1">
      <c r="A39" s="129"/>
      <c r="B39" s="139"/>
      <c r="C39" s="419">
        <f>SUM(C37:C38)</f>
        <v>7095021</v>
      </c>
      <c r="D39" s="419">
        <v>0</v>
      </c>
      <c r="E39" s="146"/>
      <c r="F39" s="164"/>
      <c r="G39" s="165"/>
      <c r="H39" s="173"/>
    </row>
    <row r="40" spans="1:8" ht="9.75" customHeight="1">
      <c r="A40" s="129"/>
      <c r="B40" s="139" t="s">
        <v>75</v>
      </c>
      <c r="C40" s="418">
        <v>0</v>
      </c>
      <c r="D40" s="418">
        <v>0</v>
      </c>
      <c r="E40" s="146"/>
      <c r="F40" s="173"/>
      <c r="G40" s="174"/>
      <c r="H40" s="173"/>
    </row>
    <row r="41" spans="1:8" ht="9.75" customHeight="1">
      <c r="A41" s="129"/>
      <c r="B41" s="139" t="s">
        <v>4</v>
      </c>
      <c r="C41" s="419">
        <f>C15+C28+C32+C35+C39+C20</f>
        <v>2354021968</v>
      </c>
      <c r="D41" s="419">
        <f>D15+D28+D32+D35+D39+D20</f>
        <v>1384516613</v>
      </c>
      <c r="E41" s="140"/>
      <c r="F41" s="173"/>
      <c r="G41" s="174"/>
      <c r="H41" s="173"/>
    </row>
    <row r="42" spans="1:8" ht="12.75" customHeight="1">
      <c r="A42" s="129"/>
      <c r="B42" s="139" t="s">
        <v>5</v>
      </c>
      <c r="C42" s="416"/>
      <c r="D42" s="416"/>
      <c r="E42" s="140" t="s">
        <v>13</v>
      </c>
      <c r="F42" s="173"/>
      <c r="G42" s="175"/>
      <c r="H42" s="169"/>
    </row>
    <row r="43" spans="1:8" ht="12.75">
      <c r="A43" s="129"/>
      <c r="B43" s="176" t="s">
        <v>425</v>
      </c>
      <c r="C43" s="416"/>
      <c r="D43" s="416">
        <v>0</v>
      </c>
      <c r="E43" s="140" t="s">
        <v>47</v>
      </c>
      <c r="F43" s="177">
        <v>0</v>
      </c>
      <c r="G43" s="178">
        <v>0</v>
      </c>
      <c r="H43" s="169"/>
    </row>
    <row r="44" spans="1:8" ht="13.5" thickBot="1">
      <c r="A44" s="129"/>
      <c r="B44" s="144" t="s">
        <v>80</v>
      </c>
      <c r="C44" s="416">
        <v>607801436</v>
      </c>
      <c r="D44" s="416">
        <v>1815851265</v>
      </c>
      <c r="E44" s="140" t="s">
        <v>14</v>
      </c>
      <c r="F44" s="179">
        <f>F35</f>
        <v>477283313</v>
      </c>
      <c r="G44" s="180">
        <f>G35</f>
        <v>495970701</v>
      </c>
      <c r="H44" s="127"/>
    </row>
    <row r="45" spans="1:8" ht="13.5" thickTop="1">
      <c r="A45" s="129"/>
      <c r="B45" s="144" t="s">
        <v>81</v>
      </c>
      <c r="C45" s="416">
        <v>6046300000</v>
      </c>
      <c r="D45" s="416">
        <v>3726950000</v>
      </c>
      <c r="E45" s="120"/>
      <c r="F45" s="127"/>
      <c r="G45" s="172"/>
      <c r="H45" s="127"/>
    </row>
    <row r="46" spans="1:8" ht="12.75">
      <c r="A46" s="129"/>
      <c r="B46" s="139"/>
      <c r="C46" s="419">
        <f>SUM(C44:C45)</f>
        <v>6654101436</v>
      </c>
      <c r="D46" s="419">
        <f>SUM(D44:D45)</f>
        <v>5542801265</v>
      </c>
      <c r="E46" s="120"/>
      <c r="F46" s="127"/>
      <c r="G46" s="172"/>
      <c r="H46" s="127"/>
    </row>
    <row r="47" spans="1:8" ht="12.75">
      <c r="A47" s="129"/>
      <c r="B47" s="139"/>
      <c r="C47" s="416"/>
      <c r="D47" s="416"/>
      <c r="E47" s="120"/>
      <c r="F47" s="127"/>
      <c r="G47" s="172"/>
      <c r="H47" s="164"/>
    </row>
    <row r="48" spans="1:8" ht="12.75">
      <c r="A48" s="129"/>
      <c r="B48" s="139" t="s">
        <v>97</v>
      </c>
      <c r="C48" s="416"/>
      <c r="D48" s="416"/>
      <c r="E48" s="140" t="s">
        <v>15</v>
      </c>
      <c r="F48" s="164"/>
      <c r="G48" s="165"/>
      <c r="H48" s="166"/>
    </row>
    <row r="49" spans="1:8" ht="12.75">
      <c r="A49" s="129"/>
      <c r="B49" s="144" t="s">
        <v>6</v>
      </c>
      <c r="C49" s="416">
        <v>521080336</v>
      </c>
      <c r="D49" s="416">
        <v>367332845</v>
      </c>
      <c r="E49" s="140" t="s">
        <v>16</v>
      </c>
      <c r="F49" s="166"/>
      <c r="G49" s="181"/>
      <c r="H49" s="166"/>
    </row>
    <row r="50" spans="1:8" ht="9.75" customHeight="1">
      <c r="A50" s="129"/>
      <c r="B50" s="144" t="s">
        <v>7</v>
      </c>
      <c r="C50" s="420">
        <v>-191671646</v>
      </c>
      <c r="D50" s="416">
        <v>-138294607</v>
      </c>
      <c r="E50" s="146" t="s">
        <v>17</v>
      </c>
      <c r="F50" s="166">
        <v>6141817146</v>
      </c>
      <c r="G50" s="165">
        <v>2880000000</v>
      </c>
      <c r="H50" s="166"/>
    </row>
    <row r="51" spans="1:8" ht="15.75" customHeight="1">
      <c r="A51" s="129"/>
      <c r="B51" s="144"/>
      <c r="C51" s="421">
        <v>0</v>
      </c>
      <c r="D51" s="421">
        <v>0</v>
      </c>
      <c r="E51" s="146" t="s">
        <v>65</v>
      </c>
      <c r="F51" s="183">
        <v>0</v>
      </c>
      <c r="G51" s="184">
        <v>0</v>
      </c>
      <c r="H51" s="169"/>
    </row>
    <row r="52" spans="1:8" ht="18" customHeight="1">
      <c r="A52" s="129"/>
      <c r="B52" s="144"/>
      <c r="C52" s="422">
        <f>SUM(C49:C51)</f>
        <v>329408690</v>
      </c>
      <c r="D52" s="422">
        <f>SUM(D48:D51)</f>
        <v>229038238</v>
      </c>
      <c r="E52" s="146"/>
      <c r="F52" s="167">
        <f>SUM(F49:F51)</f>
        <v>6141817146</v>
      </c>
      <c r="G52" s="168">
        <f>SUM(G49:G51)</f>
        <v>2880000000</v>
      </c>
      <c r="H52" s="166"/>
    </row>
    <row r="53" spans="1:8" ht="14.25" customHeight="1">
      <c r="A53" s="129"/>
      <c r="B53" s="144"/>
      <c r="C53" s="418"/>
      <c r="D53" s="418"/>
      <c r="E53" s="140"/>
      <c r="F53" s="166"/>
      <c r="G53" s="181"/>
      <c r="H53" s="166"/>
    </row>
    <row r="54" spans="1:8" ht="18" customHeight="1">
      <c r="A54" s="129"/>
      <c r="B54" s="139" t="s">
        <v>96</v>
      </c>
      <c r="C54" s="418"/>
      <c r="D54" s="418"/>
      <c r="E54" s="146"/>
      <c r="F54" s="166"/>
      <c r="G54" s="181"/>
      <c r="H54" s="166"/>
    </row>
    <row r="55" spans="1:8" ht="20.25" customHeight="1">
      <c r="A55" s="129"/>
      <c r="B55" s="144" t="s">
        <v>448</v>
      </c>
      <c r="C55" s="416">
        <v>15000000</v>
      </c>
      <c r="D55" s="416">
        <v>2000000</v>
      </c>
      <c r="E55" s="140" t="s">
        <v>18</v>
      </c>
      <c r="F55" s="166"/>
      <c r="G55" s="181"/>
      <c r="H55" s="166"/>
    </row>
    <row r="56" spans="1:8" ht="9.75" customHeight="1">
      <c r="A56" s="129"/>
      <c r="B56" s="144" t="s">
        <v>73</v>
      </c>
      <c r="C56" s="416">
        <v>0</v>
      </c>
      <c r="D56" s="416">
        <v>19713133</v>
      </c>
      <c r="E56" s="146" t="s">
        <v>19</v>
      </c>
      <c r="F56" s="166">
        <v>346949436</v>
      </c>
      <c r="G56" s="185">
        <v>7897948</v>
      </c>
      <c r="H56" s="166"/>
    </row>
    <row r="57" spans="1:8" ht="9.75" customHeight="1">
      <c r="A57" s="129"/>
      <c r="B57" s="144" t="s">
        <v>74</v>
      </c>
      <c r="C57" s="416">
        <v>0</v>
      </c>
      <c r="D57" s="416">
        <v>-19713133</v>
      </c>
      <c r="E57" s="146" t="s">
        <v>91</v>
      </c>
      <c r="F57" s="166">
        <v>9759952</v>
      </c>
      <c r="G57" s="165">
        <v>9759952</v>
      </c>
      <c r="H57" s="186"/>
    </row>
    <row r="58" spans="1:8" ht="9.75" customHeight="1">
      <c r="A58" s="129"/>
      <c r="B58" s="144" t="s">
        <v>86</v>
      </c>
      <c r="C58" s="416">
        <v>8640000</v>
      </c>
      <c r="D58" s="416">
        <v>8640000</v>
      </c>
      <c r="E58" s="146"/>
      <c r="F58" s="167">
        <f>SUM(F56:F57)</f>
        <v>356709388</v>
      </c>
      <c r="G58" s="168">
        <f>SUM(G56:G57)</f>
        <v>17657900</v>
      </c>
      <c r="H58" s="164"/>
    </row>
    <row r="59" spans="1:8" ht="9.75" customHeight="1">
      <c r="A59" s="129"/>
      <c r="B59" s="144" t="s">
        <v>74</v>
      </c>
      <c r="C59" s="416">
        <v>-6383988</v>
      </c>
      <c r="D59" s="416">
        <v>-3551994</v>
      </c>
      <c r="E59" s="140"/>
      <c r="F59" s="173"/>
      <c r="G59" s="174"/>
      <c r="H59" s="173"/>
    </row>
    <row r="60" spans="1:8" ht="9.75" customHeight="1">
      <c r="A60" s="129"/>
      <c r="B60" s="144"/>
      <c r="C60" s="419">
        <f>SUM(C55:C59)</f>
        <v>17256012</v>
      </c>
      <c r="D60" s="419">
        <f>SUM(D55:D59)</f>
        <v>7088006</v>
      </c>
      <c r="E60" s="140"/>
      <c r="F60" s="173"/>
      <c r="G60" s="174"/>
      <c r="H60" s="127"/>
    </row>
    <row r="61" spans="1:8" ht="14.25" customHeight="1">
      <c r="A61" s="129"/>
      <c r="B61" s="144"/>
      <c r="C61" s="418"/>
      <c r="D61" s="418"/>
      <c r="E61" s="120"/>
      <c r="F61" s="127"/>
      <c r="G61" s="172"/>
      <c r="H61" s="127"/>
    </row>
    <row r="62" spans="1:8" ht="9.75" customHeight="1">
      <c r="A62" s="129"/>
      <c r="B62" s="139" t="s">
        <v>98</v>
      </c>
      <c r="C62" s="418"/>
      <c r="D62" s="418"/>
      <c r="E62" s="120"/>
      <c r="F62" s="127"/>
      <c r="G62" s="172"/>
      <c r="H62" s="127"/>
    </row>
    <row r="63" spans="1:8" ht="12.75" customHeight="1">
      <c r="A63" s="129"/>
      <c r="B63" s="144" t="s">
        <v>87</v>
      </c>
      <c r="C63" s="416">
        <v>0</v>
      </c>
      <c r="D63" s="416">
        <v>6720000</v>
      </c>
      <c r="E63" s="120"/>
      <c r="F63" s="127"/>
      <c r="G63" s="172"/>
      <c r="H63" s="127"/>
    </row>
    <row r="64" spans="1:8" ht="12.75" customHeight="1">
      <c r="A64" s="129"/>
      <c r="B64" s="144" t="s">
        <v>88</v>
      </c>
      <c r="C64" s="416">
        <v>285720884</v>
      </c>
      <c r="D64" s="416">
        <v>285720884</v>
      </c>
      <c r="E64" s="120"/>
      <c r="F64" s="127"/>
      <c r="G64" s="172"/>
      <c r="H64" s="187"/>
    </row>
    <row r="65" spans="1:8" ht="12.75">
      <c r="A65" s="129"/>
      <c r="B65" s="144" t="s">
        <v>399</v>
      </c>
      <c r="C65" s="416">
        <v>4287847</v>
      </c>
      <c r="D65" s="416">
        <v>4287847</v>
      </c>
      <c r="E65" s="120"/>
      <c r="F65" s="127"/>
      <c r="G65" s="172"/>
      <c r="H65" s="187"/>
    </row>
    <row r="66" spans="1:8" ht="15" customHeight="1">
      <c r="A66" s="129"/>
      <c r="B66" s="144" t="s">
        <v>74</v>
      </c>
      <c r="C66" s="416">
        <v>-86433054</v>
      </c>
      <c r="D66" s="416">
        <v>-32700096</v>
      </c>
      <c r="E66" s="120"/>
      <c r="F66" s="127"/>
      <c r="G66" s="172"/>
      <c r="H66" s="188"/>
    </row>
    <row r="67" spans="1:11" ht="15.75" customHeight="1">
      <c r="A67" s="129"/>
      <c r="B67" s="144"/>
      <c r="C67" s="419">
        <f>SUM(C63:C66)</f>
        <v>203575677</v>
      </c>
      <c r="D67" s="419">
        <f>SUM(D63:D66)</f>
        <v>264028635</v>
      </c>
      <c r="E67" s="140" t="s">
        <v>21</v>
      </c>
      <c r="F67" s="187">
        <v>461723934</v>
      </c>
      <c r="G67" s="174">
        <v>1752001477</v>
      </c>
      <c r="H67" s="169"/>
      <c r="K67" s="3"/>
    </row>
    <row r="68" spans="1:8" ht="12.75">
      <c r="A68" s="129"/>
      <c r="B68" s="139" t="s">
        <v>8</v>
      </c>
      <c r="C68" s="422">
        <f>+C52+C46+C60+C67</f>
        <v>7204341815</v>
      </c>
      <c r="D68" s="422">
        <f>+D52+D46+D60+D67</f>
        <v>6042956144</v>
      </c>
      <c r="E68" s="140" t="s">
        <v>22</v>
      </c>
      <c r="F68" s="170">
        <v>2120830002</v>
      </c>
      <c r="G68" s="174">
        <v>2281842679</v>
      </c>
      <c r="H68" s="78"/>
    </row>
    <row r="69" spans="1:8" ht="12.75">
      <c r="A69" s="129"/>
      <c r="B69" s="139"/>
      <c r="C69" s="418"/>
      <c r="D69" s="418"/>
      <c r="E69" s="140" t="s">
        <v>23</v>
      </c>
      <c r="F69" s="189">
        <f>+F52+F67+F58+F68</f>
        <v>9081080470</v>
      </c>
      <c r="G69" s="190">
        <f>+G52+G67+G58+G68</f>
        <v>6931502056</v>
      </c>
      <c r="H69" s="78"/>
    </row>
    <row r="70" spans="1:8" ht="13.5" thickBot="1">
      <c r="A70" s="129"/>
      <c r="B70" s="139" t="s">
        <v>9</v>
      </c>
      <c r="C70" s="423">
        <f>+C68+C41</f>
        <v>9558363783</v>
      </c>
      <c r="D70" s="423">
        <f>+D68+D41</f>
        <v>7427472757</v>
      </c>
      <c r="E70" s="140" t="s">
        <v>24</v>
      </c>
      <c r="F70" s="179">
        <f>+F44+F69</f>
        <v>9558363783</v>
      </c>
      <c r="G70" s="191">
        <f>+G44+G69</f>
        <v>7427472757</v>
      </c>
      <c r="H70" s="78"/>
    </row>
    <row r="71" spans="1:8" ht="13.5" thickTop="1">
      <c r="A71" s="129"/>
      <c r="B71" s="139"/>
      <c r="C71" s="160"/>
      <c r="D71" s="192"/>
      <c r="E71" s="120"/>
      <c r="F71" s="127"/>
      <c r="G71" s="193"/>
      <c r="H71" s="78"/>
    </row>
    <row r="72" spans="1:8" ht="12.75">
      <c r="A72" s="129"/>
      <c r="B72" s="194"/>
      <c r="C72" s="195"/>
      <c r="D72" s="196"/>
      <c r="E72" s="197"/>
      <c r="F72" s="198"/>
      <c r="G72" s="199"/>
      <c r="H72" s="78"/>
    </row>
    <row r="73" spans="1:8" ht="12.75">
      <c r="A73" s="129"/>
      <c r="B73" s="200" t="s">
        <v>424</v>
      </c>
      <c r="C73" s="201"/>
      <c r="D73" s="202"/>
      <c r="E73" s="78"/>
      <c r="F73" s="78"/>
      <c r="G73" s="78"/>
      <c r="H73" s="78"/>
    </row>
    <row r="74" spans="1:8" ht="12.75">
      <c r="A74" s="129"/>
      <c r="B74" s="203"/>
      <c r="C74" s="201"/>
      <c r="D74" s="202"/>
      <c r="E74" s="78"/>
      <c r="F74" s="78"/>
      <c r="G74" s="78"/>
      <c r="H74" s="78"/>
    </row>
    <row r="75" spans="1:8" ht="12.75">
      <c r="A75" s="129"/>
      <c r="B75" s="78"/>
      <c r="C75" s="201"/>
      <c r="D75" s="202"/>
      <c r="E75" s="78"/>
      <c r="F75" s="78"/>
      <c r="G75" s="78"/>
      <c r="H75" s="78"/>
    </row>
    <row r="76" spans="1:8" ht="12.75">
      <c r="A76" s="129"/>
      <c r="B76" s="78"/>
      <c r="C76" s="204"/>
      <c r="D76" s="202"/>
      <c r="E76" s="78"/>
      <c r="F76" s="78"/>
      <c r="G76" s="78"/>
      <c r="H76" s="78"/>
    </row>
    <row r="77" spans="1:8" ht="12.75">
      <c r="A77" s="129"/>
      <c r="B77" s="78"/>
      <c r="C77" s="205"/>
      <c r="D77" s="202"/>
      <c r="E77" s="78"/>
      <c r="F77" s="78"/>
      <c r="G77" s="78"/>
      <c r="H77" s="78"/>
    </row>
    <row r="78" spans="1:8" ht="12.75">
      <c r="A78" s="129"/>
      <c r="B78" s="78"/>
      <c r="C78" s="201"/>
      <c r="D78" s="202"/>
      <c r="E78" s="78"/>
      <c r="F78" s="78"/>
      <c r="G78" s="78"/>
      <c r="H78" s="78"/>
    </row>
    <row r="79" spans="1:8" ht="12.75">
      <c r="A79" s="129"/>
      <c r="B79" s="78"/>
      <c r="C79" s="201"/>
      <c r="D79" s="202"/>
      <c r="E79" s="78"/>
      <c r="F79" s="78"/>
      <c r="G79" s="78"/>
      <c r="H79" s="78"/>
    </row>
    <row r="80" spans="1:8" ht="12.75">
      <c r="A80" s="129"/>
      <c r="B80" s="78"/>
      <c r="C80" s="201"/>
      <c r="D80" s="202"/>
      <c r="E80" s="78"/>
      <c r="F80" s="78"/>
      <c r="G80" s="78"/>
      <c r="H80" s="78"/>
    </row>
    <row r="81" spans="1:8" ht="12.75">
      <c r="A81" s="129"/>
      <c r="B81" s="78"/>
      <c r="C81" s="201"/>
      <c r="D81" s="202"/>
      <c r="E81" s="78"/>
      <c r="F81" s="78"/>
      <c r="G81" s="78"/>
      <c r="H81" s="78"/>
    </row>
    <row r="82" ht="12.75">
      <c r="C82" s="16"/>
    </row>
    <row r="87" ht="21" customHeight="1"/>
  </sheetData>
  <sheetProtection/>
  <mergeCells count="5">
    <mergeCell ref="B8:G8"/>
    <mergeCell ref="B4:G4"/>
    <mergeCell ref="B2:G2"/>
    <mergeCell ref="B6:G6"/>
    <mergeCell ref="B7:G7"/>
  </mergeCells>
  <printOptions/>
  <pageMargins left="0.7874015748031497" right="0.7874015748031497" top="2.1653543307086616" bottom="1.3779527559055118" header="0" footer="0"/>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M57"/>
  <sheetViews>
    <sheetView showGridLines="0" zoomScaleSheetLayoutView="75" zoomScalePageLayoutView="0" workbookViewId="0" topLeftCell="A1">
      <selection activeCell="B56" sqref="B56"/>
    </sheetView>
  </sheetViews>
  <sheetFormatPr defaultColWidth="9.140625" defaultRowHeight="12.75"/>
  <cols>
    <col min="1" max="1" width="11.421875" style="0" customWidth="1"/>
    <col min="2" max="2" width="61.8515625" style="0" customWidth="1"/>
    <col min="3" max="3" width="14.8515625" style="12" customWidth="1"/>
    <col min="4" max="4" width="15.8515625" style="12" customWidth="1"/>
    <col min="5" max="5" width="11.140625" style="0" customWidth="1"/>
    <col min="6" max="6" width="25.7109375" style="0" customWidth="1"/>
    <col min="7" max="7" width="11.8515625" style="0" bestFit="1" customWidth="1"/>
    <col min="8" max="8" width="12.00390625" style="0" bestFit="1" customWidth="1"/>
    <col min="9" max="9" width="12.28125" style="0" customWidth="1"/>
    <col min="10" max="10" width="12.8515625" style="0" bestFit="1" customWidth="1"/>
    <col min="11" max="12" width="10.28125" style="0" bestFit="1" customWidth="1"/>
    <col min="13" max="13" width="15.00390625" style="0" customWidth="1"/>
  </cols>
  <sheetData>
    <row r="1" spans="1:6" ht="18">
      <c r="A1" s="78"/>
      <c r="B1" s="484"/>
      <c r="C1" s="485"/>
      <c r="D1" s="485"/>
      <c r="E1" s="121"/>
      <c r="F1" s="78"/>
    </row>
    <row r="2" spans="1:6" ht="18">
      <c r="A2" s="78"/>
      <c r="B2" s="484"/>
      <c r="C2" s="485"/>
      <c r="D2" s="485"/>
      <c r="E2" s="121"/>
      <c r="F2" s="78"/>
    </row>
    <row r="3" spans="1:6" ht="12.75">
      <c r="A3" s="78"/>
      <c r="B3" s="487" t="s">
        <v>245</v>
      </c>
      <c r="C3" s="488"/>
      <c r="D3" s="488"/>
      <c r="E3" s="489"/>
      <c r="F3" s="78"/>
    </row>
    <row r="4" spans="1:6" ht="12.75">
      <c r="A4" s="78"/>
      <c r="B4" s="122"/>
      <c r="C4" s="123"/>
      <c r="D4" s="124"/>
      <c r="E4" s="121"/>
      <c r="F4" s="78"/>
    </row>
    <row r="5" spans="1:6" ht="18">
      <c r="A5" s="78"/>
      <c r="B5" s="484" t="s">
        <v>168</v>
      </c>
      <c r="C5" s="485"/>
      <c r="D5" s="485"/>
      <c r="E5" s="486"/>
      <c r="F5" s="78"/>
    </row>
    <row r="6" spans="1:6" ht="12.75">
      <c r="A6" s="78"/>
      <c r="B6" s="126"/>
      <c r="C6" s="119"/>
      <c r="D6" s="123"/>
      <c r="E6" s="121"/>
      <c r="F6" s="78"/>
    </row>
    <row r="7" spans="1:6" ht="12.75">
      <c r="A7" s="78"/>
      <c r="B7" s="490" t="s">
        <v>459</v>
      </c>
      <c r="C7" s="491"/>
      <c r="D7" s="491"/>
      <c r="E7" s="492"/>
      <c r="F7" s="78"/>
    </row>
    <row r="8" spans="1:6" ht="12.75">
      <c r="A8" s="78"/>
      <c r="B8" s="493" t="s">
        <v>246</v>
      </c>
      <c r="C8" s="494"/>
      <c r="D8" s="494"/>
      <c r="E8" s="495"/>
      <c r="F8" s="78"/>
    </row>
    <row r="9" spans="1:10" ht="18">
      <c r="A9" s="78"/>
      <c r="B9" s="484"/>
      <c r="C9" s="485"/>
      <c r="D9" s="485"/>
      <c r="E9" s="121"/>
      <c r="F9" s="78"/>
      <c r="I9" s="15"/>
      <c r="J9" s="15"/>
    </row>
    <row r="10" spans="1:10" ht="12.75">
      <c r="A10" s="78"/>
      <c r="B10" s="206"/>
      <c r="C10" s="207">
        <v>44742</v>
      </c>
      <c r="D10" s="207">
        <v>44377</v>
      </c>
      <c r="E10" s="121"/>
      <c r="F10" s="208"/>
      <c r="I10" s="15"/>
      <c r="J10" s="15"/>
    </row>
    <row r="11" spans="1:10" ht="12.75">
      <c r="A11" s="78"/>
      <c r="B11" s="209"/>
      <c r="C11" s="210"/>
      <c r="D11" s="210"/>
      <c r="E11" s="121"/>
      <c r="F11" s="210"/>
      <c r="I11" s="3"/>
      <c r="J11" s="15"/>
    </row>
    <row r="12" spans="1:10" ht="12.75">
      <c r="A12" s="78"/>
      <c r="B12" s="209" t="s">
        <v>247</v>
      </c>
      <c r="C12" s="210"/>
      <c r="D12" s="210"/>
      <c r="E12" s="121"/>
      <c r="F12" s="210"/>
      <c r="I12" s="15"/>
      <c r="J12" s="15"/>
    </row>
    <row r="13" spans="1:10" ht="12.75">
      <c r="A13" s="78"/>
      <c r="B13" s="209" t="s">
        <v>400</v>
      </c>
      <c r="C13" s="211"/>
      <c r="D13" s="211"/>
      <c r="E13" s="121"/>
      <c r="F13" s="211"/>
      <c r="J13" s="15"/>
    </row>
    <row r="14" spans="1:10" ht="12.75">
      <c r="A14" s="78"/>
      <c r="B14" s="163" t="s">
        <v>401</v>
      </c>
      <c r="C14" s="211">
        <v>20967162</v>
      </c>
      <c r="D14" s="211">
        <v>79289822</v>
      </c>
      <c r="E14" s="212"/>
      <c r="F14" s="213"/>
      <c r="J14" s="15"/>
    </row>
    <row r="15" spans="1:10" ht="12.75">
      <c r="A15" s="78"/>
      <c r="B15" s="163" t="s">
        <v>513</v>
      </c>
      <c r="C15" s="211">
        <v>4361608751</v>
      </c>
      <c r="D15" s="211">
        <v>3014822483</v>
      </c>
      <c r="E15" s="121"/>
      <c r="F15" s="213"/>
      <c r="J15" s="15"/>
    </row>
    <row r="16" spans="1:6" ht="12.75">
      <c r="A16" s="78"/>
      <c r="B16" s="163" t="s">
        <v>402</v>
      </c>
      <c r="C16" s="211">
        <v>2769916</v>
      </c>
      <c r="D16" s="211">
        <v>116876895</v>
      </c>
      <c r="E16" s="121"/>
      <c r="F16" s="213"/>
    </row>
    <row r="17" spans="1:10" ht="12.75">
      <c r="A17" s="78"/>
      <c r="B17" s="163" t="s">
        <v>403</v>
      </c>
      <c r="C17" s="211">
        <v>15556125</v>
      </c>
      <c r="D17" s="211">
        <v>8274966</v>
      </c>
      <c r="E17" s="121"/>
      <c r="F17" s="213"/>
      <c r="G17" s="3"/>
      <c r="H17" s="3"/>
      <c r="I17" s="3"/>
      <c r="J17" s="3"/>
    </row>
    <row r="18" spans="1:10" ht="12.75">
      <c r="A18" s="78"/>
      <c r="B18" s="163" t="s">
        <v>512</v>
      </c>
      <c r="C18" s="211">
        <v>1629784</v>
      </c>
      <c r="D18" s="211">
        <v>2008362</v>
      </c>
      <c r="E18" s="121"/>
      <c r="F18" s="214"/>
      <c r="G18" s="3"/>
      <c r="H18" s="3"/>
      <c r="I18" s="3"/>
      <c r="J18" s="3"/>
    </row>
    <row r="19" spans="1:10" ht="12.75">
      <c r="A19" s="78"/>
      <c r="B19" s="163" t="s">
        <v>436</v>
      </c>
      <c r="C19" s="211">
        <v>75345350</v>
      </c>
      <c r="D19" s="211">
        <v>440000</v>
      </c>
      <c r="E19" s="121"/>
      <c r="F19" s="215"/>
      <c r="G19" s="3"/>
      <c r="H19" s="3"/>
      <c r="I19" s="3"/>
      <c r="J19" s="3"/>
    </row>
    <row r="20" spans="1:11" ht="12.75">
      <c r="A20" s="78"/>
      <c r="B20" s="216" t="s">
        <v>404</v>
      </c>
      <c r="C20" s="211">
        <v>0</v>
      </c>
      <c r="D20" s="211">
        <v>0</v>
      </c>
      <c r="E20" s="121"/>
      <c r="F20" s="211"/>
      <c r="G20" s="3"/>
      <c r="H20" s="3"/>
      <c r="I20" s="3"/>
      <c r="J20" s="3"/>
      <c r="K20" s="21"/>
    </row>
    <row r="21" spans="1:11" ht="12.75">
      <c r="A21" s="78"/>
      <c r="B21" s="216" t="s">
        <v>449</v>
      </c>
      <c r="C21" s="217">
        <v>565994113</v>
      </c>
      <c r="D21" s="217">
        <v>285812049</v>
      </c>
      <c r="E21" s="121"/>
      <c r="F21" s="211"/>
      <c r="G21" s="3"/>
      <c r="H21" s="3"/>
      <c r="I21" s="3"/>
      <c r="J21" s="3"/>
      <c r="K21" s="21"/>
    </row>
    <row r="22" spans="1:11" ht="15" customHeight="1">
      <c r="A22" s="78"/>
      <c r="B22" s="209" t="s">
        <v>25</v>
      </c>
      <c r="C22" s="218">
        <f>SUM(C14:C21)</f>
        <v>5043871201</v>
      </c>
      <c r="D22" s="218">
        <f>SUM(D14:D21)</f>
        <v>3507524577</v>
      </c>
      <c r="E22" s="121"/>
      <c r="F22" s="219"/>
      <c r="G22" s="3"/>
      <c r="H22" s="3"/>
      <c r="I22" s="3"/>
      <c r="J22" s="3"/>
      <c r="K22" s="21"/>
    </row>
    <row r="23" spans="1:11" ht="12.75">
      <c r="A23" s="78"/>
      <c r="B23" s="209" t="s">
        <v>26</v>
      </c>
      <c r="C23" s="211"/>
      <c r="D23" s="211"/>
      <c r="E23" s="121"/>
      <c r="F23" s="219"/>
      <c r="G23" s="73"/>
      <c r="H23" s="3"/>
      <c r="I23" s="3"/>
      <c r="J23" s="3"/>
      <c r="K23" s="3"/>
    </row>
    <row r="24" spans="1:10" ht="12.75">
      <c r="A24" s="78"/>
      <c r="B24" s="220" t="s">
        <v>514</v>
      </c>
      <c r="C24" s="221">
        <v>-2103082059</v>
      </c>
      <c r="D24" s="221">
        <v>-722727208</v>
      </c>
      <c r="E24" s="121"/>
      <c r="F24" s="222"/>
      <c r="G24" s="73"/>
      <c r="H24" s="3"/>
      <c r="I24" s="3"/>
      <c r="J24" s="3"/>
    </row>
    <row r="25" spans="1:10" ht="12.75">
      <c r="A25" s="78"/>
      <c r="B25" s="223" t="s">
        <v>515</v>
      </c>
      <c r="C25" s="211">
        <v>-434043262</v>
      </c>
      <c r="D25" s="211">
        <v>-167651752</v>
      </c>
      <c r="E25" s="121"/>
      <c r="F25" s="222"/>
      <c r="G25" s="73"/>
      <c r="H25" s="3"/>
      <c r="I25" s="3"/>
      <c r="J25" s="3"/>
    </row>
    <row r="26" spans="1:10" ht="12.75">
      <c r="A26" s="78"/>
      <c r="B26" s="223" t="s">
        <v>431</v>
      </c>
      <c r="C26" s="211">
        <v>-31128870</v>
      </c>
      <c r="D26" s="211">
        <v>-30108090</v>
      </c>
      <c r="E26" s="121"/>
      <c r="F26" s="222"/>
      <c r="G26" s="73"/>
      <c r="H26" s="3"/>
      <c r="I26" s="3"/>
      <c r="J26" s="3"/>
    </row>
    <row r="27" spans="1:10" ht="12.75">
      <c r="A27" s="78"/>
      <c r="B27" s="223" t="s">
        <v>432</v>
      </c>
      <c r="C27" s="211"/>
      <c r="D27" s="211"/>
      <c r="E27" s="121"/>
      <c r="F27" s="222"/>
      <c r="G27" s="73"/>
      <c r="H27" s="3"/>
      <c r="I27" s="3"/>
      <c r="J27" s="3"/>
    </row>
    <row r="28" spans="1:10" ht="12.75">
      <c r="A28" s="78"/>
      <c r="B28" s="223" t="s">
        <v>446</v>
      </c>
      <c r="C28" s="211">
        <v>0</v>
      </c>
      <c r="D28" s="211">
        <v>0</v>
      </c>
      <c r="E28" s="121"/>
      <c r="F28" s="222"/>
      <c r="G28" s="73"/>
      <c r="H28" s="3"/>
      <c r="I28" s="3"/>
      <c r="J28" s="3"/>
    </row>
    <row r="29" spans="1:10" ht="12.75">
      <c r="A29" s="78"/>
      <c r="B29" s="223" t="s">
        <v>433</v>
      </c>
      <c r="C29" s="211">
        <v>0</v>
      </c>
      <c r="D29" s="211">
        <v>0</v>
      </c>
      <c r="E29" s="121"/>
      <c r="F29" s="215"/>
      <c r="G29" s="3"/>
      <c r="H29" s="3"/>
      <c r="I29" s="3"/>
      <c r="J29" s="3"/>
    </row>
    <row r="30" spans="1:10" ht="12.75">
      <c r="A30" s="78"/>
      <c r="B30" s="223" t="s">
        <v>434</v>
      </c>
      <c r="C30" s="217">
        <v>-26254119</v>
      </c>
      <c r="D30" s="217">
        <v>-27170454</v>
      </c>
      <c r="E30" s="121"/>
      <c r="F30" s="211"/>
      <c r="G30" s="3"/>
      <c r="H30" s="3"/>
      <c r="I30" s="3"/>
      <c r="J30" s="3"/>
    </row>
    <row r="31" spans="1:10" ht="12.75">
      <c r="A31" s="78"/>
      <c r="B31" s="216"/>
      <c r="C31" s="218">
        <f>SUM(C24:C30)</f>
        <v>-2594508310</v>
      </c>
      <c r="D31" s="218">
        <f>SUM(D24:D30)</f>
        <v>-947657504</v>
      </c>
      <c r="E31" s="121"/>
      <c r="F31" s="224"/>
      <c r="G31" s="3"/>
      <c r="H31" s="3"/>
      <c r="I31" s="3"/>
      <c r="J31" s="3"/>
    </row>
    <row r="32" spans="1:13" ht="11.25" customHeight="1">
      <c r="A32" s="78"/>
      <c r="B32" s="163"/>
      <c r="C32" s="211"/>
      <c r="D32" s="211"/>
      <c r="E32" s="121"/>
      <c r="F32" s="211"/>
      <c r="G32" s="3"/>
      <c r="H32" s="3"/>
      <c r="I32" s="3"/>
      <c r="J32" s="3"/>
      <c r="M32" s="3"/>
    </row>
    <row r="33" spans="1:13" ht="12.75">
      <c r="A33" s="78"/>
      <c r="B33" s="225" t="s">
        <v>405</v>
      </c>
      <c r="C33" s="224">
        <f>C22+C31</f>
        <v>2449362891</v>
      </c>
      <c r="D33" s="224">
        <f>D22+D31</f>
        <v>2559867073</v>
      </c>
      <c r="E33" s="121"/>
      <c r="F33" s="211"/>
      <c r="G33" s="3"/>
      <c r="H33" s="3"/>
      <c r="I33" s="3"/>
      <c r="J33" s="3"/>
      <c r="M33" s="3"/>
    </row>
    <row r="34" spans="1:10" ht="12.75">
      <c r="A34" s="78"/>
      <c r="B34" s="216" t="s">
        <v>26</v>
      </c>
      <c r="C34" s="211"/>
      <c r="D34" s="211"/>
      <c r="E34" s="121"/>
      <c r="F34" s="215"/>
      <c r="G34" s="3"/>
      <c r="H34" s="3"/>
      <c r="I34" s="3"/>
      <c r="J34" s="3"/>
    </row>
    <row r="35" spans="1:10" ht="12.75">
      <c r="A35" s="78"/>
      <c r="B35" s="216" t="s">
        <v>406</v>
      </c>
      <c r="C35" s="217">
        <f>-64480748-201508</f>
        <v>-64682256</v>
      </c>
      <c r="D35" s="217">
        <v>-15464168</v>
      </c>
      <c r="E35" s="121"/>
      <c r="F35" s="211"/>
      <c r="G35" s="3"/>
      <c r="H35" s="3"/>
      <c r="I35" s="3"/>
      <c r="J35" s="3"/>
    </row>
    <row r="36" spans="1:10" ht="12.75">
      <c r="A36" s="78"/>
      <c r="B36" s="225" t="s">
        <v>407</v>
      </c>
      <c r="C36" s="218">
        <f>+C33+C35</f>
        <v>2384680635</v>
      </c>
      <c r="D36" s="218">
        <f>+D33+D35</f>
        <v>2544402905</v>
      </c>
      <c r="E36" s="121"/>
      <c r="F36" s="211"/>
      <c r="G36" s="3"/>
      <c r="H36" s="3"/>
      <c r="I36" s="3"/>
      <c r="J36" s="3"/>
    </row>
    <row r="37" spans="1:13" ht="12.75">
      <c r="A37" s="78"/>
      <c r="B37" s="163"/>
      <c r="C37" s="211"/>
      <c r="D37" s="211"/>
      <c r="E37" s="121"/>
      <c r="F37" s="211"/>
      <c r="G37" s="3"/>
      <c r="H37" s="3"/>
      <c r="I37" s="3"/>
      <c r="J37" s="3"/>
      <c r="M37" s="3"/>
    </row>
    <row r="38" spans="1:10" ht="12.75">
      <c r="A38" s="78"/>
      <c r="B38" s="209" t="s">
        <v>408</v>
      </c>
      <c r="C38" s="211"/>
      <c r="D38" s="211"/>
      <c r="E38" s="121"/>
      <c r="F38" s="78"/>
      <c r="G38" s="3"/>
      <c r="H38" s="3"/>
      <c r="I38" s="3"/>
      <c r="J38" s="3"/>
    </row>
    <row r="39" spans="1:10" ht="12.75">
      <c r="A39" s="78"/>
      <c r="B39" s="163" t="s">
        <v>409</v>
      </c>
      <c r="C39" s="211">
        <v>0</v>
      </c>
      <c r="D39" s="211">
        <v>0</v>
      </c>
      <c r="E39" s="121"/>
      <c r="F39" s="222"/>
      <c r="G39" s="3"/>
      <c r="H39" s="3"/>
      <c r="I39" s="3"/>
      <c r="J39" s="3"/>
    </row>
    <row r="40" spans="1:10" ht="12.75">
      <c r="A40" s="78"/>
      <c r="B40" s="163" t="s">
        <v>410</v>
      </c>
      <c r="C40" s="217">
        <v>0</v>
      </c>
      <c r="D40" s="217">
        <v>0</v>
      </c>
      <c r="E40" s="121"/>
      <c r="F40" s="224"/>
      <c r="G40" s="3"/>
      <c r="H40" s="3"/>
      <c r="I40" s="3"/>
      <c r="J40" s="3"/>
    </row>
    <row r="41" spans="1:10" ht="12.75">
      <c r="A41" s="78"/>
      <c r="B41" s="209" t="s">
        <v>411</v>
      </c>
      <c r="C41" s="224">
        <v>0</v>
      </c>
      <c r="D41" s="224">
        <v>0</v>
      </c>
      <c r="E41" s="121"/>
      <c r="F41" s="211"/>
      <c r="G41" s="3"/>
      <c r="H41" s="39"/>
      <c r="I41" s="3"/>
      <c r="J41" s="3"/>
    </row>
    <row r="42" spans="1:10" ht="12.75">
      <c r="A42" s="78"/>
      <c r="B42" s="209" t="s">
        <v>412</v>
      </c>
      <c r="C42" s="211"/>
      <c r="D42" s="211"/>
      <c r="E42" s="121"/>
      <c r="F42" s="211"/>
      <c r="G42" s="3"/>
      <c r="H42" s="3"/>
      <c r="I42" s="3"/>
      <c r="J42" s="3"/>
    </row>
    <row r="43" spans="1:10" ht="12.75">
      <c r="A43" s="78"/>
      <c r="B43" s="163" t="s">
        <v>413</v>
      </c>
      <c r="C43" s="211">
        <v>0</v>
      </c>
      <c r="D43" s="211">
        <v>0</v>
      </c>
      <c r="E43" s="121"/>
      <c r="F43" s="211"/>
      <c r="G43" s="3"/>
      <c r="H43" s="3"/>
      <c r="I43" s="3"/>
      <c r="J43" s="3"/>
    </row>
    <row r="44" spans="1:10" ht="12.75">
      <c r="A44" s="78"/>
      <c r="B44" s="209" t="s">
        <v>414</v>
      </c>
      <c r="C44" s="211">
        <v>0</v>
      </c>
      <c r="D44" s="211">
        <v>0</v>
      </c>
      <c r="E44" s="121"/>
      <c r="F44" s="211"/>
      <c r="G44" s="3"/>
      <c r="H44" s="3"/>
      <c r="I44" s="3"/>
      <c r="J44" s="3"/>
    </row>
    <row r="45" spans="1:10" ht="12.75">
      <c r="A45" s="78"/>
      <c r="B45" s="163" t="s">
        <v>415</v>
      </c>
      <c r="C45" s="211">
        <v>0</v>
      </c>
      <c r="D45" s="211">
        <v>0</v>
      </c>
      <c r="E45" s="121"/>
      <c r="F45" s="215"/>
      <c r="G45" s="3"/>
      <c r="H45" s="3"/>
      <c r="I45" s="3"/>
      <c r="J45" s="3"/>
    </row>
    <row r="46" spans="1:10" ht="12.75">
      <c r="A46" s="78"/>
      <c r="B46" s="209" t="s">
        <v>416</v>
      </c>
      <c r="C46" s="226">
        <f>C36+C40</f>
        <v>2384680635</v>
      </c>
      <c r="D46" s="226">
        <f>D36+D40</f>
        <v>2544402905</v>
      </c>
      <c r="E46" s="121"/>
      <c r="F46" s="211"/>
      <c r="G46" s="3"/>
      <c r="H46" s="3"/>
      <c r="I46" s="3"/>
      <c r="J46" s="3"/>
    </row>
    <row r="47" spans="1:10" ht="12.75">
      <c r="A47" s="78"/>
      <c r="B47" s="163" t="s">
        <v>26</v>
      </c>
      <c r="C47" s="211"/>
      <c r="D47" s="211"/>
      <c r="E47" s="121"/>
      <c r="F47" s="211"/>
      <c r="G47" s="3"/>
      <c r="H47" s="3"/>
      <c r="I47" s="3"/>
      <c r="J47" s="3"/>
    </row>
    <row r="48" spans="1:6" ht="12.75">
      <c r="A48" s="78"/>
      <c r="B48" s="209" t="s">
        <v>417</v>
      </c>
      <c r="C48" s="211"/>
      <c r="D48" s="211"/>
      <c r="E48" s="121"/>
      <c r="F48" s="211"/>
    </row>
    <row r="49" spans="1:8" ht="12.75">
      <c r="A49" s="78"/>
      <c r="B49" s="209" t="s">
        <v>27</v>
      </c>
      <c r="C49" s="211">
        <v>263850633</v>
      </c>
      <c r="D49" s="211">
        <v>262560226</v>
      </c>
      <c r="E49" s="121"/>
      <c r="F49" s="215"/>
      <c r="H49" s="3"/>
    </row>
    <row r="50" spans="1:6" ht="12.75">
      <c r="A50" s="78"/>
      <c r="B50" s="209" t="s">
        <v>19</v>
      </c>
      <c r="C50" s="211">
        <v>0</v>
      </c>
      <c r="D50" s="211">
        <v>0</v>
      </c>
      <c r="E50" s="121"/>
      <c r="F50" s="227"/>
    </row>
    <row r="51" spans="1:6" ht="13.5" thickBot="1">
      <c r="A51" s="78"/>
      <c r="B51" s="209" t="s">
        <v>28</v>
      </c>
      <c r="C51" s="228">
        <f>+C46-C49-C50-C48</f>
        <v>2120830002</v>
      </c>
      <c r="D51" s="228">
        <f>+D46-D49-D50-D48</f>
        <v>2281842679</v>
      </c>
      <c r="E51" s="121"/>
      <c r="F51" s="78"/>
    </row>
    <row r="52" spans="1:6" ht="13.5" thickTop="1">
      <c r="A52" s="78"/>
      <c r="B52" s="163"/>
      <c r="C52" s="227"/>
      <c r="D52" s="227"/>
      <c r="E52" s="121"/>
      <c r="F52" s="78"/>
    </row>
    <row r="53" spans="1:6" ht="12.75">
      <c r="A53" s="78"/>
      <c r="B53" s="163"/>
      <c r="C53" s="210"/>
      <c r="D53" s="210"/>
      <c r="E53" s="121"/>
      <c r="F53" s="78"/>
    </row>
    <row r="54" spans="1:6" ht="12.75">
      <c r="A54" s="78"/>
      <c r="B54" s="206"/>
      <c r="C54" s="229"/>
      <c r="D54" s="229"/>
      <c r="E54" s="230"/>
      <c r="F54" s="78"/>
    </row>
    <row r="55" spans="1:6" ht="12.75">
      <c r="A55" s="78"/>
      <c r="B55" s="200" t="s">
        <v>424</v>
      </c>
      <c r="C55" s="231"/>
      <c r="D55" s="232"/>
      <c r="E55" s="78"/>
      <c r="F55" s="78"/>
    </row>
    <row r="56" spans="1:6" ht="12.75">
      <c r="A56" s="78"/>
      <c r="B56" s="78"/>
      <c r="C56" s="232"/>
      <c r="D56" s="233"/>
      <c r="E56" s="78"/>
      <c r="F56" s="78"/>
    </row>
    <row r="57" spans="1:6" ht="12.75">
      <c r="A57" s="78"/>
      <c r="B57" s="78"/>
      <c r="C57" s="232"/>
      <c r="D57" s="232"/>
      <c r="E57" s="78"/>
      <c r="F57" s="78"/>
    </row>
  </sheetData>
  <sheetProtection/>
  <mergeCells count="7">
    <mergeCell ref="B9:D9"/>
    <mergeCell ref="B1:D1"/>
    <mergeCell ref="B2:D2"/>
    <mergeCell ref="B5:E5"/>
    <mergeCell ref="B7:E7"/>
    <mergeCell ref="B3:E3"/>
    <mergeCell ref="B8:E8"/>
  </mergeCells>
  <printOptions/>
  <pageMargins left="0.984251968503937" right="0.7874015748031497" top="1.7716535433070868" bottom="1.3779527559055118" header="0" footer="0"/>
  <pageSetup fitToHeight="0"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AM221"/>
  <sheetViews>
    <sheetView showGridLines="0" zoomScalePageLayoutView="0" workbookViewId="0" topLeftCell="A1">
      <selection activeCell="C31" sqref="C31"/>
    </sheetView>
  </sheetViews>
  <sheetFormatPr defaultColWidth="11.421875" defaultRowHeight="12.75"/>
  <cols>
    <col min="1" max="1" width="59.140625" style="0" customWidth="1"/>
    <col min="2" max="2" width="15.8515625" style="0" customWidth="1"/>
    <col min="3" max="3" width="16.7109375" style="3" customWidth="1"/>
    <col min="4" max="4" width="6.421875" style="0" customWidth="1"/>
    <col min="6" max="6" width="0.42578125" style="0" customWidth="1"/>
    <col min="7" max="7" width="11.421875" style="0" hidden="1" customWidth="1"/>
    <col min="8" max="8" width="0.9921875" style="3" hidden="1" customWidth="1"/>
    <col min="9" max="9" width="39.140625" style="3" customWidth="1"/>
    <col min="10" max="10" width="13.28125" style="3" customWidth="1"/>
    <col min="11" max="11" width="12.8515625" style="3" bestFit="1" customWidth="1"/>
    <col min="12" max="12" width="14.28125" style="3" customWidth="1"/>
    <col min="13" max="13" width="20.8515625" style="3" customWidth="1"/>
  </cols>
  <sheetData>
    <row r="1" spans="1:4" ht="15.75">
      <c r="A1" s="496" t="s">
        <v>245</v>
      </c>
      <c r="B1" s="497"/>
      <c r="C1" s="497"/>
      <c r="D1" s="498"/>
    </row>
    <row r="2" spans="1:4" ht="12.75">
      <c r="A2" s="122"/>
      <c r="B2" s="123"/>
      <c r="C2" s="234"/>
      <c r="D2" s="121"/>
    </row>
    <row r="3" spans="1:4" ht="15.75">
      <c r="A3" s="499" t="s">
        <v>391</v>
      </c>
      <c r="B3" s="500"/>
      <c r="C3" s="500"/>
      <c r="D3" s="501"/>
    </row>
    <row r="4" spans="1:4" ht="12.75">
      <c r="A4" s="126"/>
      <c r="B4" s="119"/>
      <c r="C4" s="235"/>
      <c r="D4" s="121"/>
    </row>
    <row r="5" spans="1:4" ht="12.75">
      <c r="A5" s="487" t="s">
        <v>459</v>
      </c>
      <c r="B5" s="488"/>
      <c r="C5" s="488"/>
      <c r="D5" s="489"/>
    </row>
    <row r="6" spans="1:39" ht="12.75">
      <c r="A6" s="502" t="s">
        <v>246</v>
      </c>
      <c r="B6" s="503"/>
      <c r="C6" s="503"/>
      <c r="D6" s="504"/>
      <c r="H6" s="35"/>
      <c r="I6" s="19"/>
      <c r="J6" s="19"/>
      <c r="K6" s="19"/>
      <c r="L6" s="19"/>
      <c r="M6" s="19"/>
      <c r="N6" s="13"/>
      <c r="O6" s="13"/>
      <c r="P6" s="13"/>
      <c r="Q6" s="13"/>
      <c r="R6" s="13"/>
      <c r="S6" s="13"/>
      <c r="T6" s="13"/>
      <c r="U6" s="13"/>
      <c r="V6" s="13"/>
      <c r="W6" s="13"/>
      <c r="X6" s="13"/>
      <c r="Y6" s="13"/>
      <c r="Z6" s="13"/>
      <c r="AA6" s="13"/>
      <c r="AB6" s="13"/>
      <c r="AC6" s="13"/>
      <c r="AD6" s="13"/>
      <c r="AE6" s="13"/>
      <c r="AF6" s="13"/>
      <c r="AG6" s="13"/>
      <c r="AH6" s="13"/>
      <c r="AI6" s="13"/>
      <c r="AJ6" s="13"/>
      <c r="AK6" s="13"/>
      <c r="AL6" s="13"/>
      <c r="AM6" s="13"/>
    </row>
    <row r="7" spans="1:39" ht="18">
      <c r="A7" s="484"/>
      <c r="B7" s="485"/>
      <c r="C7" s="485"/>
      <c r="D7" s="121"/>
      <c r="H7" s="5"/>
      <c r="I7" s="19"/>
      <c r="J7" s="19"/>
      <c r="K7" s="19"/>
      <c r="L7" s="19"/>
      <c r="M7" s="19"/>
      <c r="N7" s="13"/>
      <c r="O7" s="13"/>
      <c r="P7" s="13"/>
      <c r="Q7" s="13"/>
      <c r="R7" s="13"/>
      <c r="S7" s="13"/>
      <c r="T7" s="13"/>
      <c r="U7" s="13"/>
      <c r="V7" s="13"/>
      <c r="W7" s="13"/>
      <c r="X7" s="13"/>
      <c r="Y7" s="13"/>
      <c r="Z7" s="13"/>
      <c r="AA7" s="13"/>
      <c r="AB7" s="13"/>
      <c r="AC7" s="13"/>
      <c r="AD7" s="13"/>
      <c r="AE7" s="13"/>
      <c r="AF7" s="13"/>
      <c r="AG7" s="13"/>
      <c r="AH7" s="13"/>
      <c r="AI7" s="13"/>
      <c r="AJ7" s="13"/>
      <c r="AK7" s="13"/>
      <c r="AL7" s="13"/>
      <c r="AM7" s="13"/>
    </row>
    <row r="8" spans="1:39" ht="12.75">
      <c r="A8" s="206"/>
      <c r="B8" s="132">
        <v>44742</v>
      </c>
      <c r="C8" s="132">
        <v>44377</v>
      </c>
      <c r="D8" s="230"/>
      <c r="I8" s="19"/>
      <c r="J8" s="19"/>
      <c r="K8" s="19"/>
      <c r="L8" s="19"/>
      <c r="M8" s="19"/>
      <c r="N8" s="13"/>
      <c r="O8" s="13"/>
      <c r="P8" s="13"/>
      <c r="Q8" s="13"/>
      <c r="R8" s="13"/>
      <c r="S8" s="13"/>
      <c r="T8" s="13"/>
      <c r="U8" s="13"/>
      <c r="V8" s="13"/>
      <c r="W8" s="13"/>
      <c r="X8" s="13"/>
      <c r="Y8" s="13"/>
      <c r="Z8" s="13"/>
      <c r="AA8" s="13"/>
      <c r="AB8" s="13"/>
      <c r="AC8" s="13"/>
      <c r="AD8" s="13"/>
      <c r="AE8" s="13"/>
      <c r="AF8" s="13"/>
      <c r="AG8" s="13"/>
      <c r="AH8" s="13"/>
      <c r="AI8" s="13"/>
      <c r="AJ8" s="13"/>
      <c r="AK8" s="13"/>
      <c r="AL8" s="13"/>
      <c r="AM8" s="13"/>
    </row>
    <row r="9" spans="1:39" ht="14.25">
      <c r="A9" s="236" t="s">
        <v>320</v>
      </c>
      <c r="B9" s="78"/>
      <c r="C9" s="78"/>
      <c r="D9" s="78"/>
      <c r="H9" s="51"/>
      <c r="I9" s="18"/>
      <c r="J9" s="61"/>
      <c r="K9" s="61"/>
      <c r="L9" s="18"/>
      <c r="M9" s="19"/>
      <c r="N9" s="13"/>
      <c r="O9" s="13"/>
      <c r="P9" s="13"/>
      <c r="Q9" s="13"/>
      <c r="R9" s="13"/>
      <c r="S9" s="13"/>
      <c r="T9" s="13"/>
      <c r="U9" s="13"/>
      <c r="V9" s="13"/>
      <c r="W9" s="13"/>
      <c r="X9" s="13"/>
      <c r="Y9" s="13"/>
      <c r="Z9" s="13"/>
      <c r="AA9" s="13"/>
      <c r="AB9" s="13"/>
      <c r="AC9" s="13"/>
      <c r="AD9" s="13"/>
      <c r="AE9" s="13"/>
      <c r="AF9" s="13"/>
      <c r="AG9" s="13"/>
      <c r="AH9" s="13"/>
      <c r="AI9" s="13"/>
      <c r="AJ9" s="13"/>
      <c r="AK9" s="13"/>
      <c r="AL9" s="13"/>
      <c r="AM9" s="13"/>
    </row>
    <row r="10" spans="1:39" ht="14.25">
      <c r="A10" s="78" t="s">
        <v>321</v>
      </c>
      <c r="B10" s="424">
        <v>3889210360</v>
      </c>
      <c r="C10" s="424">
        <v>2652929796</v>
      </c>
      <c r="D10" s="78"/>
      <c r="H10" s="51"/>
      <c r="I10" s="35"/>
      <c r="J10" s="52"/>
      <c r="K10" s="52"/>
      <c r="L10" s="18"/>
      <c r="M10" s="19"/>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row>
    <row r="11" spans="1:39" ht="14.25">
      <c r="A11" s="78" t="s">
        <v>322</v>
      </c>
      <c r="B11" s="424">
        <v>0</v>
      </c>
      <c r="C11" s="424">
        <v>0</v>
      </c>
      <c r="D11" s="78"/>
      <c r="H11" s="51"/>
      <c r="I11" s="4"/>
      <c r="J11" s="62"/>
      <c r="K11" s="53"/>
      <c r="L11" s="18"/>
      <c r="M11" s="19"/>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row>
    <row r="12" spans="1:39" ht="14.25">
      <c r="A12" s="227" t="s">
        <v>323</v>
      </c>
      <c r="B12" s="424">
        <v>-181428994</v>
      </c>
      <c r="C12" s="424">
        <v>-200321881</v>
      </c>
      <c r="D12" s="78"/>
      <c r="H12" s="51"/>
      <c r="I12" s="18"/>
      <c r="J12" s="53"/>
      <c r="K12" s="53"/>
      <c r="L12" s="18"/>
      <c r="M12" s="19"/>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row>
    <row r="13" spans="1:39" ht="15">
      <c r="A13" s="227" t="s">
        <v>324</v>
      </c>
      <c r="B13" s="424">
        <v>-2301359067</v>
      </c>
      <c r="C13" s="424">
        <v>-660245930</v>
      </c>
      <c r="D13" s="78"/>
      <c r="F13" s="3"/>
      <c r="H13" s="54" t="s">
        <v>418</v>
      </c>
      <c r="I13" s="14"/>
      <c r="J13" s="23"/>
      <c r="K13" s="55"/>
      <c r="L13" s="18"/>
      <c r="M13" s="19"/>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row>
    <row r="14" spans="1:39" ht="26.25">
      <c r="A14" s="237" t="s">
        <v>325</v>
      </c>
      <c r="B14" s="425">
        <f>+B10+B11+B12+B13</f>
        <v>1406422299</v>
      </c>
      <c r="C14" s="425">
        <f>+C10+C11+C12+C13</f>
        <v>1792361985</v>
      </c>
      <c r="D14" s="78"/>
      <c r="H14" s="54"/>
      <c r="I14" s="14"/>
      <c r="J14" s="23"/>
      <c r="K14" s="56"/>
      <c r="L14" s="18"/>
      <c r="M14" s="19"/>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row>
    <row r="15" spans="1:39" ht="14.25">
      <c r="A15" s="238" t="s">
        <v>326</v>
      </c>
      <c r="B15" s="426">
        <f>+B16</f>
        <v>0</v>
      </c>
      <c r="C15" s="426">
        <f>+C16</f>
        <v>0</v>
      </c>
      <c r="D15" s="78"/>
      <c r="H15" s="51"/>
      <c r="I15" s="18"/>
      <c r="J15" s="23"/>
      <c r="K15" s="56"/>
      <c r="L15" s="18"/>
      <c r="M15" s="19"/>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row>
    <row r="16" spans="1:39" ht="14.25">
      <c r="A16" s="227" t="s">
        <v>327</v>
      </c>
      <c r="B16" s="420">
        <v>0</v>
      </c>
      <c r="C16" s="420">
        <v>0</v>
      </c>
      <c r="D16" s="78"/>
      <c r="H16" s="51"/>
      <c r="I16" s="18"/>
      <c r="J16" s="23"/>
      <c r="K16" s="56"/>
      <c r="L16" s="18"/>
      <c r="M16" s="19"/>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row>
    <row r="17" spans="1:39" ht="14.25">
      <c r="A17" s="238" t="s">
        <v>328</v>
      </c>
      <c r="B17" s="425">
        <f>+B18</f>
        <v>-37528624</v>
      </c>
      <c r="C17" s="425">
        <f>+C18</f>
        <v>-31600596</v>
      </c>
      <c r="D17" s="78"/>
      <c r="H17" s="51"/>
      <c r="I17" s="18"/>
      <c r="J17" s="56"/>
      <c r="K17" s="56"/>
      <c r="L17" s="18"/>
      <c r="M17" s="19"/>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row>
    <row r="18" spans="1:39" ht="14.25">
      <c r="A18" s="227" t="s">
        <v>329</v>
      </c>
      <c r="B18" s="424">
        <v>-37528624</v>
      </c>
      <c r="C18" s="424">
        <v>-31600596</v>
      </c>
      <c r="D18" s="78"/>
      <c r="H18" s="51"/>
      <c r="I18" s="18"/>
      <c r="J18" s="56"/>
      <c r="K18" s="56"/>
      <c r="L18" s="18"/>
      <c r="M18" s="19"/>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row>
    <row r="19" spans="1:39" ht="14.25">
      <c r="A19" s="238" t="s">
        <v>330</v>
      </c>
      <c r="B19" s="425">
        <f>+B14+B15+B17</f>
        <v>1368893675</v>
      </c>
      <c r="C19" s="425">
        <f>+C14+C15+C17</f>
        <v>1760761389</v>
      </c>
      <c r="D19" s="78"/>
      <c r="H19" s="51"/>
      <c r="I19" s="18"/>
      <c r="J19" s="23"/>
      <c r="K19" s="23"/>
      <c r="L19" s="18"/>
      <c r="M19" s="19"/>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row>
    <row r="20" spans="1:39" ht="14.25">
      <c r="A20" s="227" t="s">
        <v>27</v>
      </c>
      <c r="B20" s="424">
        <v>-468415302</v>
      </c>
      <c r="C20" s="424">
        <v>-359542228</v>
      </c>
      <c r="D20" s="78"/>
      <c r="H20" s="51"/>
      <c r="I20" s="18"/>
      <c r="J20" s="23"/>
      <c r="K20" s="56"/>
      <c r="L20" s="18"/>
      <c r="M20" s="19"/>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row>
    <row r="21" spans="1:39" ht="15">
      <c r="A21" s="238" t="s">
        <v>331</v>
      </c>
      <c r="B21" s="425">
        <f>+B19+B20</f>
        <v>900478373</v>
      </c>
      <c r="C21" s="425">
        <f>+C19+C20</f>
        <v>1401219161</v>
      </c>
      <c r="D21" s="78"/>
      <c r="E21" s="3"/>
      <c r="H21" s="54" t="s">
        <v>419</v>
      </c>
      <c r="I21" s="14"/>
      <c r="J21" s="23"/>
      <c r="K21" s="56"/>
      <c r="L21" s="18"/>
      <c r="M21" s="19"/>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39" ht="14.25">
      <c r="A22" s="238" t="s">
        <v>332</v>
      </c>
      <c r="B22" s="420"/>
      <c r="C22" s="420"/>
      <c r="D22" s="78"/>
      <c r="H22" s="51"/>
      <c r="I22" s="18"/>
      <c r="J22" s="23"/>
      <c r="K22" s="56"/>
      <c r="L22" s="18"/>
      <c r="M22" s="19"/>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row>
    <row r="23" spans="1:39" ht="14.25">
      <c r="A23" s="227" t="s">
        <v>333</v>
      </c>
      <c r="B23" s="420"/>
      <c r="C23" s="420"/>
      <c r="D23" s="78"/>
      <c r="H23" s="51"/>
      <c r="I23" s="18"/>
      <c r="J23" s="23"/>
      <c r="K23" s="56"/>
      <c r="L23" s="18"/>
      <c r="M23" s="19"/>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row>
    <row r="24" spans="1:39" ht="15">
      <c r="A24" s="227" t="s">
        <v>334</v>
      </c>
      <c r="B24" s="424">
        <v>-498468789</v>
      </c>
      <c r="C24" s="424">
        <v>-1470814015</v>
      </c>
      <c r="D24" s="78"/>
      <c r="H24" s="54" t="s">
        <v>420</v>
      </c>
      <c r="I24" s="14"/>
      <c r="J24" s="23"/>
      <c r="K24" s="56"/>
      <c r="L24" s="18"/>
      <c r="M24" s="19"/>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ht="15">
      <c r="A25" s="227" t="s">
        <v>335</v>
      </c>
      <c r="B25" s="420"/>
      <c r="C25" s="420"/>
      <c r="D25" s="78"/>
      <c r="H25" s="54"/>
      <c r="I25" s="14"/>
      <c r="J25" s="23"/>
      <c r="K25" s="56"/>
      <c r="L25" s="18"/>
      <c r="M25" s="19"/>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39" ht="14.25">
      <c r="A26" s="227" t="s">
        <v>437</v>
      </c>
      <c r="B26" s="424">
        <v>-153747491</v>
      </c>
      <c r="C26" s="424">
        <v>-23225227</v>
      </c>
      <c r="D26" s="78"/>
      <c r="H26" s="51"/>
      <c r="I26" s="18"/>
      <c r="J26" s="56"/>
      <c r="K26" s="56"/>
      <c r="L26" s="18"/>
      <c r="M26" s="19"/>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ht="14.25">
      <c r="A27" s="227" t="s">
        <v>336</v>
      </c>
      <c r="B27" s="420">
        <v>565994113</v>
      </c>
      <c r="C27" s="420">
        <v>285812049</v>
      </c>
      <c r="D27" s="78"/>
      <c r="H27" s="51"/>
      <c r="I27" s="18"/>
      <c r="J27" s="56"/>
      <c r="K27" s="56"/>
      <c r="L27" s="18"/>
      <c r="M27" s="19"/>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row>
    <row r="28" spans="1:39" s="1" customFormat="1" ht="14.25">
      <c r="A28" s="238" t="s">
        <v>337</v>
      </c>
      <c r="B28" s="425">
        <f>+B23+B24+B25+B26+B27</f>
        <v>-86222167</v>
      </c>
      <c r="C28" s="425">
        <f>+C23+C24+C25+C26+C27</f>
        <v>-1208227193</v>
      </c>
      <c r="D28" s="78"/>
      <c r="H28" s="51"/>
      <c r="I28" s="18"/>
      <c r="J28" s="23"/>
      <c r="K28" s="56"/>
      <c r="L28" s="18"/>
      <c r="M28" s="35"/>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row>
    <row r="29" spans="1:39" s="1" customFormat="1" ht="14.25">
      <c r="A29" s="238" t="s">
        <v>338</v>
      </c>
      <c r="B29" s="420"/>
      <c r="C29" s="420"/>
      <c r="D29" s="78"/>
      <c r="H29" s="51"/>
      <c r="I29" s="18"/>
      <c r="J29" s="23"/>
      <c r="K29" s="23"/>
      <c r="L29" s="18"/>
      <c r="M29" s="35"/>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row>
    <row r="30" spans="1:39" ht="14.25">
      <c r="A30" s="227" t="s">
        <v>339</v>
      </c>
      <c r="B30" s="424">
        <v>3261817146</v>
      </c>
      <c r="C30" s="424">
        <v>0</v>
      </c>
      <c r="D30" s="78"/>
      <c r="H30" s="51"/>
      <c r="I30" s="18"/>
      <c r="J30" s="23"/>
      <c r="K30" s="56"/>
      <c r="L30" s="18"/>
      <c r="M30" s="19"/>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row>
    <row r="31" spans="1:39" ht="14.25">
      <c r="A31" s="227" t="s">
        <v>346</v>
      </c>
      <c r="B31" s="420"/>
      <c r="C31" s="420"/>
      <c r="D31" s="78"/>
      <c r="H31" s="51"/>
      <c r="I31" s="18"/>
      <c r="J31" s="23"/>
      <c r="K31" s="56"/>
      <c r="L31" s="18"/>
      <c r="M31" s="19"/>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row>
    <row r="32" spans="1:39" ht="14.25">
      <c r="A32" s="227" t="s">
        <v>340</v>
      </c>
      <c r="B32" s="420">
        <v>-3325108655</v>
      </c>
      <c r="C32" s="420"/>
      <c r="D32" s="78"/>
      <c r="H32" s="51"/>
      <c r="I32" s="14"/>
      <c r="J32" s="63"/>
      <c r="K32" s="56"/>
      <c r="L32" s="18"/>
      <c r="M32" s="19"/>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row>
    <row r="33" spans="1:39" ht="14.25">
      <c r="A33" s="227" t="s">
        <v>341</v>
      </c>
      <c r="B33" s="420">
        <v>0</v>
      </c>
      <c r="C33" s="420">
        <v>0</v>
      </c>
      <c r="D33" s="78"/>
      <c r="H33" s="57"/>
      <c r="I33" s="18"/>
      <c r="J33" s="64"/>
      <c r="K33" s="65"/>
      <c r="L33" s="18"/>
      <c r="M33" s="19"/>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row>
    <row r="34" spans="1:39" s="40" customFormat="1" ht="14.25">
      <c r="A34" s="238" t="s">
        <v>342</v>
      </c>
      <c r="B34" s="427">
        <f>+B30+B31+B32+B33</f>
        <v>-63291509</v>
      </c>
      <c r="C34" s="427">
        <f>+C30+C31+C32+C33</f>
        <v>0</v>
      </c>
      <c r="D34" s="236"/>
      <c r="H34" s="58"/>
      <c r="I34" s="66"/>
      <c r="J34" s="59"/>
      <c r="K34" s="59"/>
      <c r="L34" s="60"/>
      <c r="M34" s="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row>
    <row r="35" spans="1:39" s="40" customFormat="1" ht="12.75">
      <c r="A35" s="238" t="s">
        <v>343</v>
      </c>
      <c r="B35" s="428">
        <f>+B21+B28+B34</f>
        <v>750964697</v>
      </c>
      <c r="C35" s="428">
        <v>192991968</v>
      </c>
      <c r="D35" s="236"/>
      <c r="H35" s="37"/>
      <c r="I35" s="4"/>
      <c r="J35" s="4"/>
      <c r="K35" s="4"/>
      <c r="L35" s="4"/>
      <c r="M35" s="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row>
    <row r="36" spans="1:39" s="40" customFormat="1" ht="12.75">
      <c r="A36" s="238" t="s">
        <v>344</v>
      </c>
      <c r="B36" s="425">
        <f>+2!D15</f>
        <v>350329325</v>
      </c>
      <c r="C36" s="425">
        <v>157337357</v>
      </c>
      <c r="D36" s="236"/>
      <c r="H36" s="37"/>
      <c r="I36" s="4"/>
      <c r="J36" s="4"/>
      <c r="K36" s="4"/>
      <c r="L36" s="4"/>
      <c r="M36" s="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row>
    <row r="37" spans="1:39" ht="13.5" thickBot="1">
      <c r="A37" s="238" t="s">
        <v>345</v>
      </c>
      <c r="B37" s="429">
        <f>+B35+B36</f>
        <v>1101294022</v>
      </c>
      <c r="C37" s="429">
        <f>+C35+C36</f>
        <v>350329325</v>
      </c>
      <c r="D37" s="78"/>
      <c r="I37" s="19"/>
      <c r="J37" s="19"/>
      <c r="K37" s="19"/>
      <c r="L37" s="19"/>
      <c r="M37" s="19"/>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row>
    <row r="38" spans="1:39" ht="13.5" thickTop="1">
      <c r="A38" s="78"/>
      <c r="B38" s="182"/>
      <c r="C38" s="182"/>
      <c r="D38" s="78"/>
      <c r="I38" s="19"/>
      <c r="J38" s="19"/>
      <c r="K38" s="19"/>
      <c r="L38" s="19"/>
      <c r="M38" s="19"/>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row>
    <row r="39" spans="1:39" ht="12.75">
      <c r="A39" s="200" t="s">
        <v>424</v>
      </c>
      <c r="B39" s="182"/>
      <c r="C39" s="182"/>
      <c r="D39" s="78"/>
      <c r="I39" s="19"/>
      <c r="J39" s="19"/>
      <c r="K39" s="19"/>
      <c r="L39" s="19"/>
      <c r="M39" s="19"/>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row>
    <row r="40" spans="1:39" ht="12.75">
      <c r="A40" s="78"/>
      <c r="B40" s="182"/>
      <c r="C40" s="182"/>
      <c r="D40" s="78"/>
      <c r="I40" s="19"/>
      <c r="J40" s="19"/>
      <c r="K40" s="19"/>
      <c r="L40" s="19"/>
      <c r="M40" s="19"/>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row>
    <row r="41" spans="2:39" ht="12.75">
      <c r="B41" s="3"/>
      <c r="I41" s="19"/>
      <c r="J41" s="19"/>
      <c r="K41" s="19"/>
      <c r="L41" s="19"/>
      <c r="M41" s="19"/>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row>
    <row r="42" spans="2:39" ht="12.75">
      <c r="B42" s="3"/>
      <c r="I42" s="19"/>
      <c r="J42" s="19"/>
      <c r="K42" s="19"/>
      <c r="L42" s="19"/>
      <c r="M42" s="19"/>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row>
    <row r="43" spans="2:39" ht="12.75">
      <c r="B43" s="3"/>
      <c r="I43" s="19"/>
      <c r="J43" s="19"/>
      <c r="K43" s="19"/>
      <c r="L43" s="19"/>
      <c r="M43" s="19"/>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row>
    <row r="44" spans="2:39" ht="12.75">
      <c r="B44" s="3"/>
      <c r="I44" s="19"/>
      <c r="J44" s="19"/>
      <c r="K44" s="19"/>
      <c r="L44" s="19"/>
      <c r="M44" s="19"/>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row>
    <row r="45" spans="2:39" ht="12.75">
      <c r="B45" s="3"/>
      <c r="I45" s="19"/>
      <c r="J45" s="19"/>
      <c r="K45" s="19"/>
      <c r="L45" s="19"/>
      <c r="M45" s="19"/>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row>
    <row r="46" spans="2:39" ht="12.75">
      <c r="B46" s="3"/>
      <c r="I46" s="19"/>
      <c r="J46" s="19"/>
      <c r="K46" s="19"/>
      <c r="L46" s="19"/>
      <c r="M46" s="19"/>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row>
    <row r="47" spans="2:39" ht="12.75">
      <c r="B47" s="3"/>
      <c r="H47" s="5"/>
      <c r="I47" s="19"/>
      <c r="J47" s="19"/>
      <c r="K47" s="19"/>
      <c r="L47" s="19"/>
      <c r="M47" s="19"/>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row>
    <row r="48" spans="2:39" ht="12.75">
      <c r="B48" s="3"/>
      <c r="H48" s="5"/>
      <c r="I48" s="19"/>
      <c r="J48" s="19"/>
      <c r="K48" s="19"/>
      <c r="L48" s="19"/>
      <c r="M48" s="19"/>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row>
    <row r="49" spans="2:39" ht="12.75">
      <c r="B49" s="3"/>
      <c r="H49" s="5"/>
      <c r="I49" s="19"/>
      <c r="J49" s="19"/>
      <c r="K49" s="19"/>
      <c r="L49" s="19"/>
      <c r="M49" s="19"/>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row>
    <row r="50" spans="2:39" ht="12.75">
      <c r="B50" s="3"/>
      <c r="I50" s="19"/>
      <c r="J50" s="19"/>
      <c r="K50" s="19"/>
      <c r="L50" s="19"/>
      <c r="M50" s="19"/>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row>
    <row r="51" spans="2:39" ht="12.75">
      <c r="B51" s="3"/>
      <c r="I51" s="19"/>
      <c r="J51" s="19"/>
      <c r="K51" s="19"/>
      <c r="L51" s="19"/>
      <c r="M51" s="19"/>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2:39" ht="12.75">
      <c r="B52" s="3"/>
      <c r="I52" s="19"/>
      <c r="J52" s="19"/>
      <c r="K52" s="19"/>
      <c r="L52" s="19"/>
      <c r="M52" s="19"/>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row>
    <row r="53" spans="2:39" ht="12.75">
      <c r="B53" s="3"/>
      <c r="H53" s="8"/>
      <c r="I53" s="19"/>
      <c r="J53" s="19"/>
      <c r="K53" s="19"/>
      <c r="L53" s="19"/>
      <c r="M53" s="19"/>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row>
    <row r="54" spans="2:39" ht="12.75">
      <c r="B54" s="3"/>
      <c r="I54" s="19"/>
      <c r="J54" s="19"/>
      <c r="K54" s="19"/>
      <c r="L54" s="19"/>
      <c r="M54" s="19"/>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row>
    <row r="55" spans="2:39" ht="12.75">
      <c r="B55" s="3"/>
      <c r="I55" s="19"/>
      <c r="J55" s="19"/>
      <c r="K55" s="19"/>
      <c r="L55" s="19"/>
      <c r="M55" s="19"/>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2:39" ht="12.75">
      <c r="B56" s="3"/>
      <c r="I56" s="19"/>
      <c r="J56" s="19"/>
      <c r="K56" s="19"/>
      <c r="L56" s="19"/>
      <c r="M56" s="19"/>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row>
    <row r="57" spans="2:39" ht="12.75">
      <c r="B57" s="3"/>
      <c r="I57" s="19"/>
      <c r="J57" s="19"/>
      <c r="K57" s="19"/>
      <c r="L57" s="19"/>
      <c r="M57" s="19"/>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row>
    <row r="58" spans="2:39" ht="12.75">
      <c r="B58" s="3"/>
      <c r="I58" s="19"/>
      <c r="J58" s="19"/>
      <c r="K58" s="19"/>
      <c r="L58" s="19"/>
      <c r="M58" s="19"/>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row>
    <row r="59" spans="2:39" ht="12.75">
      <c r="B59" s="3"/>
      <c r="I59" s="19"/>
      <c r="J59" s="19"/>
      <c r="K59" s="19"/>
      <c r="L59" s="19"/>
      <c r="M59" s="19"/>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row>
    <row r="60" spans="2:39" ht="12.75">
      <c r="B60" s="3"/>
      <c r="H60" s="8"/>
      <c r="I60" s="19"/>
      <c r="J60" s="19"/>
      <c r="K60" s="19"/>
      <c r="L60" s="19"/>
      <c r="M60" s="19"/>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row>
    <row r="61" ht="12.75">
      <c r="B61" s="3"/>
    </row>
    <row r="62" ht="12.75">
      <c r="B62" s="3"/>
    </row>
    <row r="63" ht="12.75">
      <c r="B63" s="3"/>
    </row>
    <row r="64" spans="2:12" ht="12.75">
      <c r="B64" s="3"/>
      <c r="L64"/>
    </row>
    <row r="65" ht="12.75">
      <c r="B65" s="3"/>
    </row>
    <row r="66" ht="12.75">
      <c r="B66" s="3"/>
    </row>
    <row r="67" spans="2:8" ht="12.75">
      <c r="B67" s="3"/>
      <c r="H67" s="8"/>
    </row>
    <row r="68" ht="12.75">
      <c r="B68" s="3"/>
    </row>
    <row r="69" ht="12.75">
      <c r="B69" s="3"/>
    </row>
    <row r="70" ht="12.75">
      <c r="B70" s="3"/>
    </row>
    <row r="71" ht="12.75">
      <c r="B71" s="3"/>
    </row>
    <row r="72" ht="12.75">
      <c r="B72" s="3"/>
    </row>
    <row r="73" ht="12.75">
      <c r="B73" s="3"/>
    </row>
    <row r="74" ht="12.75">
      <c r="B74" s="3"/>
    </row>
    <row r="75" ht="12.75">
      <c r="B75" s="3"/>
    </row>
    <row r="76" ht="12.75">
      <c r="B76" s="3"/>
    </row>
    <row r="77" spans="2:8" ht="12.75">
      <c r="B77" s="3"/>
      <c r="H77" s="5"/>
    </row>
    <row r="78" spans="2:8" ht="12.75">
      <c r="B78" s="3"/>
      <c r="H78" s="5"/>
    </row>
    <row r="79" spans="2:8" ht="12.75">
      <c r="B79" s="3"/>
      <c r="H79" s="5"/>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row r="94" ht="12.75">
      <c r="B94" s="3"/>
    </row>
    <row r="95" ht="12.75">
      <c r="B95" s="3"/>
    </row>
    <row r="96" ht="12.75">
      <c r="B96" s="3"/>
    </row>
    <row r="97" ht="12.75">
      <c r="B97" s="3"/>
    </row>
    <row r="98" ht="12.75">
      <c r="B98" s="3"/>
    </row>
    <row r="99" ht="12.75">
      <c r="B99" s="3"/>
    </row>
    <row r="100" ht="12.75">
      <c r="B100" s="3"/>
    </row>
    <row r="101" ht="12.75">
      <c r="B101" s="3"/>
    </row>
    <row r="102" ht="12.75">
      <c r="B102" s="3"/>
    </row>
    <row r="103" ht="12.75">
      <c r="B103" s="3"/>
    </row>
    <row r="104" ht="12.75">
      <c r="B104" s="3"/>
    </row>
    <row r="105" ht="12.75">
      <c r="B105" s="3"/>
    </row>
    <row r="106" ht="12.75">
      <c r="B106" s="3"/>
    </row>
    <row r="107" ht="12.75">
      <c r="B107" s="3"/>
    </row>
    <row r="108" ht="12.75">
      <c r="B108" s="3"/>
    </row>
    <row r="109" ht="12.75">
      <c r="B109" s="3"/>
    </row>
    <row r="110" ht="12.75">
      <c r="B110" s="3"/>
    </row>
    <row r="111" ht="12.75">
      <c r="B111" s="3"/>
    </row>
    <row r="112" ht="12.75">
      <c r="B112" s="3"/>
    </row>
    <row r="113" ht="12.75">
      <c r="B113" s="3"/>
    </row>
    <row r="114" ht="12.75">
      <c r="B114" s="3"/>
    </row>
    <row r="115" ht="12.75">
      <c r="B115" s="3"/>
    </row>
    <row r="116" ht="12.75">
      <c r="B116" s="3"/>
    </row>
    <row r="117" ht="12.75">
      <c r="B117" s="3"/>
    </row>
    <row r="118" ht="12.75">
      <c r="B118" s="3"/>
    </row>
    <row r="119" ht="12.75">
      <c r="B119" s="3"/>
    </row>
    <row r="120" ht="12.75">
      <c r="B120" s="3"/>
    </row>
    <row r="121" ht="12.75">
      <c r="B121" s="3"/>
    </row>
    <row r="122" ht="12.75">
      <c r="B122" s="3"/>
    </row>
    <row r="123" ht="12.75">
      <c r="B123" s="3"/>
    </row>
    <row r="124" ht="12.75">
      <c r="B124" s="3"/>
    </row>
    <row r="125" ht="12.75">
      <c r="B125" s="3"/>
    </row>
    <row r="126" ht="12.75">
      <c r="B126" s="3"/>
    </row>
    <row r="127" ht="12.75">
      <c r="B127" s="3"/>
    </row>
    <row r="128" ht="12.75">
      <c r="B128" s="3"/>
    </row>
    <row r="129" ht="12.75">
      <c r="B129" s="3"/>
    </row>
    <row r="130" ht="12.75">
      <c r="B130" s="3"/>
    </row>
    <row r="131" ht="12.75">
      <c r="B131" s="3"/>
    </row>
    <row r="132" ht="12.75">
      <c r="B132" s="3"/>
    </row>
    <row r="133" ht="12.75">
      <c r="B133" s="3"/>
    </row>
    <row r="134" ht="12.75">
      <c r="B134" s="3"/>
    </row>
    <row r="135" ht="12.75">
      <c r="B135" s="3"/>
    </row>
    <row r="136" ht="12.75">
      <c r="B136" s="3"/>
    </row>
    <row r="137" ht="12.75">
      <c r="B137" s="3"/>
    </row>
    <row r="138" ht="12.75">
      <c r="B138" s="3"/>
    </row>
    <row r="139" ht="12.75">
      <c r="B139" s="3"/>
    </row>
    <row r="140" ht="12.75">
      <c r="B140" s="3"/>
    </row>
    <row r="141" ht="12.75">
      <c r="B141" s="3"/>
    </row>
    <row r="142" ht="12.75">
      <c r="B142" s="3"/>
    </row>
    <row r="143" ht="12.75">
      <c r="B143" s="3"/>
    </row>
    <row r="144" ht="12.75">
      <c r="B144" s="3"/>
    </row>
    <row r="145" ht="12.75">
      <c r="B145" s="3"/>
    </row>
    <row r="146" ht="12.75">
      <c r="B146" s="3"/>
    </row>
    <row r="147" ht="12.75">
      <c r="B147" s="3"/>
    </row>
    <row r="148" ht="12.75">
      <c r="B148" s="3"/>
    </row>
    <row r="149" ht="12.75">
      <c r="B149" s="3"/>
    </row>
    <row r="150" ht="12.75">
      <c r="B150" s="3"/>
    </row>
    <row r="151" ht="12.75">
      <c r="B151" s="3"/>
    </row>
    <row r="152" ht="12.75">
      <c r="B152" s="3"/>
    </row>
    <row r="153" ht="12.75">
      <c r="B153" s="3"/>
    </row>
    <row r="154" ht="12.75">
      <c r="B154" s="3"/>
    </row>
    <row r="155" ht="12.75">
      <c r="B155" s="3"/>
    </row>
    <row r="156" ht="12.75">
      <c r="B156" s="3"/>
    </row>
    <row r="157" ht="12.75">
      <c r="B157" s="3"/>
    </row>
    <row r="158" ht="12.75">
      <c r="B158" s="3"/>
    </row>
    <row r="159" ht="12.75">
      <c r="B159" s="3"/>
    </row>
    <row r="160" ht="12.75">
      <c r="B160" s="3"/>
    </row>
    <row r="161" ht="12.75">
      <c r="B161" s="3"/>
    </row>
    <row r="162" ht="12.75">
      <c r="B162" s="3"/>
    </row>
    <row r="163" ht="12.75">
      <c r="B163" s="3"/>
    </row>
    <row r="164" ht="12.75">
      <c r="B164" s="3"/>
    </row>
    <row r="165" ht="12.75">
      <c r="B165" s="3"/>
    </row>
    <row r="166" ht="12.75">
      <c r="B166" s="3"/>
    </row>
    <row r="167" ht="12.75">
      <c r="B167" s="3"/>
    </row>
    <row r="168" ht="12.75">
      <c r="B168" s="3"/>
    </row>
    <row r="169" ht="12.75">
      <c r="B169" s="3"/>
    </row>
    <row r="170" ht="12.75">
      <c r="B170" s="3"/>
    </row>
    <row r="171" ht="12.75">
      <c r="B171" s="3"/>
    </row>
    <row r="172" ht="12.75">
      <c r="B172" s="3"/>
    </row>
    <row r="173" ht="12.75">
      <c r="B173" s="3"/>
    </row>
    <row r="174" ht="12.75">
      <c r="B174" s="3"/>
    </row>
    <row r="175" ht="12.75">
      <c r="B175" s="3"/>
    </row>
    <row r="176" ht="12.75">
      <c r="B176" s="3"/>
    </row>
    <row r="177" ht="12.75">
      <c r="B177" s="3"/>
    </row>
    <row r="178" ht="12.75">
      <c r="B178" s="3"/>
    </row>
    <row r="179" ht="12.75">
      <c r="B179" s="3"/>
    </row>
    <row r="180" ht="12.75">
      <c r="B180" s="3"/>
    </row>
    <row r="181" ht="12.75">
      <c r="B181" s="3"/>
    </row>
    <row r="182" ht="12.75">
      <c r="B182" s="3"/>
    </row>
    <row r="183" ht="12.75">
      <c r="B183" s="3"/>
    </row>
    <row r="184" ht="12.75">
      <c r="B184" s="3"/>
    </row>
    <row r="185" ht="12.75">
      <c r="B185" s="3"/>
    </row>
    <row r="186" ht="12.75">
      <c r="B186" s="3"/>
    </row>
    <row r="187" ht="12.75">
      <c r="B187" s="3"/>
    </row>
    <row r="188" ht="12.75">
      <c r="B188" s="3"/>
    </row>
    <row r="189" ht="12.75">
      <c r="B189" s="3"/>
    </row>
    <row r="190" ht="12.75">
      <c r="B190" s="3"/>
    </row>
    <row r="191" ht="12.75">
      <c r="B191" s="3"/>
    </row>
    <row r="192" ht="12.75">
      <c r="B192" s="3"/>
    </row>
    <row r="193" ht="12.75">
      <c r="B193" s="3"/>
    </row>
    <row r="194" ht="12.75">
      <c r="B194" s="3"/>
    </row>
    <row r="195" ht="12.75">
      <c r="B195" s="3"/>
    </row>
    <row r="196" ht="12.75">
      <c r="B196" s="3"/>
    </row>
    <row r="197" ht="12.75">
      <c r="B197" s="3"/>
    </row>
    <row r="198" ht="12.75">
      <c r="B198" s="3"/>
    </row>
    <row r="199" ht="12.75">
      <c r="B199" s="3"/>
    </row>
    <row r="200" ht="12.75">
      <c r="B200" s="3"/>
    </row>
    <row r="201" ht="12.75">
      <c r="B201" s="3"/>
    </row>
    <row r="202" ht="12.75">
      <c r="B202" s="3"/>
    </row>
    <row r="203" ht="12.75">
      <c r="B203" s="3"/>
    </row>
    <row r="204" ht="12.75">
      <c r="B204" s="3"/>
    </row>
    <row r="205" ht="12.75">
      <c r="B205" s="3"/>
    </row>
    <row r="206" ht="12.75">
      <c r="B206" s="3"/>
    </row>
    <row r="207" ht="12.75">
      <c r="B207" s="3"/>
    </row>
    <row r="208" ht="12.75">
      <c r="B208" s="3"/>
    </row>
    <row r="209" ht="12.75">
      <c r="B209" s="3"/>
    </row>
    <row r="210" ht="12.75">
      <c r="B210" s="3"/>
    </row>
    <row r="211" ht="12.75">
      <c r="B211" s="3"/>
    </row>
    <row r="212" ht="12.75">
      <c r="B212" s="3"/>
    </row>
    <row r="213" ht="12.75">
      <c r="B213" s="3"/>
    </row>
    <row r="214" ht="12.75">
      <c r="B214" s="3"/>
    </row>
    <row r="215" ht="12.75">
      <c r="B215" s="3"/>
    </row>
    <row r="216" ht="12.75">
      <c r="B216" s="3"/>
    </row>
    <row r="217" ht="12.75">
      <c r="B217" s="3"/>
    </row>
    <row r="218" ht="12.75">
      <c r="B218" s="3"/>
    </row>
    <row r="219" ht="12.75">
      <c r="B219" s="3"/>
    </row>
    <row r="220" ht="12.75">
      <c r="B220" s="3"/>
    </row>
    <row r="221" ht="12.75">
      <c r="B221" s="3"/>
    </row>
  </sheetData>
  <sheetProtection/>
  <mergeCells count="5">
    <mergeCell ref="A1:D1"/>
    <mergeCell ref="A3:D3"/>
    <mergeCell ref="A5:D5"/>
    <mergeCell ref="A7:C7"/>
    <mergeCell ref="A6:D6"/>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28"/>
  <sheetViews>
    <sheetView showGridLines="0" zoomScale="85" zoomScaleNormal="85" zoomScaleSheetLayoutView="75" zoomScalePageLayoutView="0" workbookViewId="0" topLeftCell="A1">
      <selection activeCell="A14" sqref="A14"/>
    </sheetView>
  </sheetViews>
  <sheetFormatPr defaultColWidth="9.140625" defaultRowHeight="12.75"/>
  <cols>
    <col min="1" max="1" width="62.8515625" style="0" customWidth="1"/>
    <col min="2" max="2" width="18.421875" style="0" customWidth="1"/>
    <col min="3" max="3" width="12.140625" style="0" customWidth="1"/>
    <col min="4" max="4" width="12.7109375" style="0" customWidth="1"/>
    <col min="5" max="6" width="12.8515625" style="0" customWidth="1"/>
    <col min="7" max="7" width="12.28125" style="0" bestFit="1" customWidth="1"/>
  </cols>
  <sheetData>
    <row r="1" spans="1:5" ht="12.75">
      <c r="A1" s="85"/>
      <c r="B1" s="85"/>
      <c r="C1" s="85"/>
      <c r="D1" s="85"/>
      <c r="E1" s="78"/>
    </row>
    <row r="2" spans="1:6" ht="14.25">
      <c r="A2" s="521" t="s">
        <v>61</v>
      </c>
      <c r="B2" s="522"/>
      <c r="C2" s="519" t="s">
        <v>66</v>
      </c>
      <c r="D2" s="520"/>
      <c r="E2" s="239"/>
      <c r="F2" s="9"/>
    </row>
    <row r="3" spans="1:5" ht="12.75">
      <c r="A3" s="240" t="s">
        <v>62</v>
      </c>
      <c r="B3" s="240" t="s">
        <v>63</v>
      </c>
      <c r="C3" s="240" t="s">
        <v>56</v>
      </c>
      <c r="D3" s="240" t="s">
        <v>57</v>
      </c>
      <c r="E3" s="78"/>
    </row>
    <row r="4" spans="1:5" ht="12.75">
      <c r="A4" s="241" t="s">
        <v>83</v>
      </c>
      <c r="B4" s="241" t="s">
        <v>84</v>
      </c>
      <c r="C4" s="242">
        <v>44562</v>
      </c>
      <c r="D4" s="243">
        <v>44742</v>
      </c>
      <c r="E4" s="78"/>
    </row>
    <row r="5" spans="1:6" ht="12.75">
      <c r="A5" s="244"/>
      <c r="B5" s="245"/>
      <c r="C5" s="246"/>
      <c r="D5" s="247"/>
      <c r="E5" s="78"/>
      <c r="F5" s="1"/>
    </row>
    <row r="6" spans="1:6" ht="12.75">
      <c r="A6" s="240" t="s">
        <v>67</v>
      </c>
      <c r="B6" s="248"/>
      <c r="C6" s="245"/>
      <c r="D6" s="247"/>
      <c r="E6" s="78"/>
      <c r="F6" s="1"/>
    </row>
    <row r="7" spans="1:6" ht="12.75">
      <c r="A7" s="240" t="s">
        <v>62</v>
      </c>
      <c r="B7" s="249" t="s">
        <v>63</v>
      </c>
      <c r="C7" s="245"/>
      <c r="D7" s="247"/>
      <c r="E7" s="78"/>
      <c r="F7" s="1"/>
    </row>
    <row r="8" spans="1:6" ht="19.5" customHeight="1">
      <c r="A8" s="241" t="s">
        <v>76</v>
      </c>
      <c r="B8" s="250" t="s">
        <v>77</v>
      </c>
      <c r="C8" s="251"/>
      <c r="D8" s="252"/>
      <c r="E8" s="253"/>
      <c r="F8" s="10"/>
    </row>
    <row r="9" spans="1:6" ht="19.5" customHeight="1">
      <c r="A9" s="254"/>
      <c r="B9" s="251"/>
      <c r="C9" s="251"/>
      <c r="D9" s="252"/>
      <c r="E9" s="253"/>
      <c r="F9" s="10"/>
    </row>
    <row r="10" spans="1:5" ht="18">
      <c r="A10" s="513" t="s">
        <v>464</v>
      </c>
      <c r="B10" s="514"/>
      <c r="C10" s="514"/>
      <c r="D10" s="515"/>
      <c r="E10" s="78"/>
    </row>
    <row r="11" spans="1:5" ht="15.75">
      <c r="A11" s="523" t="s">
        <v>45</v>
      </c>
      <c r="B11" s="524"/>
      <c r="C11" s="524"/>
      <c r="D11" s="525"/>
      <c r="E11" s="78"/>
    </row>
    <row r="12" spans="1:5" ht="18.75" customHeight="1">
      <c r="A12" s="163"/>
      <c r="B12" s="518" t="s">
        <v>32</v>
      </c>
      <c r="C12" s="518"/>
      <c r="D12" s="121"/>
      <c r="E12" s="78"/>
    </row>
    <row r="13" spans="1:7" ht="18" customHeight="1">
      <c r="A13" s="255" t="s">
        <v>89</v>
      </c>
      <c r="B13" s="507">
        <f>+3!C46</f>
        <v>2384680635</v>
      </c>
      <c r="C13" s="508"/>
      <c r="D13" s="121"/>
      <c r="E13" s="78"/>
      <c r="G13" s="38"/>
    </row>
    <row r="14" spans="1:7" ht="18" customHeight="1">
      <c r="A14" s="255" t="s">
        <v>450</v>
      </c>
      <c r="B14" s="526">
        <v>-565994113</v>
      </c>
      <c r="C14" s="527"/>
      <c r="D14" s="121"/>
      <c r="E14" s="78"/>
      <c r="G14" s="38"/>
    </row>
    <row r="15" spans="1:5" ht="18" customHeight="1">
      <c r="A15" s="255" t="s">
        <v>49</v>
      </c>
      <c r="B15" s="507">
        <v>819819804</v>
      </c>
      <c r="C15" s="508"/>
      <c r="D15" s="121"/>
      <c r="E15" s="78"/>
    </row>
    <row r="16" spans="1:6" ht="18" customHeight="1">
      <c r="A16" s="255" t="s">
        <v>33</v>
      </c>
      <c r="B16" s="507">
        <f>SUM(B13:C15)</f>
        <v>2638506326</v>
      </c>
      <c r="C16" s="508"/>
      <c r="D16" s="212"/>
      <c r="E16" s="78"/>
      <c r="F16" s="22"/>
    </row>
    <row r="17" spans="1:5" ht="18" customHeight="1">
      <c r="A17" s="255" t="s">
        <v>53</v>
      </c>
      <c r="B17" s="511">
        <v>0</v>
      </c>
      <c r="C17" s="512"/>
      <c r="D17" s="121"/>
      <c r="E17" s="78"/>
    </row>
    <row r="18" spans="1:5" ht="18" customHeight="1">
      <c r="A18" s="255" t="s">
        <v>54</v>
      </c>
      <c r="B18" s="507">
        <f>+B16</f>
        <v>2638506326</v>
      </c>
      <c r="C18" s="508"/>
      <c r="D18" s="121"/>
      <c r="E18" s="78"/>
    </row>
    <row r="19" spans="1:6" ht="18" customHeight="1">
      <c r="A19" s="255" t="s">
        <v>55</v>
      </c>
      <c r="B19" s="516">
        <v>0.1</v>
      </c>
      <c r="C19" s="517"/>
      <c r="D19" s="121"/>
      <c r="E19" s="78"/>
      <c r="F19" s="38"/>
    </row>
    <row r="20" spans="1:6" ht="18" customHeight="1">
      <c r="A20" s="255" t="s">
        <v>30</v>
      </c>
      <c r="B20" s="507">
        <f>+B18*B19</f>
        <v>263850632.60000002</v>
      </c>
      <c r="C20" s="508"/>
      <c r="D20" s="121"/>
      <c r="E20" s="78"/>
      <c r="F20" s="38"/>
    </row>
    <row r="21" spans="1:6" ht="18" customHeight="1">
      <c r="A21" s="255" t="s">
        <v>90</v>
      </c>
      <c r="B21" s="505">
        <f>+B13-B20</f>
        <v>2120830002.4</v>
      </c>
      <c r="C21" s="506"/>
      <c r="D21" s="121"/>
      <c r="E21" s="78"/>
      <c r="F21" s="38"/>
    </row>
    <row r="22" spans="1:5" ht="18" customHeight="1">
      <c r="A22" s="255" t="s">
        <v>46</v>
      </c>
      <c r="B22" s="507">
        <f>+B21*5%</f>
        <v>106041500.12</v>
      </c>
      <c r="C22" s="508"/>
      <c r="D22" s="121"/>
      <c r="E22" s="78"/>
    </row>
    <row r="23" spans="1:5" ht="18" customHeight="1" thickBot="1">
      <c r="A23" s="256" t="s">
        <v>31</v>
      </c>
      <c r="B23" s="509">
        <f>+B21-B22</f>
        <v>2014788502.2800002</v>
      </c>
      <c r="C23" s="510"/>
      <c r="D23" s="121"/>
      <c r="E23" s="78"/>
    </row>
    <row r="24" spans="1:5" ht="13.5" thickTop="1">
      <c r="A24" s="206"/>
      <c r="B24" s="197"/>
      <c r="C24" s="257"/>
      <c r="D24" s="230"/>
      <c r="E24" s="78"/>
    </row>
    <row r="25" spans="1:5" ht="12.75">
      <c r="A25" s="258" t="s">
        <v>396</v>
      </c>
      <c r="B25" s="78"/>
      <c r="C25" s="182"/>
      <c r="D25" s="78"/>
      <c r="E25" s="78"/>
    </row>
    <row r="26" ht="12.75">
      <c r="C26" s="3"/>
    </row>
    <row r="27" ht="12.75">
      <c r="C27" s="3"/>
    </row>
    <row r="28" ht="12.75">
      <c r="C28" s="3"/>
    </row>
  </sheetData>
  <sheetProtection/>
  <mergeCells count="16">
    <mergeCell ref="B13:C13"/>
    <mergeCell ref="B18:C18"/>
    <mergeCell ref="A10:D10"/>
    <mergeCell ref="B19:C19"/>
    <mergeCell ref="B12:C12"/>
    <mergeCell ref="C2:D2"/>
    <mergeCell ref="A2:B2"/>
    <mergeCell ref="A11:D11"/>
    <mergeCell ref="B14:C14"/>
    <mergeCell ref="B21:C21"/>
    <mergeCell ref="B22:C22"/>
    <mergeCell ref="B23:C23"/>
    <mergeCell ref="B17:C17"/>
    <mergeCell ref="B16:C16"/>
    <mergeCell ref="B15:C15"/>
    <mergeCell ref="B20:C20"/>
  </mergeCells>
  <printOptions horizontalCentered="1" verticalCentered="1"/>
  <pageMargins left="0.9055118110236221" right="0.7086614173228347" top="0.5905511811023623" bottom="3.937007874015748" header="0.31496062992125984" footer="0.31496062992125984"/>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N36"/>
  <sheetViews>
    <sheetView showGridLines="0" zoomScalePageLayoutView="0" workbookViewId="0" topLeftCell="A1">
      <selection activeCell="B32" sqref="B32"/>
    </sheetView>
  </sheetViews>
  <sheetFormatPr defaultColWidth="9.140625" defaultRowHeight="12.75"/>
  <cols>
    <col min="1" max="1" width="9.140625" style="0" customWidth="1"/>
    <col min="2" max="2" width="47.28125" style="0" customWidth="1"/>
    <col min="3" max="3" width="11.140625" style="0" customWidth="1"/>
    <col min="4" max="4" width="11.8515625" style="0" customWidth="1"/>
    <col min="5" max="5" width="16.00390625" style="0" customWidth="1"/>
    <col min="6" max="6" width="12.8515625" style="0" customWidth="1"/>
    <col min="7" max="7" width="10.8515625" style="0" customWidth="1"/>
    <col min="8" max="8" width="10.57421875" style="0" bestFit="1" customWidth="1"/>
    <col min="9" max="10" width="14.421875" style="0" bestFit="1" customWidth="1"/>
    <col min="11" max="11" width="14.421875" style="0" customWidth="1"/>
    <col min="12" max="12" width="15.140625" style="0" customWidth="1"/>
    <col min="13" max="13" width="12.7109375" style="3" bestFit="1" customWidth="1"/>
    <col min="14" max="14" width="14.421875" style="0" bestFit="1" customWidth="1"/>
  </cols>
  <sheetData>
    <row r="1" spans="1:12" ht="12.75">
      <c r="A1" s="78"/>
      <c r="B1" s="259"/>
      <c r="C1" s="260"/>
      <c r="D1" s="261"/>
      <c r="E1" s="262"/>
      <c r="F1" s="262"/>
      <c r="G1" s="262"/>
      <c r="H1" s="262"/>
      <c r="I1" s="262"/>
      <c r="J1" s="262"/>
      <c r="K1" s="262"/>
      <c r="L1" s="263"/>
    </row>
    <row r="2" spans="1:12" ht="15" customHeight="1">
      <c r="A2" s="78"/>
      <c r="B2" s="528" t="s">
        <v>245</v>
      </c>
      <c r="C2" s="529"/>
      <c r="D2" s="529"/>
      <c r="E2" s="529"/>
      <c r="F2" s="529"/>
      <c r="G2" s="529"/>
      <c r="H2" s="529"/>
      <c r="I2" s="529"/>
      <c r="J2" s="529"/>
      <c r="K2" s="529"/>
      <c r="L2" s="530"/>
    </row>
    <row r="3" spans="1:12" ht="13.5" customHeight="1">
      <c r="A3" s="78"/>
      <c r="B3" s="446"/>
      <c r="C3" s="447"/>
      <c r="D3" s="448"/>
      <c r="E3" s="449"/>
      <c r="F3" s="449"/>
      <c r="G3" s="449"/>
      <c r="H3" s="449"/>
      <c r="I3" s="449"/>
      <c r="J3" s="449"/>
      <c r="K3" s="449"/>
      <c r="L3" s="450"/>
    </row>
    <row r="4" spans="1:12" ht="15">
      <c r="A4" s="78"/>
      <c r="B4" s="531" t="s">
        <v>248</v>
      </c>
      <c r="C4" s="532"/>
      <c r="D4" s="532"/>
      <c r="E4" s="532"/>
      <c r="F4" s="532"/>
      <c r="G4" s="532"/>
      <c r="H4" s="532"/>
      <c r="I4" s="532"/>
      <c r="J4" s="532"/>
      <c r="K4" s="532"/>
      <c r="L4" s="533"/>
    </row>
    <row r="5" spans="1:12" ht="15">
      <c r="A5" s="78"/>
      <c r="B5" s="451"/>
      <c r="C5" s="452"/>
      <c r="D5" s="447"/>
      <c r="E5" s="449"/>
      <c r="F5" s="449"/>
      <c r="G5" s="449"/>
      <c r="H5" s="449"/>
      <c r="I5" s="449"/>
      <c r="J5" s="449"/>
      <c r="K5" s="449"/>
      <c r="L5" s="450"/>
    </row>
    <row r="6" spans="1:12" ht="15" customHeight="1">
      <c r="A6" s="78"/>
      <c r="B6" s="544" t="s">
        <v>465</v>
      </c>
      <c r="C6" s="545"/>
      <c r="D6" s="545"/>
      <c r="E6" s="545"/>
      <c r="F6" s="545"/>
      <c r="G6" s="545"/>
      <c r="H6" s="545"/>
      <c r="I6" s="545"/>
      <c r="J6" s="545"/>
      <c r="K6" s="545"/>
      <c r="L6" s="546"/>
    </row>
    <row r="7" spans="1:12" ht="14.25">
      <c r="A7" s="78"/>
      <c r="B7" s="547" t="s">
        <v>246</v>
      </c>
      <c r="C7" s="548"/>
      <c r="D7" s="548"/>
      <c r="E7" s="548"/>
      <c r="F7" s="548"/>
      <c r="G7" s="548"/>
      <c r="H7" s="548"/>
      <c r="I7" s="548"/>
      <c r="J7" s="548"/>
      <c r="K7" s="548"/>
      <c r="L7" s="549"/>
    </row>
    <row r="8" spans="1:12" ht="13.5" thickBot="1">
      <c r="A8" s="78"/>
      <c r="B8" s="264"/>
      <c r="C8" s="265"/>
      <c r="D8" s="265"/>
      <c r="E8" s="265"/>
      <c r="F8" s="265"/>
      <c r="G8" s="265"/>
      <c r="H8" s="265"/>
      <c r="I8" s="265"/>
      <c r="J8" s="265"/>
      <c r="K8" s="265"/>
      <c r="L8" s="266"/>
    </row>
    <row r="9" spans="1:12" ht="12.75">
      <c r="A9" s="78"/>
      <c r="B9" s="267"/>
      <c r="C9" s="535" t="s">
        <v>34</v>
      </c>
      <c r="D9" s="541"/>
      <c r="E9" s="539"/>
      <c r="F9" s="535" t="s">
        <v>35</v>
      </c>
      <c r="G9" s="541"/>
      <c r="H9" s="539"/>
      <c r="I9" s="535" t="s">
        <v>20</v>
      </c>
      <c r="J9" s="539"/>
      <c r="K9" s="535" t="s">
        <v>48</v>
      </c>
      <c r="L9" s="536"/>
    </row>
    <row r="10" spans="1:12" ht="12.75">
      <c r="A10" s="78"/>
      <c r="B10" s="268"/>
      <c r="C10" s="537"/>
      <c r="D10" s="542"/>
      <c r="E10" s="540"/>
      <c r="F10" s="537"/>
      <c r="G10" s="542"/>
      <c r="H10" s="540"/>
      <c r="I10" s="537"/>
      <c r="J10" s="540"/>
      <c r="K10" s="537"/>
      <c r="L10" s="538"/>
    </row>
    <row r="11" spans="1:12" ht="50.25" customHeight="1">
      <c r="A11" s="78"/>
      <c r="B11" s="430" t="s">
        <v>29</v>
      </c>
      <c r="C11" s="394" t="s">
        <v>36</v>
      </c>
      <c r="D11" s="289" t="s">
        <v>93</v>
      </c>
      <c r="E11" s="394" t="s">
        <v>37</v>
      </c>
      <c r="F11" s="394" t="s">
        <v>38</v>
      </c>
      <c r="G11" s="289" t="s">
        <v>78</v>
      </c>
      <c r="H11" s="394" t="s">
        <v>39</v>
      </c>
      <c r="I11" s="394" t="s">
        <v>40</v>
      </c>
      <c r="J11" s="289" t="s">
        <v>41</v>
      </c>
      <c r="K11" s="431">
        <v>44742</v>
      </c>
      <c r="L11" s="432">
        <v>44377</v>
      </c>
    </row>
    <row r="12" spans="1:12" ht="12.75">
      <c r="A12" s="78"/>
      <c r="B12" s="433"/>
      <c r="C12" s="434"/>
      <c r="D12" s="434"/>
      <c r="E12" s="434"/>
      <c r="F12" s="434"/>
      <c r="G12" s="434"/>
      <c r="H12" s="434"/>
      <c r="I12" s="434"/>
      <c r="J12" s="434"/>
      <c r="K12" s="435"/>
      <c r="L12" s="436"/>
    </row>
    <row r="13" spans="1:12" ht="12.75">
      <c r="A13" s="78"/>
      <c r="B13" s="433" t="s">
        <v>42</v>
      </c>
      <c r="C13" s="434">
        <v>0</v>
      </c>
      <c r="D13" s="434">
        <v>0</v>
      </c>
      <c r="E13" s="434">
        <v>2880000000</v>
      </c>
      <c r="F13" s="434">
        <v>7897948</v>
      </c>
      <c r="G13" s="434">
        <v>0</v>
      </c>
      <c r="H13" s="434">
        <v>9759952</v>
      </c>
      <c r="I13" s="434">
        <v>1752001477</v>
      </c>
      <c r="J13" s="434">
        <v>2281842679</v>
      </c>
      <c r="K13" s="434">
        <f>SUM(C13:J13)</f>
        <v>6931502056</v>
      </c>
      <c r="L13" s="436">
        <f>+E13+I13+J13+H13+F13</f>
        <v>6931502056</v>
      </c>
    </row>
    <row r="14" spans="1:14" ht="12.75">
      <c r="A14" s="78"/>
      <c r="B14" s="433"/>
      <c r="C14" s="434"/>
      <c r="D14" s="434"/>
      <c r="E14" s="434"/>
      <c r="F14" s="434"/>
      <c r="G14" s="434"/>
      <c r="H14" s="434"/>
      <c r="I14" s="434"/>
      <c r="J14" s="434">
        <v>0</v>
      </c>
      <c r="K14" s="434"/>
      <c r="L14" s="436"/>
      <c r="N14" s="3"/>
    </row>
    <row r="15" spans="1:14" ht="12.75">
      <c r="A15" s="78"/>
      <c r="B15" s="437" t="s">
        <v>43</v>
      </c>
      <c r="C15" s="434"/>
      <c r="D15" s="434"/>
      <c r="E15" s="434"/>
      <c r="F15" s="434"/>
      <c r="G15" s="434"/>
      <c r="H15" s="434"/>
      <c r="I15" s="434"/>
      <c r="J15" s="434"/>
      <c r="K15" s="434"/>
      <c r="L15" s="436"/>
      <c r="N15" s="3"/>
    </row>
    <row r="16" spans="1:12" ht="12.75">
      <c r="A16" s="78"/>
      <c r="B16" s="433" t="s">
        <v>59</v>
      </c>
      <c r="C16" s="434">
        <v>0</v>
      </c>
      <c r="D16" s="434">
        <v>0</v>
      </c>
      <c r="E16" s="434">
        <v>3261817146</v>
      </c>
      <c r="F16" s="434">
        <v>0</v>
      </c>
      <c r="G16" s="434"/>
      <c r="H16" s="434"/>
      <c r="I16" s="434">
        <v>-1761817146</v>
      </c>
      <c r="J16" s="434"/>
      <c r="K16" s="434">
        <f>SUM(C16:J16)</f>
        <v>1500000000</v>
      </c>
      <c r="L16" s="436"/>
    </row>
    <row r="17" spans="1:12" ht="12.75">
      <c r="A17" s="78"/>
      <c r="B17" s="433" t="s">
        <v>44</v>
      </c>
      <c r="C17" s="434">
        <v>0</v>
      </c>
      <c r="D17" s="434">
        <v>0</v>
      </c>
      <c r="E17" s="434">
        <v>0</v>
      </c>
      <c r="F17" s="438">
        <v>0</v>
      </c>
      <c r="G17" s="434">
        <v>0</v>
      </c>
      <c r="H17" s="434">
        <v>0</v>
      </c>
      <c r="I17" s="434">
        <v>0</v>
      </c>
      <c r="J17" s="434">
        <v>0</v>
      </c>
      <c r="K17" s="434">
        <f>SUM(C17:J17)</f>
        <v>0</v>
      </c>
      <c r="L17" s="436">
        <v>0</v>
      </c>
    </row>
    <row r="18" spans="1:12" ht="12.75">
      <c r="A18" s="78"/>
      <c r="B18" s="433" t="s">
        <v>438</v>
      </c>
      <c r="C18" s="434"/>
      <c r="D18" s="434"/>
      <c r="E18" s="434"/>
      <c r="F18" s="438">
        <v>0</v>
      </c>
      <c r="G18" s="434"/>
      <c r="H18" s="434"/>
      <c r="I18" s="434">
        <v>0</v>
      </c>
      <c r="J18" s="434">
        <f>-F18</f>
        <v>0</v>
      </c>
      <c r="K18" s="434"/>
      <c r="L18" s="436"/>
    </row>
    <row r="19" spans="1:12" ht="12.75">
      <c r="A19" s="78"/>
      <c r="B19" s="433" t="s">
        <v>451</v>
      </c>
      <c r="C19" s="434"/>
      <c r="D19" s="434"/>
      <c r="E19" s="434"/>
      <c r="F19" s="434">
        <v>339051488</v>
      </c>
      <c r="G19" s="434">
        <v>0</v>
      </c>
      <c r="H19" s="434">
        <v>0</v>
      </c>
      <c r="I19" s="434"/>
      <c r="J19" s="434"/>
      <c r="K19" s="434">
        <f>SUM(C19:J19)</f>
        <v>339051488</v>
      </c>
      <c r="L19" s="436"/>
    </row>
    <row r="20" spans="1:12" ht="12.75">
      <c r="A20" s="78"/>
      <c r="B20" s="433" t="s">
        <v>101</v>
      </c>
      <c r="C20" s="434">
        <v>0</v>
      </c>
      <c r="D20" s="434">
        <v>0</v>
      </c>
      <c r="E20" s="434">
        <v>0</v>
      </c>
      <c r="F20" s="434">
        <v>0</v>
      </c>
      <c r="G20" s="434">
        <v>0</v>
      </c>
      <c r="H20" s="434">
        <v>0</v>
      </c>
      <c r="I20" s="434">
        <v>2281842679</v>
      </c>
      <c r="J20" s="434">
        <v>-2281842679</v>
      </c>
      <c r="K20" s="434">
        <f>SUM(C20:J20)</f>
        <v>0</v>
      </c>
      <c r="L20" s="436">
        <v>0</v>
      </c>
    </row>
    <row r="21" spans="1:14" ht="12.75">
      <c r="A21" s="78"/>
      <c r="B21" s="433" t="s">
        <v>100</v>
      </c>
      <c r="C21" s="434"/>
      <c r="D21" s="434"/>
      <c r="E21" s="434"/>
      <c r="F21" s="434"/>
      <c r="G21" s="434"/>
      <c r="H21" s="434"/>
      <c r="I21" s="434">
        <v>0</v>
      </c>
      <c r="J21" s="434">
        <v>0</v>
      </c>
      <c r="K21" s="434">
        <f>SUM(I21:J21)</f>
        <v>0</v>
      </c>
      <c r="L21" s="436"/>
      <c r="N21" s="38"/>
    </row>
    <row r="22" spans="1:14" ht="12.75">
      <c r="A22" s="78"/>
      <c r="B22" s="433" t="s">
        <v>44</v>
      </c>
      <c r="C22" s="434">
        <v>0</v>
      </c>
      <c r="D22" s="434">
        <v>0</v>
      </c>
      <c r="E22" s="434">
        <v>0</v>
      </c>
      <c r="F22" s="434">
        <v>0</v>
      </c>
      <c r="G22" s="434">
        <v>0</v>
      </c>
      <c r="H22" s="434">
        <v>0</v>
      </c>
      <c r="I22" s="434">
        <v>-1810303076</v>
      </c>
      <c r="J22" s="434">
        <v>0</v>
      </c>
      <c r="K22" s="434">
        <f>SUM(C22:J22)</f>
        <v>-1810303076</v>
      </c>
      <c r="L22" s="436">
        <v>0</v>
      </c>
      <c r="N22" s="38"/>
    </row>
    <row r="23" spans="1:12" ht="12.75">
      <c r="A23" s="78"/>
      <c r="B23" s="433" t="s">
        <v>104</v>
      </c>
      <c r="C23" s="434"/>
      <c r="D23" s="434"/>
      <c r="E23" s="434"/>
      <c r="F23" s="434"/>
      <c r="G23" s="434">
        <v>0</v>
      </c>
      <c r="H23" s="434">
        <v>0</v>
      </c>
      <c r="I23" s="434"/>
      <c r="J23" s="434"/>
      <c r="K23" s="434">
        <f>+H23</f>
        <v>0</v>
      </c>
      <c r="L23" s="436"/>
    </row>
    <row r="24" spans="1:12" ht="12.75">
      <c r="A24" s="78"/>
      <c r="B24" s="433" t="s">
        <v>22</v>
      </c>
      <c r="C24" s="434">
        <v>0</v>
      </c>
      <c r="D24" s="434">
        <v>0</v>
      </c>
      <c r="E24" s="434">
        <v>0</v>
      </c>
      <c r="F24" s="434">
        <v>0</v>
      </c>
      <c r="G24" s="434">
        <v>0</v>
      </c>
      <c r="H24" s="434">
        <v>0</v>
      </c>
      <c r="I24" s="434">
        <v>0</v>
      </c>
      <c r="J24" s="434">
        <v>2120830002</v>
      </c>
      <c r="K24" s="439">
        <f>SUM(C24:J24)</f>
        <v>2120830002</v>
      </c>
      <c r="L24" s="436">
        <v>0</v>
      </c>
    </row>
    <row r="25" spans="1:12" ht="12.75">
      <c r="A25" s="78"/>
      <c r="B25" s="440" t="s">
        <v>466</v>
      </c>
      <c r="C25" s="441">
        <f aca="true" t="shared" si="0" ref="C25:J25">SUM(C13:C24)</f>
        <v>0</v>
      </c>
      <c r="D25" s="441">
        <f t="shared" si="0"/>
        <v>0</v>
      </c>
      <c r="E25" s="441">
        <f t="shared" si="0"/>
        <v>6141817146</v>
      </c>
      <c r="F25" s="441">
        <f t="shared" si="0"/>
        <v>346949436</v>
      </c>
      <c r="G25" s="441">
        <f t="shared" si="0"/>
        <v>0</v>
      </c>
      <c r="H25" s="441">
        <f t="shared" si="0"/>
        <v>9759952</v>
      </c>
      <c r="I25" s="441">
        <f t="shared" si="0"/>
        <v>461723934</v>
      </c>
      <c r="J25" s="441">
        <f t="shared" si="0"/>
        <v>2120830002</v>
      </c>
      <c r="K25" s="441">
        <f>SUM(K13:K24)</f>
        <v>9081080470</v>
      </c>
      <c r="L25" s="442"/>
    </row>
    <row r="26" spans="1:12" ht="13.5" thickBot="1">
      <c r="A26" s="78"/>
      <c r="B26" s="443" t="s">
        <v>452</v>
      </c>
      <c r="C26" s="444">
        <v>0</v>
      </c>
      <c r="D26" s="444">
        <f>+D13</f>
        <v>0</v>
      </c>
      <c r="E26" s="444">
        <f aca="true" t="shared" si="1" ref="E26:J26">+E13</f>
        <v>2880000000</v>
      </c>
      <c r="F26" s="444">
        <f t="shared" si="1"/>
        <v>7897948</v>
      </c>
      <c r="G26" s="444">
        <f t="shared" si="1"/>
        <v>0</v>
      </c>
      <c r="H26" s="444">
        <f t="shared" si="1"/>
        <v>9759952</v>
      </c>
      <c r="I26" s="444">
        <f t="shared" si="1"/>
        <v>1752001477</v>
      </c>
      <c r="J26" s="444">
        <f t="shared" si="1"/>
        <v>2281842679</v>
      </c>
      <c r="K26" s="444">
        <v>0</v>
      </c>
      <c r="L26" s="445">
        <f>SUM(C26:K26)</f>
        <v>6931502056</v>
      </c>
    </row>
    <row r="27" spans="1:12" ht="12.75">
      <c r="A27" s="78"/>
      <c r="B27" s="78"/>
      <c r="C27" s="78"/>
      <c r="D27" s="78"/>
      <c r="E27" s="78"/>
      <c r="F27" s="78"/>
      <c r="G27" s="78"/>
      <c r="H27" s="78"/>
      <c r="I27" s="78"/>
      <c r="J27" s="78"/>
      <c r="K27" s="78"/>
      <c r="L27" s="78"/>
    </row>
    <row r="28" spans="1:12" ht="12.75">
      <c r="A28" s="78"/>
      <c r="B28" s="78"/>
      <c r="C28" s="78"/>
      <c r="D28" s="78"/>
      <c r="E28" s="78"/>
      <c r="F28" s="78"/>
      <c r="G28" s="78"/>
      <c r="H28" s="78"/>
      <c r="I28" s="78"/>
      <c r="J28" s="78"/>
      <c r="K28" s="182"/>
      <c r="L28" s="182"/>
    </row>
    <row r="29" spans="1:12" ht="12.75">
      <c r="A29" s="78"/>
      <c r="B29" s="258" t="s">
        <v>396</v>
      </c>
      <c r="C29" s="78"/>
      <c r="D29" s="78"/>
      <c r="E29" s="78"/>
      <c r="F29" s="78"/>
      <c r="G29" s="78"/>
      <c r="H29" s="182"/>
      <c r="I29" s="270"/>
      <c r="J29" s="182"/>
      <c r="K29" s="270"/>
      <c r="L29" s="78"/>
    </row>
    <row r="30" spans="1:12" ht="12.75">
      <c r="A30" s="78"/>
      <c r="B30" s="78"/>
      <c r="C30" s="78"/>
      <c r="D30" s="78"/>
      <c r="E30" s="78"/>
      <c r="F30" s="78"/>
      <c r="G30" s="78"/>
      <c r="H30" s="78"/>
      <c r="I30" s="270"/>
      <c r="J30" s="270"/>
      <c r="K30" s="182"/>
      <c r="L30" s="78"/>
    </row>
    <row r="31" spans="9:11" ht="12.75">
      <c r="I31" s="38"/>
      <c r="J31" s="38"/>
      <c r="K31" s="3"/>
    </row>
    <row r="32" ht="12.75">
      <c r="K32" s="3"/>
    </row>
    <row r="33" spans="9:11" ht="12.75">
      <c r="I33" s="38"/>
      <c r="K33" s="3"/>
    </row>
    <row r="34" ht="12.75">
      <c r="J34" s="38"/>
    </row>
    <row r="35" spans="3:9" ht="15">
      <c r="C35" s="6"/>
      <c r="D35" s="2"/>
      <c r="E35" s="11"/>
      <c r="F35" s="543"/>
      <c r="G35" s="534"/>
      <c r="H35" s="534"/>
      <c r="I35" s="534"/>
    </row>
    <row r="36" spans="3:9" ht="15">
      <c r="C36" s="6"/>
      <c r="D36" s="2"/>
      <c r="E36" s="2"/>
      <c r="F36" s="534"/>
      <c r="G36" s="534"/>
      <c r="H36" s="534"/>
      <c r="I36" s="534"/>
    </row>
  </sheetData>
  <sheetProtection/>
  <mergeCells count="10">
    <mergeCell ref="B2:L2"/>
    <mergeCell ref="B4:L4"/>
    <mergeCell ref="F36:I36"/>
    <mergeCell ref="K9:L10"/>
    <mergeCell ref="I9:J10"/>
    <mergeCell ref="F9:H10"/>
    <mergeCell ref="C9:E10"/>
    <mergeCell ref="F35:I35"/>
    <mergeCell ref="B6:L6"/>
    <mergeCell ref="B7:L7"/>
  </mergeCells>
  <printOptions/>
  <pageMargins left="1.1023622047244095" right="1.1023622047244095" top="1.141732283464567" bottom="0.7480314960629921" header="0.31496062992125984" footer="0.31496062992125984"/>
  <pageSetup fitToHeight="1" fitToWidth="1"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P375"/>
  <sheetViews>
    <sheetView showGridLines="0" zoomScalePageLayoutView="85" workbookViewId="0" topLeftCell="A231">
      <selection activeCell="J243" sqref="J243"/>
    </sheetView>
  </sheetViews>
  <sheetFormatPr defaultColWidth="11.421875" defaultRowHeight="12.75"/>
  <cols>
    <col min="1" max="1" width="20.28125" style="0" customWidth="1"/>
    <col min="2" max="2" width="30.421875" style="0" customWidth="1"/>
    <col min="3" max="3" width="19.421875" style="0" customWidth="1"/>
    <col min="4" max="4" width="15.7109375" style="0" customWidth="1"/>
    <col min="5" max="5" width="16.140625" style="0" bestFit="1" customWidth="1"/>
    <col min="6" max="6" width="18.28125" style="0" bestFit="1" customWidth="1"/>
    <col min="7" max="7" width="16.8515625" style="0" customWidth="1"/>
    <col min="8" max="8" width="14.140625" style="0" customWidth="1"/>
    <col min="9" max="9" width="12.00390625" style="3" bestFit="1" customWidth="1"/>
    <col min="10" max="10" width="18.28125" style="3" customWidth="1"/>
    <col min="11" max="11" width="12.421875" style="3" customWidth="1"/>
    <col min="12" max="12" width="20.00390625" style="0" customWidth="1"/>
    <col min="14" max="14" width="15.7109375" style="15" bestFit="1" customWidth="1"/>
    <col min="15" max="15" width="12.7109375" style="15" bestFit="1" customWidth="1"/>
    <col min="16" max="16" width="11.57421875" style="15" bestFit="1" customWidth="1"/>
  </cols>
  <sheetData>
    <row r="1" spans="1:14" ht="19.5" customHeight="1">
      <c r="A1" s="78"/>
      <c r="B1" s="78"/>
      <c r="C1" s="78"/>
      <c r="D1" s="78"/>
      <c r="E1" s="78"/>
      <c r="F1" s="78"/>
      <c r="G1" s="78"/>
      <c r="H1" s="78"/>
      <c r="I1" s="182"/>
      <c r="J1" s="182"/>
      <c r="K1" s="182"/>
      <c r="L1" s="78"/>
      <c r="M1" s="78"/>
      <c r="N1" s="271"/>
    </row>
    <row r="2" spans="1:14" ht="15.75">
      <c r="A2" s="566" t="s">
        <v>105</v>
      </c>
      <c r="B2" s="566"/>
      <c r="C2" s="566"/>
      <c r="D2" s="566"/>
      <c r="E2" s="566"/>
      <c r="F2" s="566"/>
      <c r="G2" s="566"/>
      <c r="H2" s="566"/>
      <c r="I2" s="182"/>
      <c r="J2" s="182"/>
      <c r="K2" s="182"/>
      <c r="L2" s="78"/>
      <c r="M2" s="78"/>
      <c r="N2" s="271"/>
    </row>
    <row r="3" spans="1:14" ht="15.75">
      <c r="A3" s="567" t="s">
        <v>251</v>
      </c>
      <c r="B3" s="567"/>
      <c r="C3" s="567"/>
      <c r="D3" s="567"/>
      <c r="E3" s="567"/>
      <c r="F3" s="567"/>
      <c r="G3" s="567"/>
      <c r="H3" s="567"/>
      <c r="I3" s="182"/>
      <c r="J3" s="182"/>
      <c r="K3" s="182"/>
      <c r="L3" s="78"/>
      <c r="M3" s="78"/>
      <c r="N3" s="271"/>
    </row>
    <row r="4" spans="1:14" ht="9.75" customHeight="1">
      <c r="A4" s="272"/>
      <c r="B4" s="78"/>
      <c r="C4" s="78"/>
      <c r="D4" s="78"/>
      <c r="E4" s="78"/>
      <c r="F4" s="78"/>
      <c r="G4" s="78"/>
      <c r="H4" s="273"/>
      <c r="I4" s="274"/>
      <c r="J4" s="182"/>
      <c r="K4" s="182"/>
      <c r="L4" s="78"/>
      <c r="M4" s="78"/>
      <c r="N4" s="271"/>
    </row>
    <row r="5" spans="1:14" ht="15.75">
      <c r="A5" s="275" t="s">
        <v>250</v>
      </c>
      <c r="B5" s="78"/>
      <c r="C5" s="78"/>
      <c r="D5" s="78"/>
      <c r="E5" s="78"/>
      <c r="F5" s="78"/>
      <c r="G5" s="78"/>
      <c r="H5" s="273"/>
      <c r="I5" s="182"/>
      <c r="J5" s="182"/>
      <c r="K5" s="182"/>
      <c r="L5" s="78"/>
      <c r="M5" s="78"/>
      <c r="N5" s="271"/>
    </row>
    <row r="6" spans="1:14" ht="15" customHeight="1">
      <c r="A6" s="556" t="s">
        <v>398</v>
      </c>
      <c r="B6" s="556"/>
      <c r="C6" s="556"/>
      <c r="D6" s="556"/>
      <c r="E6" s="556"/>
      <c r="F6" s="556"/>
      <c r="G6" s="556"/>
      <c r="H6" s="556"/>
      <c r="I6" s="182"/>
      <c r="J6" s="182"/>
      <c r="K6" s="182"/>
      <c r="L6" s="78"/>
      <c r="M6" s="78"/>
      <c r="N6" s="271"/>
    </row>
    <row r="7" spans="1:14" ht="15" customHeight="1">
      <c r="A7" s="556"/>
      <c r="B7" s="556"/>
      <c r="C7" s="556"/>
      <c r="D7" s="556"/>
      <c r="E7" s="556"/>
      <c r="F7" s="556"/>
      <c r="G7" s="556"/>
      <c r="H7" s="556"/>
      <c r="I7" s="182"/>
      <c r="J7" s="182"/>
      <c r="K7" s="182"/>
      <c r="L7" s="78"/>
      <c r="M7" s="78"/>
      <c r="N7" s="271"/>
    </row>
    <row r="8" spans="1:14" ht="15" customHeight="1">
      <c r="A8" s="556"/>
      <c r="B8" s="556"/>
      <c r="C8" s="556"/>
      <c r="D8" s="556"/>
      <c r="E8" s="556"/>
      <c r="F8" s="556"/>
      <c r="G8" s="556"/>
      <c r="H8" s="556"/>
      <c r="I8" s="182"/>
      <c r="J8" s="182"/>
      <c r="K8" s="182"/>
      <c r="L8" s="78"/>
      <c r="M8" s="78"/>
      <c r="N8" s="271"/>
    </row>
    <row r="9" spans="1:14" ht="18.75" customHeight="1">
      <c r="A9" s="556"/>
      <c r="B9" s="556"/>
      <c r="C9" s="556"/>
      <c r="D9" s="556"/>
      <c r="E9" s="556"/>
      <c r="F9" s="556"/>
      <c r="G9" s="556"/>
      <c r="H9" s="556"/>
      <c r="I9" s="182"/>
      <c r="J9" s="182"/>
      <c r="K9" s="182"/>
      <c r="L9" s="78"/>
      <c r="M9" s="78"/>
      <c r="N9" s="271"/>
    </row>
    <row r="10" spans="1:14" ht="14.25" customHeight="1">
      <c r="A10" s="556"/>
      <c r="B10" s="556"/>
      <c r="C10" s="556"/>
      <c r="D10" s="556"/>
      <c r="E10" s="556"/>
      <c r="F10" s="556"/>
      <c r="G10" s="556"/>
      <c r="H10" s="556"/>
      <c r="I10" s="182"/>
      <c r="J10" s="182"/>
      <c r="K10" s="182"/>
      <c r="L10" s="78"/>
      <c r="M10" s="78"/>
      <c r="N10" s="271"/>
    </row>
    <row r="11" spans="1:14" ht="15">
      <c r="A11" s="78"/>
      <c r="B11" s="78"/>
      <c r="C11" s="78"/>
      <c r="D11" s="78"/>
      <c r="E11" s="78"/>
      <c r="F11" s="78"/>
      <c r="G11" s="78"/>
      <c r="H11" s="78"/>
      <c r="I11" s="277"/>
      <c r="J11" s="182"/>
      <c r="K11" s="182"/>
      <c r="L11" s="78"/>
      <c r="M11" s="78"/>
      <c r="N11" s="271"/>
    </row>
    <row r="12" spans="1:14" ht="15.75">
      <c r="A12" s="272" t="s">
        <v>106</v>
      </c>
      <c r="B12" s="78"/>
      <c r="C12" s="78"/>
      <c r="D12" s="78"/>
      <c r="E12" s="78"/>
      <c r="F12" s="78"/>
      <c r="G12" s="78"/>
      <c r="H12" s="273"/>
      <c r="I12" s="274"/>
      <c r="J12" s="182"/>
      <c r="K12" s="182"/>
      <c r="L12" s="78"/>
      <c r="M12" s="78"/>
      <c r="N12" s="271"/>
    </row>
    <row r="13" spans="1:14" ht="9.75" customHeight="1">
      <c r="A13" s="272"/>
      <c r="B13" s="78"/>
      <c r="C13" s="78"/>
      <c r="D13" s="78"/>
      <c r="E13" s="78"/>
      <c r="F13" s="78"/>
      <c r="G13" s="78"/>
      <c r="H13" s="273"/>
      <c r="I13" s="274"/>
      <c r="J13" s="182"/>
      <c r="K13" s="182"/>
      <c r="L13" s="78"/>
      <c r="M13" s="78"/>
      <c r="N13" s="271"/>
    </row>
    <row r="14" spans="1:14" ht="15" customHeight="1">
      <c r="A14" s="556" t="s">
        <v>497</v>
      </c>
      <c r="B14" s="556"/>
      <c r="C14" s="556"/>
      <c r="D14" s="556"/>
      <c r="E14" s="556"/>
      <c r="F14" s="556"/>
      <c r="G14" s="556"/>
      <c r="H14" s="556"/>
      <c r="I14" s="274"/>
      <c r="J14" s="182"/>
      <c r="K14" s="182"/>
      <c r="L14" s="78"/>
      <c r="M14" s="78"/>
      <c r="N14" s="271"/>
    </row>
    <row r="15" spans="1:14" ht="39.75" customHeight="1">
      <c r="A15" s="556"/>
      <c r="B15" s="556"/>
      <c r="C15" s="556"/>
      <c r="D15" s="556"/>
      <c r="E15" s="556"/>
      <c r="F15" s="556"/>
      <c r="G15" s="556"/>
      <c r="H15" s="556"/>
      <c r="I15" s="274"/>
      <c r="J15" s="182"/>
      <c r="K15" s="182"/>
      <c r="L15" s="78"/>
      <c r="M15" s="78"/>
      <c r="N15" s="271"/>
    </row>
    <row r="16" spans="1:14" ht="12.75" customHeight="1">
      <c r="A16" s="278"/>
      <c r="B16" s="278"/>
      <c r="C16" s="278"/>
      <c r="D16" s="278"/>
      <c r="E16" s="278"/>
      <c r="F16" s="278"/>
      <c r="G16" s="278"/>
      <c r="H16" s="278"/>
      <c r="I16" s="274"/>
      <c r="J16" s="182"/>
      <c r="K16" s="182"/>
      <c r="L16" s="78"/>
      <c r="M16" s="78"/>
      <c r="N16" s="271"/>
    </row>
    <row r="17" spans="1:14" ht="12.75" customHeight="1">
      <c r="A17" s="272" t="s">
        <v>107</v>
      </c>
      <c r="B17" s="278"/>
      <c r="C17" s="278"/>
      <c r="D17" s="278"/>
      <c r="E17" s="278"/>
      <c r="F17" s="278"/>
      <c r="G17" s="278"/>
      <c r="H17" s="278"/>
      <c r="I17" s="274"/>
      <c r="J17" s="182"/>
      <c r="K17" s="182"/>
      <c r="L17" s="78"/>
      <c r="M17" s="78"/>
      <c r="N17" s="271"/>
    </row>
    <row r="18" spans="1:14" ht="12.75">
      <c r="A18" s="78"/>
      <c r="B18" s="78"/>
      <c r="C18" s="78"/>
      <c r="D18" s="78"/>
      <c r="E18" s="78"/>
      <c r="F18" s="78"/>
      <c r="G18" s="78"/>
      <c r="H18" s="78"/>
      <c r="I18" s="274"/>
      <c r="J18" s="182"/>
      <c r="K18" s="182"/>
      <c r="L18" s="78"/>
      <c r="M18" s="78"/>
      <c r="N18" s="271"/>
    </row>
    <row r="19" spans="1:14" ht="15" customHeight="1">
      <c r="A19" s="556" t="s">
        <v>467</v>
      </c>
      <c r="B19" s="556"/>
      <c r="C19" s="556"/>
      <c r="D19" s="556"/>
      <c r="E19" s="556"/>
      <c r="F19" s="556"/>
      <c r="G19" s="556"/>
      <c r="H19" s="556"/>
      <c r="I19" s="274"/>
      <c r="J19" s="182"/>
      <c r="K19" s="182"/>
      <c r="L19" s="78"/>
      <c r="M19" s="78"/>
      <c r="N19" s="271"/>
    </row>
    <row r="20" spans="1:14" ht="12.75" customHeight="1">
      <c r="A20" s="556"/>
      <c r="B20" s="556"/>
      <c r="C20" s="556"/>
      <c r="D20" s="556"/>
      <c r="E20" s="556"/>
      <c r="F20" s="556"/>
      <c r="G20" s="556"/>
      <c r="H20" s="556"/>
      <c r="I20" s="274"/>
      <c r="J20" s="182"/>
      <c r="K20" s="182"/>
      <c r="L20" s="78"/>
      <c r="M20" s="78"/>
      <c r="N20" s="271"/>
    </row>
    <row r="21" spans="1:14" ht="15.75" customHeight="1">
      <c r="A21" s="556"/>
      <c r="B21" s="556"/>
      <c r="C21" s="556"/>
      <c r="D21" s="556"/>
      <c r="E21" s="556"/>
      <c r="F21" s="556"/>
      <c r="G21" s="556"/>
      <c r="H21" s="556"/>
      <c r="I21" s="274"/>
      <c r="J21" s="182"/>
      <c r="K21" s="182"/>
      <c r="L21" s="78"/>
      <c r="M21" s="78"/>
      <c r="N21" s="271"/>
    </row>
    <row r="22" spans="1:14" ht="12.75" customHeight="1">
      <c r="A22" s="556"/>
      <c r="B22" s="556"/>
      <c r="C22" s="556"/>
      <c r="D22" s="556"/>
      <c r="E22" s="556"/>
      <c r="F22" s="556"/>
      <c r="G22" s="556"/>
      <c r="H22" s="556"/>
      <c r="I22" s="274"/>
      <c r="J22" s="182"/>
      <c r="K22" s="182"/>
      <c r="L22" s="78"/>
      <c r="M22" s="78"/>
      <c r="N22" s="271"/>
    </row>
    <row r="23" spans="1:14" ht="15.75" customHeight="1">
      <c r="A23" s="556"/>
      <c r="B23" s="556"/>
      <c r="C23" s="556"/>
      <c r="D23" s="556"/>
      <c r="E23" s="556"/>
      <c r="F23" s="556"/>
      <c r="G23" s="556"/>
      <c r="H23" s="556"/>
      <c r="I23" s="274"/>
      <c r="J23" s="182"/>
      <c r="K23" s="182"/>
      <c r="L23" s="78"/>
      <c r="M23" s="78"/>
      <c r="N23" s="271"/>
    </row>
    <row r="24" spans="1:14" ht="15.75">
      <c r="A24" s="279" t="s">
        <v>108</v>
      </c>
      <c r="B24" s="78"/>
      <c r="C24" s="78"/>
      <c r="D24" s="78"/>
      <c r="E24" s="78"/>
      <c r="F24" s="78"/>
      <c r="G24" s="78"/>
      <c r="H24" s="78"/>
      <c r="I24" s="274"/>
      <c r="J24" s="182"/>
      <c r="K24" s="182"/>
      <c r="L24" s="78"/>
      <c r="M24" s="78"/>
      <c r="N24" s="271"/>
    </row>
    <row r="25" spans="1:14" ht="12.75">
      <c r="A25" s="78"/>
      <c r="B25" s="78"/>
      <c r="C25" s="78"/>
      <c r="D25" s="78"/>
      <c r="E25" s="78"/>
      <c r="F25" s="78"/>
      <c r="G25" s="78"/>
      <c r="H25" s="273"/>
      <c r="I25" s="274"/>
      <c r="J25" s="182"/>
      <c r="K25" s="182"/>
      <c r="L25" s="78"/>
      <c r="M25" s="78"/>
      <c r="N25" s="271"/>
    </row>
    <row r="26" spans="1:14" ht="15" customHeight="1">
      <c r="A26" s="556" t="s">
        <v>468</v>
      </c>
      <c r="B26" s="556"/>
      <c r="C26" s="556"/>
      <c r="D26" s="556"/>
      <c r="E26" s="556"/>
      <c r="F26" s="556"/>
      <c r="G26" s="556"/>
      <c r="H26" s="556"/>
      <c r="I26" s="274"/>
      <c r="J26" s="182"/>
      <c r="K26" s="182"/>
      <c r="L26" s="78"/>
      <c r="M26" s="78"/>
      <c r="N26" s="271"/>
    </row>
    <row r="27" spans="1:14" ht="15" customHeight="1">
      <c r="A27" s="556"/>
      <c r="B27" s="556"/>
      <c r="C27" s="556"/>
      <c r="D27" s="556"/>
      <c r="E27" s="556"/>
      <c r="F27" s="556"/>
      <c r="G27" s="556"/>
      <c r="H27" s="556"/>
      <c r="I27" s="274"/>
      <c r="J27" s="182"/>
      <c r="K27" s="182"/>
      <c r="L27" s="78"/>
      <c r="M27" s="78"/>
      <c r="N27" s="271"/>
    </row>
    <row r="28" spans="1:14" ht="15.75">
      <c r="A28" s="279" t="s">
        <v>109</v>
      </c>
      <c r="B28" s="78"/>
      <c r="C28" s="78"/>
      <c r="D28" s="78"/>
      <c r="E28" s="78"/>
      <c r="F28" s="78"/>
      <c r="G28" s="78"/>
      <c r="H28" s="273"/>
      <c r="I28" s="274"/>
      <c r="J28" s="182"/>
      <c r="K28" s="182"/>
      <c r="L28" s="78"/>
      <c r="M28" s="78"/>
      <c r="N28" s="271"/>
    </row>
    <row r="29" spans="1:14" ht="12.75">
      <c r="A29" s="78" t="s">
        <v>110</v>
      </c>
      <c r="B29" s="78"/>
      <c r="C29" s="78"/>
      <c r="D29" s="78"/>
      <c r="E29" s="78"/>
      <c r="F29" s="78"/>
      <c r="G29" s="78"/>
      <c r="H29" s="273"/>
      <c r="I29" s="274"/>
      <c r="J29" s="182"/>
      <c r="K29" s="182"/>
      <c r="L29" s="78"/>
      <c r="M29" s="78"/>
      <c r="N29" s="271"/>
    </row>
    <row r="30" spans="1:14" ht="15" customHeight="1">
      <c r="A30" s="556" t="s">
        <v>469</v>
      </c>
      <c r="B30" s="556"/>
      <c r="C30" s="556"/>
      <c r="D30" s="556"/>
      <c r="E30" s="556"/>
      <c r="F30" s="556"/>
      <c r="G30" s="556"/>
      <c r="H30" s="556"/>
      <c r="I30" s="274"/>
      <c r="J30" s="182"/>
      <c r="K30" s="182"/>
      <c r="L30" s="78"/>
      <c r="M30" s="78"/>
      <c r="N30" s="271"/>
    </row>
    <row r="31" spans="1:14" ht="15" customHeight="1">
      <c r="A31" s="556"/>
      <c r="B31" s="556"/>
      <c r="C31" s="556"/>
      <c r="D31" s="556"/>
      <c r="E31" s="556"/>
      <c r="F31" s="556"/>
      <c r="G31" s="556"/>
      <c r="H31" s="556"/>
      <c r="I31" s="274"/>
      <c r="J31" s="182"/>
      <c r="K31" s="182"/>
      <c r="L31" s="78"/>
      <c r="M31" s="78"/>
      <c r="N31" s="271"/>
    </row>
    <row r="32" spans="1:14" ht="21" customHeight="1">
      <c r="A32" s="556"/>
      <c r="B32" s="556"/>
      <c r="C32" s="556"/>
      <c r="D32" s="556"/>
      <c r="E32" s="556"/>
      <c r="F32" s="556"/>
      <c r="G32" s="556"/>
      <c r="H32" s="556"/>
      <c r="I32" s="274"/>
      <c r="J32" s="182"/>
      <c r="K32" s="182"/>
      <c r="L32" s="78"/>
      <c r="M32" s="78"/>
      <c r="N32" s="271"/>
    </row>
    <row r="33" spans="1:14" ht="12.75">
      <c r="A33" s="78"/>
      <c r="B33" s="78"/>
      <c r="C33" s="78"/>
      <c r="D33" s="78"/>
      <c r="E33" s="78"/>
      <c r="F33" s="78"/>
      <c r="G33" s="78"/>
      <c r="H33" s="78"/>
      <c r="I33" s="274"/>
      <c r="J33" s="182"/>
      <c r="K33" s="182"/>
      <c r="L33" s="78"/>
      <c r="M33" s="78"/>
      <c r="N33" s="271"/>
    </row>
    <row r="34" spans="1:14" ht="15.75">
      <c r="A34" s="279" t="s">
        <v>111</v>
      </c>
      <c r="B34" s="78"/>
      <c r="C34" s="78"/>
      <c r="D34" s="78"/>
      <c r="E34" s="78"/>
      <c r="F34" s="78"/>
      <c r="G34" s="78"/>
      <c r="H34" s="273"/>
      <c r="I34" s="274"/>
      <c r="J34" s="182"/>
      <c r="K34" s="182"/>
      <c r="L34" s="78"/>
      <c r="M34" s="78"/>
      <c r="N34" s="271"/>
    </row>
    <row r="35" spans="1:14" ht="12.75">
      <c r="A35" s="78"/>
      <c r="B35" s="78"/>
      <c r="C35" s="78"/>
      <c r="D35" s="78"/>
      <c r="E35" s="78"/>
      <c r="F35" s="78"/>
      <c r="G35" s="78"/>
      <c r="H35" s="273"/>
      <c r="I35" s="274"/>
      <c r="J35" s="182"/>
      <c r="K35" s="182"/>
      <c r="L35" s="78"/>
      <c r="M35" s="78"/>
      <c r="N35" s="271"/>
    </row>
    <row r="36" spans="1:14" ht="15" customHeight="1">
      <c r="A36" s="557" t="s">
        <v>498</v>
      </c>
      <c r="B36" s="557"/>
      <c r="C36" s="557"/>
      <c r="D36" s="557"/>
      <c r="E36" s="557"/>
      <c r="F36" s="557"/>
      <c r="G36" s="557"/>
      <c r="H36" s="557"/>
      <c r="I36" s="274"/>
      <c r="J36" s="182"/>
      <c r="K36" s="182"/>
      <c r="L36" s="78"/>
      <c r="M36" s="78"/>
      <c r="N36" s="271"/>
    </row>
    <row r="37" spans="1:14" ht="20.25" customHeight="1">
      <c r="A37" s="557"/>
      <c r="B37" s="557"/>
      <c r="C37" s="557"/>
      <c r="D37" s="557"/>
      <c r="E37" s="557"/>
      <c r="F37" s="557"/>
      <c r="G37" s="557"/>
      <c r="H37" s="557"/>
      <c r="I37" s="274"/>
      <c r="J37" s="182"/>
      <c r="K37" s="182"/>
      <c r="L37" s="78"/>
      <c r="M37" s="78"/>
      <c r="N37" s="271"/>
    </row>
    <row r="38" spans="1:14" ht="12.75">
      <c r="A38" s="78"/>
      <c r="B38" s="78"/>
      <c r="C38" s="78"/>
      <c r="D38" s="78"/>
      <c r="E38" s="78"/>
      <c r="F38" s="78"/>
      <c r="G38" s="78"/>
      <c r="H38" s="273"/>
      <c r="I38" s="274"/>
      <c r="J38" s="182"/>
      <c r="K38" s="182"/>
      <c r="L38" s="78"/>
      <c r="M38" s="78"/>
      <c r="N38" s="271"/>
    </row>
    <row r="39" spans="1:14" ht="15.75">
      <c r="A39" s="279" t="s">
        <v>112</v>
      </c>
      <c r="B39" s="78"/>
      <c r="C39" s="78"/>
      <c r="D39" s="78"/>
      <c r="E39" s="78"/>
      <c r="F39" s="78"/>
      <c r="G39" s="78"/>
      <c r="H39" s="273"/>
      <c r="I39" s="274"/>
      <c r="J39" s="182"/>
      <c r="K39" s="182"/>
      <c r="L39" s="78"/>
      <c r="M39" s="78"/>
      <c r="N39" s="271"/>
    </row>
    <row r="40" spans="1:14" ht="12.75">
      <c r="A40" s="78"/>
      <c r="B40" s="78"/>
      <c r="C40" s="78"/>
      <c r="D40" s="78"/>
      <c r="E40" s="78"/>
      <c r="F40" s="78"/>
      <c r="G40" s="78"/>
      <c r="H40" s="273"/>
      <c r="I40" s="274"/>
      <c r="J40" s="182"/>
      <c r="K40" s="182"/>
      <c r="L40" s="78"/>
      <c r="M40" s="78"/>
      <c r="N40" s="271"/>
    </row>
    <row r="41" spans="1:14" ht="15.75" customHeight="1">
      <c r="A41" s="570" t="s">
        <v>499</v>
      </c>
      <c r="B41" s="570"/>
      <c r="C41" s="570"/>
      <c r="D41" s="570"/>
      <c r="E41" s="570"/>
      <c r="F41" s="570"/>
      <c r="G41" s="570"/>
      <c r="H41" s="570"/>
      <c r="I41" s="274"/>
      <c r="J41" s="182"/>
      <c r="K41" s="182"/>
      <c r="L41" s="78"/>
      <c r="M41" s="78"/>
      <c r="N41" s="271"/>
    </row>
    <row r="42" spans="1:14" ht="12.75">
      <c r="A42" s="570"/>
      <c r="B42" s="570"/>
      <c r="C42" s="570"/>
      <c r="D42" s="570"/>
      <c r="E42" s="570"/>
      <c r="F42" s="570"/>
      <c r="G42" s="570"/>
      <c r="H42" s="570"/>
      <c r="I42" s="274"/>
      <c r="J42" s="182"/>
      <c r="K42" s="182"/>
      <c r="L42" s="78"/>
      <c r="M42" s="78"/>
      <c r="N42" s="271"/>
    </row>
    <row r="43" spans="1:14" ht="12.75">
      <c r="A43" s="273"/>
      <c r="B43" s="78"/>
      <c r="C43" s="78"/>
      <c r="D43" s="78"/>
      <c r="E43" s="78"/>
      <c r="F43" s="78"/>
      <c r="G43" s="78"/>
      <c r="H43" s="273"/>
      <c r="I43" s="274"/>
      <c r="J43" s="182"/>
      <c r="K43" s="182"/>
      <c r="L43" s="78"/>
      <c r="M43" s="78"/>
      <c r="N43" s="271"/>
    </row>
    <row r="44" spans="1:14" ht="15.75">
      <c r="A44" s="279" t="s">
        <v>113</v>
      </c>
      <c r="B44" s="78"/>
      <c r="C44" s="78"/>
      <c r="D44" s="78"/>
      <c r="E44" s="78"/>
      <c r="F44" s="78"/>
      <c r="G44" s="78"/>
      <c r="H44" s="273"/>
      <c r="I44" s="274"/>
      <c r="J44" s="182"/>
      <c r="K44" s="182"/>
      <c r="L44" s="78"/>
      <c r="M44" s="78"/>
      <c r="N44" s="271"/>
    </row>
    <row r="45" spans="1:14" ht="12.75">
      <c r="A45" s="78"/>
      <c r="B45" s="78"/>
      <c r="C45" s="78"/>
      <c r="D45" s="78"/>
      <c r="E45" s="78"/>
      <c r="F45" s="78"/>
      <c r="G45" s="78"/>
      <c r="H45" s="273"/>
      <c r="I45" s="274"/>
      <c r="J45" s="182"/>
      <c r="K45" s="182"/>
      <c r="L45" s="78"/>
      <c r="M45" s="78"/>
      <c r="N45" s="271"/>
    </row>
    <row r="46" spans="1:14" ht="12.75" customHeight="1">
      <c r="A46" s="570" t="s">
        <v>114</v>
      </c>
      <c r="B46" s="570"/>
      <c r="C46" s="570"/>
      <c r="D46" s="570"/>
      <c r="E46" s="570"/>
      <c r="F46" s="570"/>
      <c r="G46" s="282"/>
      <c r="H46" s="282"/>
      <c r="I46" s="274"/>
      <c r="J46" s="182"/>
      <c r="K46" s="182"/>
      <c r="L46" s="78"/>
      <c r="M46" s="78"/>
      <c r="N46" s="271"/>
    </row>
    <row r="47" spans="1:14" ht="15">
      <c r="A47" s="78"/>
      <c r="B47" s="78"/>
      <c r="C47" s="78"/>
      <c r="D47" s="78"/>
      <c r="E47" s="78"/>
      <c r="F47" s="78"/>
      <c r="G47" s="78"/>
      <c r="H47" s="78"/>
      <c r="I47" s="277"/>
      <c r="J47" s="182"/>
      <c r="K47" s="182"/>
      <c r="L47" s="78"/>
      <c r="M47" s="78"/>
      <c r="N47" s="271"/>
    </row>
    <row r="48" spans="1:14" ht="12.75" customHeight="1">
      <c r="A48" s="272" t="s">
        <v>249</v>
      </c>
      <c r="B48" s="78"/>
      <c r="C48" s="78"/>
      <c r="D48" s="78"/>
      <c r="E48" s="78"/>
      <c r="F48" s="78"/>
      <c r="G48" s="78"/>
      <c r="H48" s="78"/>
      <c r="I48" s="274"/>
      <c r="J48" s="182"/>
      <c r="K48" s="182"/>
      <c r="L48" s="78"/>
      <c r="M48" s="78"/>
      <c r="N48" s="271"/>
    </row>
    <row r="49" spans="1:14" ht="12.75">
      <c r="A49" s="78"/>
      <c r="B49" s="78"/>
      <c r="C49" s="78"/>
      <c r="D49" s="78"/>
      <c r="E49" s="78"/>
      <c r="F49" s="78"/>
      <c r="G49" s="78"/>
      <c r="H49" s="273"/>
      <c r="I49" s="274"/>
      <c r="J49" s="182"/>
      <c r="K49" s="182"/>
      <c r="L49" s="78"/>
      <c r="M49" s="78"/>
      <c r="N49" s="271"/>
    </row>
    <row r="50" spans="1:14" ht="15">
      <c r="A50" s="570" t="s">
        <v>115</v>
      </c>
      <c r="B50" s="570"/>
      <c r="C50" s="570"/>
      <c r="D50" s="570"/>
      <c r="E50" s="570"/>
      <c r="F50" s="570"/>
      <c r="G50" s="570"/>
      <c r="H50" s="282"/>
      <c r="I50" s="274"/>
      <c r="J50" s="182"/>
      <c r="K50" s="182"/>
      <c r="L50" s="78"/>
      <c r="M50" s="78"/>
      <c r="N50" s="271"/>
    </row>
    <row r="51" spans="1:14" ht="13.5" customHeight="1">
      <c r="A51" s="282"/>
      <c r="B51" s="282"/>
      <c r="C51" s="282"/>
      <c r="D51" s="282"/>
      <c r="E51" s="282"/>
      <c r="F51" s="282"/>
      <c r="G51" s="282"/>
      <c r="H51" s="282"/>
      <c r="I51" s="274"/>
      <c r="J51" s="182"/>
      <c r="K51" s="182"/>
      <c r="L51" s="78"/>
      <c r="M51" s="78"/>
      <c r="N51" s="271"/>
    </row>
    <row r="52" spans="1:14" ht="13.5" customHeight="1">
      <c r="A52" s="272" t="s">
        <v>252</v>
      </c>
      <c r="B52" s="281"/>
      <c r="C52" s="281"/>
      <c r="D52" s="281"/>
      <c r="E52" s="281"/>
      <c r="F52" s="281"/>
      <c r="G52" s="281"/>
      <c r="H52" s="281"/>
      <c r="I52" s="274"/>
      <c r="J52" s="182"/>
      <c r="K52" s="182"/>
      <c r="L52" s="78"/>
      <c r="M52" s="78"/>
      <c r="N52" s="271"/>
    </row>
    <row r="53" spans="1:14" ht="13.5" customHeight="1">
      <c r="A53" s="281"/>
      <c r="B53" s="281"/>
      <c r="C53" s="281"/>
      <c r="D53" s="281"/>
      <c r="E53" s="281"/>
      <c r="F53" s="281"/>
      <c r="G53" s="281"/>
      <c r="H53" s="281"/>
      <c r="I53" s="274"/>
      <c r="J53" s="182"/>
      <c r="K53" s="182"/>
      <c r="L53" s="78"/>
      <c r="M53" s="78"/>
      <c r="N53" s="271"/>
    </row>
    <row r="54" spans="1:14" ht="13.5" customHeight="1">
      <c r="A54" s="283" t="s">
        <v>500</v>
      </c>
      <c r="B54" s="281"/>
      <c r="C54" s="281"/>
      <c r="D54" s="281"/>
      <c r="E54" s="281"/>
      <c r="F54" s="281"/>
      <c r="G54" s="281"/>
      <c r="H54" s="281"/>
      <c r="I54" s="274"/>
      <c r="J54" s="182"/>
      <c r="K54" s="182"/>
      <c r="L54" s="78"/>
      <c r="M54" s="78"/>
      <c r="N54" s="271"/>
    </row>
    <row r="55" spans="1:14" ht="13.5" customHeight="1">
      <c r="A55" s="283"/>
      <c r="B55" s="281"/>
      <c r="C55" s="281"/>
      <c r="D55" s="281"/>
      <c r="E55" s="281"/>
      <c r="F55" s="281"/>
      <c r="G55" s="281"/>
      <c r="H55" s="281"/>
      <c r="I55" s="274"/>
      <c r="J55" s="182"/>
      <c r="K55" s="182"/>
      <c r="L55" s="78"/>
      <c r="M55" s="78"/>
      <c r="N55" s="271"/>
    </row>
    <row r="56" spans="1:14" ht="15">
      <c r="A56" s="284"/>
      <c r="B56" s="278"/>
      <c r="C56" s="278"/>
      <c r="D56" s="278"/>
      <c r="E56" s="278"/>
      <c r="F56" s="278"/>
      <c r="G56" s="278"/>
      <c r="H56" s="278"/>
      <c r="I56" s="274"/>
      <c r="J56" s="182"/>
      <c r="K56" s="182"/>
      <c r="L56" s="78"/>
      <c r="M56" s="78"/>
      <c r="N56" s="271"/>
    </row>
    <row r="57" spans="1:14" ht="15">
      <c r="A57" s="78"/>
      <c r="B57" s="568"/>
      <c r="C57" s="569"/>
      <c r="D57" s="285">
        <v>44742</v>
      </c>
      <c r="E57" s="285">
        <v>44561</v>
      </c>
      <c r="F57" s="285">
        <v>44377</v>
      </c>
      <c r="G57" s="278"/>
      <c r="H57" s="278"/>
      <c r="I57" s="274"/>
      <c r="J57" s="182"/>
      <c r="K57" s="182"/>
      <c r="L57" s="78"/>
      <c r="M57" s="78"/>
      <c r="N57" s="271"/>
    </row>
    <row r="58" spans="1:14" ht="15">
      <c r="A58" s="78"/>
      <c r="B58" s="568" t="s">
        <v>253</v>
      </c>
      <c r="C58" s="569"/>
      <c r="D58" s="286">
        <v>6837.9</v>
      </c>
      <c r="E58" s="286">
        <v>6870.81</v>
      </c>
      <c r="F58" s="286">
        <v>6911.09</v>
      </c>
      <c r="G58" s="278"/>
      <c r="H58" s="278"/>
      <c r="I58" s="274"/>
      <c r="J58" s="182"/>
      <c r="K58" s="182"/>
      <c r="L58" s="78"/>
      <c r="M58" s="78"/>
      <c r="N58" s="271"/>
    </row>
    <row r="59" spans="1:14" ht="15">
      <c r="A59" s="78"/>
      <c r="B59" s="568" t="s">
        <v>254</v>
      </c>
      <c r="C59" s="569"/>
      <c r="D59" s="286">
        <v>6850.05</v>
      </c>
      <c r="E59" s="286">
        <v>6887.4</v>
      </c>
      <c r="F59" s="286">
        <v>6921.95</v>
      </c>
      <c r="G59" s="278"/>
      <c r="H59" s="278"/>
      <c r="I59" s="274"/>
      <c r="J59" s="182"/>
      <c r="K59" s="182"/>
      <c r="L59" s="78"/>
      <c r="M59" s="78"/>
      <c r="N59" s="271"/>
    </row>
    <row r="60" spans="1:14" ht="13.5" customHeight="1">
      <c r="A60" s="278"/>
      <c r="B60" s="278"/>
      <c r="C60" s="278"/>
      <c r="D60" s="278"/>
      <c r="E60" s="278"/>
      <c r="F60" s="278"/>
      <c r="G60" s="278"/>
      <c r="H60" s="278"/>
      <c r="I60" s="274"/>
      <c r="J60" s="182"/>
      <c r="K60" s="182"/>
      <c r="L60" s="78"/>
      <c r="M60" s="78"/>
      <c r="N60" s="271"/>
    </row>
    <row r="61" spans="1:14" ht="13.5" customHeight="1">
      <c r="A61" s="283" t="s">
        <v>501</v>
      </c>
      <c r="B61" s="278"/>
      <c r="C61" s="278"/>
      <c r="D61" s="278"/>
      <c r="E61" s="278"/>
      <c r="F61" s="278"/>
      <c r="G61" s="278"/>
      <c r="H61" s="278"/>
      <c r="I61" s="274"/>
      <c r="J61" s="182"/>
      <c r="K61" s="182"/>
      <c r="L61" s="78"/>
      <c r="M61" s="78"/>
      <c r="N61" s="271"/>
    </row>
    <row r="62" spans="1:14" ht="13.5" customHeight="1">
      <c r="A62" s="283"/>
      <c r="B62" s="281"/>
      <c r="C62" s="281"/>
      <c r="D62" s="281"/>
      <c r="E62" s="281"/>
      <c r="F62" s="281"/>
      <c r="G62" s="281"/>
      <c r="H62" s="281"/>
      <c r="I62" s="274"/>
      <c r="J62" s="182"/>
      <c r="K62" s="182"/>
      <c r="L62" s="78"/>
      <c r="M62" s="78"/>
      <c r="N62" s="271"/>
    </row>
    <row r="63" spans="1:14" ht="13.5" customHeight="1">
      <c r="A63" s="287"/>
      <c r="B63" s="281"/>
      <c r="C63" s="281"/>
      <c r="D63" s="281"/>
      <c r="E63" s="281"/>
      <c r="F63" s="281"/>
      <c r="G63" s="281"/>
      <c r="H63" s="281"/>
      <c r="I63" s="274"/>
      <c r="J63" s="182"/>
      <c r="K63" s="182"/>
      <c r="L63" s="78"/>
      <c r="M63" s="78"/>
      <c r="N63" s="271"/>
    </row>
    <row r="64" spans="1:14" ht="13.5" customHeight="1">
      <c r="A64" s="283"/>
      <c r="B64" s="575" t="s">
        <v>255</v>
      </c>
      <c r="C64" s="575"/>
      <c r="D64" s="575"/>
      <c r="E64" s="575"/>
      <c r="F64" s="575"/>
      <c r="G64" s="281"/>
      <c r="H64" s="281"/>
      <c r="I64" s="274"/>
      <c r="J64" s="182"/>
      <c r="K64" s="182"/>
      <c r="L64" s="78"/>
      <c r="M64" s="78"/>
      <c r="N64" s="271"/>
    </row>
    <row r="65" spans="1:16" s="36" customFormat="1" ht="51">
      <c r="A65" s="288"/>
      <c r="B65" s="289" t="s">
        <v>256</v>
      </c>
      <c r="C65" s="289" t="s">
        <v>257</v>
      </c>
      <c r="D65" s="289" t="s">
        <v>261</v>
      </c>
      <c r="E65" s="289" t="s">
        <v>262</v>
      </c>
      <c r="F65" s="289" t="s">
        <v>258</v>
      </c>
      <c r="G65" s="289" t="s">
        <v>259</v>
      </c>
      <c r="H65" s="289" t="s">
        <v>260</v>
      </c>
      <c r="I65" s="290"/>
      <c r="J65" s="291"/>
      <c r="K65" s="291"/>
      <c r="L65" s="292"/>
      <c r="M65" s="292"/>
      <c r="N65" s="293"/>
      <c r="O65" s="74"/>
      <c r="P65" s="74"/>
    </row>
    <row r="66" spans="1:14" ht="13.5" customHeight="1">
      <c r="A66" s="272"/>
      <c r="B66" s="294" t="s">
        <v>263</v>
      </c>
      <c r="C66" s="295" t="s">
        <v>347</v>
      </c>
      <c r="D66" s="296">
        <v>0</v>
      </c>
      <c r="E66" s="297">
        <v>6837.9</v>
      </c>
      <c r="F66" s="298">
        <f>+F67</f>
        <v>752282782.6559999</v>
      </c>
      <c r="G66" s="299">
        <v>6911.09</v>
      </c>
      <c r="H66" s="296">
        <v>0</v>
      </c>
      <c r="I66" s="274"/>
      <c r="J66" s="182"/>
      <c r="K66" s="182"/>
      <c r="L66" s="78"/>
      <c r="M66" s="78"/>
      <c r="N66" s="271"/>
    </row>
    <row r="67" spans="1:14" ht="13.5" customHeight="1">
      <c r="A67" s="272"/>
      <c r="B67" s="300" t="s">
        <v>264</v>
      </c>
      <c r="C67" s="295" t="s">
        <v>347</v>
      </c>
      <c r="D67" s="296">
        <v>0</v>
      </c>
      <c r="E67" s="297">
        <v>6837.9</v>
      </c>
      <c r="F67" s="298">
        <f>F68</f>
        <v>752282782.6559999</v>
      </c>
      <c r="G67" s="299">
        <v>6911.09</v>
      </c>
      <c r="H67" s="296">
        <v>0</v>
      </c>
      <c r="I67" s="274"/>
      <c r="J67" s="182"/>
      <c r="K67" s="182"/>
      <c r="L67" s="78"/>
      <c r="M67" s="78"/>
      <c r="N67" s="271"/>
    </row>
    <row r="68" spans="1:14" ht="28.5" customHeight="1">
      <c r="A68" s="272"/>
      <c r="B68" s="301" t="s">
        <v>348</v>
      </c>
      <c r="C68" s="295" t="s">
        <v>347</v>
      </c>
      <c r="D68" s="296">
        <v>110016.64</v>
      </c>
      <c r="E68" s="297">
        <v>6837.9</v>
      </c>
      <c r="F68" s="298">
        <f>+D68*E68</f>
        <v>752282782.6559999</v>
      </c>
      <c r="G68" s="299">
        <v>6911.09</v>
      </c>
      <c r="H68" s="296">
        <v>0</v>
      </c>
      <c r="I68" s="274"/>
      <c r="J68" s="182"/>
      <c r="K68" s="182"/>
      <c r="L68" s="78"/>
      <c r="M68" s="78"/>
      <c r="N68" s="271"/>
    </row>
    <row r="69" spans="1:14" ht="13.5" customHeight="1">
      <c r="A69" s="272"/>
      <c r="B69" s="300" t="s">
        <v>266</v>
      </c>
      <c r="C69" s="302"/>
      <c r="D69" s="296"/>
      <c r="E69" s="296"/>
      <c r="F69" s="296"/>
      <c r="G69" s="296"/>
      <c r="H69" s="303"/>
      <c r="I69" s="274"/>
      <c r="J69" s="182"/>
      <c r="K69" s="182"/>
      <c r="L69" s="78"/>
      <c r="M69" s="78"/>
      <c r="N69" s="271"/>
    </row>
    <row r="70" spans="1:14" ht="13.5" customHeight="1">
      <c r="A70" s="272"/>
      <c r="B70" s="300" t="s">
        <v>265</v>
      </c>
      <c r="C70" s="302"/>
      <c r="D70" s="304"/>
      <c r="E70" s="304"/>
      <c r="F70" s="304"/>
      <c r="G70" s="304"/>
      <c r="H70" s="303"/>
      <c r="I70" s="274"/>
      <c r="J70" s="182"/>
      <c r="K70" s="182"/>
      <c r="L70" s="78"/>
      <c r="M70" s="78"/>
      <c r="N70" s="271"/>
    </row>
    <row r="71" spans="1:14" ht="13.5" customHeight="1">
      <c r="A71" s="272"/>
      <c r="B71" s="300" t="s">
        <v>267</v>
      </c>
      <c r="C71" s="303"/>
      <c r="D71" s="303"/>
      <c r="E71" s="303"/>
      <c r="F71" s="303"/>
      <c r="G71" s="303"/>
      <c r="H71" s="303"/>
      <c r="I71" s="274"/>
      <c r="J71" s="182"/>
      <c r="K71" s="182"/>
      <c r="L71" s="78"/>
      <c r="M71" s="78"/>
      <c r="N71" s="271"/>
    </row>
    <row r="72" spans="1:14" ht="13.5" customHeight="1">
      <c r="A72" s="272"/>
      <c r="B72" s="300" t="s">
        <v>265</v>
      </c>
      <c r="C72" s="303"/>
      <c r="D72" s="303"/>
      <c r="E72" s="303"/>
      <c r="F72" s="303"/>
      <c r="G72" s="303"/>
      <c r="H72" s="303"/>
      <c r="I72" s="274"/>
      <c r="J72" s="182"/>
      <c r="K72" s="182"/>
      <c r="L72" s="78"/>
      <c r="M72" s="78"/>
      <c r="N72" s="271"/>
    </row>
    <row r="73" spans="1:14" ht="13.5" customHeight="1">
      <c r="A73" s="272"/>
      <c r="B73" s="300" t="s">
        <v>268</v>
      </c>
      <c r="C73" s="303"/>
      <c r="D73" s="303"/>
      <c r="E73" s="303"/>
      <c r="F73" s="303"/>
      <c r="G73" s="303"/>
      <c r="H73" s="303"/>
      <c r="I73" s="274"/>
      <c r="J73" s="182"/>
      <c r="K73" s="182"/>
      <c r="L73" s="78"/>
      <c r="M73" s="78"/>
      <c r="N73" s="271"/>
    </row>
    <row r="74" spans="1:14" ht="13.5" customHeight="1">
      <c r="A74" s="272"/>
      <c r="B74" s="300" t="s">
        <v>265</v>
      </c>
      <c r="C74" s="303"/>
      <c r="D74" s="303"/>
      <c r="E74" s="303"/>
      <c r="F74" s="303"/>
      <c r="G74" s="303"/>
      <c r="H74" s="303"/>
      <c r="I74" s="274"/>
      <c r="J74" s="182"/>
      <c r="K74" s="182"/>
      <c r="L74" s="78"/>
      <c r="M74" s="78"/>
      <c r="N74" s="271"/>
    </row>
    <row r="75" spans="1:14" ht="13.5" customHeight="1">
      <c r="A75" s="272"/>
      <c r="B75" s="305"/>
      <c r="C75" s="306"/>
      <c r="D75" s="306"/>
      <c r="E75" s="306"/>
      <c r="F75" s="306"/>
      <c r="G75" s="306"/>
      <c r="H75" s="306"/>
      <c r="I75" s="274"/>
      <c r="J75" s="182"/>
      <c r="K75" s="182"/>
      <c r="L75" s="78"/>
      <c r="M75" s="78"/>
      <c r="N75" s="271"/>
    </row>
    <row r="76" spans="1:14" ht="13.5" customHeight="1">
      <c r="A76" s="283" t="s">
        <v>502</v>
      </c>
      <c r="B76" s="305"/>
      <c r="C76" s="306"/>
      <c r="D76" s="306"/>
      <c r="E76" s="306"/>
      <c r="F76" s="306"/>
      <c r="G76" s="306"/>
      <c r="H76" s="306"/>
      <c r="I76" s="274"/>
      <c r="J76" s="182"/>
      <c r="K76" s="182"/>
      <c r="L76" s="78"/>
      <c r="M76" s="78"/>
      <c r="N76" s="271"/>
    </row>
    <row r="77" spans="1:14" ht="13.5" customHeight="1">
      <c r="A77" s="283"/>
      <c r="B77" s="305"/>
      <c r="C77" s="306"/>
      <c r="D77" s="306"/>
      <c r="E77" s="306"/>
      <c r="F77" s="306"/>
      <c r="G77" s="306"/>
      <c r="H77" s="306"/>
      <c r="I77" s="274"/>
      <c r="J77" s="182"/>
      <c r="K77" s="182"/>
      <c r="L77" s="78"/>
      <c r="M77" s="78"/>
      <c r="N77" s="271"/>
    </row>
    <row r="78" spans="1:14" ht="13.5" customHeight="1">
      <c r="A78" s="284"/>
      <c r="B78" s="305"/>
      <c r="C78" s="306"/>
      <c r="D78" s="306"/>
      <c r="E78" s="306"/>
      <c r="F78" s="306"/>
      <c r="G78" s="306"/>
      <c r="H78" s="306"/>
      <c r="I78" s="274"/>
      <c r="J78" s="182"/>
      <c r="K78" s="182"/>
      <c r="L78" s="78"/>
      <c r="M78" s="78"/>
      <c r="N78" s="271"/>
    </row>
    <row r="79" spans="1:14" ht="38.25">
      <c r="A79" s="272"/>
      <c r="B79" s="289" t="s">
        <v>269</v>
      </c>
      <c r="C79" s="289" t="s">
        <v>270</v>
      </c>
      <c r="D79" s="289" t="s">
        <v>271</v>
      </c>
      <c r="E79" s="289" t="s">
        <v>495</v>
      </c>
      <c r="F79" s="289" t="s">
        <v>496</v>
      </c>
      <c r="G79" s="306"/>
      <c r="H79" s="306"/>
      <c r="I79" s="274"/>
      <c r="J79" s="182"/>
      <c r="K79" s="182"/>
      <c r="L79" s="78"/>
      <c r="M79" s="78"/>
      <c r="N79" s="271"/>
    </row>
    <row r="80" spans="1:14" ht="38.25">
      <c r="A80" s="272"/>
      <c r="B80" s="307" t="s">
        <v>349</v>
      </c>
      <c r="C80" s="297">
        <v>6837.9</v>
      </c>
      <c r="D80" s="308">
        <v>15556125</v>
      </c>
      <c r="E80" s="299">
        <v>6911.09</v>
      </c>
      <c r="F80" s="308">
        <v>0</v>
      </c>
      <c r="G80" s="306"/>
      <c r="H80" s="306"/>
      <c r="I80" s="274"/>
      <c r="J80" s="182"/>
      <c r="K80" s="182"/>
      <c r="L80" s="78"/>
      <c r="M80" s="78"/>
      <c r="N80" s="271"/>
    </row>
    <row r="81" spans="1:14" ht="38.25">
      <c r="A81" s="272"/>
      <c r="B81" s="307" t="s">
        <v>272</v>
      </c>
      <c r="C81" s="309"/>
      <c r="D81" s="310"/>
      <c r="E81" s="309"/>
      <c r="F81" s="310"/>
      <c r="G81" s="306"/>
      <c r="H81" s="306"/>
      <c r="I81" s="274"/>
      <c r="J81" s="182"/>
      <c r="K81" s="182"/>
      <c r="L81" s="78"/>
      <c r="M81" s="78"/>
      <c r="N81" s="271"/>
    </row>
    <row r="82" spans="1:14" ht="38.25">
      <c r="A82" s="272"/>
      <c r="B82" s="307" t="s">
        <v>350</v>
      </c>
      <c r="C82" s="297">
        <v>6837.9</v>
      </c>
      <c r="D82" s="308">
        <v>8149113</v>
      </c>
      <c r="E82" s="299">
        <v>6911.09</v>
      </c>
      <c r="F82" s="308">
        <v>0</v>
      </c>
      <c r="G82" s="306"/>
      <c r="H82" s="306"/>
      <c r="I82" s="274"/>
      <c r="J82" s="182"/>
      <c r="K82" s="182"/>
      <c r="L82" s="78"/>
      <c r="M82" s="78"/>
      <c r="N82" s="271"/>
    </row>
    <row r="83" spans="1:14" ht="25.5">
      <c r="A83" s="272"/>
      <c r="B83" s="307" t="s">
        <v>273</v>
      </c>
      <c r="C83" s="311"/>
      <c r="D83" s="312"/>
      <c r="E83" s="311"/>
      <c r="F83" s="311"/>
      <c r="G83" s="306"/>
      <c r="H83" s="306"/>
      <c r="I83" s="274"/>
      <c r="J83" s="182"/>
      <c r="K83" s="182"/>
      <c r="L83" s="78"/>
      <c r="M83" s="78"/>
      <c r="N83" s="271"/>
    </row>
    <row r="84" spans="1:14" ht="25.5" customHeight="1">
      <c r="A84" s="272"/>
      <c r="B84" s="578" t="s">
        <v>351</v>
      </c>
      <c r="C84" s="578"/>
      <c r="D84" s="578"/>
      <c r="E84" s="578"/>
      <c r="F84" s="578"/>
      <c r="G84" s="306"/>
      <c r="H84" s="306"/>
      <c r="I84" s="274"/>
      <c r="J84" s="182"/>
      <c r="K84" s="182"/>
      <c r="L84" s="78"/>
      <c r="M84" s="78"/>
      <c r="N84" s="271"/>
    </row>
    <row r="85" spans="1:14" ht="12.75">
      <c r="A85" s="273"/>
      <c r="B85" s="313"/>
      <c r="C85" s="313"/>
      <c r="D85" s="313"/>
      <c r="E85" s="313"/>
      <c r="F85" s="313"/>
      <c r="G85" s="313"/>
      <c r="H85" s="273"/>
      <c r="I85" s="274"/>
      <c r="J85" s="182"/>
      <c r="K85" s="182"/>
      <c r="L85" s="78"/>
      <c r="M85" s="78"/>
      <c r="N85" s="271"/>
    </row>
    <row r="86" spans="1:14" ht="15.75">
      <c r="A86" s="279" t="s">
        <v>274</v>
      </c>
      <c r="B86" s="78"/>
      <c r="C86" s="78"/>
      <c r="D86" s="78"/>
      <c r="E86" s="78"/>
      <c r="F86" s="78"/>
      <c r="G86" s="78"/>
      <c r="H86" s="273"/>
      <c r="I86" s="274"/>
      <c r="J86" s="182"/>
      <c r="K86" s="182"/>
      <c r="L86" s="78"/>
      <c r="M86" s="78"/>
      <c r="N86" s="271"/>
    </row>
    <row r="87" spans="1:14" ht="12.75">
      <c r="A87" s="273"/>
      <c r="B87" s="78"/>
      <c r="C87" s="78"/>
      <c r="D87" s="78"/>
      <c r="E87" s="78"/>
      <c r="F87" s="78"/>
      <c r="G87" s="78"/>
      <c r="H87" s="273"/>
      <c r="I87" s="274"/>
      <c r="J87" s="182"/>
      <c r="K87" s="182"/>
      <c r="L87" s="78"/>
      <c r="M87" s="78"/>
      <c r="N87" s="271"/>
    </row>
    <row r="88" spans="1:14" ht="15.75">
      <c r="A88" s="283" t="s">
        <v>503</v>
      </c>
      <c r="B88" s="78"/>
      <c r="C88" s="78"/>
      <c r="D88" s="78"/>
      <c r="E88" s="78"/>
      <c r="F88" s="78"/>
      <c r="G88" s="78"/>
      <c r="H88" s="273"/>
      <c r="I88" s="274"/>
      <c r="J88" s="182"/>
      <c r="K88" s="182"/>
      <c r="L88" s="78"/>
      <c r="M88" s="78"/>
      <c r="N88" s="271"/>
    </row>
    <row r="89" spans="1:14" ht="12.75">
      <c r="A89" s="273"/>
      <c r="B89" s="78"/>
      <c r="C89" s="78"/>
      <c r="D89" s="78"/>
      <c r="E89" s="78"/>
      <c r="F89" s="78"/>
      <c r="G89" s="78"/>
      <c r="H89" s="273"/>
      <c r="I89" s="274"/>
      <c r="J89" s="182"/>
      <c r="K89" s="182"/>
      <c r="L89" s="78"/>
      <c r="M89" s="78"/>
      <c r="N89" s="271"/>
    </row>
    <row r="90" spans="1:14" ht="15" customHeight="1">
      <c r="A90" s="556" t="s">
        <v>116</v>
      </c>
      <c r="B90" s="556"/>
      <c r="C90" s="556"/>
      <c r="D90" s="556"/>
      <c r="E90" s="556"/>
      <c r="F90" s="556"/>
      <c r="G90" s="556"/>
      <c r="H90" s="556"/>
      <c r="I90" s="274"/>
      <c r="J90" s="182"/>
      <c r="K90" s="182"/>
      <c r="L90" s="78"/>
      <c r="M90" s="78"/>
      <c r="N90" s="271"/>
    </row>
    <row r="91" spans="1:14" ht="12.75">
      <c r="A91" s="273"/>
      <c r="B91" s="78"/>
      <c r="C91" s="78"/>
      <c r="D91" s="78"/>
      <c r="E91" s="78"/>
      <c r="F91" s="78"/>
      <c r="G91" s="78"/>
      <c r="H91" s="273"/>
      <c r="I91" s="274"/>
      <c r="J91" s="182"/>
      <c r="K91" s="182"/>
      <c r="L91" s="78"/>
      <c r="M91" s="78"/>
      <c r="N91" s="271"/>
    </row>
    <row r="92" spans="1:14" ht="23.25" customHeight="1">
      <c r="A92" s="273"/>
      <c r="B92" s="558" t="s">
        <v>117</v>
      </c>
      <c r="C92" s="559"/>
      <c r="D92" s="559"/>
      <c r="E92" s="560"/>
      <c r="F92" s="78"/>
      <c r="G92" s="273"/>
      <c r="H92" s="273"/>
      <c r="I92" s="182"/>
      <c r="J92" s="182"/>
      <c r="K92" s="182"/>
      <c r="L92" s="78"/>
      <c r="M92" s="78"/>
      <c r="N92" s="271"/>
    </row>
    <row r="93" spans="1:14" ht="43.5" customHeight="1">
      <c r="A93" s="273"/>
      <c r="B93" s="574" t="s">
        <v>29</v>
      </c>
      <c r="C93" s="574"/>
      <c r="D93" s="314" t="s">
        <v>470</v>
      </c>
      <c r="E93" s="314" t="s">
        <v>447</v>
      </c>
      <c r="F93" s="78"/>
      <c r="G93" s="273"/>
      <c r="H93" s="273"/>
      <c r="I93" s="182"/>
      <c r="J93" s="182"/>
      <c r="K93" s="182"/>
      <c r="L93" s="78"/>
      <c r="M93" s="78"/>
      <c r="N93" s="271"/>
    </row>
    <row r="94" spans="1:14" ht="14.25">
      <c r="A94" s="273"/>
      <c r="B94" s="572" t="s">
        <v>2</v>
      </c>
      <c r="C94" s="573"/>
      <c r="D94" s="315">
        <v>650000</v>
      </c>
      <c r="E94" s="315">
        <v>950000</v>
      </c>
      <c r="F94" s="78"/>
      <c r="G94" s="273"/>
      <c r="H94" s="273"/>
      <c r="I94" s="182"/>
      <c r="J94" s="182"/>
      <c r="K94" s="182"/>
      <c r="L94" s="78"/>
      <c r="M94" s="78"/>
      <c r="N94" s="271"/>
    </row>
    <row r="95" spans="1:14" ht="14.25">
      <c r="A95" s="273"/>
      <c r="B95" s="564" t="s">
        <v>64</v>
      </c>
      <c r="C95" s="565"/>
      <c r="D95" s="316">
        <v>61257216</v>
      </c>
      <c r="E95" s="316">
        <v>37498643</v>
      </c>
      <c r="F95" s="78"/>
      <c r="G95" s="273"/>
      <c r="H95" s="273"/>
      <c r="I95" s="182"/>
      <c r="J95" s="182"/>
      <c r="K95" s="182"/>
      <c r="L95" s="78"/>
      <c r="M95" s="78"/>
      <c r="N95" s="271"/>
    </row>
    <row r="96" spans="1:14" ht="14.25">
      <c r="A96" s="273"/>
      <c r="B96" s="564" t="s">
        <v>118</v>
      </c>
      <c r="C96" s="565"/>
      <c r="D96" s="317">
        <v>1039386806</v>
      </c>
      <c r="E96" s="317">
        <v>311880828</v>
      </c>
      <c r="F96" s="78"/>
      <c r="G96" s="273"/>
      <c r="H96" s="273"/>
      <c r="I96" s="182"/>
      <c r="J96" s="182"/>
      <c r="K96" s="182"/>
      <c r="L96" s="78"/>
      <c r="M96" s="78"/>
      <c r="N96" s="271"/>
    </row>
    <row r="97" spans="1:14" ht="15">
      <c r="A97" s="273"/>
      <c r="B97" s="574" t="s">
        <v>50</v>
      </c>
      <c r="C97" s="574"/>
      <c r="D97" s="318">
        <f>SUM(D94:D96)</f>
        <v>1101294022</v>
      </c>
      <c r="E97" s="318">
        <f>SUM(E94:E96)</f>
        <v>350329471</v>
      </c>
      <c r="F97" s="78"/>
      <c r="G97" s="273"/>
      <c r="H97" s="273"/>
      <c r="I97" s="182"/>
      <c r="J97" s="182"/>
      <c r="K97" s="182"/>
      <c r="L97" s="78"/>
      <c r="M97" s="78"/>
      <c r="N97" s="271"/>
    </row>
    <row r="98" spans="1:14" ht="12.75">
      <c r="A98" s="273"/>
      <c r="B98" s="78"/>
      <c r="C98" s="78"/>
      <c r="D98" s="78"/>
      <c r="E98" s="78"/>
      <c r="F98" s="78"/>
      <c r="G98" s="273"/>
      <c r="H98" s="273"/>
      <c r="I98" s="182"/>
      <c r="J98" s="182"/>
      <c r="K98" s="182"/>
      <c r="L98" s="78"/>
      <c r="M98" s="78"/>
      <c r="N98" s="271"/>
    </row>
    <row r="99" spans="1:14" ht="33.75" customHeight="1">
      <c r="A99" s="273"/>
      <c r="B99" s="576" t="s">
        <v>119</v>
      </c>
      <c r="C99" s="584"/>
      <c r="D99" s="314" t="s">
        <v>470</v>
      </c>
      <c r="E99" s="314" t="s">
        <v>447</v>
      </c>
      <c r="F99" s="78"/>
      <c r="G99" s="273"/>
      <c r="H99" s="273"/>
      <c r="I99" s="182"/>
      <c r="J99" s="182"/>
      <c r="K99" s="182"/>
      <c r="L99" s="78"/>
      <c r="M99" s="78"/>
      <c r="N99" s="271"/>
    </row>
    <row r="100" spans="1:14" ht="14.25">
      <c r="A100" s="273"/>
      <c r="B100" s="564" t="s">
        <v>120</v>
      </c>
      <c r="C100" s="571"/>
      <c r="D100" s="315">
        <v>0</v>
      </c>
      <c r="E100" s="315">
        <v>34953129</v>
      </c>
      <c r="F100" s="78"/>
      <c r="G100" s="273"/>
      <c r="H100" s="273"/>
      <c r="I100" s="182"/>
      <c r="J100" s="182"/>
      <c r="K100" s="182"/>
      <c r="L100" s="78"/>
      <c r="M100" s="78"/>
      <c r="N100" s="271"/>
    </row>
    <row r="101" spans="1:14" ht="14.25">
      <c r="A101" s="273"/>
      <c r="B101" s="564" t="s">
        <v>121</v>
      </c>
      <c r="C101" s="571"/>
      <c r="D101" s="315">
        <v>61257216</v>
      </c>
      <c r="E101" s="315">
        <v>2545514</v>
      </c>
      <c r="F101" s="78"/>
      <c r="G101" s="78"/>
      <c r="H101" s="273"/>
      <c r="I101" s="182"/>
      <c r="J101" s="182"/>
      <c r="K101" s="182"/>
      <c r="L101" s="78"/>
      <c r="M101" s="78"/>
      <c r="N101" s="271"/>
    </row>
    <row r="102" spans="1:14" ht="15">
      <c r="A102" s="273"/>
      <c r="B102" s="558" t="s">
        <v>50</v>
      </c>
      <c r="C102" s="559"/>
      <c r="D102" s="318">
        <f>SUM(D100:D101)</f>
        <v>61257216</v>
      </c>
      <c r="E102" s="318">
        <f>SUM(E100:E101)</f>
        <v>37498643</v>
      </c>
      <c r="F102" s="78"/>
      <c r="G102" s="273"/>
      <c r="H102" s="273"/>
      <c r="I102" s="182"/>
      <c r="J102" s="182"/>
      <c r="K102" s="182"/>
      <c r="L102" s="78"/>
      <c r="M102" s="78"/>
      <c r="N102" s="271"/>
    </row>
    <row r="103" spans="1:14" ht="12.75">
      <c r="A103" s="273"/>
      <c r="B103" s="78"/>
      <c r="C103" s="78"/>
      <c r="D103" s="78"/>
      <c r="E103" s="78"/>
      <c r="F103" s="78"/>
      <c r="G103" s="273"/>
      <c r="H103" s="273"/>
      <c r="I103" s="182"/>
      <c r="J103" s="182"/>
      <c r="K103" s="182"/>
      <c r="L103" s="78"/>
      <c r="M103" s="78"/>
      <c r="N103" s="271"/>
    </row>
    <row r="104" spans="1:14" ht="30" customHeight="1">
      <c r="A104" s="273"/>
      <c r="B104" s="319" t="s">
        <v>118</v>
      </c>
      <c r="C104" s="320"/>
      <c r="D104" s="314" t="s">
        <v>470</v>
      </c>
      <c r="E104" s="314" t="s">
        <v>447</v>
      </c>
      <c r="F104" s="78"/>
      <c r="G104" s="273"/>
      <c r="H104" s="273"/>
      <c r="I104" s="182"/>
      <c r="J104" s="182"/>
      <c r="K104" s="182"/>
      <c r="L104" s="78"/>
      <c r="M104" s="78"/>
      <c r="N104" s="271"/>
    </row>
    <row r="105" spans="1:14" ht="14.25">
      <c r="A105" s="273"/>
      <c r="B105" s="321" t="s">
        <v>122</v>
      </c>
      <c r="C105" s="322"/>
      <c r="D105" s="323">
        <v>1039386806</v>
      </c>
      <c r="E105" s="323">
        <v>311880682</v>
      </c>
      <c r="F105" s="78"/>
      <c r="G105" s="273"/>
      <c r="H105" s="273"/>
      <c r="I105" s="182"/>
      <c r="J105" s="182"/>
      <c r="K105" s="182"/>
      <c r="L105" s="78"/>
      <c r="M105" s="78"/>
      <c r="N105" s="271"/>
    </row>
    <row r="106" spans="1:14" ht="15">
      <c r="A106" s="273"/>
      <c r="B106" s="324" t="s">
        <v>50</v>
      </c>
      <c r="C106" s="325"/>
      <c r="D106" s="318">
        <f>+D105</f>
        <v>1039386806</v>
      </c>
      <c r="E106" s="318">
        <f>+E105</f>
        <v>311880682</v>
      </c>
      <c r="F106" s="78"/>
      <c r="G106" s="273"/>
      <c r="H106" s="273"/>
      <c r="I106" s="182"/>
      <c r="J106" s="182"/>
      <c r="K106" s="182"/>
      <c r="L106" s="78"/>
      <c r="M106" s="78"/>
      <c r="N106" s="271"/>
    </row>
    <row r="107" spans="1:14" ht="12.75">
      <c r="A107" s="273"/>
      <c r="B107" s="78"/>
      <c r="C107" s="78"/>
      <c r="D107" s="78"/>
      <c r="E107" s="78"/>
      <c r="F107" s="78"/>
      <c r="G107" s="78"/>
      <c r="H107" s="273"/>
      <c r="I107" s="274"/>
      <c r="J107" s="182"/>
      <c r="K107" s="182"/>
      <c r="L107" s="78"/>
      <c r="M107" s="78"/>
      <c r="N107" s="271"/>
    </row>
    <row r="108" spans="1:14" ht="15.75">
      <c r="A108" s="283" t="s">
        <v>276</v>
      </c>
      <c r="B108" s="78"/>
      <c r="C108" s="78"/>
      <c r="D108" s="78"/>
      <c r="E108" s="78"/>
      <c r="F108" s="78"/>
      <c r="G108" s="78"/>
      <c r="H108" s="273"/>
      <c r="I108" s="274"/>
      <c r="J108" s="182"/>
      <c r="K108" s="182"/>
      <c r="L108" s="78"/>
      <c r="M108" s="78"/>
      <c r="N108" s="271"/>
    </row>
    <row r="109" spans="1:14" ht="12.75">
      <c r="A109" s="273"/>
      <c r="B109" s="78"/>
      <c r="C109" s="78"/>
      <c r="D109" s="78"/>
      <c r="E109" s="78"/>
      <c r="F109" s="78"/>
      <c r="G109" s="78"/>
      <c r="H109" s="273"/>
      <c r="I109" s="274"/>
      <c r="J109" s="182"/>
      <c r="K109" s="182"/>
      <c r="L109" s="78"/>
      <c r="M109" s="78"/>
      <c r="N109" s="271"/>
    </row>
    <row r="110" spans="1:14" ht="14.25" customHeight="1">
      <c r="A110" s="557" t="s">
        <v>125</v>
      </c>
      <c r="B110" s="557"/>
      <c r="C110" s="557"/>
      <c r="D110" s="557"/>
      <c r="E110" s="557"/>
      <c r="F110" s="557"/>
      <c r="G110" s="557"/>
      <c r="H110" s="557"/>
      <c r="I110" s="274"/>
      <c r="J110" s="182"/>
      <c r="K110" s="182"/>
      <c r="L110" s="78"/>
      <c r="M110" s="78"/>
      <c r="N110" s="271"/>
    </row>
    <row r="111" spans="1:14" ht="13.5" customHeight="1">
      <c r="A111" s="95" t="s">
        <v>390</v>
      </c>
      <c r="B111" s="94"/>
      <c r="C111" s="90"/>
      <c r="D111" s="90"/>
      <c r="E111" s="90"/>
      <c r="F111" s="90"/>
      <c r="G111" s="90"/>
      <c r="H111" s="90"/>
      <c r="I111" s="326"/>
      <c r="J111" s="182"/>
      <c r="K111" s="182"/>
      <c r="L111" s="78"/>
      <c r="M111" s="78"/>
      <c r="N111" s="271"/>
    </row>
    <row r="112" spans="1:14" ht="13.5" customHeight="1">
      <c r="A112" s="280"/>
      <c r="B112" s="280"/>
      <c r="C112" s="280"/>
      <c r="D112" s="280"/>
      <c r="E112" s="280"/>
      <c r="F112" s="280"/>
      <c r="G112" s="280"/>
      <c r="H112" s="280"/>
      <c r="I112" s="274"/>
      <c r="J112" s="182"/>
      <c r="K112" s="182"/>
      <c r="L112" s="78"/>
      <c r="M112" s="78"/>
      <c r="N112" s="271"/>
    </row>
    <row r="113" spans="1:14" ht="15">
      <c r="A113" s="78"/>
      <c r="B113" s="327"/>
      <c r="C113" s="327"/>
      <c r="D113" s="327"/>
      <c r="E113" s="328"/>
      <c r="F113" s="328"/>
      <c r="G113" s="328"/>
      <c r="H113" s="78"/>
      <c r="I113" s="182"/>
      <c r="J113" s="182"/>
      <c r="K113" s="182"/>
      <c r="L113" s="78"/>
      <c r="M113" s="78"/>
      <c r="N113" s="271"/>
    </row>
    <row r="114" spans="1:14" ht="15.75">
      <c r="A114" s="283" t="s">
        <v>275</v>
      </c>
      <c r="B114" s="78"/>
      <c r="C114" s="78"/>
      <c r="D114" s="78"/>
      <c r="E114" s="78"/>
      <c r="F114" s="78"/>
      <c r="G114" s="78"/>
      <c r="H114" s="273"/>
      <c r="I114" s="182"/>
      <c r="J114" s="182"/>
      <c r="K114" s="182"/>
      <c r="L114" s="78"/>
      <c r="M114" s="78"/>
      <c r="N114" s="271"/>
    </row>
    <row r="115" spans="1:14" ht="12.75">
      <c r="A115" s="273"/>
      <c r="B115" s="78"/>
      <c r="C115" s="78"/>
      <c r="D115" s="78"/>
      <c r="E115" s="78"/>
      <c r="F115" s="78"/>
      <c r="G115" s="78"/>
      <c r="H115" s="273"/>
      <c r="I115" s="182"/>
      <c r="J115" s="182"/>
      <c r="K115" s="182"/>
      <c r="L115" s="78"/>
      <c r="M115" s="78"/>
      <c r="N115" s="271"/>
    </row>
    <row r="116" spans="1:14" ht="15">
      <c r="A116" s="556" t="s">
        <v>123</v>
      </c>
      <c r="B116" s="556"/>
      <c r="C116" s="556"/>
      <c r="D116" s="556"/>
      <c r="E116" s="556"/>
      <c r="F116" s="556"/>
      <c r="G116" s="556"/>
      <c r="H116" s="556"/>
      <c r="I116" s="182"/>
      <c r="J116" s="182"/>
      <c r="K116" s="182"/>
      <c r="L116" s="78"/>
      <c r="M116" s="78"/>
      <c r="N116" s="271"/>
    </row>
    <row r="117" spans="1:14" ht="12.75">
      <c r="A117" s="273"/>
      <c r="B117" s="78"/>
      <c r="C117" s="78"/>
      <c r="D117" s="78"/>
      <c r="E117" s="78"/>
      <c r="F117" s="78"/>
      <c r="G117" s="78"/>
      <c r="H117" s="273"/>
      <c r="I117" s="182"/>
      <c r="J117" s="182"/>
      <c r="K117" s="182"/>
      <c r="L117" s="78"/>
      <c r="M117" s="78"/>
      <c r="N117" s="271"/>
    </row>
    <row r="118" spans="1:14" ht="30">
      <c r="A118" s="273"/>
      <c r="B118" s="574" t="s">
        <v>124</v>
      </c>
      <c r="C118" s="574"/>
      <c r="D118" s="574"/>
      <c r="E118" s="574"/>
      <c r="F118" s="314" t="s">
        <v>447</v>
      </c>
      <c r="G118" s="314" t="s">
        <v>447</v>
      </c>
      <c r="H118" s="273"/>
      <c r="I118" s="182"/>
      <c r="J118" s="182"/>
      <c r="K118" s="182"/>
      <c r="L118" s="78"/>
      <c r="M118" s="78"/>
      <c r="N118" s="271"/>
    </row>
    <row r="119" spans="1:14" ht="14.25">
      <c r="A119" s="273"/>
      <c r="B119" s="572" t="s">
        <v>85</v>
      </c>
      <c r="C119" s="579"/>
      <c r="D119" s="579"/>
      <c r="E119" s="573"/>
      <c r="F119" s="329">
        <v>830650549</v>
      </c>
      <c r="G119" s="315">
        <v>241499821</v>
      </c>
      <c r="H119" s="273"/>
      <c r="I119" s="182"/>
      <c r="J119" s="182"/>
      <c r="K119" s="182"/>
      <c r="L119" s="78"/>
      <c r="M119" s="78"/>
      <c r="N119" s="271"/>
    </row>
    <row r="120" spans="1:14" ht="14.25">
      <c r="A120" s="273"/>
      <c r="B120" s="564" t="s">
        <v>352</v>
      </c>
      <c r="C120" s="571"/>
      <c r="D120" s="571"/>
      <c r="E120" s="565"/>
      <c r="F120" s="330">
        <v>0</v>
      </c>
      <c r="G120" s="316">
        <v>0</v>
      </c>
      <c r="H120" s="273"/>
      <c r="I120" s="182"/>
      <c r="J120" s="182"/>
      <c r="K120" s="182"/>
      <c r="L120" s="78"/>
      <c r="M120" s="78"/>
      <c r="N120" s="271"/>
    </row>
    <row r="121" spans="1:14" ht="14.25">
      <c r="A121" s="273"/>
      <c r="B121" s="331" t="s">
        <v>435</v>
      </c>
      <c r="C121" s="332"/>
      <c r="D121" s="332"/>
      <c r="E121" s="333"/>
      <c r="F121" s="330">
        <v>24954696</v>
      </c>
      <c r="G121" s="316">
        <v>35437504</v>
      </c>
      <c r="H121" s="273"/>
      <c r="I121" s="182"/>
      <c r="J121" s="182"/>
      <c r="K121" s="182"/>
      <c r="L121" s="78"/>
      <c r="M121" s="78"/>
      <c r="N121" s="271"/>
    </row>
    <row r="122" spans="1:14" ht="14.25">
      <c r="A122" s="273"/>
      <c r="B122" s="553" t="s">
        <v>353</v>
      </c>
      <c r="C122" s="554"/>
      <c r="D122" s="554"/>
      <c r="E122" s="555"/>
      <c r="F122" s="330">
        <v>0</v>
      </c>
      <c r="G122" s="317">
        <v>484000</v>
      </c>
      <c r="H122" s="273"/>
      <c r="I122" s="182"/>
      <c r="J122" s="182"/>
      <c r="K122" s="182"/>
      <c r="L122" s="78"/>
      <c r="M122" s="78"/>
      <c r="N122" s="271"/>
    </row>
    <row r="123" spans="1:14" ht="15">
      <c r="A123" s="273"/>
      <c r="B123" s="558" t="s">
        <v>50</v>
      </c>
      <c r="C123" s="559"/>
      <c r="D123" s="559"/>
      <c r="E123" s="560"/>
      <c r="F123" s="318">
        <f>SUM(F119:F122)</f>
        <v>855605245</v>
      </c>
      <c r="G123" s="318">
        <f>SUM(G119:G122)</f>
        <v>277421325</v>
      </c>
      <c r="H123" s="273"/>
      <c r="I123" s="182"/>
      <c r="J123" s="182"/>
      <c r="K123" s="182"/>
      <c r="L123" s="78"/>
      <c r="M123" s="78"/>
      <c r="N123" s="271"/>
    </row>
    <row r="124" spans="1:14" ht="12.75">
      <c r="A124" s="273"/>
      <c r="B124" s="78"/>
      <c r="C124" s="78"/>
      <c r="D124" s="78"/>
      <c r="E124" s="78"/>
      <c r="F124" s="78"/>
      <c r="G124" s="78"/>
      <c r="H124" s="273"/>
      <c r="I124" s="182"/>
      <c r="J124" s="182"/>
      <c r="K124" s="182"/>
      <c r="L124" s="78"/>
      <c r="M124" s="78"/>
      <c r="N124" s="271"/>
    </row>
    <row r="125" spans="1:14" ht="14.25">
      <c r="A125" s="557"/>
      <c r="B125" s="557"/>
      <c r="C125" s="557"/>
      <c r="D125" s="557"/>
      <c r="E125" s="557"/>
      <c r="F125" s="557"/>
      <c r="G125" s="557"/>
      <c r="H125" s="557"/>
      <c r="I125" s="182"/>
      <c r="J125" s="182"/>
      <c r="K125" s="182"/>
      <c r="L125" s="78"/>
      <c r="M125" s="78"/>
      <c r="N125" s="271"/>
    </row>
    <row r="126" spans="1:14" ht="15">
      <c r="A126" s="78"/>
      <c r="B126" s="327"/>
      <c r="C126" s="327"/>
      <c r="D126" s="327"/>
      <c r="E126" s="328"/>
      <c r="F126" s="328"/>
      <c r="G126" s="328"/>
      <c r="H126" s="78"/>
      <c r="I126" s="182"/>
      <c r="J126" s="182"/>
      <c r="K126" s="182"/>
      <c r="L126" s="182"/>
      <c r="M126" s="78"/>
      <c r="N126" s="271"/>
    </row>
    <row r="127" spans="1:14" ht="15.75">
      <c r="A127" s="283" t="s">
        <v>277</v>
      </c>
      <c r="B127" s="78"/>
      <c r="C127" s="78"/>
      <c r="D127" s="78"/>
      <c r="E127" s="78"/>
      <c r="F127" s="78"/>
      <c r="G127" s="78"/>
      <c r="H127" s="78"/>
      <c r="I127" s="182"/>
      <c r="J127" s="182"/>
      <c r="K127" s="182"/>
      <c r="L127" s="270"/>
      <c r="M127" s="78"/>
      <c r="N127" s="271"/>
    </row>
    <row r="128" spans="1:14" ht="12.75">
      <c r="A128" s="78"/>
      <c r="B128" s="78"/>
      <c r="C128" s="78"/>
      <c r="D128" s="78"/>
      <c r="E128" s="78"/>
      <c r="F128" s="78"/>
      <c r="G128" s="78"/>
      <c r="H128" s="78"/>
      <c r="I128" s="182"/>
      <c r="J128" s="182"/>
      <c r="K128" s="182"/>
      <c r="L128" s="78"/>
      <c r="M128" s="78"/>
      <c r="N128" s="271"/>
    </row>
    <row r="129" spans="1:14" ht="12.75">
      <c r="A129" s="78"/>
      <c r="B129" s="591" t="s">
        <v>29</v>
      </c>
      <c r="C129" s="561" t="s">
        <v>129</v>
      </c>
      <c r="D129" s="561"/>
      <c r="E129" s="561"/>
      <c r="F129" s="561"/>
      <c r="G129" s="561"/>
      <c r="H129" s="561" t="s">
        <v>130</v>
      </c>
      <c r="I129" s="561"/>
      <c r="J129" s="561"/>
      <c r="K129" s="561"/>
      <c r="L129" s="561" t="s">
        <v>131</v>
      </c>
      <c r="M129" s="78"/>
      <c r="N129" s="271"/>
    </row>
    <row r="130" spans="1:14" ht="22.5">
      <c r="A130" s="78"/>
      <c r="B130" s="591"/>
      <c r="C130" s="334" t="s">
        <v>132</v>
      </c>
      <c r="D130" s="334" t="s">
        <v>133</v>
      </c>
      <c r="E130" s="334" t="s">
        <v>134</v>
      </c>
      <c r="F130" s="334" t="s">
        <v>135</v>
      </c>
      <c r="G130" s="334" t="s">
        <v>136</v>
      </c>
      <c r="H130" s="334" t="s">
        <v>137</v>
      </c>
      <c r="I130" s="335" t="s">
        <v>138</v>
      </c>
      <c r="J130" s="335" t="s">
        <v>139</v>
      </c>
      <c r="K130" s="335" t="s">
        <v>140</v>
      </c>
      <c r="L130" s="561"/>
      <c r="M130" s="78"/>
      <c r="N130" s="271"/>
    </row>
    <row r="131" spans="1:14" ht="12.75">
      <c r="A131" s="78"/>
      <c r="B131" s="336" t="s">
        <v>141</v>
      </c>
      <c r="C131" s="337">
        <v>134596165</v>
      </c>
      <c r="D131" s="337">
        <v>0</v>
      </c>
      <c r="E131" s="337">
        <v>0</v>
      </c>
      <c r="F131" s="337">
        <v>0</v>
      </c>
      <c r="G131" s="337">
        <f aca="true" t="shared" si="0" ref="G131:G136">+C131+D131-E131+F131</f>
        <v>134596165</v>
      </c>
      <c r="H131" s="337">
        <v>27985719</v>
      </c>
      <c r="I131" s="338">
        <v>9897072</v>
      </c>
      <c r="J131" s="339">
        <v>0</v>
      </c>
      <c r="K131" s="338">
        <f aca="true" t="shared" si="1" ref="K131:K136">+H131+I131-J131</f>
        <v>37882791</v>
      </c>
      <c r="L131" s="340">
        <f aca="true" t="shared" si="2" ref="L131:L136">+G131-K131</f>
        <v>96713374</v>
      </c>
      <c r="M131" s="78"/>
      <c r="N131" s="271"/>
    </row>
    <row r="132" spans="1:14" ht="12.75">
      <c r="A132" s="78"/>
      <c r="B132" s="341" t="s">
        <v>354</v>
      </c>
      <c r="C132" s="342">
        <v>63553559</v>
      </c>
      <c r="D132" s="342">
        <v>0</v>
      </c>
      <c r="E132" s="342">
        <v>0</v>
      </c>
      <c r="F132" s="342">
        <v>0</v>
      </c>
      <c r="G132" s="342">
        <f t="shared" si="0"/>
        <v>63553559</v>
      </c>
      <c r="H132" s="342">
        <v>26459117</v>
      </c>
      <c r="I132" s="343">
        <v>12023814</v>
      </c>
      <c r="J132" s="344">
        <v>0</v>
      </c>
      <c r="K132" s="343">
        <f t="shared" si="1"/>
        <v>38482931</v>
      </c>
      <c r="L132" s="345">
        <f t="shared" si="2"/>
        <v>25070628</v>
      </c>
      <c r="M132" s="270"/>
      <c r="N132" s="271"/>
    </row>
    <row r="133" spans="1:14" ht="12.75">
      <c r="A133" s="78"/>
      <c r="B133" s="341" t="s">
        <v>471</v>
      </c>
      <c r="C133" s="342">
        <v>0</v>
      </c>
      <c r="D133" s="342">
        <v>153747491</v>
      </c>
      <c r="E133" s="342">
        <v>0</v>
      </c>
      <c r="F133" s="342">
        <v>0</v>
      </c>
      <c r="G133" s="342">
        <f t="shared" si="0"/>
        <v>153747491</v>
      </c>
      <c r="H133" s="342">
        <v>0</v>
      </c>
      <c r="I133" s="343">
        <v>0</v>
      </c>
      <c r="J133" s="344">
        <v>0</v>
      </c>
      <c r="K133" s="343">
        <f t="shared" si="1"/>
        <v>0</v>
      </c>
      <c r="L133" s="345">
        <f t="shared" si="2"/>
        <v>153747491</v>
      </c>
      <c r="M133" s="78"/>
      <c r="N133" s="271"/>
    </row>
    <row r="134" spans="1:14" ht="12.75">
      <c r="A134" s="78"/>
      <c r="B134" s="341" t="s">
        <v>142</v>
      </c>
      <c r="C134" s="342">
        <v>16337829.44</v>
      </c>
      <c r="D134" s="342">
        <v>0</v>
      </c>
      <c r="E134" s="342">
        <v>0</v>
      </c>
      <c r="F134" s="342">
        <v>0</v>
      </c>
      <c r="G134" s="342">
        <f t="shared" si="0"/>
        <v>16337829.44</v>
      </c>
      <c r="H134" s="342">
        <v>7080347</v>
      </c>
      <c r="I134" s="343">
        <v>3070901</v>
      </c>
      <c r="J134" s="344">
        <v>0</v>
      </c>
      <c r="K134" s="343">
        <f t="shared" si="1"/>
        <v>10151248</v>
      </c>
      <c r="L134" s="345">
        <f t="shared" si="2"/>
        <v>6186581.4399999995</v>
      </c>
      <c r="M134" s="270"/>
      <c r="N134" s="271"/>
    </row>
    <row r="135" spans="1:16" ht="12.75">
      <c r="A135" s="78"/>
      <c r="B135" s="341" t="s">
        <v>143</v>
      </c>
      <c r="C135" s="342">
        <v>2416037.35</v>
      </c>
      <c r="D135" s="342">
        <v>0</v>
      </c>
      <c r="E135" s="342">
        <v>0</v>
      </c>
      <c r="F135" s="342">
        <v>0</v>
      </c>
      <c r="G135" s="342">
        <f t="shared" si="0"/>
        <v>2416037.35</v>
      </c>
      <c r="H135" s="342">
        <v>483207.47</v>
      </c>
      <c r="I135" s="343">
        <v>219584</v>
      </c>
      <c r="J135" s="344">
        <v>0</v>
      </c>
      <c r="K135" s="343">
        <f t="shared" si="1"/>
        <v>702791.47</v>
      </c>
      <c r="L135" s="345">
        <f t="shared" si="2"/>
        <v>1713245.8800000001</v>
      </c>
      <c r="M135" s="270"/>
      <c r="N135" s="182"/>
      <c r="O135" s="75"/>
      <c r="P135" s="75"/>
    </row>
    <row r="136" spans="1:14" ht="12.75">
      <c r="A136" s="78"/>
      <c r="B136" s="346" t="s">
        <v>144</v>
      </c>
      <c r="C136" s="347">
        <v>150282664</v>
      </c>
      <c r="D136" s="347">
        <v>0</v>
      </c>
      <c r="E136" s="347">
        <v>0</v>
      </c>
      <c r="F136" s="342">
        <v>0</v>
      </c>
      <c r="G136" s="342">
        <f t="shared" si="0"/>
        <v>150282664</v>
      </c>
      <c r="H136" s="347">
        <v>75141331</v>
      </c>
      <c r="I136" s="343">
        <v>30056532</v>
      </c>
      <c r="J136" s="348">
        <v>0</v>
      </c>
      <c r="K136" s="343">
        <f t="shared" si="1"/>
        <v>105197863</v>
      </c>
      <c r="L136" s="345">
        <f t="shared" si="2"/>
        <v>45084801</v>
      </c>
      <c r="M136" s="182"/>
      <c r="N136" s="271"/>
    </row>
    <row r="137" spans="1:14" ht="12.75">
      <c r="A137" s="78"/>
      <c r="B137" s="349" t="s">
        <v>50</v>
      </c>
      <c r="C137" s="350">
        <v>344559436.78999996</v>
      </c>
      <c r="D137" s="350">
        <f aca="true" t="shared" si="3" ref="D137:L137">SUM(D131:D136)</f>
        <v>153747491</v>
      </c>
      <c r="E137" s="350">
        <f t="shared" si="3"/>
        <v>0</v>
      </c>
      <c r="F137" s="350">
        <f t="shared" si="3"/>
        <v>0</v>
      </c>
      <c r="G137" s="350">
        <f t="shared" si="3"/>
        <v>520933745.79</v>
      </c>
      <c r="H137" s="350">
        <f>SUM(H131:H136)</f>
        <v>137149721.47</v>
      </c>
      <c r="I137" s="351">
        <f t="shared" si="3"/>
        <v>55267903</v>
      </c>
      <c r="J137" s="351">
        <f t="shared" si="3"/>
        <v>0</v>
      </c>
      <c r="K137" s="352">
        <f>SUM(K131:K136)</f>
        <v>192417624.47</v>
      </c>
      <c r="L137" s="350">
        <f t="shared" si="3"/>
        <v>328516121.32</v>
      </c>
      <c r="M137" s="182"/>
      <c r="N137" s="271"/>
    </row>
    <row r="138" spans="1:14" ht="12.75">
      <c r="A138" s="353"/>
      <c r="B138" s="255" t="s">
        <v>355</v>
      </c>
      <c r="C138" s="354">
        <v>338236798</v>
      </c>
      <c r="D138" s="354"/>
      <c r="E138" s="354"/>
      <c r="F138" s="354"/>
      <c r="G138" s="350">
        <v>338236798</v>
      </c>
      <c r="H138" s="354">
        <v>12588466</v>
      </c>
      <c r="I138" s="355"/>
      <c r="J138" s="355"/>
      <c r="K138" s="351">
        <v>12588466</v>
      </c>
      <c r="L138" s="356">
        <f>+G138-K138</f>
        <v>325648332</v>
      </c>
      <c r="M138" s="182"/>
      <c r="N138" s="271"/>
    </row>
    <row r="139" spans="1:15" ht="12.75">
      <c r="A139" s="78"/>
      <c r="B139" s="78"/>
      <c r="C139" s="78"/>
      <c r="D139" s="78"/>
      <c r="E139" s="78"/>
      <c r="F139" s="78"/>
      <c r="G139" s="78"/>
      <c r="H139" s="78"/>
      <c r="I139" s="182"/>
      <c r="J139" s="182"/>
      <c r="K139" s="182"/>
      <c r="L139" s="78"/>
      <c r="M139" s="78"/>
      <c r="N139" s="182"/>
      <c r="O139" s="3"/>
    </row>
    <row r="140" spans="1:15" ht="15.75">
      <c r="A140" s="283" t="s">
        <v>278</v>
      </c>
      <c r="B140" s="78"/>
      <c r="C140" s="78"/>
      <c r="D140" s="78"/>
      <c r="E140" s="78"/>
      <c r="F140" s="78"/>
      <c r="G140" s="270"/>
      <c r="H140" s="270"/>
      <c r="I140" s="182"/>
      <c r="J140" s="182"/>
      <c r="K140" s="182"/>
      <c r="L140" s="78"/>
      <c r="M140" s="78"/>
      <c r="N140" s="182"/>
      <c r="O140" s="3"/>
    </row>
    <row r="141" spans="1:15" ht="12.75">
      <c r="A141" s="78"/>
      <c r="B141" s="78"/>
      <c r="C141" s="78"/>
      <c r="D141" s="78"/>
      <c r="E141" s="78"/>
      <c r="F141" s="78"/>
      <c r="G141" s="78"/>
      <c r="H141" s="78"/>
      <c r="I141" s="182"/>
      <c r="J141" s="182"/>
      <c r="K141" s="182"/>
      <c r="L141" s="182"/>
      <c r="M141" s="78"/>
      <c r="N141" s="182"/>
      <c r="O141" s="3"/>
    </row>
    <row r="142" spans="1:14" ht="15" customHeight="1">
      <c r="A142" s="556" t="s">
        <v>128</v>
      </c>
      <c r="B142" s="556"/>
      <c r="C142" s="556"/>
      <c r="D142" s="556"/>
      <c r="E142" s="556"/>
      <c r="F142" s="556"/>
      <c r="G142" s="556"/>
      <c r="H142" s="556"/>
      <c r="I142" s="182"/>
      <c r="J142" s="182"/>
      <c r="K142" s="182"/>
      <c r="L142" s="182"/>
      <c r="M142" s="78"/>
      <c r="N142" s="271"/>
    </row>
    <row r="143" spans="1:14" ht="17.25" customHeight="1">
      <c r="A143" s="556"/>
      <c r="B143" s="556"/>
      <c r="C143" s="556"/>
      <c r="D143" s="556"/>
      <c r="E143" s="556"/>
      <c r="F143" s="556"/>
      <c r="G143" s="556"/>
      <c r="H143" s="556"/>
      <c r="I143" s="182"/>
      <c r="J143" s="182"/>
      <c r="K143" s="182"/>
      <c r="L143" s="78"/>
      <c r="M143" s="78"/>
      <c r="N143" s="271"/>
    </row>
    <row r="144" spans="1:14" ht="12.75">
      <c r="A144" s="78"/>
      <c r="B144" s="78"/>
      <c r="C144" s="78"/>
      <c r="D144" s="78"/>
      <c r="E144" s="78"/>
      <c r="F144" s="78"/>
      <c r="G144" s="78"/>
      <c r="H144" s="78"/>
      <c r="I144" s="182"/>
      <c r="J144" s="182"/>
      <c r="K144" s="182"/>
      <c r="L144" s="78"/>
      <c r="M144" s="78"/>
      <c r="N144" s="271"/>
    </row>
    <row r="145" spans="1:14" ht="12.75">
      <c r="A145" s="78"/>
      <c r="B145" s="78"/>
      <c r="C145" s="78"/>
      <c r="D145" s="78"/>
      <c r="E145" s="78"/>
      <c r="F145" s="78"/>
      <c r="G145" s="78"/>
      <c r="H145" s="78"/>
      <c r="I145" s="182"/>
      <c r="J145" s="182"/>
      <c r="K145" s="182"/>
      <c r="L145" s="182"/>
      <c r="M145" s="78"/>
      <c r="N145" s="271"/>
    </row>
    <row r="146" spans="1:14" ht="12.75">
      <c r="A146" s="357"/>
      <c r="B146" s="358" t="s">
        <v>279</v>
      </c>
      <c r="C146" s="269" t="s">
        <v>280</v>
      </c>
      <c r="D146" s="269" t="s">
        <v>281</v>
      </c>
      <c r="E146" s="269" t="s">
        <v>282</v>
      </c>
      <c r="F146" s="269" t="s">
        <v>283</v>
      </c>
      <c r="G146" s="78"/>
      <c r="H146" s="78"/>
      <c r="I146" s="182"/>
      <c r="J146" s="182"/>
      <c r="K146" s="182"/>
      <c r="L146" s="182"/>
      <c r="M146" s="78"/>
      <c r="N146" s="271"/>
    </row>
    <row r="147" spans="1:14" ht="12.75">
      <c r="A147" s="357"/>
      <c r="B147" s="359" t="s">
        <v>454</v>
      </c>
      <c r="C147" s="360">
        <v>2000000</v>
      </c>
      <c r="D147" s="360">
        <v>15000000</v>
      </c>
      <c r="E147" s="360">
        <v>2000000</v>
      </c>
      <c r="F147" s="360">
        <f>+C147+D147-E147</f>
        <v>15000000</v>
      </c>
      <c r="G147" s="182"/>
      <c r="H147" s="78"/>
      <c r="I147" s="182"/>
      <c r="J147" s="182"/>
      <c r="K147" s="182"/>
      <c r="L147" s="182"/>
      <c r="M147" s="78"/>
      <c r="N147" s="271"/>
    </row>
    <row r="148" spans="1:14" ht="12.75">
      <c r="A148" s="357"/>
      <c r="B148" s="359" t="s">
        <v>356</v>
      </c>
      <c r="C148" s="360">
        <v>8640000</v>
      </c>
      <c r="D148" s="360">
        <v>0</v>
      </c>
      <c r="E148" s="360">
        <v>6383988</v>
      </c>
      <c r="F148" s="360">
        <f>+C148+D148-E148</f>
        <v>2256012</v>
      </c>
      <c r="G148" s="361"/>
      <c r="H148" s="120"/>
      <c r="I148" s="182"/>
      <c r="J148" s="182"/>
      <c r="K148" s="182"/>
      <c r="L148" s="182"/>
      <c r="M148" s="78"/>
      <c r="N148" s="271"/>
    </row>
    <row r="149" spans="1:14" ht="12.75">
      <c r="A149" s="78"/>
      <c r="B149" s="362" t="s">
        <v>284</v>
      </c>
      <c r="C149" s="363">
        <f>SUM(C147:C148)</f>
        <v>10640000</v>
      </c>
      <c r="D149" s="363">
        <f>SUM(D147:D148)</f>
        <v>15000000</v>
      </c>
      <c r="E149" s="363">
        <f>SUM(E147:E148)</f>
        <v>8383988</v>
      </c>
      <c r="F149" s="363">
        <f>SUM(F147:F148)</f>
        <v>17256012</v>
      </c>
      <c r="G149" s="78"/>
      <c r="H149" s="78"/>
      <c r="I149" s="182"/>
      <c r="J149" s="182"/>
      <c r="K149" s="182"/>
      <c r="L149" s="78"/>
      <c r="M149" s="78"/>
      <c r="N149" s="271"/>
    </row>
    <row r="150" spans="1:14" ht="12.75">
      <c r="A150" s="78"/>
      <c r="B150" s="362" t="s">
        <v>285</v>
      </c>
      <c r="C150" s="363">
        <v>28353133</v>
      </c>
      <c r="D150" s="363">
        <v>2000000</v>
      </c>
      <c r="E150" s="363">
        <v>28353133</v>
      </c>
      <c r="F150" s="363">
        <f>+C150+D150-E150</f>
        <v>2000000</v>
      </c>
      <c r="G150" s="182"/>
      <c r="H150" s="78"/>
      <c r="I150" s="182"/>
      <c r="J150" s="182"/>
      <c r="K150" s="182"/>
      <c r="L150" s="78"/>
      <c r="M150" s="78"/>
      <c r="N150" s="271"/>
    </row>
    <row r="151" spans="1:14" ht="12.75">
      <c r="A151" s="78"/>
      <c r="B151" s="78"/>
      <c r="C151" s="364"/>
      <c r="D151" s="364"/>
      <c r="E151" s="364"/>
      <c r="F151" s="364"/>
      <c r="G151" s="78"/>
      <c r="H151" s="78"/>
      <c r="I151" s="182"/>
      <c r="J151" s="182"/>
      <c r="K151" s="182"/>
      <c r="L151" s="78"/>
      <c r="M151" s="78"/>
      <c r="N151" s="271"/>
    </row>
    <row r="152" spans="1:14" ht="15.75">
      <c r="A152" s="283" t="s">
        <v>286</v>
      </c>
      <c r="B152" s="78"/>
      <c r="C152" s="78"/>
      <c r="D152" s="78"/>
      <c r="E152" s="78"/>
      <c r="F152" s="78"/>
      <c r="G152" s="78"/>
      <c r="H152" s="78"/>
      <c r="I152" s="182"/>
      <c r="J152" s="182"/>
      <c r="K152" s="182"/>
      <c r="L152" s="78"/>
      <c r="M152" s="78"/>
      <c r="N152" s="271"/>
    </row>
    <row r="153" spans="1:14" ht="12.75">
      <c r="A153" s="78"/>
      <c r="B153" s="78"/>
      <c r="C153" s="78"/>
      <c r="D153" s="78"/>
      <c r="E153" s="78"/>
      <c r="F153" s="78"/>
      <c r="G153" s="78"/>
      <c r="H153" s="78"/>
      <c r="I153" s="182"/>
      <c r="J153" s="182"/>
      <c r="K153" s="182"/>
      <c r="L153" s="78"/>
      <c r="M153" s="78"/>
      <c r="N153" s="271"/>
    </row>
    <row r="154" spans="1:14" ht="15" customHeight="1">
      <c r="A154" s="556" t="s">
        <v>145</v>
      </c>
      <c r="B154" s="556"/>
      <c r="C154" s="556"/>
      <c r="D154" s="556"/>
      <c r="E154" s="556"/>
      <c r="F154" s="556"/>
      <c r="G154" s="78"/>
      <c r="H154" s="78"/>
      <c r="I154" s="182"/>
      <c r="J154" s="182"/>
      <c r="K154" s="182"/>
      <c r="L154" s="78"/>
      <c r="M154" s="78"/>
      <c r="N154" s="271"/>
    </row>
    <row r="155" spans="1:14" ht="12.75">
      <c r="A155" s="556"/>
      <c r="B155" s="556"/>
      <c r="C155" s="556"/>
      <c r="D155" s="556"/>
      <c r="E155" s="556"/>
      <c r="F155" s="556"/>
      <c r="G155" s="78"/>
      <c r="H155" s="78"/>
      <c r="I155" s="182"/>
      <c r="J155" s="182"/>
      <c r="K155" s="182"/>
      <c r="L155" s="78"/>
      <c r="M155" s="78"/>
      <c r="N155" s="271"/>
    </row>
    <row r="156" spans="1:14" ht="12.75">
      <c r="A156" s="556"/>
      <c r="B156" s="556"/>
      <c r="C156" s="556"/>
      <c r="D156" s="556"/>
      <c r="E156" s="556"/>
      <c r="F156" s="556"/>
      <c r="G156" s="78"/>
      <c r="H156" s="78"/>
      <c r="I156" s="182"/>
      <c r="J156" s="182"/>
      <c r="K156" s="182"/>
      <c r="L156" s="78"/>
      <c r="M156" s="78"/>
      <c r="N156" s="271"/>
    </row>
    <row r="157" spans="1:14" ht="12.75">
      <c r="A157" s="556"/>
      <c r="B157" s="556"/>
      <c r="C157" s="556"/>
      <c r="D157" s="556"/>
      <c r="E157" s="556"/>
      <c r="F157" s="556"/>
      <c r="G157" s="78"/>
      <c r="H157" s="78"/>
      <c r="I157" s="182"/>
      <c r="J157" s="182"/>
      <c r="K157" s="182"/>
      <c r="L157" s="78"/>
      <c r="M157" s="78"/>
      <c r="N157" s="271"/>
    </row>
    <row r="158" spans="1:14" ht="12.75">
      <c r="A158" s="556"/>
      <c r="B158" s="556"/>
      <c r="C158" s="556"/>
      <c r="D158" s="556"/>
      <c r="E158" s="556"/>
      <c r="F158" s="556"/>
      <c r="G158" s="78"/>
      <c r="H158" s="78"/>
      <c r="I158" s="182"/>
      <c r="J158" s="182"/>
      <c r="K158" s="182"/>
      <c r="L158" s="78"/>
      <c r="M158" s="78"/>
      <c r="N158" s="271"/>
    </row>
    <row r="159" spans="1:14" ht="12.75">
      <c r="A159" s="78"/>
      <c r="B159" s="78"/>
      <c r="C159" s="78"/>
      <c r="D159" s="78"/>
      <c r="E159" s="78"/>
      <c r="F159" s="78"/>
      <c r="G159" s="78"/>
      <c r="H159" s="78"/>
      <c r="I159" s="182"/>
      <c r="J159" s="182"/>
      <c r="K159" s="182"/>
      <c r="L159" s="78"/>
      <c r="M159" s="78"/>
      <c r="N159" s="271"/>
    </row>
    <row r="160" spans="1:14" ht="15" customHeight="1">
      <c r="A160" s="78"/>
      <c r="B160" s="558" t="s">
        <v>146</v>
      </c>
      <c r="C160" s="560"/>
      <c r="D160" s="576" t="s">
        <v>470</v>
      </c>
      <c r="E160" s="577"/>
      <c r="F160" s="78"/>
      <c r="G160" s="78"/>
      <c r="H160" s="78"/>
      <c r="I160" s="182"/>
      <c r="J160" s="182"/>
      <c r="K160" s="182"/>
      <c r="L160" s="78"/>
      <c r="M160" s="78"/>
      <c r="N160" s="271"/>
    </row>
    <row r="161" spans="1:14" ht="14.25">
      <c r="A161" s="78"/>
      <c r="B161" s="564" t="s">
        <v>88</v>
      </c>
      <c r="C161" s="565"/>
      <c r="D161" s="580">
        <v>285720884</v>
      </c>
      <c r="E161" s="581"/>
      <c r="F161" s="78"/>
      <c r="G161" s="78"/>
      <c r="H161" s="78"/>
      <c r="I161" s="182"/>
      <c r="J161" s="182"/>
      <c r="K161" s="182"/>
      <c r="L161" s="78"/>
      <c r="M161" s="78"/>
      <c r="N161" s="271"/>
    </row>
    <row r="162" spans="1:14" ht="14.25">
      <c r="A162" s="78"/>
      <c r="B162" s="331" t="s">
        <v>319</v>
      </c>
      <c r="C162" s="333"/>
      <c r="D162" s="580">
        <v>4287847</v>
      </c>
      <c r="E162" s="581"/>
      <c r="F162" s="78"/>
      <c r="G162" s="78"/>
      <c r="H162" s="78"/>
      <c r="I162" s="182"/>
      <c r="J162" s="182"/>
      <c r="K162" s="182"/>
      <c r="L162" s="78"/>
      <c r="M162" s="78"/>
      <c r="N162" s="271"/>
    </row>
    <row r="163" spans="1:14" ht="14.25">
      <c r="A163" s="78"/>
      <c r="B163" s="564" t="s">
        <v>147</v>
      </c>
      <c r="C163" s="565"/>
      <c r="D163" s="594">
        <v>-86433054</v>
      </c>
      <c r="E163" s="595"/>
      <c r="F163" s="78"/>
      <c r="G163" s="78"/>
      <c r="H163" s="78"/>
      <c r="I163" s="182"/>
      <c r="J163" s="182"/>
      <c r="K163" s="182"/>
      <c r="L163" s="78"/>
      <c r="M163" s="78"/>
      <c r="N163" s="271"/>
    </row>
    <row r="164" spans="1:14" ht="15">
      <c r="A164" s="78"/>
      <c r="B164" s="558" t="s">
        <v>50</v>
      </c>
      <c r="C164" s="560"/>
      <c r="D164" s="592">
        <f>SUM(D161:E163)</f>
        <v>203575677</v>
      </c>
      <c r="E164" s="593"/>
      <c r="F164" s="78"/>
      <c r="G164" s="78"/>
      <c r="H164" s="78"/>
      <c r="I164" s="182"/>
      <c r="J164" s="182"/>
      <c r="K164" s="182"/>
      <c r="L164" s="78"/>
      <c r="M164" s="78"/>
      <c r="N164" s="271"/>
    </row>
    <row r="165" spans="1:14" ht="15">
      <c r="A165" s="78"/>
      <c r="B165" s="327"/>
      <c r="C165" s="327"/>
      <c r="D165" s="328"/>
      <c r="E165" s="328"/>
      <c r="F165" s="78"/>
      <c r="G165" s="78"/>
      <c r="H165" s="78"/>
      <c r="I165" s="182"/>
      <c r="J165" s="182"/>
      <c r="K165" s="182"/>
      <c r="L165" s="78"/>
      <c r="M165" s="78"/>
      <c r="N165" s="271"/>
    </row>
    <row r="166" spans="1:14" ht="15.75">
      <c r="A166" s="283" t="s">
        <v>287</v>
      </c>
      <c r="B166" s="276"/>
      <c r="C166" s="276"/>
      <c r="D166" s="276"/>
      <c r="E166" s="276"/>
      <c r="F166" s="276"/>
      <c r="G166" s="78"/>
      <c r="H166" s="78"/>
      <c r="I166" s="182"/>
      <c r="J166" s="182"/>
      <c r="K166" s="182"/>
      <c r="L166" s="78"/>
      <c r="M166" s="78"/>
      <c r="N166" s="271"/>
    </row>
    <row r="167" spans="1:14" ht="15" customHeight="1">
      <c r="A167" s="556" t="s">
        <v>357</v>
      </c>
      <c r="B167" s="556"/>
      <c r="C167" s="556"/>
      <c r="D167" s="556"/>
      <c r="E167" s="556"/>
      <c r="F167" s="556"/>
      <c r="G167" s="78"/>
      <c r="H167" s="78"/>
      <c r="I167" s="182"/>
      <c r="J167" s="182"/>
      <c r="K167" s="182"/>
      <c r="L167" s="78"/>
      <c r="M167" s="78"/>
      <c r="N167" s="271"/>
    </row>
    <row r="168" spans="1:14" ht="15">
      <c r="A168" s="327"/>
      <c r="B168" s="327"/>
      <c r="C168" s="327"/>
      <c r="D168" s="328"/>
      <c r="E168" s="328"/>
      <c r="F168" s="78"/>
      <c r="G168" s="78"/>
      <c r="H168" s="78"/>
      <c r="I168" s="182"/>
      <c r="J168" s="182"/>
      <c r="K168" s="182"/>
      <c r="L168" s="78"/>
      <c r="M168" s="78"/>
      <c r="N168" s="271"/>
    </row>
    <row r="169" spans="1:14" ht="15.75">
      <c r="A169" s="283" t="s">
        <v>288</v>
      </c>
      <c r="B169" s="276"/>
      <c r="C169" s="276"/>
      <c r="D169" s="276"/>
      <c r="E169" s="276"/>
      <c r="F169" s="276"/>
      <c r="G169" s="78"/>
      <c r="H169" s="78"/>
      <c r="I169" s="182"/>
      <c r="J169" s="182"/>
      <c r="K169" s="182"/>
      <c r="L169" s="78"/>
      <c r="M169" s="78"/>
      <c r="N169" s="271"/>
    </row>
    <row r="170" spans="1:14" ht="15">
      <c r="A170" s="284"/>
      <c r="B170" s="327"/>
      <c r="C170" s="327"/>
      <c r="D170" s="328"/>
      <c r="E170" s="328"/>
      <c r="F170" s="78"/>
      <c r="G170" s="78"/>
      <c r="H170" s="78"/>
      <c r="I170" s="182"/>
      <c r="J170" s="182"/>
      <c r="K170" s="182"/>
      <c r="L170" s="78"/>
      <c r="M170" s="78"/>
      <c r="N170" s="271"/>
    </row>
    <row r="171" spans="1:14" ht="15" customHeight="1">
      <c r="A171" s="327"/>
      <c r="B171" s="365" t="s">
        <v>289</v>
      </c>
      <c r="C171" s="365" t="s">
        <v>126</v>
      </c>
      <c r="D171" s="366" t="s">
        <v>127</v>
      </c>
      <c r="E171" s="328"/>
      <c r="F171" s="78"/>
      <c r="G171" s="78"/>
      <c r="H171" s="78"/>
      <c r="I171" s="182"/>
      <c r="J171" s="182"/>
      <c r="K171" s="182"/>
      <c r="L171" s="78"/>
      <c r="M171" s="78"/>
      <c r="N171" s="271"/>
    </row>
    <row r="172" spans="1:14" ht="15">
      <c r="A172" s="327"/>
      <c r="B172" s="585" t="s">
        <v>358</v>
      </c>
      <c r="C172" s="586"/>
      <c r="D172" s="587"/>
      <c r="E172" s="328"/>
      <c r="F172" s="78"/>
      <c r="G172" s="78"/>
      <c r="H172" s="78"/>
      <c r="I172" s="182"/>
      <c r="J172" s="182"/>
      <c r="K172" s="182"/>
      <c r="L172" s="78"/>
      <c r="M172" s="78"/>
      <c r="N172" s="271"/>
    </row>
    <row r="173" spans="1:14" ht="15">
      <c r="A173" s="327"/>
      <c r="B173" s="588"/>
      <c r="C173" s="589"/>
      <c r="D173" s="590"/>
      <c r="E173" s="328"/>
      <c r="F173" s="78"/>
      <c r="G173" s="78"/>
      <c r="H173" s="78"/>
      <c r="I173" s="182"/>
      <c r="J173" s="182"/>
      <c r="K173" s="182"/>
      <c r="L173" s="78"/>
      <c r="M173" s="78"/>
      <c r="N173" s="271"/>
    </row>
    <row r="174" spans="1:14" ht="15">
      <c r="A174" s="327"/>
      <c r="B174" s="367" t="s">
        <v>284</v>
      </c>
      <c r="C174" s="365"/>
      <c r="D174" s="368"/>
      <c r="E174" s="328"/>
      <c r="F174" s="78"/>
      <c r="G174" s="78"/>
      <c r="H174" s="78"/>
      <c r="I174" s="182"/>
      <c r="J174" s="182"/>
      <c r="K174" s="182"/>
      <c r="L174" s="78"/>
      <c r="M174" s="78"/>
      <c r="N174" s="271"/>
    </row>
    <row r="175" spans="1:14" ht="15">
      <c r="A175" s="327"/>
      <c r="B175" s="367" t="s">
        <v>290</v>
      </c>
      <c r="C175" s="365"/>
      <c r="D175" s="368"/>
      <c r="E175" s="328"/>
      <c r="F175" s="78"/>
      <c r="G175" s="78"/>
      <c r="H175" s="78"/>
      <c r="I175" s="182"/>
      <c r="J175" s="182"/>
      <c r="K175" s="182"/>
      <c r="L175" s="78"/>
      <c r="M175" s="78"/>
      <c r="N175" s="271"/>
    </row>
    <row r="176" spans="1:14" ht="15">
      <c r="A176" s="327"/>
      <c r="B176" s="327"/>
      <c r="C176" s="327"/>
      <c r="D176" s="328"/>
      <c r="E176" s="328"/>
      <c r="F176" s="78"/>
      <c r="G176" s="78"/>
      <c r="H176" s="78"/>
      <c r="I176" s="182"/>
      <c r="J176" s="182"/>
      <c r="K176" s="182"/>
      <c r="L176" s="78"/>
      <c r="M176" s="78"/>
      <c r="N176" s="271"/>
    </row>
    <row r="177" spans="1:14" ht="15.75">
      <c r="A177" s="283" t="s">
        <v>291</v>
      </c>
      <c r="B177" s="276"/>
      <c r="C177" s="276"/>
      <c r="D177" s="276"/>
      <c r="E177" s="276"/>
      <c r="F177" s="276"/>
      <c r="G177" s="78"/>
      <c r="H177" s="78"/>
      <c r="I177" s="182"/>
      <c r="J177" s="182"/>
      <c r="K177" s="182"/>
      <c r="L177" s="78"/>
      <c r="M177" s="78"/>
      <c r="N177" s="271"/>
    </row>
    <row r="178" spans="1:14" ht="15">
      <c r="A178" s="284"/>
      <c r="B178" s="327"/>
      <c r="C178" s="327"/>
      <c r="D178" s="328"/>
      <c r="E178" s="328"/>
      <c r="F178" s="78"/>
      <c r="G178" s="78"/>
      <c r="H178" s="78"/>
      <c r="I178" s="182"/>
      <c r="J178" s="182"/>
      <c r="K178" s="182"/>
      <c r="L178" s="78"/>
      <c r="M178" s="78"/>
      <c r="N178" s="271"/>
    </row>
    <row r="179" spans="1:14" ht="30">
      <c r="A179" s="327"/>
      <c r="B179" s="314" t="s">
        <v>292</v>
      </c>
      <c r="C179" s="314" t="s">
        <v>126</v>
      </c>
      <c r="D179" s="366" t="s">
        <v>127</v>
      </c>
      <c r="E179" s="328"/>
      <c r="F179" s="78"/>
      <c r="G179" s="78"/>
      <c r="H179" s="78"/>
      <c r="I179" s="182"/>
      <c r="J179" s="182"/>
      <c r="K179" s="182"/>
      <c r="L179" s="78"/>
      <c r="M179" s="78"/>
      <c r="N179" s="271"/>
    </row>
    <row r="180" spans="1:14" ht="15">
      <c r="A180" s="327"/>
      <c r="B180" s="585" t="s">
        <v>359</v>
      </c>
      <c r="C180" s="586"/>
      <c r="D180" s="587"/>
      <c r="E180" s="328"/>
      <c r="F180" s="78"/>
      <c r="G180" s="78"/>
      <c r="H180" s="78"/>
      <c r="I180" s="182"/>
      <c r="J180" s="182"/>
      <c r="K180" s="182"/>
      <c r="L180" s="78"/>
      <c r="M180" s="78"/>
      <c r="N180" s="271"/>
    </row>
    <row r="181" spans="1:14" ht="15">
      <c r="A181" s="327"/>
      <c r="B181" s="588"/>
      <c r="C181" s="589"/>
      <c r="D181" s="590"/>
      <c r="E181" s="328"/>
      <c r="F181" s="78"/>
      <c r="G181" s="78"/>
      <c r="H181" s="78"/>
      <c r="I181" s="182"/>
      <c r="J181" s="182"/>
      <c r="K181" s="182"/>
      <c r="L181" s="78"/>
      <c r="M181" s="78"/>
      <c r="N181" s="271"/>
    </row>
    <row r="182" spans="1:14" ht="15">
      <c r="A182" s="327"/>
      <c r="B182" s="367" t="s">
        <v>284</v>
      </c>
      <c r="C182" s="365"/>
      <c r="D182" s="368"/>
      <c r="E182" s="328"/>
      <c r="F182" s="78"/>
      <c r="G182" s="78"/>
      <c r="H182" s="78"/>
      <c r="I182" s="182"/>
      <c r="J182" s="182"/>
      <c r="K182" s="182"/>
      <c r="L182" s="78"/>
      <c r="M182" s="78"/>
      <c r="N182" s="271"/>
    </row>
    <row r="183" spans="1:14" ht="15">
      <c r="A183" s="78"/>
      <c r="B183" s="367" t="s">
        <v>290</v>
      </c>
      <c r="C183" s="365"/>
      <c r="D183" s="368"/>
      <c r="E183" s="78"/>
      <c r="F183" s="78"/>
      <c r="G183" s="78"/>
      <c r="H183" s="78"/>
      <c r="I183" s="182"/>
      <c r="J183" s="182"/>
      <c r="K183" s="182"/>
      <c r="L183" s="78"/>
      <c r="M183" s="78"/>
      <c r="N183" s="271"/>
    </row>
    <row r="184" spans="1:14" ht="15">
      <c r="A184" s="78"/>
      <c r="B184" s="369"/>
      <c r="C184" s="327"/>
      <c r="D184" s="328"/>
      <c r="E184" s="78"/>
      <c r="F184" s="78"/>
      <c r="G184" s="78"/>
      <c r="H184" s="78"/>
      <c r="I184" s="182"/>
      <c r="J184" s="182"/>
      <c r="K184" s="182"/>
      <c r="L184" s="78"/>
      <c r="M184" s="78"/>
      <c r="N184" s="271"/>
    </row>
    <row r="185" spans="1:14" ht="15.75">
      <c r="A185" s="370" t="s">
        <v>427</v>
      </c>
      <c r="B185" s="78"/>
      <c r="C185" s="78"/>
      <c r="D185" s="78"/>
      <c r="E185" s="78"/>
      <c r="F185" s="78"/>
      <c r="G185" s="78"/>
      <c r="H185" s="78"/>
      <c r="I185" s="182"/>
      <c r="J185" s="182"/>
      <c r="K185" s="182"/>
      <c r="L185" s="78"/>
      <c r="M185" s="78"/>
      <c r="N185" s="271"/>
    </row>
    <row r="186" spans="1:14" ht="12.75">
      <c r="A186" s="78"/>
      <c r="B186" s="78"/>
      <c r="C186" s="78"/>
      <c r="D186" s="78"/>
      <c r="E186" s="78"/>
      <c r="F186" s="78"/>
      <c r="G186" s="78"/>
      <c r="H186" s="78"/>
      <c r="I186" s="182"/>
      <c r="J186" s="182"/>
      <c r="K186" s="182"/>
      <c r="L186" s="78"/>
      <c r="M186" s="78"/>
      <c r="N186" s="271"/>
    </row>
    <row r="187" spans="1:14" ht="30.75" customHeight="1">
      <c r="A187" s="78"/>
      <c r="B187" s="558" t="s">
        <v>439</v>
      </c>
      <c r="C187" s="560"/>
      <c r="D187" s="576" t="s">
        <v>470</v>
      </c>
      <c r="E187" s="577"/>
      <c r="F187" s="78"/>
      <c r="G187" s="182"/>
      <c r="H187" s="78"/>
      <c r="I187" s="182"/>
      <c r="J187" s="182"/>
      <c r="K187" s="182"/>
      <c r="L187" s="78"/>
      <c r="M187" s="78"/>
      <c r="N187" s="271"/>
    </row>
    <row r="188" spans="1:14" ht="14.25">
      <c r="A188" s="78"/>
      <c r="B188" s="564" t="s">
        <v>472</v>
      </c>
      <c r="C188" s="565"/>
      <c r="D188" s="580">
        <v>10053455</v>
      </c>
      <c r="E188" s="581"/>
      <c r="F188" s="78"/>
      <c r="G188" s="182"/>
      <c r="H188" s="78"/>
      <c r="I188" s="182"/>
      <c r="J188" s="182"/>
      <c r="K188" s="182"/>
      <c r="L188" s="78"/>
      <c r="M188" s="78"/>
      <c r="N188" s="271"/>
    </row>
    <row r="189" spans="1:14" ht="14.25">
      <c r="A189" s="78"/>
      <c r="B189" s="331" t="s">
        <v>473</v>
      </c>
      <c r="C189" s="333"/>
      <c r="D189" s="371"/>
      <c r="E189" s="372">
        <v>5853395</v>
      </c>
      <c r="F189" s="78"/>
      <c r="G189" s="182"/>
      <c r="H189" s="78"/>
      <c r="I189" s="182"/>
      <c r="J189" s="182"/>
      <c r="K189" s="182"/>
      <c r="L189" s="78"/>
      <c r="M189" s="78"/>
      <c r="N189" s="271"/>
    </row>
    <row r="190" spans="1:14" ht="14.25">
      <c r="A190" s="78"/>
      <c r="B190" s="564" t="s">
        <v>453</v>
      </c>
      <c r="C190" s="565"/>
      <c r="D190" s="562">
        <v>1650000</v>
      </c>
      <c r="E190" s="563"/>
      <c r="F190" s="78"/>
      <c r="G190" s="182"/>
      <c r="H190" s="78"/>
      <c r="I190" s="182"/>
      <c r="J190" s="182"/>
      <c r="K190" s="182"/>
      <c r="L190" s="78"/>
      <c r="M190" s="78"/>
      <c r="N190" s="271"/>
    </row>
    <row r="191" spans="1:14" ht="14.25">
      <c r="A191" s="78"/>
      <c r="B191" s="331" t="s">
        <v>475</v>
      </c>
      <c r="C191" s="333"/>
      <c r="D191" s="371"/>
      <c r="E191" s="372">
        <v>97000</v>
      </c>
      <c r="F191" s="78"/>
      <c r="G191" s="182"/>
      <c r="H191" s="78"/>
      <c r="I191" s="182"/>
      <c r="J191" s="182"/>
      <c r="K191" s="182"/>
      <c r="L191" s="78"/>
      <c r="M191" s="78"/>
      <c r="N191" s="271"/>
    </row>
    <row r="192" spans="1:14" ht="14.25">
      <c r="A192" s="78"/>
      <c r="B192" s="331" t="s">
        <v>476</v>
      </c>
      <c r="C192" s="333"/>
      <c r="D192" s="371"/>
      <c r="E192" s="372">
        <v>4750000</v>
      </c>
      <c r="F192" s="78"/>
      <c r="G192" s="182"/>
      <c r="H192" s="78"/>
      <c r="I192" s="182"/>
      <c r="J192" s="182"/>
      <c r="K192" s="182"/>
      <c r="L192" s="78"/>
      <c r="M192" s="78"/>
      <c r="N192" s="271"/>
    </row>
    <row r="193" spans="1:14" ht="26.25" customHeight="1">
      <c r="A193" s="78"/>
      <c r="B193" s="582" t="s">
        <v>477</v>
      </c>
      <c r="C193" s="583"/>
      <c r="D193" s="371"/>
      <c r="E193" s="372">
        <v>20000000</v>
      </c>
      <c r="F193" s="78"/>
      <c r="G193" s="182"/>
      <c r="H193" s="78"/>
      <c r="I193" s="182"/>
      <c r="J193" s="182"/>
      <c r="K193" s="182"/>
      <c r="L193" s="78"/>
      <c r="M193" s="78"/>
      <c r="N193" s="271"/>
    </row>
    <row r="194" spans="1:14" ht="14.25">
      <c r="A194" s="78"/>
      <c r="B194" s="564" t="s">
        <v>474</v>
      </c>
      <c r="C194" s="565"/>
      <c r="D194" s="562">
        <v>5500000</v>
      </c>
      <c r="E194" s="563"/>
      <c r="F194" s="78"/>
      <c r="G194" s="182"/>
      <c r="H194" s="78"/>
      <c r="I194" s="182"/>
      <c r="J194" s="182"/>
      <c r="K194" s="182"/>
      <c r="L194" s="78"/>
      <c r="M194" s="78"/>
      <c r="N194" s="271"/>
    </row>
    <row r="195" spans="1:14" ht="15">
      <c r="A195" s="78"/>
      <c r="B195" s="558" t="s">
        <v>50</v>
      </c>
      <c r="C195" s="560"/>
      <c r="D195" s="373"/>
      <c r="E195" s="374">
        <f>SUM(D188:E194)</f>
        <v>47903850</v>
      </c>
      <c r="F195" s="78"/>
      <c r="G195" s="182"/>
      <c r="H195" s="78"/>
      <c r="I195" s="182"/>
      <c r="J195" s="182"/>
      <c r="K195" s="182"/>
      <c r="L195" s="78"/>
      <c r="M195" s="78"/>
      <c r="N195" s="271"/>
    </row>
    <row r="196" spans="1:14" ht="15">
      <c r="A196" s="78"/>
      <c r="B196" s="558" t="s">
        <v>421</v>
      </c>
      <c r="C196" s="560"/>
      <c r="D196" s="373"/>
      <c r="E196" s="374">
        <v>88147885</v>
      </c>
      <c r="F196" s="78"/>
      <c r="G196" s="182"/>
      <c r="H196" s="78"/>
      <c r="I196" s="182"/>
      <c r="J196" s="182"/>
      <c r="K196" s="182"/>
      <c r="L196" s="78"/>
      <c r="M196" s="78"/>
      <c r="N196" s="271"/>
    </row>
    <row r="197" spans="1:14" ht="12.75">
      <c r="A197" s="78"/>
      <c r="B197" s="78"/>
      <c r="C197" s="78"/>
      <c r="D197" s="78"/>
      <c r="E197" s="78"/>
      <c r="F197" s="78"/>
      <c r="G197" s="182"/>
      <c r="H197" s="78"/>
      <c r="I197" s="182"/>
      <c r="J197" s="182"/>
      <c r="K197" s="182"/>
      <c r="L197" s="78"/>
      <c r="M197" s="78"/>
      <c r="N197" s="271"/>
    </row>
    <row r="198" spans="1:14" ht="15.75">
      <c r="A198" s="370" t="s">
        <v>428</v>
      </c>
      <c r="B198" s="78"/>
      <c r="C198" s="78"/>
      <c r="D198" s="78"/>
      <c r="E198" s="78"/>
      <c r="F198" s="78"/>
      <c r="G198" s="78"/>
      <c r="H198" s="78"/>
      <c r="I198" s="182"/>
      <c r="J198" s="182"/>
      <c r="K198" s="182"/>
      <c r="L198" s="78"/>
      <c r="M198" s="78"/>
      <c r="N198" s="271"/>
    </row>
    <row r="199" spans="1:14" ht="12.75">
      <c r="A199" s="78"/>
      <c r="B199" s="78"/>
      <c r="C199" s="78"/>
      <c r="D199" s="78"/>
      <c r="E199" s="78"/>
      <c r="F199" s="78"/>
      <c r="G199" s="78"/>
      <c r="H199" s="78"/>
      <c r="I199" s="182"/>
      <c r="J199" s="182"/>
      <c r="K199" s="182"/>
      <c r="L199" s="78"/>
      <c r="M199" s="78"/>
      <c r="N199" s="271"/>
    </row>
    <row r="200" spans="1:14" ht="30.75" customHeight="1">
      <c r="A200" s="78"/>
      <c r="B200" s="574" t="s">
        <v>150</v>
      </c>
      <c r="C200" s="574"/>
      <c r="D200" s="576" t="s">
        <v>470</v>
      </c>
      <c r="E200" s="577"/>
      <c r="F200" s="78"/>
      <c r="G200" s="78"/>
      <c r="H200" s="78"/>
      <c r="I200" s="182"/>
      <c r="J200" s="182"/>
      <c r="K200" s="182"/>
      <c r="L200" s="78"/>
      <c r="M200" s="78"/>
      <c r="N200" s="271"/>
    </row>
    <row r="201" spans="1:14" ht="14.25">
      <c r="A201" s="78"/>
      <c r="B201" s="564" t="s">
        <v>360</v>
      </c>
      <c r="C201" s="565"/>
      <c r="D201" s="606">
        <v>218933062</v>
      </c>
      <c r="E201" s="607"/>
      <c r="F201" s="78"/>
      <c r="G201" s="78"/>
      <c r="H201" s="78"/>
      <c r="I201" s="182"/>
      <c r="J201" s="182"/>
      <c r="K201" s="182"/>
      <c r="L201" s="78"/>
      <c r="M201" s="78"/>
      <c r="N201" s="271"/>
    </row>
    <row r="202" spans="1:14" ht="14.25">
      <c r="A202" s="78"/>
      <c r="B202" s="564" t="s">
        <v>151</v>
      </c>
      <c r="C202" s="565"/>
      <c r="D202" s="580">
        <v>207730992</v>
      </c>
      <c r="E202" s="581"/>
      <c r="F202" s="78"/>
      <c r="G202" s="78"/>
      <c r="H202" s="78"/>
      <c r="I202" s="182"/>
      <c r="J202" s="182"/>
      <c r="K202" s="182"/>
      <c r="L202" s="78"/>
      <c r="M202" s="78"/>
      <c r="N202" s="271"/>
    </row>
    <row r="203" spans="1:14" ht="15">
      <c r="A203" s="78"/>
      <c r="B203" s="574" t="s">
        <v>50</v>
      </c>
      <c r="C203" s="574"/>
      <c r="D203" s="592">
        <f>SUM(D201:E202)</f>
        <v>426664054</v>
      </c>
      <c r="E203" s="593"/>
      <c r="F203" s="78"/>
      <c r="G203" s="78"/>
      <c r="H203" s="78"/>
      <c r="I203" s="182"/>
      <c r="J203" s="182"/>
      <c r="K203" s="182"/>
      <c r="L203" s="78"/>
      <c r="M203" s="78"/>
      <c r="N203" s="271"/>
    </row>
    <row r="204" spans="1:14" ht="12.75">
      <c r="A204" s="78"/>
      <c r="B204" s="78"/>
      <c r="C204" s="78"/>
      <c r="D204" s="78"/>
      <c r="E204" s="78"/>
      <c r="F204" s="78"/>
      <c r="G204" s="78"/>
      <c r="H204" s="78"/>
      <c r="I204" s="182"/>
      <c r="J204" s="182"/>
      <c r="K204" s="182"/>
      <c r="L204" s="78"/>
      <c r="M204" s="78"/>
      <c r="N204" s="271"/>
    </row>
    <row r="205" spans="1:14" ht="15.75">
      <c r="A205" s="283" t="s">
        <v>440</v>
      </c>
      <c r="B205" s="78"/>
      <c r="C205" s="78"/>
      <c r="D205" s="78"/>
      <c r="E205" s="78"/>
      <c r="F205" s="78"/>
      <c r="G205" s="78"/>
      <c r="H205" s="78"/>
      <c r="I205" s="182"/>
      <c r="J205" s="182"/>
      <c r="K205" s="182"/>
      <c r="L205" s="78"/>
      <c r="M205" s="78"/>
      <c r="N205" s="271"/>
    </row>
    <row r="206" spans="1:14" ht="12.75">
      <c r="A206" s="78"/>
      <c r="B206" s="78"/>
      <c r="C206" s="78"/>
      <c r="D206" s="78"/>
      <c r="E206" s="78"/>
      <c r="F206" s="78"/>
      <c r="G206" s="78"/>
      <c r="H206" s="78"/>
      <c r="I206" s="182"/>
      <c r="J206" s="182"/>
      <c r="K206" s="182"/>
      <c r="L206" s="78"/>
      <c r="M206" s="78"/>
      <c r="N206" s="271"/>
    </row>
    <row r="207" spans="1:14" ht="30">
      <c r="A207" s="78"/>
      <c r="B207" s="314" t="s">
        <v>292</v>
      </c>
      <c r="C207" s="314" t="s">
        <v>126</v>
      </c>
      <c r="D207" s="368" t="s">
        <v>127</v>
      </c>
      <c r="E207" s="78"/>
      <c r="F207" s="78"/>
      <c r="G207" s="78"/>
      <c r="H207" s="78"/>
      <c r="I207" s="182"/>
      <c r="J207" s="182"/>
      <c r="K207" s="182"/>
      <c r="L207" s="78"/>
      <c r="M207" s="78"/>
      <c r="N207" s="271"/>
    </row>
    <row r="208" spans="1:14" ht="15">
      <c r="A208" s="78"/>
      <c r="B208" s="365" t="s">
        <v>148</v>
      </c>
      <c r="C208" s="375">
        <v>1650000</v>
      </c>
      <c r="D208" s="376">
        <v>0</v>
      </c>
      <c r="E208" s="78"/>
      <c r="F208" s="78"/>
      <c r="G208" s="571"/>
      <c r="H208" s="571"/>
      <c r="I208" s="605"/>
      <c r="J208" s="605"/>
      <c r="K208" s="182"/>
      <c r="L208" s="78"/>
      <c r="M208" s="78"/>
      <c r="N208" s="271"/>
    </row>
    <row r="209" spans="1:14" ht="30">
      <c r="A209" s="78"/>
      <c r="B209" s="377" t="s">
        <v>476</v>
      </c>
      <c r="C209" s="375">
        <v>4750000</v>
      </c>
      <c r="D209" s="376">
        <v>0</v>
      </c>
      <c r="E209" s="78"/>
      <c r="F209" s="78"/>
      <c r="G209" s="78"/>
      <c r="H209" s="78"/>
      <c r="I209" s="182"/>
      <c r="J209" s="182"/>
      <c r="K209" s="182"/>
      <c r="L209" s="78"/>
      <c r="M209" s="78"/>
      <c r="N209" s="271"/>
    </row>
    <row r="210" spans="1:14" ht="26.25" customHeight="1">
      <c r="A210" s="78"/>
      <c r="B210" s="377" t="s">
        <v>149</v>
      </c>
      <c r="C210" s="375">
        <v>10053455</v>
      </c>
      <c r="D210" s="376">
        <v>0</v>
      </c>
      <c r="E210" s="78"/>
      <c r="F210" s="78"/>
      <c r="G210" s="78"/>
      <c r="H210" s="78"/>
      <c r="I210" s="182"/>
      <c r="J210" s="182"/>
      <c r="K210" s="182"/>
      <c r="L210" s="78"/>
      <c r="M210" s="78"/>
      <c r="N210" s="271"/>
    </row>
    <row r="211" spans="1:14" ht="15">
      <c r="A211" s="78"/>
      <c r="B211" s="365" t="s">
        <v>284</v>
      </c>
      <c r="C211" s="375">
        <f>SUM(C208:C210)</f>
        <v>16453455</v>
      </c>
      <c r="D211" s="376">
        <v>0</v>
      </c>
      <c r="E211" s="78"/>
      <c r="F211" s="182"/>
      <c r="G211" s="78"/>
      <c r="H211" s="78"/>
      <c r="I211" s="182"/>
      <c r="J211" s="182"/>
      <c r="K211" s="182"/>
      <c r="L211" s="78"/>
      <c r="M211" s="78"/>
      <c r="N211" s="271"/>
    </row>
    <row r="212" spans="1:14" ht="15">
      <c r="A212" s="78"/>
      <c r="B212" s="365" t="s">
        <v>290</v>
      </c>
      <c r="C212" s="378">
        <v>68391983</v>
      </c>
      <c r="D212" s="368">
        <v>0</v>
      </c>
      <c r="E212" s="78"/>
      <c r="F212" s="78"/>
      <c r="G212" s="78"/>
      <c r="H212" s="78"/>
      <c r="I212" s="182"/>
      <c r="J212" s="182"/>
      <c r="K212" s="182"/>
      <c r="L212" s="78"/>
      <c r="M212" s="78"/>
      <c r="N212" s="271"/>
    </row>
    <row r="213" spans="1:14" ht="15.75">
      <c r="A213" s="283"/>
      <c r="B213" s="369"/>
      <c r="C213" s="327"/>
      <c r="D213" s="328"/>
      <c r="E213" s="78"/>
      <c r="F213" s="182"/>
      <c r="G213" s="78"/>
      <c r="H213" s="78"/>
      <c r="I213" s="182"/>
      <c r="J213" s="182"/>
      <c r="K213" s="182"/>
      <c r="L213" s="78"/>
      <c r="M213" s="78"/>
      <c r="N213" s="271"/>
    </row>
    <row r="214" spans="1:14" ht="15.75">
      <c r="A214" s="283" t="s">
        <v>293</v>
      </c>
      <c r="B214" s="369"/>
      <c r="C214" s="327"/>
      <c r="D214" s="328"/>
      <c r="E214" s="78"/>
      <c r="F214" s="78"/>
      <c r="G214" s="78"/>
      <c r="H214" s="78"/>
      <c r="I214" s="182"/>
      <c r="J214" s="182"/>
      <c r="K214" s="182"/>
      <c r="L214" s="78"/>
      <c r="M214" s="78"/>
      <c r="N214" s="271"/>
    </row>
    <row r="215" spans="1:14" ht="15">
      <c r="A215" s="284"/>
      <c r="B215" s="369" t="s">
        <v>455</v>
      </c>
      <c r="C215" s="327"/>
      <c r="D215" s="328"/>
      <c r="E215" s="78"/>
      <c r="F215" s="78"/>
      <c r="G215" s="78"/>
      <c r="H215" s="78"/>
      <c r="I215" s="182"/>
      <c r="J215" s="182"/>
      <c r="K215" s="182"/>
      <c r="L215" s="78"/>
      <c r="M215" s="78"/>
      <c r="N215" s="271"/>
    </row>
    <row r="216" spans="1:14" ht="15.75">
      <c r="A216" s="283"/>
      <c r="B216" s="369"/>
      <c r="C216" s="327"/>
      <c r="D216" s="328"/>
      <c r="E216" s="78"/>
      <c r="F216" s="78"/>
      <c r="G216" s="78"/>
      <c r="H216" s="78"/>
      <c r="I216" s="182"/>
      <c r="J216" s="182"/>
      <c r="K216" s="182"/>
      <c r="L216" s="78"/>
      <c r="M216" s="78"/>
      <c r="N216" s="271"/>
    </row>
    <row r="217" spans="1:14" ht="15.75">
      <c r="A217" s="283" t="s">
        <v>294</v>
      </c>
      <c r="B217" s="369"/>
      <c r="C217" s="78"/>
      <c r="D217" s="78"/>
      <c r="E217" s="78"/>
      <c r="F217" s="78"/>
      <c r="G217" s="78"/>
      <c r="H217" s="78"/>
      <c r="I217" s="182"/>
      <c r="J217" s="182"/>
      <c r="K217" s="182"/>
      <c r="L217" s="78"/>
      <c r="M217" s="78"/>
      <c r="N217" s="271"/>
    </row>
    <row r="218" spans="1:14" ht="16.5" customHeight="1">
      <c r="A218" s="283"/>
      <c r="B218" s="369"/>
      <c r="C218" s="78"/>
      <c r="D218" s="78"/>
      <c r="E218" s="78"/>
      <c r="F218" s="78"/>
      <c r="G218" s="78"/>
      <c r="H218" s="78"/>
      <c r="I218" s="182"/>
      <c r="J218" s="182"/>
      <c r="K218" s="182"/>
      <c r="L218" s="78"/>
      <c r="M218" s="78"/>
      <c r="N218" s="271"/>
    </row>
    <row r="219" spans="1:14" ht="12.75">
      <c r="A219" s="379" t="s">
        <v>422</v>
      </c>
      <c r="B219" s="78"/>
      <c r="C219" s="78"/>
      <c r="D219" s="78"/>
      <c r="E219" s="78"/>
      <c r="F219" s="78"/>
      <c r="G219" s="78"/>
      <c r="H219" s="78"/>
      <c r="I219" s="182"/>
      <c r="J219" s="182"/>
      <c r="K219" s="182"/>
      <c r="L219" s="78"/>
      <c r="M219" s="78"/>
      <c r="N219" s="271"/>
    </row>
    <row r="220" spans="1:14" ht="25.5">
      <c r="A220" s="78"/>
      <c r="B220" s="380" t="s">
        <v>152</v>
      </c>
      <c r="C220" s="380" t="s">
        <v>153</v>
      </c>
      <c r="D220" s="380" t="s">
        <v>154</v>
      </c>
      <c r="E220" s="380" t="s">
        <v>155</v>
      </c>
      <c r="F220" s="78"/>
      <c r="G220" s="78"/>
      <c r="H220" s="78"/>
      <c r="I220" s="182"/>
      <c r="J220" s="182"/>
      <c r="K220" s="182"/>
      <c r="L220" s="78"/>
      <c r="M220" s="78"/>
      <c r="N220" s="271"/>
    </row>
    <row r="221" spans="1:14" ht="25.5">
      <c r="A221" s="78"/>
      <c r="B221" s="381" t="s">
        <v>148</v>
      </c>
      <c r="C221" s="382" t="s">
        <v>156</v>
      </c>
      <c r="D221" s="383">
        <v>18340909</v>
      </c>
      <c r="E221" s="384">
        <v>32063636</v>
      </c>
      <c r="F221" s="78"/>
      <c r="G221" s="78"/>
      <c r="H221" s="78"/>
      <c r="I221" s="182"/>
      <c r="J221" s="182"/>
      <c r="K221" s="182"/>
      <c r="L221" s="78"/>
      <c r="M221" s="78"/>
      <c r="N221" s="271"/>
    </row>
    <row r="222" spans="1:14" ht="12.75">
      <c r="A222" s="78"/>
      <c r="B222" s="381" t="s">
        <v>157</v>
      </c>
      <c r="C222" s="382" t="s">
        <v>158</v>
      </c>
      <c r="D222" s="385">
        <v>67036364</v>
      </c>
      <c r="E222" s="384">
        <v>4800000</v>
      </c>
      <c r="F222" s="78"/>
      <c r="G222" s="78"/>
      <c r="H222" s="78"/>
      <c r="I222" s="182"/>
      <c r="J222" s="182"/>
      <c r="K222" s="182"/>
      <c r="L222" s="78"/>
      <c r="M222" s="78"/>
      <c r="N222" s="271"/>
    </row>
    <row r="223" spans="1:14" ht="12.75">
      <c r="A223" s="78"/>
      <c r="B223" s="381" t="s">
        <v>476</v>
      </c>
      <c r="C223" s="382" t="s">
        <v>480</v>
      </c>
      <c r="D223" s="385">
        <v>47500000</v>
      </c>
      <c r="E223" s="384">
        <v>0</v>
      </c>
      <c r="F223" s="78"/>
      <c r="G223" s="78"/>
      <c r="H223" s="78"/>
      <c r="I223" s="182"/>
      <c r="J223" s="182"/>
      <c r="K223" s="182"/>
      <c r="L223" s="78"/>
      <c r="M223" s="78"/>
      <c r="N223" s="271"/>
    </row>
    <row r="224" spans="1:14" ht="12.75">
      <c r="A224" s="78"/>
      <c r="B224" s="381" t="s">
        <v>478</v>
      </c>
      <c r="C224" s="382" t="s">
        <v>479</v>
      </c>
      <c r="D224" s="385">
        <v>60000000</v>
      </c>
      <c r="E224" s="384">
        <v>0</v>
      </c>
      <c r="F224" s="78"/>
      <c r="G224" s="78"/>
      <c r="H224" s="78"/>
      <c r="I224" s="182"/>
      <c r="J224" s="182"/>
      <c r="K224" s="182"/>
      <c r="L224" s="78"/>
      <c r="M224" s="78"/>
      <c r="N224" s="271"/>
    </row>
    <row r="225" spans="1:14" ht="38.25">
      <c r="A225" s="78"/>
      <c r="B225" s="381" t="s">
        <v>481</v>
      </c>
      <c r="C225" s="382" t="s">
        <v>482</v>
      </c>
      <c r="D225" s="385">
        <v>1051568182</v>
      </c>
      <c r="E225" s="384">
        <v>0</v>
      </c>
      <c r="F225" s="78"/>
      <c r="G225" s="78"/>
      <c r="H225" s="78"/>
      <c r="I225" s="182"/>
      <c r="J225" s="182"/>
      <c r="K225" s="182"/>
      <c r="L225" s="78"/>
      <c r="M225" s="78"/>
      <c r="N225" s="271"/>
    </row>
    <row r="226" spans="1:14" ht="25.5">
      <c r="A226" s="78"/>
      <c r="B226" s="381" t="s">
        <v>149</v>
      </c>
      <c r="C226" s="382" t="s">
        <v>361</v>
      </c>
      <c r="D226" s="385">
        <v>76947432</v>
      </c>
      <c r="E226" s="384">
        <v>95744775</v>
      </c>
      <c r="F226" s="78"/>
      <c r="G226" s="78"/>
      <c r="H226" s="78"/>
      <c r="I226" s="182"/>
      <c r="J226" s="182"/>
      <c r="K226" s="182"/>
      <c r="L226" s="78"/>
      <c r="M226" s="78"/>
      <c r="N226" s="271"/>
    </row>
    <row r="227" spans="1:14" ht="12.75">
      <c r="A227" s="78"/>
      <c r="B227" s="386" t="s">
        <v>50</v>
      </c>
      <c r="C227" s="386"/>
      <c r="D227" s="387">
        <f>SUM(D221:D226)</f>
        <v>1321392887</v>
      </c>
      <c r="E227" s="387">
        <f>SUM(E221:E226)</f>
        <v>132608411</v>
      </c>
      <c r="F227" s="78"/>
      <c r="G227" s="78"/>
      <c r="H227" s="78"/>
      <c r="I227" s="182"/>
      <c r="J227" s="182"/>
      <c r="K227" s="182"/>
      <c r="L227" s="78"/>
      <c r="M227" s="78"/>
      <c r="N227" s="271"/>
    </row>
    <row r="228" spans="1:14" ht="12.75">
      <c r="A228" s="78"/>
      <c r="B228" s="78"/>
      <c r="C228" s="78"/>
      <c r="D228" s="78"/>
      <c r="E228" s="78"/>
      <c r="F228" s="78"/>
      <c r="G228" s="78"/>
      <c r="H228" s="78"/>
      <c r="I228" s="182"/>
      <c r="J228" s="182"/>
      <c r="K228" s="182"/>
      <c r="L228" s="78"/>
      <c r="M228" s="78"/>
      <c r="N228" s="271"/>
    </row>
    <row r="229" spans="1:14" ht="15.75">
      <c r="A229" s="283" t="s">
        <v>295</v>
      </c>
      <c r="B229" s="369"/>
      <c r="C229" s="78"/>
      <c r="D229" s="78"/>
      <c r="E229" s="78"/>
      <c r="F229" s="78"/>
      <c r="G229" s="78"/>
      <c r="H229" s="78"/>
      <c r="I229" s="182"/>
      <c r="J229" s="182"/>
      <c r="K229" s="182"/>
      <c r="L229" s="78"/>
      <c r="M229" s="78"/>
      <c r="N229" s="271"/>
    </row>
    <row r="230" spans="1:14" ht="12.75">
      <c r="A230" s="78"/>
      <c r="B230" s="78"/>
      <c r="C230" s="78"/>
      <c r="D230" s="78"/>
      <c r="E230" s="78"/>
      <c r="F230" s="78"/>
      <c r="G230" s="78"/>
      <c r="H230" s="78"/>
      <c r="I230" s="182"/>
      <c r="J230" s="182"/>
      <c r="K230" s="182"/>
      <c r="L230" s="78"/>
      <c r="M230" s="78"/>
      <c r="N230" s="271"/>
    </row>
    <row r="231" spans="1:14" ht="14.25">
      <c r="A231" s="78" t="s">
        <v>159</v>
      </c>
      <c r="B231" s="78"/>
      <c r="C231" s="78"/>
      <c r="D231" s="94"/>
      <c r="E231" s="94"/>
      <c r="F231" s="78"/>
      <c r="G231" s="78"/>
      <c r="H231" s="78"/>
      <c r="I231" s="182"/>
      <c r="J231" s="182"/>
      <c r="K231" s="182"/>
      <c r="L231" s="78"/>
      <c r="M231" s="78"/>
      <c r="N231" s="271"/>
    </row>
    <row r="232" spans="1:14" ht="60">
      <c r="A232" s="78"/>
      <c r="B232" s="314" t="s">
        <v>152</v>
      </c>
      <c r="C232" s="314" t="s">
        <v>160</v>
      </c>
      <c r="D232" s="314" t="s">
        <v>161</v>
      </c>
      <c r="E232" s="314" t="s">
        <v>162</v>
      </c>
      <c r="F232" s="314" t="s">
        <v>163</v>
      </c>
      <c r="G232" s="78"/>
      <c r="H232" s="78"/>
      <c r="I232" s="182"/>
      <c r="J232" s="182"/>
      <c r="K232" s="182"/>
      <c r="L232" s="78"/>
      <c r="M232" s="78"/>
      <c r="N232" s="271"/>
    </row>
    <row r="233" spans="1:14" ht="14.25">
      <c r="A233" s="78"/>
      <c r="B233" s="470" t="s">
        <v>148</v>
      </c>
      <c r="C233" s="473">
        <v>0</v>
      </c>
      <c r="D233" s="474">
        <v>18340909</v>
      </c>
      <c r="E233" s="473">
        <f aca="true" t="shared" si="4" ref="E233:E239">+C233-D233</f>
        <v>-18340909</v>
      </c>
      <c r="F233" s="473">
        <v>-31073636</v>
      </c>
      <c r="G233" s="388"/>
      <c r="H233" s="389"/>
      <c r="I233" s="182"/>
      <c r="J233" s="182"/>
      <c r="K233" s="182"/>
      <c r="L233" s="78"/>
      <c r="M233" s="78"/>
      <c r="N233" s="271"/>
    </row>
    <row r="234" spans="1:14" ht="14.25">
      <c r="A234" s="78"/>
      <c r="B234" s="471" t="s">
        <v>157</v>
      </c>
      <c r="C234" s="473">
        <v>0</v>
      </c>
      <c r="D234" s="385">
        <v>67036364</v>
      </c>
      <c r="E234" s="473">
        <f t="shared" si="4"/>
        <v>-67036364</v>
      </c>
      <c r="F234" s="473">
        <v>-4800000</v>
      </c>
      <c r="G234" s="78"/>
      <c r="H234" s="390"/>
      <c r="I234" s="182"/>
      <c r="J234" s="182"/>
      <c r="K234" s="182"/>
      <c r="L234" s="78"/>
      <c r="M234" s="78"/>
      <c r="N234" s="271"/>
    </row>
    <row r="235" spans="1:14" ht="12.75">
      <c r="A235" s="78"/>
      <c r="B235" s="472" t="s">
        <v>149</v>
      </c>
      <c r="C235" s="473">
        <v>12151592</v>
      </c>
      <c r="D235" s="385">
        <v>76947432</v>
      </c>
      <c r="E235" s="473">
        <f t="shared" si="4"/>
        <v>-64795840</v>
      </c>
      <c r="F235" s="473">
        <v>-95744775</v>
      </c>
      <c r="G235" s="270"/>
      <c r="H235" s="231"/>
      <c r="I235" s="182"/>
      <c r="J235" s="182"/>
      <c r="K235" s="182"/>
      <c r="L235" s="78"/>
      <c r="M235" s="78"/>
      <c r="N235" s="271"/>
    </row>
    <row r="236" spans="1:14" ht="12.75">
      <c r="A236" s="78"/>
      <c r="B236" s="381" t="s">
        <v>476</v>
      </c>
      <c r="C236" s="473">
        <v>256667</v>
      </c>
      <c r="D236" s="385">
        <v>47500000</v>
      </c>
      <c r="E236" s="473">
        <f t="shared" si="4"/>
        <v>-47243333</v>
      </c>
      <c r="F236" s="473">
        <v>0</v>
      </c>
      <c r="G236" s="270"/>
      <c r="H236" s="231"/>
      <c r="I236" s="182"/>
      <c r="J236" s="182"/>
      <c r="K236" s="182"/>
      <c r="L236" s="78"/>
      <c r="M236" s="78"/>
      <c r="N236" s="271"/>
    </row>
    <row r="237" spans="1:14" ht="12.75">
      <c r="A237" s="78"/>
      <c r="B237" s="381" t="s">
        <v>478</v>
      </c>
      <c r="C237" s="473">
        <v>0</v>
      </c>
      <c r="D237" s="385">
        <v>60000000</v>
      </c>
      <c r="E237" s="473">
        <f t="shared" si="4"/>
        <v>-60000000</v>
      </c>
      <c r="F237" s="473">
        <v>0</v>
      </c>
      <c r="G237" s="78"/>
      <c r="H237" s="231"/>
      <c r="I237" s="182"/>
      <c r="J237" s="182"/>
      <c r="K237" s="182"/>
      <c r="L237" s="78"/>
      <c r="M237" s="78"/>
      <c r="N237" s="271"/>
    </row>
    <row r="238" spans="1:14" ht="12.75">
      <c r="A238" s="78"/>
      <c r="B238" s="381" t="s">
        <v>483</v>
      </c>
      <c r="C238" s="473">
        <v>256667</v>
      </c>
      <c r="D238" s="385">
        <v>0</v>
      </c>
      <c r="E238" s="473">
        <f t="shared" si="4"/>
        <v>256667</v>
      </c>
      <c r="F238" s="473"/>
      <c r="G238" s="78"/>
      <c r="H238" s="231"/>
      <c r="I238" s="182"/>
      <c r="J238" s="182"/>
      <c r="K238" s="182"/>
      <c r="L238" s="78"/>
      <c r="M238" s="78"/>
      <c r="N238" s="271"/>
    </row>
    <row r="239" spans="1:14" ht="23.25" customHeight="1">
      <c r="A239" s="78"/>
      <c r="B239" s="472" t="s">
        <v>362</v>
      </c>
      <c r="C239" s="473">
        <v>0</v>
      </c>
      <c r="D239" s="385">
        <v>1051568182</v>
      </c>
      <c r="E239" s="473">
        <f t="shared" si="4"/>
        <v>-1051568182</v>
      </c>
      <c r="F239" s="473">
        <v>0</v>
      </c>
      <c r="G239" s="78"/>
      <c r="H239" s="231"/>
      <c r="I239" s="182"/>
      <c r="J239" s="182"/>
      <c r="K239" s="182"/>
      <c r="L239" s="78"/>
      <c r="M239" s="78"/>
      <c r="N239" s="271"/>
    </row>
    <row r="240" spans="1:14" ht="15">
      <c r="A240" s="78"/>
      <c r="B240" s="391" t="s">
        <v>50</v>
      </c>
      <c r="C240" s="475">
        <f>SUM(C233:C239)</f>
        <v>12664926</v>
      </c>
      <c r="D240" s="475">
        <f>SUM(D233:D239)</f>
        <v>1321392887</v>
      </c>
      <c r="E240" s="475">
        <f>SUM(E233:E239)</f>
        <v>-1308727961</v>
      </c>
      <c r="F240" s="475">
        <f>SUM(F233:F239)</f>
        <v>-131618411</v>
      </c>
      <c r="G240" s="78"/>
      <c r="H240" s="182"/>
      <c r="I240" s="182"/>
      <c r="J240" s="182"/>
      <c r="K240" s="182"/>
      <c r="L240" s="78"/>
      <c r="M240" s="78"/>
      <c r="N240" s="271"/>
    </row>
    <row r="241" spans="1:14" ht="12.75">
      <c r="A241" s="78"/>
      <c r="B241" s="78"/>
      <c r="C241" s="78"/>
      <c r="D241" s="78"/>
      <c r="E241" s="78"/>
      <c r="F241" s="78"/>
      <c r="G241" s="78"/>
      <c r="H241" s="182"/>
      <c r="I241" s="182"/>
      <c r="J241" s="182"/>
      <c r="K241" s="182"/>
      <c r="L241" s="78"/>
      <c r="M241" s="78"/>
      <c r="N241" s="271"/>
    </row>
    <row r="242" spans="1:14" ht="15.75">
      <c r="A242" s="283" t="s">
        <v>296</v>
      </c>
      <c r="B242" s="369"/>
      <c r="C242" s="78"/>
      <c r="D242" s="78"/>
      <c r="E242" s="78"/>
      <c r="F242" s="78"/>
      <c r="G242" s="78"/>
      <c r="H242" s="182"/>
      <c r="I242" s="182"/>
      <c r="J242" s="182"/>
      <c r="K242" s="182"/>
      <c r="L242" s="78"/>
      <c r="M242" s="78"/>
      <c r="N242" s="271"/>
    </row>
    <row r="243" spans="1:14" ht="14.25">
      <c r="A243" s="284"/>
      <c r="B243" s="369"/>
      <c r="C243" s="78"/>
      <c r="D243" s="78"/>
      <c r="E243" s="78"/>
      <c r="F243" s="78"/>
      <c r="G243" s="78"/>
      <c r="H243" s="182"/>
      <c r="I243" s="182"/>
      <c r="J243" s="182"/>
      <c r="K243" s="182"/>
      <c r="L243" s="78"/>
      <c r="M243" s="78"/>
      <c r="N243" s="271"/>
    </row>
    <row r="244" spans="1:14" ht="25.5">
      <c r="A244" s="78"/>
      <c r="B244" s="314" t="s">
        <v>279</v>
      </c>
      <c r="C244" s="289" t="s">
        <v>297</v>
      </c>
      <c r="D244" s="289" t="s">
        <v>298</v>
      </c>
      <c r="E244" s="289" t="s">
        <v>299</v>
      </c>
      <c r="F244" s="289" t="s">
        <v>136</v>
      </c>
      <c r="G244" s="78"/>
      <c r="H244" s="182"/>
      <c r="I244" s="182"/>
      <c r="J244" s="182"/>
      <c r="K244" s="182"/>
      <c r="L244" s="78"/>
      <c r="M244" s="78"/>
      <c r="N244" s="271"/>
    </row>
    <row r="245" spans="1:14" ht="12.75">
      <c r="A245" s="78"/>
      <c r="B245" s="354" t="s">
        <v>300</v>
      </c>
      <c r="C245" s="469">
        <v>2880000000</v>
      </c>
      <c r="D245" s="469">
        <v>3261817146</v>
      </c>
      <c r="E245" s="469">
        <v>0</v>
      </c>
      <c r="F245" s="469">
        <f>+C245+D245-E245</f>
        <v>6141817146</v>
      </c>
      <c r="G245" s="78"/>
      <c r="H245" s="182"/>
      <c r="I245" s="182"/>
      <c r="J245" s="182"/>
      <c r="K245" s="182"/>
      <c r="L245" s="78"/>
      <c r="M245" s="78"/>
      <c r="N245" s="271"/>
    </row>
    <row r="246" spans="1:14" ht="15.75">
      <c r="A246" s="283"/>
      <c r="B246" s="354" t="s">
        <v>456</v>
      </c>
      <c r="C246" s="469">
        <v>7897948</v>
      </c>
      <c r="D246" s="469">
        <v>339051488</v>
      </c>
      <c r="E246" s="469">
        <v>0</v>
      </c>
      <c r="F246" s="469">
        <f>+C246+D246-E246</f>
        <v>346949436</v>
      </c>
      <c r="G246" s="78"/>
      <c r="H246" s="182"/>
      <c r="I246" s="182"/>
      <c r="J246" s="182"/>
      <c r="K246" s="182"/>
      <c r="L246" s="78"/>
      <c r="M246" s="78"/>
      <c r="N246" s="271"/>
    </row>
    <row r="247" spans="1:14" ht="12.75">
      <c r="A247" s="78"/>
      <c r="B247" s="354" t="s">
        <v>18</v>
      </c>
      <c r="C247" s="469">
        <v>9759952</v>
      </c>
      <c r="D247" s="469">
        <v>0</v>
      </c>
      <c r="E247" s="469">
        <v>0</v>
      </c>
      <c r="F247" s="469">
        <f>+C247+D247-E247</f>
        <v>9759952</v>
      </c>
      <c r="G247" s="182"/>
      <c r="H247" s="182"/>
      <c r="I247" s="182"/>
      <c r="J247" s="182"/>
      <c r="K247" s="182"/>
      <c r="L247" s="78"/>
      <c r="M247" s="78"/>
      <c r="N247" s="271"/>
    </row>
    <row r="248" spans="1:14" ht="12.75">
      <c r="A248" s="78"/>
      <c r="B248" s="354" t="s">
        <v>51</v>
      </c>
      <c r="C248" s="469">
        <v>1752001477</v>
      </c>
      <c r="D248" s="469">
        <v>2281842679</v>
      </c>
      <c r="E248" s="469">
        <v>3572120222</v>
      </c>
      <c r="F248" s="469">
        <f>+C248+D248-E248</f>
        <v>461723934</v>
      </c>
      <c r="G248" s="182"/>
      <c r="H248" s="182"/>
      <c r="I248" s="182"/>
      <c r="J248" s="182"/>
      <c r="K248" s="182"/>
      <c r="L248" s="78"/>
      <c r="M248" s="78"/>
      <c r="N248" s="271"/>
    </row>
    <row r="249" spans="1:14" ht="13.5" customHeight="1">
      <c r="A249" s="78"/>
      <c r="B249" s="354" t="s">
        <v>301</v>
      </c>
      <c r="C249" s="469">
        <v>2281842679</v>
      </c>
      <c r="D249" s="469">
        <v>2120830002</v>
      </c>
      <c r="E249" s="469">
        <v>2281842679</v>
      </c>
      <c r="F249" s="469">
        <f>+C249+D249-E249</f>
        <v>2120830002</v>
      </c>
      <c r="G249" s="392"/>
      <c r="H249" s="125"/>
      <c r="I249" s="182"/>
      <c r="J249" s="182"/>
      <c r="K249" s="182"/>
      <c r="L249" s="78"/>
      <c r="M249" s="78"/>
      <c r="N249" s="271"/>
    </row>
    <row r="250" spans="1:14" ht="16.5" customHeight="1">
      <c r="A250" s="78"/>
      <c r="B250" s="354" t="s">
        <v>50</v>
      </c>
      <c r="C250" s="469">
        <f>SUM(C245:C249)</f>
        <v>6931502056</v>
      </c>
      <c r="D250" s="469">
        <f>SUM(D245:D249)</f>
        <v>8003541315</v>
      </c>
      <c r="E250" s="469">
        <f>SUM(E245:E249)</f>
        <v>5853962901</v>
      </c>
      <c r="F250" s="469">
        <f>SUM(F245:F249)</f>
        <v>9081080470</v>
      </c>
      <c r="G250" s="393"/>
      <c r="H250" s="120"/>
      <c r="I250" s="182"/>
      <c r="J250" s="182"/>
      <c r="K250" s="182"/>
      <c r="L250" s="78"/>
      <c r="M250" s="78"/>
      <c r="N250" s="271"/>
    </row>
    <row r="251" spans="1:14" ht="12.75">
      <c r="A251" s="78"/>
      <c r="B251" s="78"/>
      <c r="C251" s="78"/>
      <c r="D251" s="78"/>
      <c r="E251" s="78"/>
      <c r="F251" s="182"/>
      <c r="G251" s="78"/>
      <c r="H251" s="182"/>
      <c r="I251" s="182"/>
      <c r="J251" s="182"/>
      <c r="K251" s="182"/>
      <c r="L251" s="78"/>
      <c r="M251" s="78"/>
      <c r="N251" s="271"/>
    </row>
    <row r="252" spans="1:14" ht="15.75">
      <c r="A252" s="283" t="s">
        <v>302</v>
      </c>
      <c r="B252" s="78"/>
      <c r="C252" s="78"/>
      <c r="D252" s="78"/>
      <c r="E252" s="78"/>
      <c r="F252" s="78"/>
      <c r="G252" s="78"/>
      <c r="H252" s="78"/>
      <c r="I252" s="182"/>
      <c r="J252" s="182"/>
      <c r="K252" s="182"/>
      <c r="L252" s="78"/>
      <c r="M252" s="78"/>
      <c r="N252" s="271"/>
    </row>
    <row r="253" spans="1:14" ht="14.25">
      <c r="A253" s="284"/>
      <c r="B253" s="78"/>
      <c r="C253" s="78"/>
      <c r="D253" s="78"/>
      <c r="E253" s="78"/>
      <c r="F253" s="78"/>
      <c r="G253" s="78"/>
      <c r="H253" s="78"/>
      <c r="I253" s="182"/>
      <c r="J253" s="182"/>
      <c r="K253" s="182"/>
      <c r="L253" s="78"/>
      <c r="M253" s="78"/>
      <c r="N253" s="271"/>
    </row>
    <row r="254" spans="1:14" ht="25.5">
      <c r="A254" s="78"/>
      <c r="B254" s="394" t="s">
        <v>29</v>
      </c>
      <c r="C254" s="289" t="s">
        <v>297</v>
      </c>
      <c r="D254" s="394" t="s">
        <v>298</v>
      </c>
      <c r="E254" s="394" t="s">
        <v>299</v>
      </c>
      <c r="F254" s="289" t="s">
        <v>303</v>
      </c>
      <c r="G254" s="289" t="s">
        <v>304</v>
      </c>
      <c r="H254" s="395"/>
      <c r="I254" s="182"/>
      <c r="J254" s="182"/>
      <c r="K254" s="182"/>
      <c r="L254" s="78"/>
      <c r="M254" s="78"/>
      <c r="N254" s="271"/>
    </row>
    <row r="255" spans="1:14" ht="12.75">
      <c r="A255" s="78"/>
      <c r="B255" s="396" t="s">
        <v>305</v>
      </c>
      <c r="C255" s="354"/>
      <c r="D255" s="354"/>
      <c r="E255" s="354"/>
      <c r="F255" s="354"/>
      <c r="G255" s="354"/>
      <c r="H255" s="78"/>
      <c r="I255" s="182"/>
      <c r="J255" s="182"/>
      <c r="K255" s="182"/>
      <c r="L255" s="78"/>
      <c r="M255" s="78"/>
      <c r="N255" s="271"/>
    </row>
    <row r="256" spans="1:14" ht="12.75">
      <c r="A256" s="78"/>
      <c r="B256" s="354"/>
      <c r="C256" s="599" t="s">
        <v>359</v>
      </c>
      <c r="D256" s="600"/>
      <c r="E256" s="600"/>
      <c r="F256" s="601"/>
      <c r="G256" s="354"/>
      <c r="H256" s="78"/>
      <c r="I256" s="182"/>
      <c r="J256" s="182"/>
      <c r="K256" s="182"/>
      <c r="L256" s="78"/>
      <c r="M256" s="78"/>
      <c r="N256" s="271"/>
    </row>
    <row r="257" spans="1:14" ht="12.75">
      <c r="A257" s="78"/>
      <c r="B257" s="354"/>
      <c r="C257" s="602"/>
      <c r="D257" s="603"/>
      <c r="E257" s="603"/>
      <c r="F257" s="604"/>
      <c r="G257" s="354"/>
      <c r="H257" s="78"/>
      <c r="I257" s="182"/>
      <c r="J257" s="182"/>
      <c r="K257" s="182"/>
      <c r="L257" s="78"/>
      <c r="M257" s="78"/>
      <c r="N257" s="271"/>
    </row>
    <row r="258" spans="1:14" ht="12.75">
      <c r="A258" s="78"/>
      <c r="B258" s="354" t="s">
        <v>52</v>
      </c>
      <c r="C258" s="602"/>
      <c r="D258" s="603"/>
      <c r="E258" s="603"/>
      <c r="F258" s="604"/>
      <c r="G258" s="354"/>
      <c r="H258" s="78"/>
      <c r="I258" s="182"/>
      <c r="J258" s="182"/>
      <c r="K258" s="182"/>
      <c r="L258" s="78"/>
      <c r="M258" s="78"/>
      <c r="N258" s="271"/>
    </row>
    <row r="259" spans="1:14" ht="12.75">
      <c r="A259" s="78"/>
      <c r="B259" s="396" t="s">
        <v>306</v>
      </c>
      <c r="C259" s="537"/>
      <c r="D259" s="542"/>
      <c r="E259" s="542"/>
      <c r="F259" s="540"/>
      <c r="G259" s="354"/>
      <c r="H259" s="78"/>
      <c r="I259" s="182"/>
      <c r="J259" s="182"/>
      <c r="K259" s="182"/>
      <c r="L259" s="78"/>
      <c r="M259" s="78"/>
      <c r="N259" s="271"/>
    </row>
    <row r="260" spans="1:14" ht="12.75">
      <c r="A260" s="78"/>
      <c r="B260" s="354"/>
      <c r="C260" s="354"/>
      <c r="D260" s="354"/>
      <c r="E260" s="354"/>
      <c r="F260" s="354"/>
      <c r="G260" s="354"/>
      <c r="H260" s="78"/>
      <c r="I260" s="182"/>
      <c r="J260" s="182"/>
      <c r="K260" s="182"/>
      <c r="L260" s="78"/>
      <c r="M260" s="78"/>
      <c r="N260" s="271"/>
    </row>
    <row r="261" spans="1:14" ht="9.75" customHeight="1">
      <c r="A261" s="78"/>
      <c r="B261" s="354"/>
      <c r="C261" s="354"/>
      <c r="D261" s="354"/>
      <c r="E261" s="354"/>
      <c r="F261" s="354"/>
      <c r="G261" s="354"/>
      <c r="H261" s="78"/>
      <c r="I261" s="182"/>
      <c r="J261" s="182"/>
      <c r="K261" s="182"/>
      <c r="L261" s="78"/>
      <c r="M261" s="78"/>
      <c r="N261" s="271"/>
    </row>
    <row r="262" spans="1:14" ht="12.75">
      <c r="A262" s="78"/>
      <c r="B262" s="354" t="s">
        <v>52</v>
      </c>
      <c r="C262" s="354"/>
      <c r="D262" s="354"/>
      <c r="E262" s="354"/>
      <c r="F262" s="354"/>
      <c r="G262" s="354"/>
      <c r="H262" s="78"/>
      <c r="I262" s="182"/>
      <c r="J262" s="182"/>
      <c r="K262" s="182"/>
      <c r="L262" s="78"/>
      <c r="M262" s="78"/>
      <c r="N262" s="271"/>
    </row>
    <row r="263" spans="1:14" ht="12.75">
      <c r="A263" s="78"/>
      <c r="B263" s="78"/>
      <c r="C263" s="78"/>
      <c r="D263" s="78"/>
      <c r="E263" s="78"/>
      <c r="F263" s="78"/>
      <c r="G263" s="78"/>
      <c r="H263" s="78"/>
      <c r="I263" s="182"/>
      <c r="J263" s="182"/>
      <c r="K263" s="182"/>
      <c r="L263" s="78"/>
      <c r="M263" s="78"/>
      <c r="N263" s="271"/>
    </row>
    <row r="264" spans="1:14" ht="15.75">
      <c r="A264" s="283" t="s">
        <v>307</v>
      </c>
      <c r="B264" s="78"/>
      <c r="C264" s="78"/>
      <c r="D264" s="78"/>
      <c r="E264" s="78"/>
      <c r="F264" s="78"/>
      <c r="G264" s="78"/>
      <c r="H264" s="78"/>
      <c r="I264" s="182"/>
      <c r="J264" s="182"/>
      <c r="K264" s="182"/>
      <c r="L264" s="78"/>
      <c r="M264" s="78"/>
      <c r="N264" s="271"/>
    </row>
    <row r="265" spans="1:14" ht="14.25">
      <c r="A265" s="284"/>
      <c r="B265" s="78"/>
      <c r="C265" s="78"/>
      <c r="D265" s="78"/>
      <c r="E265" s="78"/>
      <c r="F265" s="78"/>
      <c r="G265" s="78"/>
      <c r="H265" s="78"/>
      <c r="I265" s="182"/>
      <c r="J265" s="182"/>
      <c r="K265" s="182"/>
      <c r="L265" s="78"/>
      <c r="M265" s="78"/>
      <c r="N265" s="271"/>
    </row>
    <row r="266" spans="1:14" ht="12.75">
      <c r="A266" s="78" t="s">
        <v>308</v>
      </c>
      <c r="B266" s="78"/>
      <c r="C266" s="78"/>
      <c r="D266" s="78"/>
      <c r="E266" s="78"/>
      <c r="F266" s="78"/>
      <c r="G266" s="78"/>
      <c r="H266" s="78"/>
      <c r="I266" s="182"/>
      <c r="J266" s="182"/>
      <c r="K266" s="182"/>
      <c r="L266" s="78"/>
      <c r="M266" s="78"/>
      <c r="N266" s="271"/>
    </row>
    <row r="267" spans="1:14" ht="30">
      <c r="A267" s="78"/>
      <c r="B267" s="394" t="s">
        <v>279</v>
      </c>
      <c r="C267" s="314" t="s">
        <v>470</v>
      </c>
      <c r="D267" s="314" t="s">
        <v>447</v>
      </c>
      <c r="E267" s="78"/>
      <c r="F267" s="78"/>
      <c r="G267" s="78"/>
      <c r="H267" s="78"/>
      <c r="I267" s="182"/>
      <c r="J267" s="182"/>
      <c r="K267" s="182"/>
      <c r="L267" s="78"/>
      <c r="M267" s="78"/>
      <c r="N267" s="271"/>
    </row>
    <row r="268" spans="1:14" ht="12.75">
      <c r="A268" s="78"/>
      <c r="B268" s="396" t="s">
        <v>363</v>
      </c>
      <c r="C268" s="355">
        <v>4361608751</v>
      </c>
      <c r="D268" s="355">
        <v>3014822481</v>
      </c>
      <c r="E268" s="78"/>
      <c r="F268" s="78"/>
      <c r="G268" s="78"/>
      <c r="H268" s="78"/>
      <c r="I268" s="182"/>
      <c r="J268" s="182"/>
      <c r="K268" s="182"/>
      <c r="L268" s="78"/>
      <c r="M268" s="78"/>
      <c r="N268" s="271"/>
    </row>
    <row r="269" spans="1:14" ht="12.75">
      <c r="A269" s="78"/>
      <c r="B269" s="354"/>
      <c r="C269" s="355">
        <f>SUM(C268)</f>
        <v>4361608751</v>
      </c>
      <c r="D269" s="355">
        <f>SUM(D268)</f>
        <v>3014822481</v>
      </c>
      <c r="E269" s="78"/>
      <c r="F269" s="78"/>
      <c r="G269" s="78"/>
      <c r="H269" s="78"/>
      <c r="I269" s="182"/>
      <c r="J269" s="182"/>
      <c r="K269" s="182"/>
      <c r="L269" s="78"/>
      <c r="M269" s="78"/>
      <c r="N269" s="271"/>
    </row>
    <row r="270" spans="1:14" ht="12.75">
      <c r="A270" s="78"/>
      <c r="B270" s="78"/>
      <c r="C270" s="78"/>
      <c r="D270" s="78"/>
      <c r="E270" s="78"/>
      <c r="F270" s="78"/>
      <c r="G270" s="78"/>
      <c r="H270" s="78"/>
      <c r="I270" s="182"/>
      <c r="J270" s="182"/>
      <c r="K270" s="182"/>
      <c r="L270" s="78"/>
      <c r="M270" s="78"/>
      <c r="N270" s="271"/>
    </row>
    <row r="271" spans="1:14" ht="12.75">
      <c r="A271" s="78" t="s">
        <v>309</v>
      </c>
      <c r="B271" s="78"/>
      <c r="C271" s="78"/>
      <c r="D271" s="78"/>
      <c r="E271" s="78"/>
      <c r="F271" s="78"/>
      <c r="G271" s="78"/>
      <c r="H271" s="78"/>
      <c r="I271" s="182"/>
      <c r="J271" s="182"/>
      <c r="K271" s="182"/>
      <c r="L271" s="78"/>
      <c r="M271" s="78"/>
      <c r="N271" s="271"/>
    </row>
    <row r="272" spans="1:14" ht="25.5">
      <c r="A272" s="78"/>
      <c r="B272" s="394" t="s">
        <v>279</v>
      </c>
      <c r="C272" s="289" t="s">
        <v>154</v>
      </c>
      <c r="D272" s="289" t="s">
        <v>155</v>
      </c>
      <c r="E272" s="78"/>
      <c r="F272" s="78"/>
      <c r="G272" s="78"/>
      <c r="H272" s="78"/>
      <c r="I272" s="182"/>
      <c r="J272" s="182"/>
      <c r="K272" s="182"/>
      <c r="L272" s="78"/>
      <c r="M272" s="78"/>
      <c r="N272" s="271"/>
    </row>
    <row r="273" spans="1:14" ht="12.75">
      <c r="A273" s="78"/>
      <c r="B273" s="396" t="s">
        <v>442</v>
      </c>
      <c r="C273" s="397">
        <f>+3!C14</f>
        <v>20967162</v>
      </c>
      <c r="D273" s="397">
        <f>+3!D14</f>
        <v>79289822</v>
      </c>
      <c r="E273" s="78"/>
      <c r="F273" s="78"/>
      <c r="G273" s="78"/>
      <c r="H273" s="78"/>
      <c r="I273" s="182"/>
      <c r="J273" s="182"/>
      <c r="K273" s="182"/>
      <c r="L273" s="78"/>
      <c r="M273" s="78"/>
      <c r="N273" s="271"/>
    </row>
    <row r="274" spans="1:14" ht="12.75">
      <c r="A274" s="78"/>
      <c r="B274" s="354"/>
      <c r="C274" s="398">
        <f>SUM(C273)</f>
        <v>20967162</v>
      </c>
      <c r="D274" s="398">
        <f>SUM(D273)</f>
        <v>79289822</v>
      </c>
      <c r="E274" s="78"/>
      <c r="F274" s="78"/>
      <c r="G274" s="78"/>
      <c r="H274" s="78"/>
      <c r="I274" s="182"/>
      <c r="J274" s="182"/>
      <c r="K274" s="182"/>
      <c r="L274" s="78"/>
      <c r="M274" s="78"/>
      <c r="N274" s="271"/>
    </row>
    <row r="275" spans="1:14" ht="12.75">
      <c r="A275" s="78"/>
      <c r="B275" s="78"/>
      <c r="C275" s="78"/>
      <c r="D275" s="78"/>
      <c r="E275" s="78"/>
      <c r="F275" s="78"/>
      <c r="G275" s="78"/>
      <c r="H275" s="78"/>
      <c r="I275" s="182"/>
      <c r="J275" s="182"/>
      <c r="K275" s="182"/>
      <c r="L275" s="78"/>
      <c r="M275" s="78"/>
      <c r="N275" s="271"/>
    </row>
    <row r="276" spans="1:14" ht="12.75">
      <c r="A276" s="78" t="s">
        <v>310</v>
      </c>
      <c r="B276" s="78"/>
      <c r="C276" s="78"/>
      <c r="D276" s="78"/>
      <c r="E276" s="78"/>
      <c r="F276" s="78"/>
      <c r="G276" s="78"/>
      <c r="H276" s="78"/>
      <c r="I276" s="182"/>
      <c r="J276" s="182"/>
      <c r="K276" s="182"/>
      <c r="L276" s="78"/>
      <c r="M276" s="78"/>
      <c r="N276" s="271"/>
    </row>
    <row r="277" spans="1:14" ht="25.5">
      <c r="A277" s="78"/>
      <c r="B277" s="394" t="s">
        <v>279</v>
      </c>
      <c r="C277" s="289" t="s">
        <v>154</v>
      </c>
      <c r="D277" s="289" t="s">
        <v>155</v>
      </c>
      <c r="E277" s="78"/>
      <c r="F277" s="78"/>
      <c r="G277" s="78"/>
      <c r="H277" s="78"/>
      <c r="I277" s="182"/>
      <c r="J277" s="182"/>
      <c r="K277" s="182"/>
      <c r="L277" s="78"/>
      <c r="M277" s="78"/>
      <c r="N277" s="271"/>
    </row>
    <row r="278" spans="1:14" ht="14.25" customHeight="1">
      <c r="A278" s="78"/>
      <c r="B278" s="396" t="s">
        <v>367</v>
      </c>
      <c r="C278" s="468">
        <v>75345350</v>
      </c>
      <c r="D278" s="466">
        <v>440000</v>
      </c>
      <c r="E278" s="78"/>
      <c r="F278" s="78"/>
      <c r="G278" s="78"/>
      <c r="H278" s="78"/>
      <c r="I278" s="182"/>
      <c r="J278" s="182"/>
      <c r="K278" s="182"/>
      <c r="L278" s="78"/>
      <c r="M278" s="78"/>
      <c r="N278" s="271"/>
    </row>
    <row r="279" spans="1:14" ht="12.75">
      <c r="A279" s="78"/>
      <c r="B279" s="354"/>
      <c r="C279" s="467">
        <f>SUM(C278)</f>
        <v>75345350</v>
      </c>
      <c r="D279" s="467">
        <f>SUM(D278)</f>
        <v>440000</v>
      </c>
      <c r="E279" s="78"/>
      <c r="F279" s="78"/>
      <c r="G279" s="78"/>
      <c r="H279" s="78"/>
      <c r="I279" s="182"/>
      <c r="J279" s="182"/>
      <c r="K279" s="182"/>
      <c r="L279" s="78"/>
      <c r="M279" s="78"/>
      <c r="N279" s="271"/>
    </row>
    <row r="280" spans="1:14" ht="12.75">
      <c r="A280" s="78"/>
      <c r="B280" s="78"/>
      <c r="C280" s="78"/>
      <c r="D280" s="78"/>
      <c r="E280" s="78"/>
      <c r="F280" s="78"/>
      <c r="G280" s="78"/>
      <c r="H280" s="78"/>
      <c r="I280" s="182"/>
      <c r="J280" s="182"/>
      <c r="K280" s="182"/>
      <c r="L280" s="78"/>
      <c r="M280" s="78"/>
      <c r="N280" s="271"/>
    </row>
    <row r="281" spans="1:14" ht="12.75">
      <c r="A281" s="78" t="s">
        <v>311</v>
      </c>
      <c r="B281" s="78"/>
      <c r="C281" s="78"/>
      <c r="D281" s="78"/>
      <c r="E281" s="78"/>
      <c r="F281" s="78"/>
      <c r="G281" s="78"/>
      <c r="H281" s="78"/>
      <c r="I281" s="182"/>
      <c r="J281" s="182"/>
      <c r="K281" s="182"/>
      <c r="L281" s="78"/>
      <c r="M281" s="78"/>
      <c r="N281" s="271"/>
    </row>
    <row r="282" spans="1:14" ht="25.5">
      <c r="A282" s="78"/>
      <c r="B282" s="394" t="s">
        <v>279</v>
      </c>
      <c r="C282" s="289" t="s">
        <v>154</v>
      </c>
      <c r="D282" s="289" t="s">
        <v>155</v>
      </c>
      <c r="E282" s="78"/>
      <c r="F282" s="78"/>
      <c r="G282" s="78"/>
      <c r="H282" s="78"/>
      <c r="I282" s="182"/>
      <c r="J282" s="182"/>
      <c r="K282" s="182"/>
      <c r="L282" s="78"/>
      <c r="M282" s="78"/>
      <c r="N282" s="271"/>
    </row>
    <row r="283" spans="1:14" ht="12.75">
      <c r="A283" s="78"/>
      <c r="B283" s="289" t="s">
        <v>364</v>
      </c>
      <c r="C283" s="464">
        <v>2269916</v>
      </c>
      <c r="D283" s="464">
        <v>116876895</v>
      </c>
      <c r="E283" s="78"/>
      <c r="F283" s="78"/>
      <c r="G283" s="78"/>
      <c r="H283" s="78"/>
      <c r="I283" s="182"/>
      <c r="J283" s="182"/>
      <c r="K283" s="182"/>
      <c r="L283" s="78"/>
      <c r="M283" s="78"/>
      <c r="N283" s="271"/>
    </row>
    <row r="284" spans="1:14" ht="12.75">
      <c r="A284" s="78"/>
      <c r="B284" s="289" t="s">
        <v>365</v>
      </c>
      <c r="C284" s="464">
        <v>0</v>
      </c>
      <c r="D284" s="464">
        <v>0</v>
      </c>
      <c r="E284" s="78"/>
      <c r="F284" s="78"/>
      <c r="G284" s="78"/>
      <c r="H284" s="78"/>
      <c r="I284" s="182"/>
      <c r="J284" s="182"/>
      <c r="K284" s="182"/>
      <c r="L284" s="78"/>
      <c r="M284" s="78"/>
      <c r="N284" s="271"/>
    </row>
    <row r="285" spans="1:14" ht="12.75">
      <c r="A285" s="78"/>
      <c r="B285" s="289" t="s">
        <v>441</v>
      </c>
      <c r="C285" s="464">
        <v>1629784</v>
      </c>
      <c r="D285" s="464">
        <v>2008362</v>
      </c>
      <c r="E285" s="78"/>
      <c r="F285" s="78"/>
      <c r="G285" s="78"/>
      <c r="H285" s="78"/>
      <c r="I285" s="182"/>
      <c r="J285" s="182"/>
      <c r="K285" s="182"/>
      <c r="L285" s="78"/>
      <c r="M285" s="78"/>
      <c r="N285" s="271"/>
    </row>
    <row r="286" spans="1:14" ht="13.5" customHeight="1">
      <c r="A286" s="78"/>
      <c r="B286" s="399" t="s">
        <v>366</v>
      </c>
      <c r="C286" s="465">
        <v>15556125</v>
      </c>
      <c r="D286" s="465">
        <v>8274966</v>
      </c>
      <c r="E286" s="78"/>
      <c r="F286" s="78"/>
      <c r="G286" s="78"/>
      <c r="H286" s="78"/>
      <c r="I286" s="182"/>
      <c r="J286" s="182"/>
      <c r="K286" s="182"/>
      <c r="L286" s="78"/>
      <c r="M286" s="78"/>
      <c r="N286" s="271"/>
    </row>
    <row r="287" spans="1:14" ht="13.5" customHeight="1">
      <c r="A287" s="78"/>
      <c r="B287" s="399" t="s">
        <v>457</v>
      </c>
      <c r="C287" s="465">
        <v>565994113</v>
      </c>
      <c r="D287" s="465">
        <v>285812049</v>
      </c>
      <c r="E287" s="78"/>
      <c r="F287" s="78"/>
      <c r="G287" s="78"/>
      <c r="H287" s="78"/>
      <c r="I287" s="182"/>
      <c r="J287" s="182"/>
      <c r="K287" s="182"/>
      <c r="L287" s="78"/>
      <c r="M287" s="78"/>
      <c r="N287" s="271"/>
    </row>
    <row r="288" spans="1:14" ht="13.5" customHeight="1">
      <c r="A288" s="78"/>
      <c r="B288" s="399" t="s">
        <v>458</v>
      </c>
      <c r="C288" s="466">
        <v>0</v>
      </c>
      <c r="D288" s="466">
        <v>0</v>
      </c>
      <c r="E288" s="78"/>
      <c r="F288" s="78"/>
      <c r="G288" s="78"/>
      <c r="H288" s="78"/>
      <c r="I288" s="182"/>
      <c r="J288" s="182"/>
      <c r="K288" s="182"/>
      <c r="L288" s="78"/>
      <c r="M288" s="78"/>
      <c r="N288" s="271"/>
    </row>
    <row r="289" spans="1:14" ht="12.75">
      <c r="A289" s="78"/>
      <c r="B289" s="255" t="s">
        <v>50</v>
      </c>
      <c r="C289" s="467">
        <f>SUM(C283:C288)</f>
        <v>585449938</v>
      </c>
      <c r="D289" s="467">
        <f>SUM(D283:D288)</f>
        <v>412972272</v>
      </c>
      <c r="E289" s="78"/>
      <c r="F289" s="78"/>
      <c r="G289" s="78"/>
      <c r="H289" s="78"/>
      <c r="I289" s="182"/>
      <c r="J289" s="182"/>
      <c r="K289" s="182"/>
      <c r="L289" s="78"/>
      <c r="M289" s="78"/>
      <c r="N289" s="271"/>
    </row>
    <row r="290" spans="1:14" ht="12.75">
      <c r="A290" s="78"/>
      <c r="B290" s="78"/>
      <c r="C290" s="78"/>
      <c r="D290" s="78"/>
      <c r="E290" s="78"/>
      <c r="F290" s="78"/>
      <c r="G290" s="78"/>
      <c r="H290" s="78"/>
      <c r="I290" s="182"/>
      <c r="J290" s="182"/>
      <c r="K290" s="182"/>
      <c r="L290" s="78"/>
      <c r="M290" s="78"/>
      <c r="N290" s="271"/>
    </row>
    <row r="291" spans="1:14" ht="15.75">
      <c r="A291" s="283" t="s">
        <v>312</v>
      </c>
      <c r="B291" s="78"/>
      <c r="C291" s="78"/>
      <c r="D291" s="78"/>
      <c r="E291" s="78"/>
      <c r="F291" s="78"/>
      <c r="G291" s="78"/>
      <c r="H291" s="78"/>
      <c r="I291" s="182"/>
      <c r="J291" s="182"/>
      <c r="K291" s="182"/>
      <c r="L291" s="78"/>
      <c r="M291" s="78"/>
      <c r="N291" s="271"/>
    </row>
    <row r="292" spans="1:14" ht="14.25">
      <c r="A292" s="284"/>
      <c r="B292" s="78"/>
      <c r="C292" s="78"/>
      <c r="D292" s="78"/>
      <c r="E292" s="78"/>
      <c r="F292" s="78"/>
      <c r="G292" s="78"/>
      <c r="H292" s="78"/>
      <c r="I292" s="182"/>
      <c r="J292" s="182"/>
      <c r="K292" s="182"/>
      <c r="L292" s="78"/>
      <c r="M292" s="78"/>
      <c r="N292" s="271"/>
    </row>
    <row r="293" spans="1:14" ht="25.5">
      <c r="A293" s="78"/>
      <c r="B293" s="400" t="s">
        <v>279</v>
      </c>
      <c r="C293" s="401" t="s">
        <v>154</v>
      </c>
      <c r="D293" s="401" t="s">
        <v>155</v>
      </c>
      <c r="E293" s="78"/>
      <c r="F293" s="78"/>
      <c r="G293" s="78"/>
      <c r="H293" s="78"/>
      <c r="I293" s="182"/>
      <c r="J293" s="182"/>
      <c r="K293" s="182"/>
      <c r="L293" s="78"/>
      <c r="M293" s="78"/>
      <c r="N293" s="271"/>
    </row>
    <row r="294" spans="1:14" ht="12.75">
      <c r="A294" s="78"/>
      <c r="B294" s="402" t="s">
        <v>313</v>
      </c>
      <c r="C294" s="403"/>
      <c r="D294" s="263"/>
      <c r="E294" s="78"/>
      <c r="F294" s="78"/>
      <c r="G294" s="78"/>
      <c r="H294" s="78"/>
      <c r="I294" s="182"/>
      <c r="J294" s="182"/>
      <c r="K294" s="182"/>
      <c r="L294" s="78"/>
      <c r="M294" s="78"/>
      <c r="N294" s="271"/>
    </row>
    <row r="295" spans="1:14" ht="12.75">
      <c r="A295" s="78"/>
      <c r="B295" s="404" t="s">
        <v>368</v>
      </c>
      <c r="C295" s="453">
        <v>367587083</v>
      </c>
      <c r="D295" s="453">
        <v>133623499</v>
      </c>
      <c r="E295" s="216"/>
      <c r="F295" s="120"/>
      <c r="G295" s="78"/>
      <c r="H295" s="78"/>
      <c r="I295" s="182"/>
      <c r="J295" s="182"/>
      <c r="K295" s="182"/>
      <c r="L295" s="78"/>
      <c r="M295" s="78"/>
      <c r="N295" s="271"/>
    </row>
    <row r="296" spans="1:14" ht="12.75">
      <c r="A296" s="78"/>
      <c r="B296" s="404" t="s">
        <v>485</v>
      </c>
      <c r="C296" s="453">
        <v>60604869</v>
      </c>
      <c r="D296" s="453">
        <v>5805909</v>
      </c>
      <c r="E296" s="216"/>
      <c r="F296" s="120"/>
      <c r="G296" s="78"/>
      <c r="H296" s="78"/>
      <c r="I296" s="182"/>
      <c r="J296" s="182"/>
      <c r="K296" s="182"/>
      <c r="L296" s="78"/>
      <c r="M296" s="78"/>
      <c r="N296" s="271"/>
    </row>
    <row r="297" spans="1:14" ht="12.75">
      <c r="A297" s="78"/>
      <c r="B297" s="404" t="s">
        <v>486</v>
      </c>
      <c r="C297" s="453">
        <v>5851310</v>
      </c>
      <c r="D297" s="453">
        <v>0</v>
      </c>
      <c r="E297" s="216"/>
      <c r="F297" s="120"/>
      <c r="G297" s="78"/>
      <c r="H297" s="78"/>
      <c r="I297" s="182"/>
      <c r="J297" s="182"/>
      <c r="K297" s="182"/>
      <c r="L297" s="78"/>
      <c r="M297" s="78"/>
      <c r="N297" s="271"/>
    </row>
    <row r="298" spans="1:14" ht="25.5">
      <c r="A298" s="78"/>
      <c r="B298" s="405" t="s">
        <v>443</v>
      </c>
      <c r="C298" s="454">
        <f>686796+1600000</f>
        <v>2286796</v>
      </c>
      <c r="D298" s="454">
        <v>0</v>
      </c>
      <c r="E298" s="406"/>
      <c r="F298" s="120"/>
      <c r="G298" s="78"/>
      <c r="H298" s="78"/>
      <c r="I298" s="182"/>
      <c r="J298" s="182"/>
      <c r="K298" s="182"/>
      <c r="L298" s="78"/>
      <c r="M298" s="78"/>
      <c r="N298" s="271"/>
    </row>
    <row r="299" spans="1:14" ht="12.75">
      <c r="A299" s="78"/>
      <c r="B299" s="407" t="s">
        <v>50</v>
      </c>
      <c r="C299" s="455">
        <f>SUM(C295:C298)</f>
        <v>436330058</v>
      </c>
      <c r="D299" s="455">
        <f>SUM(D295:D298)</f>
        <v>139429408</v>
      </c>
      <c r="E299" s="408"/>
      <c r="F299" s="120"/>
      <c r="G299" s="78"/>
      <c r="H299" s="78"/>
      <c r="I299" s="182"/>
      <c r="J299" s="182"/>
      <c r="K299" s="182"/>
      <c r="L299" s="78"/>
      <c r="M299" s="78"/>
      <c r="N299" s="271"/>
    </row>
    <row r="300" spans="1:14" ht="12.75">
      <c r="A300" s="78"/>
      <c r="B300" s="402" t="s">
        <v>314</v>
      </c>
      <c r="C300" s="456"/>
      <c r="D300" s="456"/>
      <c r="E300" s="216"/>
      <c r="F300" s="120"/>
      <c r="G300" s="78"/>
      <c r="H300" s="78"/>
      <c r="I300" s="182"/>
      <c r="J300" s="182"/>
      <c r="K300" s="182"/>
      <c r="L300" s="78"/>
      <c r="M300" s="78"/>
      <c r="N300" s="271"/>
    </row>
    <row r="301" spans="1:14" ht="25.5">
      <c r="A301" s="78"/>
      <c r="B301" s="405" t="s">
        <v>369</v>
      </c>
      <c r="C301" s="453">
        <v>295931722</v>
      </c>
      <c r="D301" s="453">
        <v>395597434</v>
      </c>
      <c r="E301" s="406"/>
      <c r="F301" s="120"/>
      <c r="G301" s="78"/>
      <c r="H301" s="78"/>
      <c r="I301" s="182"/>
      <c r="J301" s="182"/>
      <c r="K301" s="182"/>
      <c r="L301" s="78"/>
      <c r="M301" s="78"/>
      <c r="N301" s="271"/>
    </row>
    <row r="302" spans="1:14" ht="25.5">
      <c r="A302" s="78"/>
      <c r="B302" s="405" t="s">
        <v>370</v>
      </c>
      <c r="C302" s="453">
        <v>1474904191</v>
      </c>
      <c r="D302" s="453">
        <v>252925560</v>
      </c>
      <c r="E302" s="406"/>
      <c r="F302" s="120"/>
      <c r="G302" s="78"/>
      <c r="H302" s="78"/>
      <c r="I302" s="182"/>
      <c r="J302" s="182"/>
      <c r="K302" s="182"/>
      <c r="L302" s="78"/>
      <c r="M302" s="78"/>
      <c r="N302" s="271"/>
    </row>
    <row r="303" spans="1:14" ht="12.75">
      <c r="A303" s="78"/>
      <c r="B303" s="405" t="s">
        <v>371</v>
      </c>
      <c r="C303" s="457">
        <v>29010001</v>
      </c>
      <c r="D303" s="457">
        <v>32757838</v>
      </c>
      <c r="E303" s="406"/>
      <c r="F303" s="120"/>
      <c r="G303" s="78"/>
      <c r="H303" s="78"/>
      <c r="I303" s="182"/>
      <c r="J303" s="182"/>
      <c r="K303" s="182"/>
      <c r="L303" s="78"/>
      <c r="M303" s="78"/>
      <c r="N303" s="271"/>
    </row>
    <row r="304" spans="1:14" ht="12.75">
      <c r="A304" s="78"/>
      <c r="B304" s="405" t="s">
        <v>372</v>
      </c>
      <c r="C304" s="453">
        <v>1715455</v>
      </c>
      <c r="D304" s="453">
        <v>7532726</v>
      </c>
      <c r="E304" s="406"/>
      <c r="F304" s="227"/>
      <c r="G304" s="78"/>
      <c r="H304" s="78"/>
      <c r="I304" s="182"/>
      <c r="J304" s="182"/>
      <c r="K304" s="182"/>
      <c r="L304" s="78"/>
      <c r="M304" s="78"/>
      <c r="N304" s="271"/>
    </row>
    <row r="305" spans="1:14" ht="12.75">
      <c r="A305" s="78"/>
      <c r="B305" s="405" t="s">
        <v>373</v>
      </c>
      <c r="C305" s="453">
        <v>14760811</v>
      </c>
      <c r="D305" s="453">
        <v>2390000</v>
      </c>
      <c r="E305" s="406"/>
      <c r="F305" s="120"/>
      <c r="G305" s="78"/>
      <c r="H305" s="78"/>
      <c r="I305" s="182"/>
      <c r="J305" s="182"/>
      <c r="K305" s="182"/>
      <c r="L305" s="78"/>
      <c r="M305" s="78"/>
      <c r="N305" s="271"/>
    </row>
    <row r="306" spans="1:14" ht="12.75">
      <c r="A306" s="78"/>
      <c r="B306" s="405" t="s">
        <v>374</v>
      </c>
      <c r="C306" s="453">
        <v>6471519</v>
      </c>
      <c r="D306" s="453">
        <v>4144547</v>
      </c>
      <c r="E306" s="406"/>
      <c r="F306" s="120"/>
      <c r="G306" s="78"/>
      <c r="H306" s="78"/>
      <c r="I306" s="182"/>
      <c r="J306" s="182"/>
      <c r="K306" s="182"/>
      <c r="L306" s="78"/>
      <c r="M306" s="78"/>
      <c r="N306" s="271"/>
    </row>
    <row r="307" spans="1:14" ht="12.75">
      <c r="A307" s="78"/>
      <c r="B307" s="405" t="s">
        <v>375</v>
      </c>
      <c r="C307" s="453">
        <v>289892144</v>
      </c>
      <c r="D307" s="453">
        <v>276687306</v>
      </c>
      <c r="E307" s="406"/>
      <c r="F307" s="120"/>
      <c r="G307" s="78"/>
      <c r="H307" s="78"/>
      <c r="I307" s="182"/>
      <c r="J307" s="182"/>
      <c r="K307" s="182"/>
      <c r="L307" s="78"/>
      <c r="M307" s="78"/>
      <c r="N307" s="271"/>
    </row>
    <row r="308" spans="1:14" ht="12.75">
      <c r="A308" s="78"/>
      <c r="B308" s="405" t="s">
        <v>376</v>
      </c>
      <c r="C308" s="453">
        <v>4802682</v>
      </c>
      <c r="D308" s="453">
        <v>2164000</v>
      </c>
      <c r="E308" s="406"/>
      <c r="F308" s="120"/>
      <c r="G308" s="78"/>
      <c r="H308" s="78"/>
      <c r="I308" s="182"/>
      <c r="J308" s="182"/>
      <c r="K308" s="182"/>
      <c r="L308" s="78"/>
      <c r="M308" s="78"/>
      <c r="N308" s="271"/>
    </row>
    <row r="309" spans="1:14" ht="25.5">
      <c r="A309" s="78"/>
      <c r="B309" s="405" t="s">
        <v>484</v>
      </c>
      <c r="C309" s="453">
        <v>32131766</v>
      </c>
      <c r="D309" s="453">
        <v>0</v>
      </c>
      <c r="E309" s="406"/>
      <c r="F309" s="120"/>
      <c r="G309" s="78"/>
      <c r="H309" s="78"/>
      <c r="I309" s="182"/>
      <c r="J309" s="182"/>
      <c r="K309" s="182"/>
      <c r="L309" s="78"/>
      <c r="M309" s="78"/>
      <c r="N309" s="271"/>
    </row>
    <row r="310" spans="1:14" ht="12.75">
      <c r="A310" s="78"/>
      <c r="B310" s="405" t="s">
        <v>377</v>
      </c>
      <c r="C310" s="453">
        <v>26717562</v>
      </c>
      <c r="D310" s="453">
        <v>10219168</v>
      </c>
      <c r="E310" s="406"/>
      <c r="F310" s="120"/>
      <c r="G310" s="78"/>
      <c r="H310" s="78"/>
      <c r="I310" s="182"/>
      <c r="J310" s="182"/>
      <c r="K310" s="182"/>
      <c r="L310" s="78"/>
      <c r="M310" s="78"/>
      <c r="N310" s="271"/>
    </row>
    <row r="311" spans="1:14" ht="25.5">
      <c r="A311" s="78"/>
      <c r="B311" s="405" t="s">
        <v>378</v>
      </c>
      <c r="C311" s="453">
        <v>0</v>
      </c>
      <c r="D311" s="453">
        <v>209091</v>
      </c>
      <c r="E311" s="406"/>
      <c r="F311" s="120"/>
      <c r="G311" s="78"/>
      <c r="H311" s="78"/>
      <c r="I311" s="182"/>
      <c r="J311" s="182"/>
      <c r="K311" s="182"/>
      <c r="L311" s="78"/>
      <c r="M311" s="78"/>
      <c r="N311" s="271"/>
    </row>
    <row r="312" spans="1:14" ht="12.75">
      <c r="A312" s="78"/>
      <c r="B312" s="405" t="s">
        <v>60</v>
      </c>
      <c r="C312" s="454">
        <v>2126043</v>
      </c>
      <c r="D312" s="454">
        <v>660000</v>
      </c>
      <c r="E312" s="406"/>
      <c r="F312" s="120"/>
      <c r="G312" s="78"/>
      <c r="H312" s="78"/>
      <c r="I312" s="182"/>
      <c r="J312" s="182"/>
      <c r="K312" s="182"/>
      <c r="L312" s="78"/>
      <c r="M312" s="78"/>
      <c r="N312" s="271"/>
    </row>
    <row r="313" spans="1:14" ht="12.75">
      <c r="A313" s="78"/>
      <c r="B313" s="407" t="s">
        <v>50</v>
      </c>
      <c r="C313" s="455">
        <f>SUM(C301:C312)</f>
        <v>2178463896</v>
      </c>
      <c r="D313" s="455">
        <f>SUM(D301:D312)</f>
        <v>985287670</v>
      </c>
      <c r="E313" s="408"/>
      <c r="F313" s="120"/>
      <c r="G313" s="78"/>
      <c r="H313" s="78"/>
      <c r="I313" s="182"/>
      <c r="J313" s="182"/>
      <c r="K313" s="182"/>
      <c r="L313" s="78"/>
      <c r="M313" s="78"/>
      <c r="N313" s="271"/>
    </row>
    <row r="314" spans="1:14" ht="12.75">
      <c r="A314" s="78"/>
      <c r="B314" s="402" t="s">
        <v>379</v>
      </c>
      <c r="C314" s="456"/>
      <c r="D314" s="456"/>
      <c r="E314" s="216"/>
      <c r="F314" s="120"/>
      <c r="G314" s="78"/>
      <c r="H314" s="78"/>
      <c r="I314" s="182"/>
      <c r="J314" s="182"/>
      <c r="K314" s="182"/>
      <c r="L314" s="78"/>
      <c r="M314" s="78"/>
      <c r="N314" s="271"/>
    </row>
    <row r="315" spans="1:14" ht="25.5">
      <c r="A315" s="78"/>
      <c r="B315" s="405" t="s">
        <v>380</v>
      </c>
      <c r="C315" s="453">
        <v>0</v>
      </c>
      <c r="D315" s="453">
        <v>0</v>
      </c>
      <c r="E315" s="406"/>
      <c r="F315" s="120"/>
      <c r="G315" s="78"/>
      <c r="H315" s="78"/>
      <c r="I315" s="182"/>
      <c r="J315" s="182"/>
      <c r="K315" s="182"/>
      <c r="L315" s="78"/>
      <c r="M315" s="78"/>
      <c r="N315" s="271"/>
    </row>
    <row r="316" spans="1:14" ht="25.5">
      <c r="A316" s="78"/>
      <c r="B316" s="405" t="s">
        <v>444</v>
      </c>
      <c r="C316" s="453">
        <v>231766</v>
      </c>
      <c r="D316" s="453">
        <v>200000</v>
      </c>
      <c r="E316" s="406"/>
      <c r="F316" s="120"/>
      <c r="G316" s="78"/>
      <c r="H316" s="78"/>
      <c r="I316" s="182"/>
      <c r="J316" s="182"/>
      <c r="K316" s="182"/>
      <c r="L316" s="78"/>
      <c r="M316" s="78"/>
      <c r="N316" s="271"/>
    </row>
    <row r="317" spans="1:14" ht="25.5">
      <c r="A317" s="78"/>
      <c r="B317" s="405" t="s">
        <v>445</v>
      </c>
      <c r="C317" s="453">
        <v>0</v>
      </c>
      <c r="D317" s="453">
        <v>2148300</v>
      </c>
      <c r="E317" s="406"/>
      <c r="F317" s="120"/>
      <c r="G317" s="78"/>
      <c r="H317" s="78"/>
      <c r="I317" s="182"/>
      <c r="J317" s="182"/>
      <c r="K317" s="182"/>
      <c r="L317" s="78"/>
      <c r="M317" s="78"/>
      <c r="N317" s="271"/>
    </row>
    <row r="318" spans="1:14" ht="25.5">
      <c r="A318" s="78"/>
      <c r="B318" s="405" t="s">
        <v>381</v>
      </c>
      <c r="C318" s="453">
        <v>437958</v>
      </c>
      <c r="D318" s="453">
        <v>0</v>
      </c>
      <c r="E318" s="406"/>
      <c r="F318" s="120"/>
      <c r="G318" s="78"/>
      <c r="H318" s="78"/>
      <c r="I318" s="182"/>
      <c r="J318" s="182"/>
      <c r="K318" s="182"/>
      <c r="L318" s="78"/>
      <c r="M318" s="78"/>
      <c r="N318" s="271"/>
    </row>
    <row r="319" spans="1:14" ht="12.75">
      <c r="A319" s="78"/>
      <c r="B319" s="405" t="s">
        <v>383</v>
      </c>
      <c r="C319" s="453">
        <v>52020201</v>
      </c>
      <c r="D319" s="453">
        <v>2530200</v>
      </c>
      <c r="E319" s="406"/>
      <c r="F319" s="120"/>
      <c r="G319" s="78"/>
      <c r="H319" s="78"/>
      <c r="I319" s="182"/>
      <c r="J319" s="182"/>
      <c r="K319" s="182"/>
      <c r="L319" s="78"/>
      <c r="M319" s="78"/>
      <c r="N319" s="271"/>
    </row>
    <row r="320" spans="1:14" ht="12.75">
      <c r="A320" s="78"/>
      <c r="B320" s="405" t="s">
        <v>382</v>
      </c>
      <c r="C320" s="453">
        <v>3641710</v>
      </c>
      <c r="D320" s="453">
        <v>3409841</v>
      </c>
      <c r="E320" s="406"/>
      <c r="F320" s="120"/>
      <c r="G320" s="78"/>
      <c r="H320" s="78"/>
      <c r="I320" s="182"/>
      <c r="J320" s="182"/>
      <c r="K320" s="182"/>
      <c r="L320" s="78"/>
      <c r="M320" s="78"/>
      <c r="N320" s="271"/>
    </row>
    <row r="321" spans="1:14" ht="12.75">
      <c r="A321" s="78"/>
      <c r="B321" s="405" t="s">
        <v>366</v>
      </c>
      <c r="C321" s="453">
        <v>0</v>
      </c>
      <c r="D321" s="453">
        <v>0</v>
      </c>
      <c r="E321" s="406"/>
      <c r="F321" s="120"/>
      <c r="G321" s="78"/>
      <c r="H321" s="78"/>
      <c r="I321" s="182"/>
      <c r="J321" s="182"/>
      <c r="K321" s="182"/>
      <c r="L321" s="78"/>
      <c r="M321" s="78"/>
      <c r="N321" s="271"/>
    </row>
    <row r="322" spans="1:14" ht="12.75">
      <c r="A322" s="78"/>
      <c r="B322" s="405" t="s">
        <v>383</v>
      </c>
      <c r="C322" s="454">
        <v>0</v>
      </c>
      <c r="D322" s="454">
        <v>0</v>
      </c>
      <c r="E322" s="408"/>
      <c r="F322" s="120"/>
      <c r="G322" s="78"/>
      <c r="H322" s="78"/>
      <c r="I322" s="182"/>
      <c r="J322" s="182"/>
      <c r="K322" s="182"/>
      <c r="L322" s="78"/>
      <c r="M322" s="78"/>
      <c r="N322" s="271"/>
    </row>
    <row r="323" spans="1:14" ht="12.75">
      <c r="A323" s="78"/>
      <c r="B323" s="407" t="s">
        <v>50</v>
      </c>
      <c r="C323" s="455">
        <f>SUM(C315:C322)</f>
        <v>56331635</v>
      </c>
      <c r="D323" s="455">
        <f>SUM(D315:D322)</f>
        <v>8288341</v>
      </c>
      <c r="E323" s="596"/>
      <c r="F323" s="120"/>
      <c r="G323" s="78"/>
      <c r="H323" s="78"/>
      <c r="I323" s="182"/>
      <c r="J323" s="182"/>
      <c r="K323" s="182"/>
      <c r="L323" s="78"/>
      <c r="M323" s="78"/>
      <c r="N323" s="271"/>
    </row>
    <row r="324" spans="1:14" ht="12.75" customHeight="1">
      <c r="A324" s="78"/>
      <c r="B324" s="597" t="s">
        <v>315</v>
      </c>
      <c r="C324" s="551"/>
      <c r="D324" s="459"/>
      <c r="E324" s="596"/>
      <c r="F324" s="120"/>
      <c r="G324" s="78"/>
      <c r="H324" s="78"/>
      <c r="I324" s="182"/>
      <c r="J324" s="182"/>
      <c r="K324" s="182"/>
      <c r="L324" s="78"/>
      <c r="M324" s="78"/>
      <c r="N324" s="271"/>
    </row>
    <row r="325" spans="1:14" ht="12.75">
      <c r="A325" s="78"/>
      <c r="B325" s="598"/>
      <c r="C325" s="552"/>
      <c r="D325" s="459"/>
      <c r="E325" s="596"/>
      <c r="F325" s="120"/>
      <c r="G325" s="78"/>
      <c r="H325" s="78"/>
      <c r="I325" s="182"/>
      <c r="J325" s="182"/>
      <c r="K325" s="182"/>
      <c r="L325" s="78"/>
      <c r="M325" s="78"/>
      <c r="N325" s="271"/>
    </row>
    <row r="326" spans="1:14" ht="12.75">
      <c r="A326" s="78"/>
      <c r="B326" s="598"/>
      <c r="C326" s="552"/>
      <c r="D326" s="460"/>
      <c r="E326" s="409"/>
      <c r="F326" s="120"/>
      <c r="G326" s="78"/>
      <c r="H326" s="78"/>
      <c r="I326" s="182"/>
      <c r="J326" s="182"/>
      <c r="K326" s="182"/>
      <c r="L326" s="78"/>
      <c r="M326" s="78"/>
      <c r="N326" s="271"/>
    </row>
    <row r="327" spans="1:14" ht="25.5">
      <c r="A327" s="78"/>
      <c r="B327" s="410" t="s">
        <v>370</v>
      </c>
      <c r="C327" s="460">
        <v>1184445455</v>
      </c>
      <c r="D327" s="460">
        <v>36863636</v>
      </c>
      <c r="E327" s="409"/>
      <c r="F327" s="120"/>
      <c r="G327" s="78"/>
      <c r="H327" s="78"/>
      <c r="I327" s="182"/>
      <c r="J327" s="182"/>
      <c r="K327" s="182"/>
      <c r="L327" s="78"/>
      <c r="M327" s="78"/>
      <c r="N327" s="271"/>
    </row>
    <row r="328" spans="1:14" ht="12.75">
      <c r="A328" s="78"/>
      <c r="B328" s="410" t="s">
        <v>371</v>
      </c>
      <c r="C328" s="460">
        <v>29010001</v>
      </c>
      <c r="D328" s="461">
        <v>32757838</v>
      </c>
      <c r="E328" s="408"/>
      <c r="F328" s="120"/>
      <c r="G328" s="78"/>
      <c r="H328" s="78"/>
      <c r="I328" s="182"/>
      <c r="J328" s="182"/>
      <c r="K328" s="182"/>
      <c r="L328" s="78"/>
      <c r="M328" s="78"/>
      <c r="N328" s="271"/>
    </row>
    <row r="329" spans="1:14" ht="12.75">
      <c r="A329" s="78"/>
      <c r="B329" s="407" t="s">
        <v>50</v>
      </c>
      <c r="C329" s="462">
        <f>SUM(C327:C328)</f>
        <v>1213455456</v>
      </c>
      <c r="D329" s="461">
        <f>SUM(D326:D328)</f>
        <v>69621474</v>
      </c>
      <c r="E329" s="216"/>
      <c r="F329" s="120"/>
      <c r="G329" s="78"/>
      <c r="H329" s="78"/>
      <c r="I329" s="182"/>
      <c r="J329" s="182"/>
      <c r="K329" s="182"/>
      <c r="L329" s="78"/>
      <c r="M329" s="78"/>
      <c r="N329" s="271"/>
    </row>
    <row r="330" spans="1:14" ht="12.75">
      <c r="A330" s="78"/>
      <c r="B330" s="402" t="s">
        <v>316</v>
      </c>
      <c r="C330" s="458"/>
      <c r="D330" s="460"/>
      <c r="E330" s="216"/>
      <c r="F330" s="120"/>
      <c r="G330" s="78"/>
      <c r="H330" s="182"/>
      <c r="I330" s="182"/>
      <c r="J330" s="182"/>
      <c r="K330" s="182"/>
      <c r="L330" s="78"/>
      <c r="M330" s="78"/>
      <c r="N330" s="271"/>
    </row>
    <row r="331" spans="1:14" ht="12.75">
      <c r="A331" s="78"/>
      <c r="B331" s="404" t="s">
        <v>384</v>
      </c>
      <c r="C331" s="460">
        <v>27146688</v>
      </c>
      <c r="D331" s="460">
        <v>27170454</v>
      </c>
      <c r="E331" s="409"/>
      <c r="F331" s="120"/>
      <c r="G331" s="78"/>
      <c r="H331" s="182"/>
      <c r="I331" s="182"/>
      <c r="J331" s="182"/>
      <c r="K331" s="182"/>
      <c r="L331" s="78"/>
      <c r="M331" s="78"/>
      <c r="N331" s="271"/>
    </row>
    <row r="332" spans="1:14" ht="25.5">
      <c r="A332" s="78"/>
      <c r="B332" s="410" t="s">
        <v>385</v>
      </c>
      <c r="C332" s="463">
        <v>31128870</v>
      </c>
      <c r="D332" s="463">
        <v>30108090</v>
      </c>
      <c r="E332" s="408"/>
      <c r="F332" s="120"/>
      <c r="G332" s="182"/>
      <c r="H332" s="78"/>
      <c r="I332" s="182"/>
      <c r="J332" s="182"/>
      <c r="K332" s="182"/>
      <c r="L332" s="78"/>
      <c r="M332" s="78"/>
      <c r="N332" s="271"/>
    </row>
    <row r="333" spans="1:14" ht="12.75">
      <c r="A333" s="78"/>
      <c r="B333" s="407" t="s">
        <v>50</v>
      </c>
      <c r="C333" s="461">
        <f>SUM(C331:C332)</f>
        <v>58275558</v>
      </c>
      <c r="D333" s="461">
        <f>SUM(D331:D332)</f>
        <v>57278544</v>
      </c>
      <c r="E333" s="78"/>
      <c r="F333" s="78"/>
      <c r="G333" s="78"/>
      <c r="H333" s="78"/>
      <c r="I333" s="182"/>
      <c r="J333" s="182"/>
      <c r="K333" s="182"/>
      <c r="L333" s="78"/>
      <c r="M333" s="78"/>
      <c r="N333" s="271"/>
    </row>
    <row r="334" spans="1:14" ht="12.75">
      <c r="A334" s="78"/>
      <c r="B334" s="78"/>
      <c r="C334" s="78"/>
      <c r="D334" s="78"/>
      <c r="E334" s="78"/>
      <c r="F334" s="78"/>
      <c r="G334" s="78"/>
      <c r="H334" s="78"/>
      <c r="I334" s="182"/>
      <c r="J334" s="182"/>
      <c r="K334" s="182"/>
      <c r="L334" s="78"/>
      <c r="M334" s="78"/>
      <c r="N334" s="271"/>
    </row>
    <row r="335" spans="1:14" ht="15.75">
      <c r="A335" s="283" t="s">
        <v>317</v>
      </c>
      <c r="B335" s="78"/>
      <c r="C335" s="78"/>
      <c r="D335" s="78"/>
      <c r="E335" s="78"/>
      <c r="F335" s="78"/>
      <c r="G335" s="78"/>
      <c r="H335" s="78"/>
      <c r="I335" s="182"/>
      <c r="J335" s="182"/>
      <c r="K335" s="182"/>
      <c r="L335" s="78"/>
      <c r="M335" s="78"/>
      <c r="N335" s="271"/>
    </row>
    <row r="336" spans="1:14" ht="12.75">
      <c r="A336" s="78"/>
      <c r="B336" s="78"/>
      <c r="C336" s="78"/>
      <c r="D336" s="78"/>
      <c r="E336" s="78"/>
      <c r="F336" s="78"/>
      <c r="G336" s="78"/>
      <c r="H336" s="78"/>
      <c r="I336" s="182"/>
      <c r="J336" s="182"/>
      <c r="K336" s="182"/>
      <c r="L336" s="78"/>
      <c r="M336" s="78"/>
      <c r="N336" s="271"/>
    </row>
    <row r="337" spans="1:14" ht="15.75">
      <c r="A337" s="283" t="s">
        <v>504</v>
      </c>
      <c r="B337" s="78"/>
      <c r="C337" s="78"/>
      <c r="D337" s="78"/>
      <c r="E337" s="78"/>
      <c r="F337" s="78"/>
      <c r="G337" s="78"/>
      <c r="H337" s="78"/>
      <c r="I337" s="182"/>
      <c r="J337" s="182"/>
      <c r="K337" s="182"/>
      <c r="L337" s="78"/>
      <c r="M337" s="78"/>
      <c r="N337" s="271"/>
    </row>
    <row r="338" spans="1:14" ht="14.25">
      <c r="A338" s="284"/>
      <c r="B338" s="78"/>
      <c r="C338" s="78"/>
      <c r="D338" s="78"/>
      <c r="E338" s="78"/>
      <c r="F338" s="78"/>
      <c r="G338" s="78"/>
      <c r="H338" s="78"/>
      <c r="I338" s="182"/>
      <c r="J338" s="182"/>
      <c r="K338" s="182"/>
      <c r="L338" s="78"/>
      <c r="M338" s="78"/>
      <c r="N338" s="271"/>
    </row>
    <row r="339" spans="1:14" ht="12.75">
      <c r="A339" s="78"/>
      <c r="B339" s="78" t="s">
        <v>386</v>
      </c>
      <c r="C339" s="78"/>
      <c r="D339" s="78"/>
      <c r="E339" s="78"/>
      <c r="F339" s="78"/>
      <c r="G339" s="78"/>
      <c r="H339" s="78"/>
      <c r="I339" s="182"/>
      <c r="J339" s="182"/>
      <c r="K339" s="182"/>
      <c r="L339" s="78"/>
      <c r="M339" s="78"/>
      <c r="N339" s="271"/>
    </row>
    <row r="340" spans="1:14" ht="12.75">
      <c r="A340" s="78"/>
      <c r="B340" s="78"/>
      <c r="C340" s="78"/>
      <c r="D340" s="78"/>
      <c r="E340" s="78"/>
      <c r="F340" s="78"/>
      <c r="G340" s="78"/>
      <c r="H340" s="78"/>
      <c r="I340" s="182"/>
      <c r="J340" s="182"/>
      <c r="K340" s="182"/>
      <c r="L340" s="78"/>
      <c r="M340" s="78"/>
      <c r="N340" s="271"/>
    </row>
    <row r="341" spans="1:14" ht="15.75">
      <c r="A341" s="283" t="s">
        <v>505</v>
      </c>
      <c r="B341" s="78"/>
      <c r="C341" s="78"/>
      <c r="D341" s="78"/>
      <c r="E341" s="78"/>
      <c r="F341" s="78"/>
      <c r="G341" s="78"/>
      <c r="H341" s="78"/>
      <c r="I341" s="182"/>
      <c r="J341" s="182"/>
      <c r="K341" s="182"/>
      <c r="L341" s="78"/>
      <c r="M341" s="78"/>
      <c r="N341" s="271"/>
    </row>
    <row r="342" spans="1:14" ht="14.25">
      <c r="A342" s="284"/>
      <c r="B342" s="78"/>
      <c r="C342" s="78"/>
      <c r="D342" s="78"/>
      <c r="E342" s="78"/>
      <c r="F342" s="78"/>
      <c r="G342" s="78"/>
      <c r="H342" s="78"/>
      <c r="I342" s="182"/>
      <c r="J342" s="182"/>
      <c r="K342" s="182"/>
      <c r="L342" s="78"/>
      <c r="M342" s="78"/>
      <c r="N342" s="271"/>
    </row>
    <row r="343" spans="1:14" ht="12.75">
      <c r="A343" s="78"/>
      <c r="B343" s="78" t="s">
        <v>387</v>
      </c>
      <c r="C343" s="78"/>
      <c r="D343" s="78"/>
      <c r="E343" s="78"/>
      <c r="F343" s="78"/>
      <c r="G343" s="78"/>
      <c r="H343" s="78"/>
      <c r="I343" s="182"/>
      <c r="J343" s="182"/>
      <c r="K343" s="182"/>
      <c r="L343" s="78"/>
      <c r="M343" s="78"/>
      <c r="N343" s="271"/>
    </row>
    <row r="344" spans="1:14" ht="12.75">
      <c r="A344" s="78"/>
      <c r="B344" s="78"/>
      <c r="C344" s="78"/>
      <c r="D344" s="78"/>
      <c r="E344" s="78"/>
      <c r="F344" s="78"/>
      <c r="G344" s="78"/>
      <c r="H344" s="78"/>
      <c r="I344" s="182"/>
      <c r="J344" s="182"/>
      <c r="K344" s="182"/>
      <c r="L344" s="78"/>
      <c r="M344" s="78"/>
      <c r="N344" s="271"/>
    </row>
    <row r="345" spans="1:14" ht="15.75">
      <c r="A345" s="283" t="s">
        <v>423</v>
      </c>
      <c r="B345" s="78"/>
      <c r="C345" s="78"/>
      <c r="D345" s="78"/>
      <c r="E345" s="78"/>
      <c r="F345" s="78"/>
      <c r="G345" s="78"/>
      <c r="H345" s="78"/>
      <c r="I345" s="182"/>
      <c r="J345" s="182"/>
      <c r="K345" s="182"/>
      <c r="L345" s="78"/>
      <c r="M345" s="78"/>
      <c r="N345" s="271"/>
    </row>
    <row r="346" spans="1:14" ht="12.75">
      <c r="A346" s="78"/>
      <c r="B346" s="78"/>
      <c r="C346" s="78"/>
      <c r="D346" s="78"/>
      <c r="E346" s="78"/>
      <c r="F346" s="78"/>
      <c r="G346" s="78"/>
      <c r="H346" s="78"/>
      <c r="I346" s="182"/>
      <c r="J346" s="182"/>
      <c r="K346" s="182"/>
      <c r="L346" s="78"/>
      <c r="M346" s="78"/>
      <c r="N346" s="271"/>
    </row>
    <row r="347" spans="1:14" ht="12.75" customHeight="1">
      <c r="A347" s="105"/>
      <c r="B347" s="105"/>
      <c r="C347" s="105"/>
      <c r="D347" s="105"/>
      <c r="E347" s="105"/>
      <c r="F347" s="105"/>
      <c r="G347" s="78"/>
      <c r="H347" s="78"/>
      <c r="I347" s="182"/>
      <c r="J347" s="182"/>
      <c r="K347" s="182"/>
      <c r="L347" s="78"/>
      <c r="M347" s="78"/>
      <c r="N347" s="271"/>
    </row>
    <row r="348" spans="1:14" ht="12.75" customHeight="1">
      <c r="A348" s="411"/>
      <c r="B348" s="550" t="s">
        <v>516</v>
      </c>
      <c r="C348" s="550"/>
      <c r="D348" s="550"/>
      <c r="E348" s="412"/>
      <c r="F348" s="412"/>
      <c r="G348" s="78"/>
      <c r="H348" s="78"/>
      <c r="I348" s="182"/>
      <c r="J348" s="182"/>
      <c r="K348" s="182"/>
      <c r="L348" s="78"/>
      <c r="M348" s="78"/>
      <c r="N348" s="271"/>
    </row>
    <row r="349" spans="1:14" ht="12.75" customHeight="1">
      <c r="A349" s="411"/>
      <c r="B349" s="412"/>
      <c r="C349" s="412"/>
      <c r="D349" s="412"/>
      <c r="E349" s="412"/>
      <c r="F349" s="412"/>
      <c r="G349" s="78"/>
      <c r="H349" s="78"/>
      <c r="I349" s="182"/>
      <c r="J349" s="182"/>
      <c r="K349" s="182"/>
      <c r="L349" s="78"/>
      <c r="M349" s="78"/>
      <c r="N349" s="271"/>
    </row>
    <row r="350" spans="1:14" ht="12.75">
      <c r="A350" s="411"/>
      <c r="B350" s="412"/>
      <c r="C350" s="412"/>
      <c r="D350" s="412"/>
      <c r="E350" s="412"/>
      <c r="F350" s="412"/>
      <c r="G350" s="78"/>
      <c r="H350" s="78"/>
      <c r="I350" s="182"/>
      <c r="J350" s="182"/>
      <c r="K350" s="182"/>
      <c r="L350" s="78"/>
      <c r="M350" s="78"/>
      <c r="N350" s="271"/>
    </row>
    <row r="351" spans="1:14" ht="12.75">
      <c r="A351" s="411"/>
      <c r="B351" s="412"/>
      <c r="C351" s="412"/>
      <c r="D351" s="412"/>
      <c r="E351" s="412"/>
      <c r="F351" s="412"/>
      <c r="G351" s="78"/>
      <c r="H351" s="78"/>
      <c r="I351" s="182"/>
      <c r="J351" s="182"/>
      <c r="K351" s="182"/>
      <c r="L351" s="78"/>
      <c r="M351" s="78"/>
      <c r="N351" s="271"/>
    </row>
    <row r="352" spans="1:6" ht="12.75">
      <c r="A352" s="49"/>
      <c r="B352" s="50"/>
      <c r="C352" s="50"/>
      <c r="D352" s="50"/>
      <c r="E352" s="50"/>
      <c r="F352" s="50"/>
    </row>
    <row r="353" spans="1:6" ht="12.75">
      <c r="A353" s="49"/>
      <c r="B353" s="50"/>
      <c r="C353" s="50"/>
      <c r="D353" s="50"/>
      <c r="E353" s="50"/>
      <c r="F353" s="50"/>
    </row>
    <row r="354" spans="1:6" ht="12.75">
      <c r="A354" s="49"/>
      <c r="B354" s="50"/>
      <c r="C354" s="50"/>
      <c r="D354" s="50"/>
      <c r="E354" s="50"/>
      <c r="F354" s="50"/>
    </row>
    <row r="355" spans="1:6" ht="12.75">
      <c r="A355" s="49"/>
      <c r="B355" s="50"/>
      <c r="C355" s="50"/>
      <c r="D355" s="50"/>
      <c r="E355" s="50"/>
      <c r="F355" s="50"/>
    </row>
    <row r="356" spans="1:6" ht="12.75">
      <c r="A356" s="49"/>
      <c r="B356" s="50"/>
      <c r="C356" s="50"/>
      <c r="D356" s="50"/>
      <c r="E356" s="50"/>
      <c r="F356" s="50"/>
    </row>
    <row r="357" spans="1:6" ht="12.75">
      <c r="A357" s="49"/>
      <c r="B357" s="50"/>
      <c r="C357" s="50"/>
      <c r="D357" s="50"/>
      <c r="E357" s="50"/>
      <c r="F357" s="50"/>
    </row>
    <row r="358" spans="1:6" ht="12.75">
      <c r="A358" s="49"/>
      <c r="B358" s="49"/>
      <c r="C358" s="49"/>
      <c r="D358" s="49"/>
      <c r="E358" s="49"/>
      <c r="F358" s="49"/>
    </row>
    <row r="359" spans="1:6" ht="12.75">
      <c r="A359" s="49"/>
      <c r="B359" s="49"/>
      <c r="C359" s="49"/>
      <c r="D359" s="49"/>
      <c r="E359" s="49"/>
      <c r="F359" s="49"/>
    </row>
    <row r="360" spans="1:6" ht="12.75">
      <c r="A360" s="49"/>
      <c r="B360" s="49"/>
      <c r="C360" s="49"/>
      <c r="D360" s="49"/>
      <c r="E360" s="49"/>
      <c r="F360" s="49"/>
    </row>
    <row r="361" spans="1:6" ht="12.75">
      <c r="A361" s="49"/>
      <c r="B361" s="49"/>
      <c r="C361" s="49"/>
      <c r="D361" s="49"/>
      <c r="E361" s="49"/>
      <c r="F361" s="49"/>
    </row>
    <row r="362" spans="1:6" ht="12.75">
      <c r="A362" s="49"/>
      <c r="B362" s="49"/>
      <c r="C362" s="49"/>
      <c r="D362" s="49"/>
      <c r="E362" s="49"/>
      <c r="F362" s="49"/>
    </row>
    <row r="363" spans="1:6" ht="12.75">
      <c r="A363" s="49"/>
      <c r="B363" s="49"/>
      <c r="C363" s="49"/>
      <c r="D363" s="49"/>
      <c r="E363" s="49"/>
      <c r="F363" s="49"/>
    </row>
    <row r="364" spans="1:6" ht="12.75">
      <c r="A364" s="49"/>
      <c r="B364" s="49"/>
      <c r="C364" s="49"/>
      <c r="D364" s="49"/>
      <c r="E364" s="49"/>
      <c r="F364" s="49"/>
    </row>
    <row r="365" spans="1:6" ht="12.75">
      <c r="A365" s="49"/>
      <c r="B365" s="49"/>
      <c r="C365" s="49"/>
      <c r="D365" s="49"/>
      <c r="E365" s="49"/>
      <c r="F365" s="49"/>
    </row>
    <row r="366" spans="1:6" ht="12.75">
      <c r="A366" s="49"/>
      <c r="B366" s="49"/>
      <c r="C366" s="49"/>
      <c r="D366" s="49"/>
      <c r="E366" s="49"/>
      <c r="F366" s="49"/>
    </row>
    <row r="367" spans="1:6" ht="12.75">
      <c r="A367" s="49"/>
      <c r="B367" s="49"/>
      <c r="C367" s="49"/>
      <c r="D367" s="49"/>
      <c r="E367" s="49"/>
      <c r="F367" s="49"/>
    </row>
    <row r="368" spans="1:6" ht="12.75">
      <c r="A368" s="49"/>
      <c r="B368" s="49"/>
      <c r="C368" s="49"/>
      <c r="D368" s="49"/>
      <c r="E368" s="49"/>
      <c r="F368" s="49"/>
    </row>
    <row r="369" spans="1:6" ht="12.75">
      <c r="A369" s="49"/>
      <c r="B369" s="49"/>
      <c r="C369" s="49"/>
      <c r="D369" s="49"/>
      <c r="E369" s="49"/>
      <c r="F369" s="49"/>
    </row>
    <row r="370" spans="1:6" ht="12.75">
      <c r="A370" s="49"/>
      <c r="B370" s="49"/>
      <c r="C370" s="49"/>
      <c r="D370" s="49"/>
      <c r="E370" s="49"/>
      <c r="F370" s="49"/>
    </row>
    <row r="371" spans="1:6" ht="12.75">
      <c r="A371" s="49"/>
      <c r="B371" s="49"/>
      <c r="C371" s="49"/>
      <c r="D371" s="49"/>
      <c r="E371" s="49"/>
      <c r="F371" s="49"/>
    </row>
    <row r="372" spans="1:6" ht="12.75">
      <c r="A372" s="49"/>
      <c r="B372" s="49"/>
      <c r="C372" s="49"/>
      <c r="D372" s="49"/>
      <c r="E372" s="49"/>
      <c r="F372" s="49"/>
    </row>
    <row r="373" spans="1:6" ht="12.75">
      <c r="A373" s="49"/>
      <c r="B373" s="49"/>
      <c r="C373" s="49"/>
      <c r="D373" s="49"/>
      <c r="E373" s="49"/>
      <c r="F373" s="49"/>
    </row>
    <row r="374" spans="1:6" ht="12.75">
      <c r="A374" s="49"/>
      <c r="B374" s="49"/>
      <c r="C374" s="49"/>
      <c r="D374" s="49"/>
      <c r="E374" s="49"/>
      <c r="F374" s="49"/>
    </row>
    <row r="375" spans="1:6" ht="12.75">
      <c r="A375" s="49"/>
      <c r="B375" s="49"/>
      <c r="C375" s="49"/>
      <c r="D375" s="49"/>
      <c r="E375" s="49"/>
      <c r="F375" s="49"/>
    </row>
  </sheetData>
  <sheetProtection/>
  <mergeCells count="79">
    <mergeCell ref="I208:J208"/>
    <mergeCell ref="B203:C203"/>
    <mergeCell ref="D201:E201"/>
    <mergeCell ref="D202:E202"/>
    <mergeCell ref="B201:C201"/>
    <mergeCell ref="D200:E200"/>
    <mergeCell ref="G208:H208"/>
    <mergeCell ref="B196:C196"/>
    <mergeCell ref="E323:E325"/>
    <mergeCell ref="D203:E203"/>
    <mergeCell ref="B324:B326"/>
    <mergeCell ref="C256:F259"/>
    <mergeCell ref="B200:C200"/>
    <mergeCell ref="B202:C202"/>
    <mergeCell ref="B172:D173"/>
    <mergeCell ref="B194:C194"/>
    <mergeCell ref="B195:C195"/>
    <mergeCell ref="B163:C163"/>
    <mergeCell ref="B164:C164"/>
    <mergeCell ref="D190:E190"/>
    <mergeCell ref="L129:L130"/>
    <mergeCell ref="A154:F158"/>
    <mergeCell ref="B160:C160"/>
    <mergeCell ref="B180:D181"/>
    <mergeCell ref="B129:B130"/>
    <mergeCell ref="D164:E164"/>
    <mergeCell ref="D161:E161"/>
    <mergeCell ref="D163:E163"/>
    <mergeCell ref="D162:E162"/>
    <mergeCell ref="A167:F167"/>
    <mergeCell ref="B161:C161"/>
    <mergeCell ref="D187:E187"/>
    <mergeCell ref="D188:E188"/>
    <mergeCell ref="B193:C193"/>
    <mergeCell ref="A50:G50"/>
    <mergeCell ref="B58:C58"/>
    <mergeCell ref="B59:C59"/>
    <mergeCell ref="B99:C99"/>
    <mergeCell ref="B100:C100"/>
    <mergeCell ref="B190:C190"/>
    <mergeCell ref="B64:F64"/>
    <mergeCell ref="C129:G129"/>
    <mergeCell ref="D160:E160"/>
    <mergeCell ref="B84:F84"/>
    <mergeCell ref="B92:E92"/>
    <mergeCell ref="A110:H110"/>
    <mergeCell ref="B118:E118"/>
    <mergeCell ref="B119:E119"/>
    <mergeCell ref="B120:E120"/>
    <mergeCell ref="A26:H27"/>
    <mergeCell ref="A30:H32"/>
    <mergeCell ref="A46:F46"/>
    <mergeCell ref="A36:H37"/>
    <mergeCell ref="B101:C101"/>
    <mergeCell ref="B94:C94"/>
    <mergeCell ref="B95:C95"/>
    <mergeCell ref="B96:C96"/>
    <mergeCell ref="B97:C97"/>
    <mergeCell ref="B93:C93"/>
    <mergeCell ref="A2:H2"/>
    <mergeCell ref="A3:H3"/>
    <mergeCell ref="A6:H10"/>
    <mergeCell ref="A14:H15"/>
    <mergeCell ref="A116:H116"/>
    <mergeCell ref="A90:H90"/>
    <mergeCell ref="B57:C57"/>
    <mergeCell ref="B102:C102"/>
    <mergeCell ref="A41:H42"/>
    <mergeCell ref="A19:H23"/>
    <mergeCell ref="B348:D348"/>
    <mergeCell ref="C324:C326"/>
    <mergeCell ref="B122:E122"/>
    <mergeCell ref="A142:H143"/>
    <mergeCell ref="A125:H125"/>
    <mergeCell ref="B123:E123"/>
    <mergeCell ref="H129:K129"/>
    <mergeCell ref="D194:E194"/>
    <mergeCell ref="B187:C187"/>
    <mergeCell ref="B188:C188"/>
  </mergeCells>
  <hyperlinks>
    <hyperlink ref="A111" location="'8'!A1" display="Ver cuadro de Inversiones"/>
  </hyperlinks>
  <printOptions/>
  <pageMargins left="0.7" right="0.7" top="0.75" bottom="0.75" header="0.3" footer="0.3"/>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dimension ref="A1:L17"/>
  <sheetViews>
    <sheetView showGridLines="0" zoomScalePageLayoutView="0" workbookViewId="0" topLeftCell="A1">
      <selection activeCell="H20" sqref="H20"/>
    </sheetView>
  </sheetViews>
  <sheetFormatPr defaultColWidth="11.421875" defaultRowHeight="12.75"/>
  <cols>
    <col min="1" max="1" width="24.140625" style="1" customWidth="1"/>
    <col min="2" max="2" width="49.57421875" style="1" bestFit="1" customWidth="1"/>
    <col min="3" max="3" width="12.8515625" style="1" customWidth="1"/>
    <col min="4" max="4" width="13.57421875" style="1" customWidth="1"/>
    <col min="5" max="5" width="14.8515625" style="1" bestFit="1" customWidth="1"/>
    <col min="6" max="6" width="15.421875" style="1" bestFit="1" customWidth="1"/>
    <col min="7" max="7" width="18.57421875" style="1" bestFit="1" customWidth="1"/>
    <col min="8" max="8" width="15.7109375" style="1" bestFit="1" customWidth="1"/>
    <col min="9" max="9" width="9.00390625" style="1" bestFit="1" customWidth="1"/>
    <col min="10" max="10" width="11.421875" style="1" customWidth="1"/>
    <col min="11" max="12" width="12.28125" style="1" bestFit="1" customWidth="1"/>
    <col min="13" max="16384" width="11.421875" style="1" customWidth="1"/>
  </cols>
  <sheetData>
    <row r="1" spans="1:9" ht="18">
      <c r="A1" s="29" t="s">
        <v>276</v>
      </c>
      <c r="B1" s="24"/>
      <c r="C1" s="24"/>
      <c r="D1" s="24"/>
      <c r="E1" s="24"/>
      <c r="F1" s="24"/>
      <c r="G1" s="24"/>
      <c r="H1" s="24"/>
      <c r="I1" s="24"/>
    </row>
    <row r="2" spans="1:10" ht="15">
      <c r="A2" s="610" t="s">
        <v>525</v>
      </c>
      <c r="B2" s="611"/>
      <c r="C2" s="611"/>
      <c r="D2" s="611"/>
      <c r="E2" s="611"/>
      <c r="F2" s="611"/>
      <c r="G2" s="611"/>
      <c r="H2" s="611"/>
      <c r="I2" s="611"/>
      <c r="J2" s="611"/>
    </row>
    <row r="3" spans="1:10" ht="15">
      <c r="A3" s="68"/>
      <c r="B3" s="68"/>
      <c r="C3" s="68"/>
      <c r="D3" s="68"/>
      <c r="E3" s="68"/>
      <c r="F3" s="68"/>
      <c r="G3" s="68"/>
      <c r="H3" s="68"/>
      <c r="I3" s="68"/>
      <c r="J3" s="68"/>
    </row>
    <row r="4" spans="1:10" ht="12.75" customHeight="1">
      <c r="A4" s="612" t="s">
        <v>172</v>
      </c>
      <c r="B4" s="612" t="s">
        <v>173</v>
      </c>
      <c r="C4" s="612" t="s">
        <v>174</v>
      </c>
      <c r="D4" s="612" t="s">
        <v>175</v>
      </c>
      <c r="E4" s="612" t="s">
        <v>388</v>
      </c>
      <c r="F4" s="612" t="s">
        <v>176</v>
      </c>
      <c r="G4" s="612" t="s">
        <v>177</v>
      </c>
      <c r="H4" s="612" t="s">
        <v>389</v>
      </c>
      <c r="I4" s="612" t="s">
        <v>178</v>
      </c>
      <c r="J4" s="612" t="s">
        <v>179</v>
      </c>
    </row>
    <row r="5" spans="1:10" ht="12.75">
      <c r="A5" s="613"/>
      <c r="B5" s="613"/>
      <c r="C5" s="613"/>
      <c r="D5" s="613"/>
      <c r="E5" s="613"/>
      <c r="F5" s="613"/>
      <c r="G5" s="613"/>
      <c r="H5" s="613"/>
      <c r="I5" s="613"/>
      <c r="J5" s="613"/>
    </row>
    <row r="6" spans="1:10" ht="12.75">
      <c r="A6" s="613"/>
      <c r="B6" s="613"/>
      <c r="C6" s="613"/>
      <c r="D6" s="613"/>
      <c r="E6" s="613"/>
      <c r="F6" s="613"/>
      <c r="G6" s="613"/>
      <c r="H6" s="613"/>
      <c r="I6" s="613"/>
      <c r="J6" s="613"/>
    </row>
    <row r="7" spans="1:10" ht="12.75">
      <c r="A7" s="614"/>
      <c r="B7" s="614"/>
      <c r="C7" s="614"/>
      <c r="D7" s="614"/>
      <c r="E7" s="614"/>
      <c r="F7" s="614"/>
      <c r="G7" s="614"/>
      <c r="H7" s="614" t="s">
        <v>178</v>
      </c>
      <c r="I7" s="614"/>
      <c r="J7" s="614" t="s">
        <v>178</v>
      </c>
    </row>
    <row r="8" spans="1:11" ht="15">
      <c r="A8" s="69"/>
      <c r="B8" s="68"/>
      <c r="C8" s="68"/>
      <c r="D8" s="68"/>
      <c r="E8" s="68"/>
      <c r="F8" s="68"/>
      <c r="G8" s="68"/>
      <c r="H8" s="68"/>
      <c r="I8" s="68"/>
      <c r="J8" s="70"/>
      <c r="K8" s="67"/>
    </row>
    <row r="9" spans="1:12" ht="15">
      <c r="A9" s="41" t="s">
        <v>520</v>
      </c>
      <c r="B9" s="41" t="s">
        <v>521</v>
      </c>
      <c r="C9" s="41">
        <v>44411</v>
      </c>
      <c r="D9" s="41">
        <v>46966</v>
      </c>
      <c r="E9" s="71">
        <v>207539997</v>
      </c>
      <c r="F9" s="71">
        <v>216934371.5450574</v>
      </c>
      <c r="G9" s="42">
        <v>280179000</v>
      </c>
      <c r="H9" s="42">
        <v>216934371.5450574</v>
      </c>
      <c r="I9" s="43">
        <v>1</v>
      </c>
      <c r="J9" s="44">
        <v>1</v>
      </c>
      <c r="L9" s="67"/>
    </row>
    <row r="10" spans="1:10" ht="15">
      <c r="A10" s="41" t="s">
        <v>522</v>
      </c>
      <c r="B10" s="41" t="s">
        <v>523</v>
      </c>
      <c r="C10" s="41">
        <v>44595</v>
      </c>
      <c r="D10" s="41">
        <v>45590</v>
      </c>
      <c r="E10" s="71">
        <v>418675126.90766203</v>
      </c>
      <c r="F10" s="71">
        <v>430568451.10499245</v>
      </c>
      <c r="G10" s="42">
        <v>480362177.3015</v>
      </c>
      <c r="H10" s="42">
        <v>7058499.198442499</v>
      </c>
      <c r="I10" s="43">
        <v>61</v>
      </c>
      <c r="J10" s="44">
        <v>1.009507</v>
      </c>
    </row>
    <row r="11" spans="1:10" ht="15">
      <c r="A11" s="41" t="s">
        <v>517</v>
      </c>
      <c r="B11" s="41" t="s">
        <v>518</v>
      </c>
      <c r="C11" s="41">
        <v>44253</v>
      </c>
      <c r="D11" s="476" t="s">
        <v>519</v>
      </c>
      <c r="E11" s="71">
        <v>1470600000</v>
      </c>
      <c r="F11" s="71">
        <v>1470600000</v>
      </c>
      <c r="G11" s="42">
        <v>300000</v>
      </c>
      <c r="H11" s="42">
        <v>1470600000</v>
      </c>
      <c r="I11" s="43">
        <v>11949</v>
      </c>
      <c r="J11" s="44" t="s">
        <v>519</v>
      </c>
    </row>
    <row r="12" spans="1:10" ht="15">
      <c r="A12" s="41" t="s">
        <v>517</v>
      </c>
      <c r="B12" s="41" t="s">
        <v>518</v>
      </c>
      <c r="C12" s="41">
        <v>44267</v>
      </c>
      <c r="D12" s="476" t="s">
        <v>519</v>
      </c>
      <c r="E12" s="71">
        <v>2114100000</v>
      </c>
      <c r="F12" s="71">
        <v>2114100000</v>
      </c>
      <c r="G12" s="42">
        <v>300000</v>
      </c>
      <c r="H12" s="42">
        <v>2114100000</v>
      </c>
      <c r="I12" s="43">
        <v>7047</v>
      </c>
      <c r="J12" s="44" t="s">
        <v>519</v>
      </c>
    </row>
    <row r="13" spans="1:10" ht="15">
      <c r="A13" s="41" t="s">
        <v>517</v>
      </c>
      <c r="B13" s="41" t="s">
        <v>518</v>
      </c>
      <c r="C13" s="41">
        <v>44368</v>
      </c>
      <c r="D13" s="476" t="s">
        <v>519</v>
      </c>
      <c r="E13" s="71">
        <v>142250000</v>
      </c>
      <c r="F13" s="71">
        <v>142250000</v>
      </c>
      <c r="G13" s="42">
        <v>250000</v>
      </c>
      <c r="H13" s="42">
        <v>142250000</v>
      </c>
      <c r="I13" s="43">
        <v>569</v>
      </c>
      <c r="J13" s="44" t="s">
        <v>519</v>
      </c>
    </row>
    <row r="14" spans="1:10" ht="15">
      <c r="A14" s="41" t="s">
        <v>517</v>
      </c>
      <c r="B14" s="41" t="s">
        <v>518</v>
      </c>
      <c r="C14" s="476" t="s">
        <v>519</v>
      </c>
      <c r="D14" s="476" t="s">
        <v>519</v>
      </c>
      <c r="E14" s="71">
        <v>584700000</v>
      </c>
      <c r="F14" s="71">
        <v>584700000</v>
      </c>
      <c r="G14" s="42">
        <v>300000</v>
      </c>
      <c r="H14" s="42">
        <v>584700000</v>
      </c>
      <c r="I14" s="43">
        <v>1949</v>
      </c>
      <c r="J14" s="44" t="s">
        <v>519</v>
      </c>
    </row>
    <row r="15" spans="1:10" ht="15">
      <c r="A15" s="41" t="s">
        <v>517</v>
      </c>
      <c r="B15" s="41" t="s">
        <v>518</v>
      </c>
      <c r="C15" s="41">
        <v>44703</v>
      </c>
      <c r="D15" s="476" t="s">
        <v>519</v>
      </c>
      <c r="E15" s="71">
        <v>1734650000</v>
      </c>
      <c r="F15" s="71">
        <v>1734650000</v>
      </c>
      <c r="G15" s="42">
        <v>300000</v>
      </c>
      <c r="H15" s="42">
        <v>1734650000</v>
      </c>
      <c r="I15" s="43">
        <v>5782.166666666667</v>
      </c>
      <c r="J15" s="44" t="s">
        <v>519</v>
      </c>
    </row>
    <row r="16" spans="1:10" ht="12.75" customHeight="1">
      <c r="A16" s="608" t="s">
        <v>524</v>
      </c>
      <c r="B16" s="609"/>
      <c r="C16" s="45"/>
      <c r="D16" s="45"/>
      <c r="E16" s="72">
        <f>SUM(E9:E15)</f>
        <v>6672515123.907661</v>
      </c>
      <c r="F16" s="46">
        <f>SUM(F9:F15)</f>
        <v>6693802822.650049</v>
      </c>
      <c r="G16" s="47"/>
      <c r="H16" s="47"/>
      <c r="I16" s="47"/>
      <c r="J16" s="47"/>
    </row>
    <row r="17" spans="1:10" ht="12.75" customHeight="1">
      <c r="A17" s="608" t="s">
        <v>447</v>
      </c>
      <c r="B17" s="609"/>
      <c r="C17" s="45"/>
      <c r="D17" s="45"/>
      <c r="E17" s="72">
        <v>6167673974</v>
      </c>
      <c r="F17" s="46">
        <v>6248775881</v>
      </c>
      <c r="G17" s="47"/>
      <c r="H17" s="47"/>
      <c r="I17" s="47"/>
      <c r="J17" s="47"/>
    </row>
  </sheetData>
  <sheetProtection/>
  <mergeCells count="13">
    <mergeCell ref="D4:D7"/>
    <mergeCell ref="E4:E7"/>
    <mergeCell ref="F4:F7"/>
    <mergeCell ref="A17:B17"/>
    <mergeCell ref="A2:J2"/>
    <mergeCell ref="G4:G7"/>
    <mergeCell ref="H4:H7"/>
    <mergeCell ref="I4:I7"/>
    <mergeCell ref="J4:J7"/>
    <mergeCell ref="A16:B16"/>
    <mergeCell ref="A4:A7"/>
    <mergeCell ref="B4:B7"/>
    <mergeCell ref="C4: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Pablo Roa</cp:lastModifiedBy>
  <cp:lastPrinted>2019-08-27T01:19:51Z</cp:lastPrinted>
  <dcterms:created xsi:type="dcterms:W3CDTF">2004-04-15T20:03:32Z</dcterms:created>
  <dcterms:modified xsi:type="dcterms:W3CDTF">2022-08-01T20:34:02Z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