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ncoregional.local\fs\GRPDATA\Reportes\Reportes Contabilidad\Varios\Esteban\Circularizar\"/>
    </mc:Choice>
  </mc:AlternateContent>
  <xr:revisionPtr revIDLastSave="0" documentId="8_{583EE672-4B2E-4F78-BBCF-B8ADC2FEDCB4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4" r:id="rId5"/>
  </sheets>
  <externalReferences>
    <externalReference r:id="rId6"/>
  </externalReferences>
  <definedNames>
    <definedName name="_xlnm._FilterDatabase" localSheetId="2" hidden="1">'Estado de resultados'!$F$7:$G$66</definedName>
    <definedName name="AJUST_AL_PATRIM">[1]Balance!$F$41</definedName>
    <definedName name="APORT_NO_CAPITAL">[1]Balance!$F$40</definedName>
    <definedName name="_xlnm.Print_Area" localSheetId="0">'Balance general - Activo'!$A$1:$H$77</definedName>
    <definedName name="_xlnm.Print_Area" localSheetId="1">'Balance general - Pasivo'!$A$1:$H$67</definedName>
    <definedName name="_xlnm.Print_Area" localSheetId="2">'Estado de resultados'!$A$1:$G$74</definedName>
    <definedName name="_xlnm.Print_Area" localSheetId="3">'Mov_Patrimonio neto'!$B$1:$K$46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EUD_PROD_FIN">[1]Balance!$C$14</definedName>
    <definedName name="Excel_BuiltIn_Print_Area_2_1" localSheetId="1">'Balance general - Pasivo'!$A$1:$G$68</definedName>
    <definedName name="Excel_BuiltIn_Print_Area_2_1">'Balance general - Activo'!$A$1:$G$77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>'Balance general - Activo'!$E$7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4" l="1"/>
  <c r="D42" i="14"/>
  <c r="D33" i="14"/>
  <c r="D35" i="14" s="1"/>
  <c r="D48" i="14" s="1"/>
  <c r="D52" i="14" s="1"/>
  <c r="D25" i="14"/>
  <c r="D19" i="14"/>
  <c r="E32" i="13"/>
  <c r="C32" i="13"/>
  <c r="I31" i="13"/>
  <c r="D30" i="13"/>
  <c r="B30" i="13" s="1"/>
  <c r="I29" i="13"/>
  <c r="G28" i="13"/>
  <c r="I27" i="13"/>
  <c r="B27" i="13"/>
  <c r="I26" i="13"/>
  <c r="I25" i="13"/>
  <c r="H24" i="13"/>
  <c r="H32" i="13" s="1"/>
  <c r="G24" i="13"/>
  <c r="I22" i="13"/>
  <c r="I32" i="13" l="1"/>
  <c r="B32" i="13"/>
  <c r="I30" i="13"/>
  <c r="G32" i="13"/>
  <c r="I28" i="13"/>
  <c r="I24" i="13"/>
  <c r="D32" i="13"/>
  <c r="F32" i="13"/>
  <c r="A3" i="9"/>
  <c r="A3" i="6" s="1"/>
  <c r="A1" i="6" l="1"/>
  <c r="A5" i="6" l="1"/>
  <c r="A5" i="9" l="1"/>
  <c r="A4" i="9"/>
  <c r="A2" i="9"/>
  <c r="A1" i="9"/>
  <c r="A68" i="6"/>
</calcChain>
</file>

<file path=xl/sharedStrings.xml><?xml version="1.0" encoding="utf-8"?>
<sst xmlns="http://schemas.openxmlformats.org/spreadsheetml/2006/main" count="274" uniqueCount="212">
  <si>
    <t>ACTIVO</t>
  </si>
  <si>
    <t>DISPONIBLE</t>
  </si>
  <si>
    <t>PASIVO</t>
  </si>
  <si>
    <t>PROVISIONES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</si>
  <si>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</si>
  <si>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</si>
  <si>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</si>
  <si>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</si>
  <si>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</si>
  <si>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</si>
  <si>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</si>
  <si>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</si>
  <si>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</si>
  <si>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</si>
  <si>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</si>
  <si>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</si>
  <si>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</si>
  <si>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</si>
  <si>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</si>
  <si>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</si>
  <si>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</si>
  <si>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</si>
  <si>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</si>
  <si>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</si>
  <si>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</si>
  <si>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</si>
  <si>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</si>
  <si>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</si>
  <si>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</si>
  <si>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</si>
  <si>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</si>
  <si>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</si>
  <si>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</si>
  <si>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</si>
  <si>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</si>
  <si>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</si>
  <si>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</si>
  <si>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</si>
  <si>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</si>
  <si>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</si>
  <si>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</si>
  <si>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</si>
  <si>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</si>
  <si>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RESULTADO OPERATIVO NETO - GANANCIA</t>
  </si>
  <si>
    <t>Transferencia de utilidades del ejercicio anterior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</si>
  <si>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</si>
  <si>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</si>
  <si>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</si>
  <si>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</si>
  <si>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</si>
  <si>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</si>
  <si>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</si>
  <si>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</si>
  <si>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</si>
  <si>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</si>
  <si>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</si>
  <si>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</si>
  <si>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</si>
  <si>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</si>
  <si>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Operaciones a liquidar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</si>
  <si>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</si>
  <si>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</si>
  <si>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</si>
  <si>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</si>
  <si>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</si>
  <si>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</si>
  <si>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</si>
  <si>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</si>
  <si>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Bonos emitidos en circulación</t>
  </si>
  <si>
    <t>FINANCIERA – SECTOR NO  FINANCIERO</t>
  </si>
  <si>
    <t>E</t>
  </si>
  <si>
    <t>Total de cuentas de orden</t>
  </si>
  <si>
    <t>Aportes no capitalizados</t>
  </si>
  <si>
    <t>f.2</t>
  </si>
  <si>
    <t xml:space="preserve">  Por valuación de activos y pasivos financieros en moneda extranjera - Neto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</si>
  <si>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</si>
  <si>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</si>
  <si>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</si>
  <si>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</si>
  <si>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</si>
  <si>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</si>
  <si>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</si>
  <si>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</si>
  <si>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</si>
  <si>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</si>
  <si>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</si>
  <si>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</si>
  <si>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</si>
  <si>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c.18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</si>
  <si>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</si>
  <si>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</si>
  <si>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</si>
  <si>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</si>
  <si>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</si>
  <si>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</si>
  <si>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</si>
  <si>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</si>
  <si>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</si>
  <si>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</si>
  <si>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</si>
  <si>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</si>
  <si>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</si>
  <si>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</si>
  <si>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</si>
  <si>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</si>
  <si>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</si>
  <si>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</si>
  <si>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</si>
  <si>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</si>
  <si>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 xml:space="preserve">  Por valuación de otros activos y pasivos en moneda extranjera - Neto</t>
  </si>
  <si>
    <t>Las notas A a G que se acompañan forman parte integrante de estos estados financieros</t>
  </si>
  <si>
    <t>Ganancias por Valuacion a Realizar</t>
  </si>
  <si>
    <t>Operaciones Pendientes por Compensaciones ATM</t>
  </si>
  <si>
    <t>d.3</t>
  </si>
  <si>
    <t>Resultados acumulados</t>
  </si>
  <si>
    <t>Mas (menos):</t>
  </si>
  <si>
    <t>Obligaciones debentures y bonos emitidos en circulación</t>
  </si>
  <si>
    <t>Utilidad del período</t>
  </si>
  <si>
    <t xml:space="preserve">Acreedores Fiscales </t>
  </si>
  <si>
    <t>Acreedores sociales</t>
  </si>
  <si>
    <t xml:space="preserve">Dividendos a pagar </t>
  </si>
  <si>
    <t xml:space="preserve">Otras obligaciones diversas </t>
  </si>
  <si>
    <t>c.14, c.15.2b)</t>
  </si>
  <si>
    <t>Ingresos percibidos no devengados</t>
  </si>
  <si>
    <t>Resultado del ejercicio - Ganancia</t>
  </si>
  <si>
    <t>RESULTADO DEL EJERCICIO ANTES DE IMPUESTO A LA RENTA - GANANCIA</t>
  </si>
  <si>
    <t>RESULTADO DEL EJERCICIO - GANANCIA</t>
  </si>
  <si>
    <t>Resultado del ejercicio - ganancia</t>
  </si>
  <si>
    <t>PATRIMONIO</t>
  </si>
  <si>
    <t>TOTAL DEL PATRIMONIO</t>
  </si>
  <si>
    <t>TOTAL DEL PASIVO Y PATRIMONIO</t>
  </si>
  <si>
    <t>c.15.1 b)</t>
  </si>
  <si>
    <t>Capitalización de utilidades</t>
  </si>
  <si>
    <t>Constitución de reserva legal</t>
  </si>
  <si>
    <t>Distribución de dividendos en efectivo - Acciones preferidas</t>
  </si>
  <si>
    <t>Distribución de dividendos en efectivo - Acciones ordinarias</t>
  </si>
  <si>
    <t>Créditos utilizados en cuentas corrientes</t>
  </si>
  <si>
    <t>Préstamos - Sector no financiero</t>
  </si>
  <si>
    <t>Préstamos - Sector financiero</t>
  </si>
  <si>
    <t>c.11</t>
  </si>
  <si>
    <t>Préstamos - Sector Público</t>
  </si>
  <si>
    <t>Préstamos - Sector Privado</t>
  </si>
  <si>
    <t>Medidas Transitorias Emitidas por el B.C.P. - Año 2019</t>
  </si>
  <si>
    <t>Otros Cargos Diferidos</t>
  </si>
  <si>
    <t>PREVIO AL DICTAMEN DE AUDITORIA EXTERNA</t>
  </si>
  <si>
    <t>Derechos Fiduciarios</t>
  </si>
  <si>
    <t>Saldos al 31 de diciembre de 2020</t>
  </si>
  <si>
    <t>Ajuste a Resultados Acumulados</t>
  </si>
  <si>
    <t>b.5</t>
  </si>
  <si>
    <t xml:space="preserve">  Por valuación de activos y pasivos financieros en moneda extranjera - Neto </t>
  </si>
  <si>
    <t xml:space="preserve">  Por valuación de otros pasivos y activos en moneda extranjera - Neto  </t>
  </si>
  <si>
    <t xml:space="preserve">Operaciones a liquidar </t>
  </si>
  <si>
    <t xml:space="preserve">Acreedores por cargos financieros devengados  </t>
  </si>
  <si>
    <t xml:space="preserve">Previsiones </t>
  </si>
  <si>
    <t xml:space="preserve">Previsiones  </t>
  </si>
  <si>
    <t xml:space="preserve">Ganancias por valuación en suspenso </t>
  </si>
  <si>
    <t xml:space="preserve">Deudores por productos financieros devengados   </t>
  </si>
  <si>
    <t xml:space="preserve">Previsiones   </t>
  </si>
  <si>
    <t xml:space="preserve">Previsiones     </t>
  </si>
  <si>
    <t xml:space="preserve">Deudores por productos financieros devengados    </t>
  </si>
  <si>
    <t>Rescate de acciones</t>
  </si>
  <si>
    <t>Saldos al 31 de diciembre de 2021</t>
  </si>
  <si>
    <t>Presentado en forma comparativa con el ejercicio finalizado al 31 de diciembre de 2021</t>
  </si>
  <si>
    <t>ESTADO DE SITUACIÓN PATRIMONIAL AL 30 DE JUNIO DE 2022</t>
  </si>
  <si>
    <t>ESTADO DE RESULTADOS CORRESPONDIENTE AL PERIODO FINALIZADO EL 30 DE JUNIO DE 2022</t>
  </si>
  <si>
    <t>Presentado en forma comparativa con el periodo finalizado al 30 de junio de 2021</t>
  </si>
  <si>
    <t>ESTADO DE EVOLUCIÓN DEL PATRIMONIO CORRESPONDIENTE AL PERIODO FINALIZADO EL 30 DE JUNIO DE 2022</t>
  </si>
  <si>
    <t>Saldos al 30 de junio de 2021</t>
  </si>
  <si>
    <t>Saldos al 30 de junio de 2022</t>
  </si>
  <si>
    <t>Esteban A. Rotela Maciel                                                      Leonardo Petta                                               Laura Silvia Borsato                                              Diego Duarte</t>
  </si>
  <si>
    <t>Esteban A. Rotela Maciel                      Leonardo Petta                        Laura Silvia Borsato             Diego Duarte</t>
  </si>
  <si>
    <t>Esteban A. Rotela Maciel                                Leonardo Petta                 Laura Silvia Borsato                        Diego Duarte</t>
  </si>
  <si>
    <t>ESTADO DE FLUJOS DE EFECTIVO CORRESPONDIENTE AL PERIODO FINALIZADO EL 30 DE JUNIO DE 2022</t>
  </si>
  <si>
    <t>FLUJO DE EFECTIVO DE ACTIVIDADES OPERATIVAS</t>
  </si>
  <si>
    <t>GANANCIA DEL PERIODO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</si>
  <si>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</si>
  <si>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</si>
  <si>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</si>
  <si>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</si>
  <si>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</si>
  <si>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</si>
  <si>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Efecto de la valuación de cuentas en moneda extranjera</t>
  </si>
  <si>
    <t>Valor residual de bienes de uso dados de baja</t>
  </si>
  <si>
    <t>MENOS INGRESOS QUE NO IMPLICAN INGRESOS DE EFECTIVO</t>
  </si>
  <si>
    <t>Capitalización de dividendos de Bancard</t>
  </si>
  <si>
    <t xml:space="preserve">                                         -  </t>
  </si>
  <si>
    <t>Desafectación de previsiones</t>
  </si>
  <si>
    <t>Productos financieros devengados no cobrados</t>
  </si>
  <si>
    <t>Aumento / (Disminución) neta de préstamos</t>
  </si>
  <si>
    <t>Aumento / (Disminución) neta de créditos diversos</t>
  </si>
  <si>
    <t>Aumento / (Disminución) neto de obligaciones por intermediación financiera</t>
  </si>
  <si>
    <t>Aumento / (Disminución) neto de obligaciones diversas</t>
  </si>
  <si>
    <t>Aumento / (Disminución) neta de provisiones</t>
  </si>
  <si>
    <t>Impuesto a la renta pagado</t>
  </si>
  <si>
    <t>Flujo neto de efectivo generado por las actividades operativas</t>
  </si>
  <si>
    <t>FLUJO DE EFECTIVO DE ACTIVIDADES DE INVERSIÓN</t>
  </si>
  <si>
    <t>Aumento / (Disminución) de valores públicos</t>
  </si>
  <si>
    <t>Aumento / (Disminución) neto de inversiones</t>
  </si>
  <si>
    <t>Adquisición  de bienes de uso</t>
  </si>
  <si>
    <t>Aumento / (Disminución) de cargos diferidos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</si>
  <si>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</si>
  <si>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</si>
  <si>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</si>
  <si>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</si>
  <si>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Aumento / (disminución) neto de efectivo</t>
  </si>
  <si>
    <t>Efectivo y equivalentes de efectivo al inicio del periodo</t>
  </si>
  <si>
    <t>Efectivo y equivalentes de efectivo al final del periodo</t>
  </si>
  <si>
    <t>Esteban A. Rotela Maciel                                  Leonardo Petta                 Laura Silvia Borsato                             Diego Duarte</t>
  </si>
  <si>
    <t xml:space="preserve">     Contador General                              Síndico Titular                           Gerente General                 Presidente Ejecutivo</t>
  </si>
  <si>
    <t xml:space="preserve">    Contador General                                          Síndico Titular                      Gerente General                    Presidente Ejecutivo</t>
  </si>
  <si>
    <t xml:space="preserve">                                                                             Contador General                                                                Síndico Titular                                                 Gerente General                                                   Presidente Ejecutivo</t>
  </si>
  <si>
    <t xml:space="preserve">            Contador General                                           Síndico Titular                      Gerente General                            Presidente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</si>
</sst>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 * #,##0_ ;_ * \-#,##0_ ;_ * \-??_ ;_ @_ "/>
    <numFmt numFmtId="168" formatCode="#,##0;\(#,##0\)"/>
    <numFmt numFmtId="169" formatCode="_(* #,##0_);_(* \(#,##0\);_(* \-??_);_(@_)"/>
    <numFmt numFmtId="170" formatCode="_-* #,##0\ &quot;Gs.&quot;_-;\-* #,##0\ &quot;Gs.&quot;_-;_-* &quot;-&quot;\ &quot;Gs.&quot;_-;_-@_-"/>
    <numFmt numFmtId="171" formatCode="_-* #,##0.00\ [$€]_-;\-* #,##0.00\ [$€]_-;_-* &quot;-&quot;??\ [$€]_-;_-@_-"/>
    <numFmt numFmtId="172" formatCode="_-* #,##0.00\ _G_s_._-;\-* #,##0.00\ _G_s_._-;_-* &quot;-&quot;??\ _G_s_._-;_-@_-"/>
    <numFmt numFmtId="173" formatCode="0%_);\(0%\)"/>
    <numFmt numFmtId="174" formatCode="###,###,###,###,###,##0.00"/>
    <numFmt numFmtId="175" formatCode="_(* #,##0_);_(* \(#,##0\);_(* &quot;-&quot;??_);_(@_)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Times New Roman"/>
      <family val="1"/>
    </font>
    <font>
      <sz val="8"/>
      <color theme="0" tint="-0.499984740745262"/>
      <name val="Arial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  <font>
      <b/>
      <sz val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7" fillId="3" borderId="0" applyNumberFormat="0" applyBorder="0" applyAlignment="0" applyProtection="0"/>
    <xf numFmtId="0" fontId="7" fillId="23" borderId="0" applyNumberFormat="0" applyBorder="0" applyAlignment="0" applyProtection="0"/>
    <xf numFmtId="0" fontId="11" fillId="24" borderId="1" applyNumberFormat="0" applyAlignment="0" applyProtection="0"/>
    <xf numFmtId="0" fontId="8" fillId="25" borderId="2" applyNumberFormat="0" applyAlignment="0" applyProtection="0"/>
    <xf numFmtId="0" fontId="9" fillId="0" borderId="3" applyNumberFormat="0" applyFill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66" fontId="27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1" applyNumberFormat="0" applyAlignment="0" applyProtection="0"/>
    <xf numFmtId="171" fontId="2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4" fontId="32" fillId="26" borderId="4">
      <alignment horizontal="center" vertical="center" wrapText="1"/>
    </xf>
    <xf numFmtId="0" fontId="15" fillId="0" borderId="5" applyNumberFormat="0" applyFill="0" applyAlignment="0" applyProtection="0"/>
    <xf numFmtId="0" fontId="34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66" fontId="27" fillId="0" borderId="0" applyFill="0" applyBorder="0" applyAlignment="0" applyProtection="0"/>
    <xf numFmtId="41" fontId="4" fillId="0" borderId="0" applyFill="0" applyBorder="0" applyAlignment="0" applyProtection="0"/>
    <xf numFmtId="41" fontId="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66" fontId="27" fillId="0" borderId="0" applyFill="0" applyBorder="0" applyAlignment="0" applyProtection="0"/>
    <xf numFmtId="0" fontId="20" fillId="14" borderId="0" applyNumberFormat="0" applyBorder="0" applyAlignment="0" applyProtection="0"/>
    <xf numFmtId="0" fontId="40" fillId="29" borderId="0" applyNumberFormat="0" applyBorder="0" applyAlignment="0" applyProtection="0"/>
    <xf numFmtId="0" fontId="35" fillId="27" borderId="0" applyNumberFormat="0" applyBorder="0" applyAlignment="0" applyProtection="0"/>
    <xf numFmtId="0" fontId="20" fillId="14" borderId="0" applyNumberFormat="0" applyBorder="0" applyAlignment="0" applyProtection="0"/>
    <xf numFmtId="0" fontId="5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/>
    <xf numFmtId="0" fontId="4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41" fillId="30" borderId="23" applyNumberFormat="0" applyFon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28" borderId="8" applyNumberFormat="0" applyFont="0" applyAlignment="0" applyProtection="0"/>
    <xf numFmtId="0" fontId="27" fillId="9" borderId="8" applyNumberFormat="0" applyAlignment="0" applyProtection="0"/>
    <xf numFmtId="0" fontId="21" fillId="24" borderId="9" applyNumberFormat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4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42" fillId="0" borderId="24" applyNumberFormat="0" applyFill="0" applyAlignment="0" applyProtection="0"/>
    <xf numFmtId="0" fontId="38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0" borderId="23" applyNumberFormat="0" applyFont="0" applyAlignment="0" applyProtection="0"/>
    <xf numFmtId="0" fontId="4" fillId="9" borderId="8" applyNumberFormat="0" applyAlignment="0" applyProtection="0"/>
    <xf numFmtId="0" fontId="4" fillId="9" borderId="8" applyNumberFormat="0" applyAlignment="0" applyProtection="0"/>
    <xf numFmtId="0" fontId="4" fillId="28" borderId="8" applyNumberFormat="0" applyFont="0" applyAlignment="0" applyProtection="0"/>
    <xf numFmtId="0" fontId="4" fillId="9" borderId="8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2" fillId="30" borderId="23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" fillId="30" borderId="23" applyNumberFormat="0" applyFont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1" fillId="30" borderId="23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" fillId="30" borderId="23" applyNumberFormat="0" applyFont="0" applyAlignment="0" applyProtection="0"/>
  </cellStyleXfs>
  <cellXfs count="163">
    <xf numFmtId="0" fontId="0" fillId="0" borderId="0" xfId="0"/>
    <xf numFmtId="167" fontId="26" fillId="0" borderId="0" xfId="53" applyNumberFormat="1" applyFont="1" applyFill="1" applyBorder="1" applyAlignment="1" applyProtection="1"/>
    <xf numFmtId="37" fontId="26" fillId="0" borderId="0" xfId="0" applyNumberFormat="1" applyFont="1" applyFill="1"/>
    <xf numFmtId="0" fontId="26" fillId="0" borderId="0" xfId="0" applyFont="1" applyFill="1"/>
    <xf numFmtId="167" fontId="28" fillId="0" borderId="0" xfId="53" applyNumberFormat="1" applyFont="1" applyFill="1" applyBorder="1" applyAlignment="1" applyProtection="1"/>
    <xf numFmtId="0" fontId="26" fillId="0" borderId="0" xfId="0" applyFont="1" applyFill="1" applyBorder="1" applyAlignment="1"/>
    <xf numFmtId="0" fontId="28" fillId="0" borderId="0" xfId="0" applyFont="1" applyFill="1" applyBorder="1"/>
    <xf numFmtId="37" fontId="26" fillId="0" borderId="0" xfId="53" applyNumberFormat="1" applyFont="1" applyFill="1" applyBorder="1" applyAlignment="1" applyProtection="1"/>
    <xf numFmtId="0" fontId="26" fillId="0" borderId="0" xfId="83" applyFont="1" applyFill="1"/>
    <xf numFmtId="169" fontId="26" fillId="0" borderId="0" xfId="53" applyNumberFormat="1" applyFont="1" applyFill="1" applyBorder="1" applyAlignment="1" applyProtection="1"/>
    <xf numFmtId="37" fontId="28" fillId="0" borderId="0" xfId="53" applyNumberFormat="1" applyFont="1" applyFill="1" applyBorder="1" applyAlignment="1" applyProtection="1"/>
    <xf numFmtId="0" fontId="28" fillId="0" borderId="0" xfId="83" applyFont="1" applyFill="1"/>
    <xf numFmtId="0" fontId="26" fillId="0" borderId="0" xfId="83" applyFont="1" applyFill="1" applyBorder="1"/>
    <xf numFmtId="0" fontId="26" fillId="0" borderId="0" xfId="0" applyFont="1" applyFill="1" applyBorder="1"/>
    <xf numFmtId="0" fontId="26" fillId="0" borderId="0" xfId="0" applyFont="1" applyFill="1" applyAlignment="1">
      <alignment horizontal="justify"/>
    </xf>
    <xf numFmtId="0" fontId="28" fillId="0" borderId="0" xfId="0" applyFont="1" applyFill="1" applyBorder="1" applyAlignment="1">
      <alignment vertical="center"/>
    </xf>
    <xf numFmtId="0" fontId="26" fillId="0" borderId="0" xfId="83" applyFont="1" applyFill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/>
    <xf numFmtId="37" fontId="28" fillId="0" borderId="0" xfId="0" applyNumberFormat="1" applyFont="1" applyFill="1"/>
    <xf numFmtId="169" fontId="26" fillId="0" borderId="0" xfId="53" applyNumberFormat="1" applyFont="1" applyFill="1"/>
    <xf numFmtId="169" fontId="26" fillId="0" borderId="0" xfId="53" applyNumberFormat="1" applyFont="1" applyFill="1" applyBorder="1"/>
    <xf numFmtId="169" fontId="28" fillId="0" borderId="11" xfId="53" applyNumberFormat="1" applyFont="1" applyFill="1" applyBorder="1" applyAlignment="1" applyProtection="1"/>
    <xf numFmtId="169" fontId="28" fillId="0" borderId="12" xfId="53" applyNumberFormat="1" applyFont="1" applyFill="1" applyBorder="1" applyAlignment="1" applyProtection="1"/>
    <xf numFmtId="169" fontId="28" fillId="0" borderId="12" xfId="53" applyNumberFormat="1" applyFont="1" applyFill="1" applyBorder="1"/>
    <xf numFmtId="169" fontId="28" fillId="0" borderId="13" xfId="53" applyNumberFormat="1" applyFont="1" applyFill="1" applyBorder="1" applyAlignment="1">
      <alignment vertical="center"/>
    </xf>
    <xf numFmtId="169" fontId="0" fillId="0" borderId="0" xfId="53" applyNumberFormat="1" applyFont="1" applyFill="1"/>
    <xf numFmtId="3" fontId="28" fillId="0" borderId="0" xfId="69" applyNumberFormat="1" applyFont="1" applyFill="1" applyBorder="1" applyAlignment="1"/>
    <xf numFmtId="167" fontId="33" fillId="0" borderId="0" xfId="53" applyNumberFormat="1" applyFont="1" applyFill="1" applyBorder="1" applyAlignment="1" applyProtection="1"/>
    <xf numFmtId="167" fontId="28" fillId="0" borderId="14" xfId="53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left"/>
    </xf>
    <xf numFmtId="14" fontId="28" fillId="0" borderId="12" xfId="53" applyNumberFormat="1" applyFont="1" applyFill="1" applyBorder="1" applyAlignment="1">
      <alignment horizontal="center"/>
    </xf>
    <xf numFmtId="167" fontId="26" fillId="0" borderId="0" xfId="53" applyNumberFormat="1" applyFont="1" applyFill="1" applyBorder="1" applyAlignment="1" applyProtection="1">
      <alignment horizontal="left"/>
    </xf>
    <xf numFmtId="0" fontId="26" fillId="0" borderId="0" xfId="0" applyFont="1" applyFill="1" applyAlignment="1">
      <alignment horizontal="left"/>
    </xf>
    <xf numFmtId="167" fontId="28" fillId="0" borderId="0" xfId="53" applyNumberFormat="1" applyFont="1" applyFill="1" applyBorder="1" applyAlignment="1" applyProtection="1">
      <alignment horizontal="left"/>
    </xf>
    <xf numFmtId="169" fontId="26" fillId="0" borderId="0" xfId="0" applyNumberFormat="1" applyFont="1" applyFill="1"/>
    <xf numFmtId="169" fontId="26" fillId="0" borderId="0" xfId="53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0" xfId="0" applyFont="1" applyFill="1" applyBorder="1"/>
    <xf numFmtId="14" fontId="28" fillId="0" borderId="14" xfId="53" applyNumberFormat="1" applyFont="1" applyFill="1" applyBorder="1" applyAlignment="1">
      <alignment horizontal="center"/>
    </xf>
    <xf numFmtId="168" fontId="28" fillId="0" borderId="0" xfId="0" applyNumberFormat="1" applyFont="1" applyFill="1" applyBorder="1" applyAlignment="1">
      <alignment horizontal="center"/>
    </xf>
    <xf numFmtId="169" fontId="28" fillId="0" borderId="21" xfId="53" applyNumberFormat="1" applyFont="1" applyFill="1" applyBorder="1" applyAlignment="1">
      <alignment vertical="center"/>
    </xf>
    <xf numFmtId="167" fontId="33" fillId="0" borderId="0" xfId="53" applyNumberFormat="1" applyFont="1" applyFill="1" applyBorder="1" applyAlignment="1" applyProtection="1">
      <alignment horizontal="center"/>
    </xf>
    <xf numFmtId="37" fontId="26" fillId="0" borderId="0" xfId="0" applyNumberFormat="1" applyFont="1" applyFill="1" applyBorder="1"/>
    <xf numFmtId="1" fontId="26" fillId="0" borderId="0" xfId="0" applyNumberFormat="1" applyFont="1" applyFill="1" applyBorder="1"/>
    <xf numFmtId="0" fontId="28" fillId="0" borderId="0" xfId="83" applyFont="1" applyFill="1" applyBorder="1"/>
    <xf numFmtId="0" fontId="26" fillId="0" borderId="0" xfId="83" applyFont="1" applyFill="1" applyBorder="1" applyAlignment="1">
      <alignment horizontal="left"/>
    </xf>
    <xf numFmtId="0" fontId="28" fillId="0" borderId="0" xfId="0" applyFont="1" applyFill="1" applyAlignment="1">
      <alignment horizontal="justify"/>
    </xf>
    <xf numFmtId="169" fontId="28" fillId="0" borderId="11" xfId="106" applyNumberFormat="1" applyFont="1" applyFill="1" applyBorder="1" applyAlignment="1" applyProtection="1"/>
    <xf numFmtId="169" fontId="26" fillId="0" borderId="0" xfId="106" applyNumberFormat="1" applyFont="1" applyFill="1" applyBorder="1" applyAlignment="1" applyProtection="1"/>
    <xf numFmtId="0" fontId="3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0" fillId="0" borderId="0" xfId="0" applyFill="1"/>
    <xf numFmtId="169" fontId="0" fillId="0" borderId="0" xfId="0" applyNumberFormat="1" applyFill="1"/>
    <xf numFmtId="174" fontId="43" fillId="0" borderId="0" xfId="67" applyNumberFormat="1" applyFont="1" applyFill="1"/>
    <xf numFmtId="3" fontId="26" fillId="0" borderId="0" xfId="0" applyNumberFormat="1" applyFont="1" applyFill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/>
    </xf>
    <xf numFmtId="164" fontId="28" fillId="0" borderId="15" xfId="114" applyFont="1" applyFill="1" applyBorder="1" applyAlignment="1">
      <alignment vertical="center"/>
    </xf>
    <xf numFmtId="0" fontId="28" fillId="0" borderId="22" xfId="124" applyFont="1" applyBorder="1" applyAlignment="1">
      <alignment vertical="center"/>
    </xf>
    <xf numFmtId="164" fontId="26" fillId="0" borderId="16" xfId="114" applyFont="1" applyFill="1" applyBorder="1" applyAlignment="1">
      <alignment vertical="center"/>
    </xf>
    <xf numFmtId="164" fontId="28" fillId="0" borderId="16" xfId="114" applyFont="1" applyFill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6" xfId="128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41" fontId="28" fillId="0" borderId="0" xfId="54" applyFont="1" applyFill="1" applyBorder="1" applyAlignment="1">
      <alignment vertical="center"/>
    </xf>
    <xf numFmtId="41" fontId="26" fillId="0" borderId="0" xfId="0" applyNumberFormat="1" applyFont="1" applyAlignment="1">
      <alignment vertical="center"/>
    </xf>
    <xf numFmtId="41" fontId="28" fillId="0" borderId="15" xfId="54" applyFont="1" applyFill="1" applyBorder="1" applyAlignment="1">
      <alignment vertical="center"/>
    </xf>
    <xf numFmtId="41" fontId="26" fillId="0" borderId="16" xfId="54" applyFont="1" applyFill="1" applyBorder="1" applyAlignment="1">
      <alignment vertical="center"/>
    </xf>
    <xf numFmtId="41" fontId="28" fillId="0" borderId="16" xfId="54" applyFont="1" applyFill="1" applyBorder="1" applyAlignment="1">
      <alignment vertical="center"/>
    </xf>
    <xf numFmtId="41" fontId="26" fillId="0" borderId="16" xfId="54" applyFont="1" applyBorder="1" applyAlignment="1">
      <alignment vertical="center"/>
    </xf>
    <xf numFmtId="41" fontId="28" fillId="0" borderId="16" xfId="54" applyFont="1" applyBorder="1" applyAlignment="1">
      <alignment vertical="center"/>
    </xf>
    <xf numFmtId="174" fontId="43" fillId="0" borderId="0" xfId="67" applyNumberFormat="1" applyFont="1"/>
    <xf numFmtId="0" fontId="44" fillId="0" borderId="0" xfId="0" applyFont="1" applyAlignment="1">
      <alignment vertical="center"/>
    </xf>
    <xf numFmtId="41" fontId="28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9" fontId="26" fillId="0" borderId="0" xfId="106" applyNumberFormat="1" applyFont="1" applyFill="1" applyBorder="1" applyAlignment="1">
      <alignment horizontal="left"/>
    </xf>
    <xf numFmtId="169" fontId="28" fillId="0" borderId="12" xfId="106" applyNumberFormat="1" applyFont="1" applyFill="1" applyBorder="1" applyAlignment="1">
      <alignment vertical="center"/>
    </xf>
    <xf numFmtId="169" fontId="26" fillId="0" borderId="0" xfId="106" applyNumberFormat="1" applyFont="1" applyFill="1" applyBorder="1" applyAlignment="1">
      <alignment vertical="center"/>
    </xf>
    <xf numFmtId="169" fontId="28" fillId="0" borderId="11" xfId="106" applyNumberFormat="1" applyFont="1" applyFill="1" applyBorder="1" applyAlignment="1">
      <alignment vertical="center"/>
    </xf>
    <xf numFmtId="175" fontId="26" fillId="0" borderId="0" xfId="106" applyNumberFormat="1" applyFont="1" applyFill="1" applyBorder="1" applyAlignment="1">
      <alignment vertical="center"/>
    </xf>
    <xf numFmtId="169" fontId="28" fillId="0" borderId="25" xfId="106" applyNumberFormat="1" applyFont="1" applyFill="1" applyBorder="1" applyAlignment="1">
      <alignment vertical="center"/>
    </xf>
    <xf numFmtId="169" fontId="28" fillId="0" borderId="14" xfId="106" applyNumberFormat="1" applyFont="1" applyFill="1" applyBorder="1" applyAlignment="1">
      <alignment vertical="center"/>
    </xf>
    <xf numFmtId="169" fontId="32" fillId="0" borderId="0" xfId="106" applyNumberFormat="1" applyFont="1" applyFill="1" applyBorder="1" applyAlignment="1">
      <alignment vertical="center"/>
    </xf>
    <xf numFmtId="169" fontId="28" fillId="0" borderId="13" xfId="106" applyNumberFormat="1" applyFont="1" applyFill="1" applyBorder="1" applyAlignment="1">
      <alignment vertical="center"/>
    </xf>
    <xf numFmtId="2" fontId="28" fillId="0" borderId="0" xfId="0" applyNumberFormat="1" applyFont="1" applyFill="1"/>
    <xf numFmtId="2" fontId="26" fillId="0" borderId="0" xfId="0" applyNumberFormat="1" applyFont="1" applyFill="1"/>
    <xf numFmtId="0" fontId="26" fillId="0" borderId="0" xfId="105" applyFont="1" applyFill="1" applyAlignment="1">
      <alignment horizontal="center"/>
    </xf>
    <xf numFmtId="0" fontId="28" fillId="0" borderId="14" xfId="105" applyFont="1" applyFill="1" applyBorder="1" applyAlignment="1">
      <alignment horizontal="center"/>
    </xf>
    <xf numFmtId="0" fontId="28" fillId="0" borderId="0" xfId="105" applyFont="1" applyFill="1" applyAlignment="1">
      <alignment horizontal="center"/>
    </xf>
    <xf numFmtId="14" fontId="28" fillId="0" borderId="12" xfId="106" applyNumberFormat="1" applyFont="1" applyFill="1" applyBorder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6" fillId="0" borderId="0" xfId="105" applyFont="1" applyFill="1" applyAlignment="1">
      <alignment vertical="center"/>
    </xf>
    <xf numFmtId="0" fontId="28" fillId="0" borderId="0" xfId="105" applyFont="1" applyFill="1" applyAlignment="1">
      <alignment vertical="center"/>
    </xf>
    <xf numFmtId="37" fontId="28" fillId="0" borderId="0" xfId="105" applyNumberFormat="1" applyFont="1" applyFill="1" applyAlignment="1">
      <alignment horizontal="left"/>
    </xf>
    <xf numFmtId="37" fontId="28" fillId="0" borderId="0" xfId="105" applyNumberFormat="1" applyFont="1" applyFill="1" applyAlignment="1">
      <alignment vertical="center"/>
    </xf>
    <xf numFmtId="169" fontId="45" fillId="0" borderId="0" xfId="67" applyNumberFormat="1" applyFont="1" applyFill="1"/>
    <xf numFmtId="37" fontId="26" fillId="0" borderId="0" xfId="105" applyNumberFormat="1" applyFont="1" applyFill="1" applyAlignment="1">
      <alignment vertical="center"/>
    </xf>
    <xf numFmtId="3" fontId="46" fillId="0" borderId="0" xfId="0" applyNumberFormat="1" applyFont="1" applyFill="1"/>
    <xf numFmtId="169" fontId="26" fillId="0" borderId="0" xfId="105" applyNumberFormat="1" applyFont="1" applyFill="1" applyAlignment="1">
      <alignment vertical="center"/>
    </xf>
    <xf numFmtId="0" fontId="26" fillId="0" borderId="0" xfId="105" applyFont="1" applyFill="1" applyAlignment="1">
      <alignment horizontal="left" vertical="center"/>
    </xf>
    <xf numFmtId="168" fontId="26" fillId="0" borderId="0" xfId="105" applyNumberFormat="1" applyFont="1" applyFill="1" applyAlignment="1">
      <alignment vertical="center"/>
    </xf>
    <xf numFmtId="3" fontId="47" fillId="0" borderId="0" xfId="0" applyNumberFormat="1" applyFont="1" applyFill="1"/>
    <xf numFmtId="169" fontId="26" fillId="0" borderId="0" xfId="106" applyNumberFormat="1" applyFont="1" applyFill="1" applyAlignment="1">
      <alignment vertical="center"/>
    </xf>
    <xf numFmtId="3" fontId="48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Alignment="1">
      <alignment horizontal="left"/>
    </xf>
    <xf numFmtId="37" fontId="26" fillId="0" borderId="0" xfId="105" applyNumberFormat="1" applyFont="1" applyFill="1"/>
    <xf numFmtId="0" fontId="26" fillId="0" borderId="0" xfId="105" applyFont="1" applyFill="1"/>
    <xf numFmtId="169" fontId="4" fillId="0" borderId="0" xfId="106" applyNumberFormat="1" applyFont="1" applyFill="1" applyAlignment="1">
      <alignment vertical="center"/>
    </xf>
    <xf numFmtId="169" fontId="4" fillId="0" borderId="0" xfId="106" applyNumberFormat="1" applyFont="1" applyFill="1"/>
    <xf numFmtId="167" fontId="28" fillId="0" borderId="0" xfId="53" applyNumberFormat="1" applyFont="1" applyFill="1" applyBorder="1" applyAlignment="1" applyProtection="1">
      <alignment horizontal="center"/>
    </xf>
    <xf numFmtId="14" fontId="28" fillId="0" borderId="0" xfId="53" applyNumberFormat="1" applyFont="1" applyFill="1" applyBorder="1" applyAlignment="1">
      <alignment horizontal="center"/>
    </xf>
    <xf numFmtId="0" fontId="26" fillId="0" borderId="0" xfId="83" applyFont="1" applyFill="1" applyBorder="1" applyAlignment="1">
      <alignment horizontal="left" indent="1"/>
    </xf>
    <xf numFmtId="169" fontId="26" fillId="0" borderId="0" xfId="106" applyNumberFormat="1" applyFont="1" applyFill="1" applyBorder="1"/>
    <xf numFmtId="169" fontId="26" fillId="0" borderId="0" xfId="0" applyNumberFormat="1" applyFont="1" applyFill="1" applyBorder="1"/>
    <xf numFmtId="0" fontId="26" fillId="0" borderId="0" xfId="83" applyFont="1" applyFill="1" applyBorder="1" applyAlignment="1"/>
    <xf numFmtId="169" fontId="28" fillId="0" borderId="0" xfId="53" applyNumberFormat="1" applyFont="1" applyFill="1" applyBorder="1" applyAlignment="1" applyProtection="1"/>
    <xf numFmtId="169" fontId="28" fillId="0" borderId="0" xfId="53" applyNumberFormat="1" applyFont="1" applyFill="1" applyBorder="1"/>
    <xf numFmtId="169" fontId="28" fillId="0" borderId="0" xfId="53" applyNumberFormat="1" applyFont="1" applyFill="1" applyBorder="1" applyAlignment="1">
      <alignment vertical="center"/>
    </xf>
    <xf numFmtId="167" fontId="26" fillId="0" borderId="0" xfId="83" applyNumberFormat="1" applyFont="1" applyFill="1" applyBorder="1"/>
    <xf numFmtId="169" fontId="26" fillId="0" borderId="0" xfId="53" applyNumberFormat="1" applyFont="1" applyFill="1" applyBorder="1" applyAlignment="1">
      <alignment horizontal="left" vertical="center"/>
    </xf>
    <xf numFmtId="37" fontId="28" fillId="0" borderId="0" xfId="0" applyNumberFormat="1" applyFont="1" applyFill="1" applyBorder="1"/>
    <xf numFmtId="37" fontId="26" fillId="0" borderId="0" xfId="36" applyNumberFormat="1" applyFont="1" applyFill="1" applyBorder="1" applyAlignment="1" applyProtection="1"/>
    <xf numFmtId="0" fontId="2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167" fontId="26" fillId="0" borderId="0" xfId="53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28" fillId="0" borderId="0" xfId="0" applyFont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0" xfId="124" applyFont="1" applyAlignment="1">
      <alignment horizontal="center" vertical="center"/>
    </xf>
    <xf numFmtId="3" fontId="29" fillId="0" borderId="0" xfId="69" applyNumberFormat="1" applyFont="1" applyAlignment="1">
      <alignment horizontal="center" vertical="center"/>
    </xf>
    <xf numFmtId="3" fontId="30" fillId="0" borderId="0" xfId="69" applyNumberFormat="1" applyFont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0" xfId="105" applyFont="1" applyFill="1" applyAlignment="1">
      <alignment horizontal="center" vertical="center"/>
    </xf>
    <xf numFmtId="0" fontId="39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0" fontId="26" fillId="0" borderId="0" xfId="105" applyFont="1" applyFill="1" applyAlignment="1">
      <alignment horizontal="center" vertical="center"/>
    </xf>
  </cellXfs>
  <cellStyles count="16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1000000}"/>
    <cellStyle name="Comma 10 2" xfId="33" xr:uid="{00000000-0005-0000-0000-000022000000}"/>
    <cellStyle name="Comma 10 2 2" xfId="108" xr:uid="{83FBFD5F-F68F-4974-9449-DF5E555F198F}"/>
    <cellStyle name="Comma 10 2 2 2" xfId="145" xr:uid="{22A8379C-7002-4EF4-A949-EDA0DA723FC2}"/>
    <cellStyle name="Comma 10 2 2 3" xfId="156" xr:uid="{BF873D63-05D9-4002-B09F-29B30236F2AB}"/>
    <cellStyle name="Comma 10 3" xfId="107" xr:uid="{EAD1F3B0-9971-4B2D-AC40-ECD4CE2B8EF7}"/>
    <cellStyle name="Comma 10 3 2" xfId="144" xr:uid="{174C0763-9240-4BB9-B9DA-6F0407658878}"/>
    <cellStyle name="Comma 10 3 3" xfId="155" xr:uid="{C77B5C0F-2957-4996-B0A0-68F48A912997}"/>
    <cellStyle name="Comma 2" xfId="34" xr:uid="{00000000-0005-0000-0000-000023000000}"/>
    <cellStyle name="Comma 2 2" xfId="35" xr:uid="{00000000-0005-0000-0000-000024000000}"/>
    <cellStyle name="Comma 2 2 2" xfId="110" xr:uid="{0B7D00F4-749C-46BB-B601-1D18C0775FAF}"/>
    <cellStyle name="Comma 2 3" xfId="109" xr:uid="{9193B358-507D-4E37-86BF-402777C71518}"/>
    <cellStyle name="Comma_Comparativo 2004" xfId="36" xr:uid="{00000000-0005-0000-0000-000025000000}"/>
    <cellStyle name="Encabezado 4" xfId="47" xr:uid="{00000000-0005-0000-0000-000026000000}"/>
    <cellStyle name="Encabezado 4 2" xfId="37" xr:uid="{00000000-0005-0000-0000-000027000000}"/>
    <cellStyle name="Entrada" xfId="49" xr:uid="{00000000-0005-0000-0000-000028000000}"/>
    <cellStyle name="Entrada 2" xfId="38" xr:uid="{00000000-0005-0000-0000-000029000000}"/>
    <cellStyle name="Euro" xfId="39" xr:uid="{00000000-0005-0000-0000-00002A000000}"/>
    <cellStyle name="Euro 2" xfId="111" xr:uid="{F180E580-A6D7-45F6-A96E-D51C5EB5532C}"/>
    <cellStyle name="Explanatory Text" xfId="40" xr:uid="{00000000-0005-0000-0000-00002B000000}"/>
    <cellStyle name="Good 2" xfId="42" xr:uid="{00000000-0005-0000-0000-00002C000000}"/>
    <cellStyle name="Heading" xfId="43" xr:uid="{00000000-0005-0000-0000-00002D000000}"/>
    <cellStyle name="Heading 1" xfId="44" xr:uid="{00000000-0005-0000-0000-00002E000000}"/>
    <cellStyle name="Heading 2" xfId="45" xr:uid="{00000000-0005-0000-0000-00002F000000}"/>
    <cellStyle name="Heading 3" xfId="46" xr:uid="{00000000-0005-0000-0000-000030000000}"/>
    <cellStyle name="Heading 4 2" xfId="48" xr:uid="{00000000-0005-0000-0000-000031000000}"/>
    <cellStyle name="Input 2" xfId="50" xr:uid="{00000000-0005-0000-0000-000032000000}"/>
    <cellStyle name="Linked Cell 2" xfId="52" xr:uid="{00000000-0005-0000-0000-000033000000}"/>
    <cellStyle name="Millares" xfId="53" builtinId="3"/>
    <cellStyle name="Millares [0]" xfId="54" builtinId="6"/>
    <cellStyle name="Millares [0] 2" xfId="55" xr:uid="{00000000-0005-0000-0000-000036000000}"/>
    <cellStyle name="Millares [0] 2 2" xfId="114" xr:uid="{6C00584F-C304-4B8D-BD23-045948EA098C}"/>
    <cellStyle name="Millares [0] 2 2 2" xfId="147" xr:uid="{20973A5F-F316-4EBB-8D20-7550A80D9101}"/>
    <cellStyle name="Millares [0] 2 2 3" xfId="158" xr:uid="{D30281E8-1289-48AE-A870-1844D5639860}"/>
    <cellStyle name="Millares [0] 3" xfId="113" xr:uid="{815F5293-BBC1-43A0-A5C8-5401FB24DBA7}"/>
    <cellStyle name="Millares [0] 3 2" xfId="146" xr:uid="{177CC79C-C0B4-4202-B72A-C438472324FA}"/>
    <cellStyle name="Millares [0] 3 3" xfId="157" xr:uid="{1FE64268-1086-487E-955B-305B7C82889F}"/>
    <cellStyle name="Millares 10" xfId="142" xr:uid="{F1785DDF-B0CD-4622-BA40-FA446518F14C}"/>
    <cellStyle name="Millares 11" xfId="152" xr:uid="{CE5B10E3-A975-450A-B32D-A50747DCEF80}"/>
    <cellStyle name="Millares 12" xfId="153" xr:uid="{1F558FC2-977E-4F12-86BA-3F3C93CE48F8}"/>
    <cellStyle name="Millares 13" xfId="159" xr:uid="{D5C7B416-FF97-4CC0-9D35-F73931AD90B1}"/>
    <cellStyle name="Millares 2" xfId="56" xr:uid="{00000000-0005-0000-0000-000037000000}"/>
    <cellStyle name="Millares 2 2" xfId="57" xr:uid="{00000000-0005-0000-0000-000038000000}"/>
    <cellStyle name="Millares 2 2 2" xfId="116" xr:uid="{CF664B7A-24AD-469D-B8A6-E32F683C4B3A}"/>
    <cellStyle name="Millares 2 3" xfId="115" xr:uid="{2E20CAF5-41E1-414F-9742-4722004CB21B}"/>
    <cellStyle name="Millares 3" xfId="58" xr:uid="{00000000-0005-0000-0000-000039000000}"/>
    <cellStyle name="Millares 3 2" xfId="117" xr:uid="{C3E93EAA-9273-49C7-A8CF-179B93EA100B}"/>
    <cellStyle name="Millares 3 2 2" xfId="148" xr:uid="{45977EE5-A379-4F7C-BB30-BA82C17C020C}"/>
    <cellStyle name="Millares 3 2 3" xfId="160" xr:uid="{05DD45DB-9C33-4FE1-9DD9-4C4AD64ABF63}"/>
    <cellStyle name="Millares 4" xfId="59" xr:uid="{00000000-0005-0000-0000-00003A000000}"/>
    <cellStyle name="Millares 4 2" xfId="60" xr:uid="{00000000-0005-0000-0000-00003B000000}"/>
    <cellStyle name="Millares 4 2 2" xfId="119" xr:uid="{D30D9329-5F2C-47DC-9840-BA5965AFB5AD}"/>
    <cellStyle name="Millares 4 2 2 2" xfId="150" xr:uid="{B3789A8D-9543-46EE-8A25-EB41D05C0172}"/>
    <cellStyle name="Millares 4 2 2 3" xfId="162" xr:uid="{5EBB79FF-9F73-4026-B548-3CE457C2B832}"/>
    <cellStyle name="Millares 4 3" xfId="118" xr:uid="{5653ECC9-FED2-4E01-AD8C-C2A615291970}"/>
    <cellStyle name="Millares 4 3 2" xfId="149" xr:uid="{969A6BBD-13D7-4563-87FA-1E37DDB72DCF}"/>
    <cellStyle name="Millares 4 3 3" xfId="161" xr:uid="{95492611-3200-4AF4-937A-CCBE65823440}"/>
    <cellStyle name="Millares 5" xfId="61" xr:uid="{00000000-0005-0000-0000-00003C000000}"/>
    <cellStyle name="Millares 5 2" xfId="120" xr:uid="{F86C96DD-E5D7-4E12-B9DA-46004A67CF7F}"/>
    <cellStyle name="Millares 6" xfId="62" xr:uid="{00000000-0005-0000-0000-00003D000000}"/>
    <cellStyle name="Millares 6 2" xfId="121" xr:uid="{EC34BCAE-53DF-457A-BA9B-6A41884C8719}"/>
    <cellStyle name="Millares 7" xfId="106" xr:uid="{00000000-0005-0000-0000-00003E000000}"/>
    <cellStyle name="Millares 8" xfId="112" xr:uid="{64786C5B-AA3B-4111-BEBC-A8F5DA43948B}"/>
    <cellStyle name="Millares 9" xfId="141" xr:uid="{A3C42E48-0F60-4309-B154-6E15366FC176}"/>
    <cellStyle name="Neutral" xfId="63" builtinId="28" customBuiltin="1"/>
    <cellStyle name="Neutral 2" xfId="64" xr:uid="{00000000-0005-0000-0000-000040000000}"/>
    <cellStyle name="Neutral 3" xfId="65" xr:uid="{00000000-0005-0000-0000-000041000000}"/>
    <cellStyle name="Neutral 4" xfId="66" xr:uid="{00000000-0005-0000-0000-000042000000}"/>
    <cellStyle name="Normal" xfId="0" builtinId="0"/>
    <cellStyle name="Normal 10" xfId="67" xr:uid="{00000000-0005-0000-0000-000044000000}"/>
    <cellStyle name="Normal 10 8" xfId="68" xr:uid="{00000000-0005-0000-0000-000045000000}"/>
    <cellStyle name="Normal 10 8 2" xfId="122" xr:uid="{200DF828-32FC-4FBB-9F18-C5BC99E9399B}"/>
    <cellStyle name="Normal 11" xfId="69" xr:uid="{00000000-0005-0000-0000-000046000000}"/>
    <cellStyle name="Normal 12" xfId="70" xr:uid="{00000000-0005-0000-0000-000047000000}"/>
    <cellStyle name="Normal 12 2" xfId="123" xr:uid="{347F1249-0947-49EC-94F1-EB5D403CF829}"/>
    <cellStyle name="Normal 2" xfId="71" xr:uid="{00000000-0005-0000-0000-000048000000}"/>
    <cellStyle name="Normal 2 2" xfId="72" xr:uid="{00000000-0005-0000-0000-000049000000}"/>
    <cellStyle name="Normal 2 2 2" xfId="124" xr:uid="{CF3163F8-6A0E-42E5-A4BF-E8C8216CD603}"/>
    <cellStyle name="Normal 2 3" xfId="105" xr:uid="{00000000-0005-0000-0000-00004A000000}"/>
    <cellStyle name="Normal 3" xfId="73" xr:uid="{00000000-0005-0000-0000-00004B000000}"/>
    <cellStyle name="Normal 3 2" xfId="74" xr:uid="{00000000-0005-0000-0000-00004C000000}"/>
    <cellStyle name="Normal 3 2 2" xfId="126" xr:uid="{F4FBE6BD-B183-4978-A47A-2161FD6D7392}"/>
    <cellStyle name="Normal 3 3" xfId="125" xr:uid="{8DA9D092-76DA-451E-9566-FB3964B2B428}"/>
    <cellStyle name="Normal 4" xfId="75" xr:uid="{00000000-0005-0000-0000-00004D000000}"/>
    <cellStyle name="Normal 4 2" xfId="76" xr:uid="{00000000-0005-0000-0000-00004E000000}"/>
    <cellStyle name="Normal 4 2 2" xfId="127" xr:uid="{82A83A2C-0A27-4479-8C73-7FFB678F383E}"/>
    <cellStyle name="Normal 5" xfId="77" xr:uid="{00000000-0005-0000-0000-00004F000000}"/>
    <cellStyle name="Normal 5 2" xfId="128" xr:uid="{EE0C634D-ADF5-4E22-9D3F-34B4BC2E5A0E}"/>
    <cellStyle name="Normal 6" xfId="78" xr:uid="{00000000-0005-0000-0000-000050000000}"/>
    <cellStyle name="Normal 7" xfId="79" xr:uid="{00000000-0005-0000-0000-000051000000}"/>
    <cellStyle name="Normal 7 2" xfId="129" xr:uid="{95ED70F9-52EB-4B33-B8C6-8A4FAB279F79}"/>
    <cellStyle name="Normal 8" xfId="80" xr:uid="{00000000-0005-0000-0000-000052000000}"/>
    <cellStyle name="Normal 8 2" xfId="81" xr:uid="{00000000-0005-0000-0000-000053000000}"/>
    <cellStyle name="Normal 9" xfId="82" xr:uid="{00000000-0005-0000-0000-000054000000}"/>
    <cellStyle name="Normal 9 2" xfId="130" xr:uid="{332E84B3-D4E2-460A-98C6-1BAB5A64E683}"/>
    <cellStyle name="Normal_Comparativo 2004" xfId="83" xr:uid="{00000000-0005-0000-0000-000055000000}"/>
    <cellStyle name="Notas" xfId="86" xr:uid="{00000000-0005-0000-0000-000056000000}"/>
    <cellStyle name="Notas 2" xfId="84" xr:uid="{00000000-0005-0000-0000-000057000000}"/>
    <cellStyle name="Notas 2 2" xfId="131" xr:uid="{F90C3A67-2722-432C-817D-3F5CF6187CF9}"/>
    <cellStyle name="Notas 2 2 2" xfId="151" xr:uid="{EDCBCCDA-9783-4E06-B280-68096A5DDFA7}"/>
    <cellStyle name="Notas 2 2 3" xfId="163" xr:uid="{EF1AB362-93EA-4D39-93CA-3E442AF88443}"/>
    <cellStyle name="Notas 2 3" xfId="143" xr:uid="{66D5ECD5-E4D4-442D-B12E-CDBF7C9F52CC}"/>
    <cellStyle name="Notas 2 4" xfId="154" xr:uid="{B67CAFC0-7BCB-4C30-AC17-FA69B6B8DFC0}"/>
    <cellStyle name="Notas 3" xfId="85" xr:uid="{00000000-0005-0000-0000-000058000000}"/>
    <cellStyle name="Notas 3 2" xfId="132" xr:uid="{8079D730-1DE6-4C9E-AB8E-231510F8B858}"/>
    <cellStyle name="Notas 4" xfId="133" xr:uid="{35F568DD-5CD7-4C9C-95D8-F65ACE730983}"/>
    <cellStyle name="Note 2" xfId="87" xr:uid="{00000000-0005-0000-0000-000059000000}"/>
    <cellStyle name="Note 2 2" xfId="134" xr:uid="{697D1F7C-57BD-418A-87B1-B3C0D794A59C}"/>
    <cellStyle name="Note 3" xfId="88" xr:uid="{00000000-0005-0000-0000-00005A000000}"/>
    <cellStyle name="Note 3 2" xfId="135" xr:uid="{2059E959-4B84-4E39-9F47-F6AA690CE217}"/>
    <cellStyle name="Output" xfId="89" xr:uid="{00000000-0005-0000-0000-00005B000000}"/>
    <cellStyle name="Percent (0)" xfId="90" xr:uid="{00000000-0005-0000-0000-00005C000000}"/>
    <cellStyle name="Percent (0) 2" xfId="91" xr:uid="{00000000-0005-0000-0000-00005D000000}"/>
    <cellStyle name="Percent (0) 2 2" xfId="137" xr:uid="{AEEF2051-332C-494A-A4A1-DF40FEE7909D}"/>
    <cellStyle name="Percent (0) 3" xfId="136" xr:uid="{2188AD0B-A53B-4385-8A6C-D2354D558418}"/>
    <cellStyle name="Porcentaje 2" xfId="92" xr:uid="{00000000-0005-0000-0000-00005E000000}"/>
    <cellStyle name="Porcentaje 2 2" xfId="138" xr:uid="{9A3BC751-10BD-4697-B1A3-11A20CEAE585}"/>
    <cellStyle name="Porcentaje 3" xfId="93" xr:uid="{00000000-0005-0000-0000-00005F000000}"/>
    <cellStyle name="Porcentual 2" xfId="94" xr:uid="{00000000-0005-0000-0000-000060000000}"/>
    <cellStyle name="Porcentual 2 2" xfId="95" xr:uid="{00000000-0005-0000-0000-000061000000}"/>
    <cellStyle name="Porcentual 2 2 2" xfId="140" xr:uid="{D10D83E0-A9E2-4F53-BE30-669A42BBFC3D}"/>
    <cellStyle name="Porcentual 2 3" xfId="139" xr:uid="{895CA68C-07D5-49DF-90F1-775F1A9189CF}"/>
    <cellStyle name="Texto de advertencia" xfId="103" xr:uid="{00000000-0005-0000-0000-000062000000}"/>
    <cellStyle name="Texto de advertencia 2" xfId="96" xr:uid="{00000000-0005-0000-0000-000063000000}"/>
    <cellStyle name="Tickmark" xfId="97" xr:uid="{00000000-0005-0000-0000-000064000000}"/>
    <cellStyle name="Title" xfId="98" xr:uid="{00000000-0005-0000-0000-000065000000}"/>
    <cellStyle name="Total" xfId="99" builtinId="25" customBuiltin="1"/>
    <cellStyle name="Total 2" xfId="100" xr:uid="{00000000-0005-0000-0000-000067000000}"/>
    <cellStyle name="Total 3" xfId="101" xr:uid="{00000000-0005-0000-0000-000068000000}"/>
    <cellStyle name="Total 4" xfId="102" xr:uid="{00000000-0005-0000-0000-000069000000}"/>
    <cellStyle name="Warning Text 2" xfId="104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Evolución PN"/>
      <sheetName val="FLUJO EFE"/>
      <sheetName val="Resumen"/>
      <sheetName val="Control Cuadratura"/>
      <sheetName val="BG 300608 Cotejo"/>
      <sheetName val="BCE300608F.PPC"/>
      <sheetName val="BCE311207"/>
      <sheetName val="HOJATB"/>
      <sheetName val="Hoja1"/>
    </sheetNames>
    <sheetDataSet>
      <sheetData sheetId="0">
        <row r="11">
          <cell r="F11">
            <v>50041091248</v>
          </cell>
        </row>
        <row r="12">
          <cell r="F12">
            <v>559912500</v>
          </cell>
        </row>
        <row r="13">
          <cell r="F13">
            <v>8253141850</v>
          </cell>
        </row>
        <row r="14">
          <cell r="C14">
            <v>470943950</v>
          </cell>
          <cell r="F14">
            <v>234815762</v>
          </cell>
        </row>
        <row r="15">
          <cell r="C15">
            <v>-4940000</v>
          </cell>
        </row>
        <row r="18">
          <cell r="C18">
            <v>159187772989</v>
          </cell>
        </row>
        <row r="22">
          <cell r="C22">
            <v>85672375966</v>
          </cell>
          <cell r="F22">
            <v>846670658454</v>
          </cell>
        </row>
        <row r="23">
          <cell r="C23">
            <v>229879095</v>
          </cell>
          <cell r="F23">
            <v>79800646732</v>
          </cell>
        </row>
        <row r="24">
          <cell r="F24">
            <v>4606823238</v>
          </cell>
        </row>
        <row r="25">
          <cell r="F25">
            <v>11602961799</v>
          </cell>
        </row>
        <row r="28">
          <cell r="C28">
            <v>422648713555</v>
          </cell>
        </row>
        <row r="29">
          <cell r="C29">
            <v>4767048600</v>
          </cell>
          <cell r="F29">
            <v>4203509</v>
          </cell>
        </row>
        <row r="30">
          <cell r="C30">
            <v>11301698095</v>
          </cell>
          <cell r="F30">
            <v>762767629</v>
          </cell>
        </row>
        <row r="31">
          <cell r="C31">
            <v>109179962</v>
          </cell>
          <cell r="F31">
            <v>10387726301</v>
          </cell>
        </row>
        <row r="32">
          <cell r="C32">
            <v>-2224578774</v>
          </cell>
        </row>
        <row r="34">
          <cell r="F34">
            <v>1603318647</v>
          </cell>
        </row>
        <row r="35">
          <cell r="C35">
            <v>1671566867</v>
          </cell>
        </row>
        <row r="39">
          <cell r="F39">
            <v>24456400000</v>
          </cell>
        </row>
        <row r="40">
          <cell r="C40">
            <v>4718881017</v>
          </cell>
          <cell r="F40">
            <v>1467357500</v>
          </cell>
        </row>
        <row r="41">
          <cell r="C41">
            <v>118060801</v>
          </cell>
          <cell r="F41">
            <v>7854511856</v>
          </cell>
        </row>
        <row r="42">
          <cell r="C42">
            <v>-3105293125</v>
          </cell>
          <cell r="F42">
            <v>25931563500</v>
          </cell>
        </row>
        <row r="43">
          <cell r="F43">
            <v>8118420137</v>
          </cell>
        </row>
        <row r="44">
          <cell r="F44">
            <v>15806481494</v>
          </cell>
        </row>
        <row r="46">
          <cell r="C46">
            <v>221360024</v>
          </cell>
        </row>
        <row r="47">
          <cell r="C47">
            <v>2464489200</v>
          </cell>
        </row>
        <row r="48">
          <cell r="C48">
            <v>-221360024</v>
          </cell>
        </row>
        <row r="51">
          <cell r="C51">
            <v>11468234676</v>
          </cell>
        </row>
        <row r="53">
          <cell r="C53">
            <v>1588870742</v>
          </cell>
        </row>
        <row r="59">
          <cell r="C59">
            <v>61150444692</v>
          </cell>
        </row>
        <row r="61">
          <cell r="C61">
            <v>971282155993</v>
          </cell>
        </row>
      </sheetData>
      <sheetData sheetId="1">
        <row r="9">
          <cell r="C9">
            <v>3902213092</v>
          </cell>
        </row>
        <row r="10">
          <cell r="C10">
            <v>24939100787</v>
          </cell>
        </row>
        <row r="11">
          <cell r="C11">
            <v>107396081</v>
          </cell>
        </row>
        <row r="12">
          <cell r="C12">
            <v>5567712506</v>
          </cell>
        </row>
        <row r="15">
          <cell r="C15">
            <v>-535581618</v>
          </cell>
        </row>
        <row r="16">
          <cell r="C16">
            <v>-11322857952</v>
          </cell>
        </row>
        <row r="17">
          <cell r="C17">
            <v>-5949520283</v>
          </cell>
        </row>
        <row r="23">
          <cell r="C23">
            <v>-1425620544</v>
          </cell>
        </row>
        <row r="24">
          <cell r="C24">
            <v>409084260</v>
          </cell>
        </row>
        <row r="30">
          <cell r="C30">
            <v>12032678011</v>
          </cell>
        </row>
        <row r="31">
          <cell r="C31">
            <v>-3410925141</v>
          </cell>
        </row>
        <row r="37">
          <cell r="C37">
            <v>620014858</v>
          </cell>
        </row>
        <row r="38">
          <cell r="C38">
            <v>24973151</v>
          </cell>
        </row>
        <row r="39">
          <cell r="C39">
            <v>998119545</v>
          </cell>
        </row>
        <row r="40">
          <cell r="C40">
            <v>5428122078</v>
          </cell>
        </row>
        <row r="43">
          <cell r="C43">
            <v>-7776745997</v>
          </cell>
        </row>
        <row r="44">
          <cell r="C44">
            <v>-4245176133</v>
          </cell>
        </row>
        <row r="45">
          <cell r="C45">
            <v>-1438784712</v>
          </cell>
        </row>
        <row r="46">
          <cell r="C46">
            <v>-239837242</v>
          </cell>
        </row>
        <row r="47">
          <cell r="C47">
            <v>-2913663446</v>
          </cell>
        </row>
        <row r="53">
          <cell r="C53">
            <v>1858137763</v>
          </cell>
        </row>
        <row r="54">
          <cell r="C54">
            <v>-1626974</v>
          </cell>
        </row>
        <row r="58">
          <cell r="C58">
            <v>45009364</v>
          </cell>
        </row>
        <row r="59">
          <cell r="C59">
            <v>-58940741</v>
          </cell>
        </row>
        <row r="64">
          <cell r="C64">
            <v>-806799219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zoomScaleNormal="100" zoomScaleSheetLayoutView="100" workbookViewId="0">
      <selection sqref="A1:G1"/>
    </sheetView>
  </sheetViews>
  <sheetFormatPr baseColWidth="10" defaultColWidth="9.140625" defaultRowHeight="12.75" x14ac:dyDescent="0.2"/>
  <cols>
    <col min="1" max="1" width="44.85546875" style="3" customWidth="1"/>
    <col min="2" max="2" width="1.140625" style="3" customWidth="1"/>
    <col min="3" max="3" width="6" style="32" customWidth="1"/>
    <col min="4" max="4" width="1.140625" style="1" customWidth="1"/>
    <col min="5" max="5" width="19.5703125" style="20" customWidth="1"/>
    <col min="6" max="6" width="0.5703125" style="2" customWidth="1"/>
    <col min="7" max="7" width="19.7109375" style="20" customWidth="1"/>
    <col min="8" max="8" width="2" style="3" customWidth="1"/>
    <col min="9" max="16384" width="9.140625" style="3"/>
  </cols>
  <sheetData>
    <row r="1" spans="1:7" x14ac:dyDescent="0.2">
      <c r="A1" s="136" t="s">
        <v>84</v>
      </c>
      <c r="B1" s="136"/>
      <c r="C1" s="136"/>
      <c r="D1" s="136"/>
      <c r="E1" s="136"/>
      <c r="F1" s="136"/>
      <c r="G1" s="136"/>
    </row>
    <row r="2" spans="1:7" x14ac:dyDescent="0.2">
      <c r="A2" s="136" t="s">
        <v>163</v>
      </c>
      <c r="B2" s="136"/>
      <c r="C2" s="136"/>
      <c r="D2" s="136"/>
      <c r="E2" s="136"/>
      <c r="F2" s="136"/>
      <c r="G2" s="136"/>
    </row>
    <row r="3" spans="1:7" x14ac:dyDescent="0.2">
      <c r="A3" s="138" t="s">
        <v>144</v>
      </c>
      <c r="B3" s="138"/>
      <c r="C3" s="138"/>
      <c r="D3" s="138"/>
      <c r="E3" s="138"/>
      <c r="F3" s="138"/>
      <c r="G3" s="138"/>
    </row>
    <row r="4" spans="1:7" x14ac:dyDescent="0.2">
      <c r="A4" s="137" t="s">
        <v>162</v>
      </c>
      <c r="B4" s="137"/>
      <c r="C4" s="137"/>
      <c r="D4" s="137"/>
      <c r="E4" s="137"/>
      <c r="F4" s="137"/>
      <c r="G4" s="137"/>
    </row>
    <row r="5" spans="1:7" x14ac:dyDescent="0.2">
      <c r="A5" s="137" t="s">
        <v>40</v>
      </c>
      <c r="B5" s="137"/>
      <c r="C5" s="137"/>
      <c r="D5" s="137"/>
      <c r="E5" s="137"/>
      <c r="F5" s="137"/>
      <c r="G5" s="137"/>
    </row>
    <row r="6" spans="1:7" ht="3" customHeight="1" x14ac:dyDescent="0.2">
      <c r="A6" s="52"/>
      <c r="B6" s="52"/>
      <c r="C6" s="30"/>
      <c r="D6" s="52"/>
      <c r="E6" s="36"/>
      <c r="F6" s="37"/>
      <c r="G6" s="36"/>
    </row>
    <row r="7" spans="1:7" s="13" customFormat="1" ht="15.75" x14ac:dyDescent="0.25">
      <c r="A7" s="38" t="s">
        <v>0</v>
      </c>
      <c r="B7" s="39"/>
      <c r="C7" s="29" t="s">
        <v>52</v>
      </c>
      <c r="D7" s="4"/>
      <c r="E7" s="40">
        <v>44742</v>
      </c>
      <c r="F7" s="41"/>
      <c r="G7" s="40">
        <v>44561</v>
      </c>
    </row>
    <row r="8" spans="1:7" x14ac:dyDescent="0.2">
      <c r="A8" s="11" t="s">
        <v>1</v>
      </c>
      <c r="B8" s="11"/>
      <c r="E8" s="9"/>
      <c r="F8" s="7"/>
      <c r="G8" s="9"/>
    </row>
    <row r="9" spans="1:7" x14ac:dyDescent="0.2">
      <c r="A9" s="16" t="s">
        <v>4</v>
      </c>
      <c r="B9" s="16"/>
      <c r="E9" s="9">
        <v>366243525902</v>
      </c>
      <c r="F9" s="7"/>
      <c r="G9" s="9">
        <v>406404450111</v>
      </c>
    </row>
    <row r="10" spans="1:7" x14ac:dyDescent="0.2">
      <c r="A10" s="16" t="s">
        <v>53</v>
      </c>
      <c r="B10" s="16"/>
      <c r="C10" s="32" t="s">
        <v>55</v>
      </c>
      <c r="E10" s="9">
        <v>2396381154889</v>
      </c>
      <c r="F10" s="7"/>
      <c r="G10" s="9">
        <v>2476039317836</v>
      </c>
    </row>
    <row r="11" spans="1:7" x14ac:dyDescent="0.2">
      <c r="A11" s="16" t="s">
        <v>5</v>
      </c>
      <c r="B11" s="16"/>
      <c r="E11" s="9">
        <v>727947857621</v>
      </c>
      <c r="F11" s="7"/>
      <c r="G11" s="9">
        <v>863203325644</v>
      </c>
    </row>
    <row r="12" spans="1:7" x14ac:dyDescent="0.2">
      <c r="A12" s="16" t="s">
        <v>7</v>
      </c>
      <c r="B12" s="16"/>
      <c r="E12" s="9">
        <v>102846286438</v>
      </c>
      <c r="F12" s="7"/>
      <c r="G12" s="9">
        <v>53142676185</v>
      </c>
    </row>
    <row r="13" spans="1:7" x14ac:dyDescent="0.2">
      <c r="A13" s="16" t="s">
        <v>9</v>
      </c>
      <c r="B13" s="16"/>
      <c r="E13" s="9">
        <v>533759572</v>
      </c>
      <c r="G13" s="9">
        <v>407943708</v>
      </c>
    </row>
    <row r="14" spans="1:7" x14ac:dyDescent="0.2">
      <c r="A14" s="16" t="s">
        <v>54</v>
      </c>
      <c r="B14" s="16"/>
      <c r="C14" s="32" t="s">
        <v>61</v>
      </c>
      <c r="E14" s="9">
        <v>-4355366</v>
      </c>
      <c r="F14" s="9"/>
      <c r="G14" s="9">
        <v>-1494013</v>
      </c>
    </row>
    <row r="15" spans="1:7" x14ac:dyDescent="0.2">
      <c r="A15" s="8"/>
      <c r="B15" s="8"/>
      <c r="E15" s="22">
        <v>3593948229056</v>
      </c>
      <c r="F15" s="10"/>
      <c r="G15" s="22">
        <v>3799196219471</v>
      </c>
    </row>
    <row r="16" spans="1:7" ht="9" customHeight="1" x14ac:dyDescent="0.2">
      <c r="A16" s="8"/>
      <c r="B16" s="8"/>
    </row>
    <row r="17" spans="1:7" x14ac:dyDescent="0.2">
      <c r="A17" s="11" t="s">
        <v>103</v>
      </c>
      <c r="B17" s="11"/>
      <c r="C17" s="32" t="s">
        <v>85</v>
      </c>
      <c r="E17" s="23">
        <v>434272187992</v>
      </c>
      <c r="F17" s="10"/>
      <c r="G17" s="23">
        <v>320010615787</v>
      </c>
    </row>
    <row r="18" spans="1:7" ht="7.5" customHeight="1" x14ac:dyDescent="0.2">
      <c r="A18" s="8"/>
      <c r="B18" s="8"/>
      <c r="E18" s="9"/>
      <c r="F18" s="7"/>
      <c r="G18" s="9"/>
    </row>
    <row r="19" spans="1:7" x14ac:dyDescent="0.2">
      <c r="A19" s="11" t="s">
        <v>104</v>
      </c>
      <c r="B19" s="11"/>
    </row>
    <row r="20" spans="1:7" x14ac:dyDescent="0.2">
      <c r="A20" s="27" t="s">
        <v>56</v>
      </c>
      <c r="B20" s="27"/>
    </row>
    <row r="21" spans="1:7" x14ac:dyDescent="0.2">
      <c r="A21" s="16" t="s">
        <v>87</v>
      </c>
      <c r="B21" s="16"/>
      <c r="E21" s="9">
        <v>253410680159</v>
      </c>
      <c r="G21" s="9">
        <v>351225165098</v>
      </c>
    </row>
    <row r="22" spans="1:7" x14ac:dyDescent="0.2">
      <c r="A22" s="16" t="s">
        <v>59</v>
      </c>
      <c r="B22" s="16"/>
      <c r="C22" s="32" t="s">
        <v>88</v>
      </c>
      <c r="E22" s="9">
        <v>0</v>
      </c>
      <c r="G22" s="9">
        <v>0</v>
      </c>
    </row>
    <row r="23" spans="1:7" ht="12.75" customHeight="1" x14ac:dyDescent="0.2">
      <c r="A23" s="16" t="s">
        <v>136</v>
      </c>
      <c r="B23" s="16"/>
      <c r="E23" s="9">
        <v>83229490</v>
      </c>
      <c r="G23" s="9">
        <v>24035745</v>
      </c>
    </row>
    <row r="24" spans="1:7" x14ac:dyDescent="0.2">
      <c r="A24" s="16" t="s">
        <v>14</v>
      </c>
      <c r="B24" s="16"/>
      <c r="E24" s="9">
        <v>10419778471</v>
      </c>
      <c r="F24" s="7"/>
      <c r="G24" s="9">
        <v>8745291256</v>
      </c>
    </row>
    <row r="25" spans="1:7" x14ac:dyDescent="0.2">
      <c r="A25" s="17" t="s">
        <v>153</v>
      </c>
      <c r="B25" s="17"/>
      <c r="C25" s="32" t="s">
        <v>61</v>
      </c>
      <c r="E25" s="9">
        <v>-68920441</v>
      </c>
      <c r="G25" s="9">
        <v>0</v>
      </c>
    </row>
    <row r="26" spans="1:7" x14ac:dyDescent="0.2">
      <c r="A26" s="8"/>
      <c r="B26" s="8"/>
      <c r="C26" s="32" t="s">
        <v>86</v>
      </c>
      <c r="E26" s="22">
        <v>263844767679</v>
      </c>
      <c r="F26" s="10"/>
      <c r="G26" s="22">
        <v>359994492099</v>
      </c>
    </row>
    <row r="27" spans="1:7" ht="5.25" customHeight="1" x14ac:dyDescent="0.2">
      <c r="A27" s="8"/>
      <c r="B27" s="8"/>
      <c r="F27" s="7"/>
    </row>
    <row r="28" spans="1:7" x14ac:dyDescent="0.2">
      <c r="A28" s="11" t="s">
        <v>104</v>
      </c>
      <c r="B28" s="11"/>
      <c r="E28" s="9"/>
      <c r="F28" s="7"/>
      <c r="G28" s="9"/>
    </row>
    <row r="29" spans="1:7" x14ac:dyDescent="0.2">
      <c r="A29" s="27" t="s">
        <v>57</v>
      </c>
      <c r="B29" s="27"/>
      <c r="E29" s="9"/>
      <c r="F29" s="7"/>
      <c r="G29" s="9"/>
    </row>
    <row r="30" spans="1:7" x14ac:dyDescent="0.2">
      <c r="A30" s="16" t="s">
        <v>141</v>
      </c>
      <c r="B30" s="16"/>
      <c r="E30" s="9">
        <v>11315826645819</v>
      </c>
      <c r="F30" s="7"/>
      <c r="G30" s="9">
        <v>11494716966765</v>
      </c>
    </row>
    <row r="31" spans="1:7" x14ac:dyDescent="0.2">
      <c r="A31" s="16" t="s">
        <v>142</v>
      </c>
      <c r="B31" s="16"/>
      <c r="E31" s="9">
        <v>249913510689</v>
      </c>
      <c r="F31" s="7"/>
      <c r="G31" s="9">
        <v>184297735893</v>
      </c>
    </row>
    <row r="32" spans="1:7" x14ac:dyDescent="0.2">
      <c r="A32" s="16" t="s">
        <v>90</v>
      </c>
      <c r="B32" s="16"/>
      <c r="E32" s="9">
        <v>147496879633</v>
      </c>
      <c r="F32" s="7"/>
      <c r="G32" s="9">
        <v>199824153129</v>
      </c>
    </row>
    <row r="33" spans="1:7" x14ac:dyDescent="0.2">
      <c r="A33" s="16" t="s">
        <v>151</v>
      </c>
      <c r="B33" s="16"/>
      <c r="E33" s="9">
        <v>0</v>
      </c>
      <c r="F33" s="7"/>
      <c r="G33" s="9">
        <v>40891271</v>
      </c>
    </row>
    <row r="34" spans="1:7" x14ac:dyDescent="0.2">
      <c r="A34" s="16" t="s">
        <v>93</v>
      </c>
      <c r="B34" s="16"/>
      <c r="E34" s="9">
        <v>236641763798</v>
      </c>
      <c r="F34" s="7"/>
      <c r="G34" s="9">
        <v>168084264420</v>
      </c>
    </row>
    <row r="35" spans="1:7" x14ac:dyDescent="0.2">
      <c r="A35" s="16" t="s">
        <v>91</v>
      </c>
      <c r="B35" s="16"/>
      <c r="E35" s="9">
        <v>-9990701071</v>
      </c>
      <c r="F35" s="7"/>
      <c r="G35" s="9">
        <v>-16772691749</v>
      </c>
    </row>
    <row r="36" spans="1:7" x14ac:dyDescent="0.2">
      <c r="A36" s="16" t="s">
        <v>159</v>
      </c>
      <c r="B36" s="16"/>
      <c r="E36" s="9">
        <v>143934778925</v>
      </c>
      <c r="F36" s="7"/>
      <c r="G36" s="9">
        <v>139475803622</v>
      </c>
    </row>
    <row r="37" spans="1:7" x14ac:dyDescent="0.2">
      <c r="A37" s="17" t="s">
        <v>154</v>
      </c>
      <c r="B37" s="17"/>
      <c r="C37" s="32" t="s">
        <v>61</v>
      </c>
      <c r="E37" s="9">
        <v>-329981719461</v>
      </c>
      <c r="F37" s="10"/>
      <c r="G37" s="9">
        <v>-385395449901</v>
      </c>
    </row>
    <row r="38" spans="1:7" x14ac:dyDescent="0.2">
      <c r="A38" s="8"/>
      <c r="B38" s="8"/>
      <c r="C38" s="32" t="s">
        <v>89</v>
      </c>
      <c r="E38" s="22">
        <v>11753841158332</v>
      </c>
      <c r="F38" s="10"/>
      <c r="G38" s="22">
        <v>11784271673450</v>
      </c>
    </row>
    <row r="39" spans="1:7" x14ac:dyDescent="0.2">
      <c r="A39" s="8"/>
      <c r="B39" s="8"/>
      <c r="E39" s="9"/>
      <c r="F39" s="10"/>
      <c r="G39" s="9"/>
    </row>
    <row r="40" spans="1:7" x14ac:dyDescent="0.2">
      <c r="A40" s="15" t="s">
        <v>80</v>
      </c>
      <c r="B40" s="15"/>
      <c r="C40" s="32" t="s">
        <v>92</v>
      </c>
      <c r="E40" s="23">
        <v>470215510415</v>
      </c>
      <c r="F40" s="10"/>
      <c r="G40" s="23">
        <v>426617811795</v>
      </c>
    </row>
    <row r="41" spans="1:7" ht="6.75" customHeight="1" x14ac:dyDescent="0.2">
      <c r="A41" s="8"/>
      <c r="B41" s="8"/>
      <c r="E41" s="9"/>
      <c r="F41" s="10"/>
      <c r="G41" s="9"/>
    </row>
    <row r="42" spans="1:7" x14ac:dyDescent="0.2">
      <c r="A42" s="11" t="s">
        <v>105</v>
      </c>
      <c r="B42" s="11"/>
      <c r="E42" s="9"/>
      <c r="G42" s="9"/>
    </row>
    <row r="43" spans="1:7" x14ac:dyDescent="0.2">
      <c r="A43" s="27" t="s">
        <v>60</v>
      </c>
      <c r="B43" s="27"/>
      <c r="E43" s="9"/>
      <c r="G43" s="9"/>
    </row>
    <row r="44" spans="1:7" x14ac:dyDescent="0.2">
      <c r="A44" s="16" t="s">
        <v>137</v>
      </c>
      <c r="B44" s="16"/>
      <c r="E44" s="9">
        <v>438025919982</v>
      </c>
      <c r="F44" s="7"/>
      <c r="G44" s="9">
        <v>351238867985</v>
      </c>
    </row>
    <row r="45" spans="1:7" x14ac:dyDescent="0.2">
      <c r="A45" s="16" t="s">
        <v>138</v>
      </c>
      <c r="B45" s="16"/>
      <c r="E45" s="9">
        <v>0</v>
      </c>
      <c r="F45" s="7"/>
      <c r="G45" s="9">
        <v>1725207732</v>
      </c>
    </row>
    <row r="46" spans="1:7" hidden="1" x14ac:dyDescent="0.2">
      <c r="A46" s="16" t="s">
        <v>140</v>
      </c>
      <c r="B46" s="16"/>
      <c r="E46" s="9">
        <v>0</v>
      </c>
      <c r="F46" s="7"/>
      <c r="G46" s="9">
        <v>0</v>
      </c>
    </row>
    <row r="47" spans="1:7" x14ac:dyDescent="0.2">
      <c r="A47" s="16" t="s">
        <v>155</v>
      </c>
      <c r="B47" s="16"/>
      <c r="E47" s="9">
        <v>-13292409102</v>
      </c>
      <c r="F47" s="7"/>
      <c r="G47" s="9">
        <v>-11707418762</v>
      </c>
    </row>
    <row r="48" spans="1:7" x14ac:dyDescent="0.2">
      <c r="A48" s="16" t="s">
        <v>156</v>
      </c>
      <c r="B48" s="16"/>
      <c r="E48" s="9">
        <v>9443598638</v>
      </c>
      <c r="F48" s="10"/>
      <c r="G48" s="9">
        <v>8433226461</v>
      </c>
    </row>
    <row r="49" spans="1:7" x14ac:dyDescent="0.2">
      <c r="A49" s="16" t="s">
        <v>157</v>
      </c>
      <c r="B49" s="17"/>
      <c r="C49" s="32" t="s">
        <v>61</v>
      </c>
      <c r="E49" s="9">
        <v>-245080120492</v>
      </c>
      <c r="F49" s="10"/>
      <c r="G49" s="9">
        <v>-195309596202</v>
      </c>
    </row>
    <row r="50" spans="1:7" x14ac:dyDescent="0.2">
      <c r="A50" s="8"/>
      <c r="B50" s="8"/>
      <c r="C50" s="32" t="s">
        <v>94</v>
      </c>
      <c r="E50" s="22">
        <v>189096989026</v>
      </c>
      <c r="F50" s="10"/>
      <c r="G50" s="22">
        <v>154380287214</v>
      </c>
    </row>
    <row r="51" spans="1:7" x14ac:dyDescent="0.2">
      <c r="A51" s="15" t="s">
        <v>62</v>
      </c>
      <c r="B51" s="15"/>
      <c r="E51" s="9"/>
      <c r="F51" s="7"/>
      <c r="G51" s="9"/>
    </row>
    <row r="52" spans="1:7" x14ac:dyDescent="0.2">
      <c r="A52" s="16" t="s">
        <v>95</v>
      </c>
      <c r="B52" s="15"/>
      <c r="E52" s="9">
        <v>232459902361</v>
      </c>
      <c r="F52" s="7"/>
      <c r="G52" s="9">
        <v>231630688124</v>
      </c>
    </row>
    <row r="53" spans="1:7" x14ac:dyDescent="0.2">
      <c r="A53" s="16" t="s">
        <v>18</v>
      </c>
      <c r="B53" s="16"/>
      <c r="E53" s="9">
        <v>393189514424</v>
      </c>
      <c r="G53" s="9">
        <v>394789001356</v>
      </c>
    </row>
    <row r="54" spans="1:7" x14ac:dyDescent="0.2">
      <c r="A54" s="16" t="s">
        <v>96</v>
      </c>
      <c r="B54" s="16"/>
      <c r="E54" s="9">
        <v>4451044</v>
      </c>
      <c r="F54" s="10"/>
      <c r="G54" s="9">
        <v>4475763</v>
      </c>
    </row>
    <row r="55" spans="1:7" x14ac:dyDescent="0.2">
      <c r="A55" s="16" t="s">
        <v>145</v>
      </c>
      <c r="B55" s="16"/>
      <c r="E55" s="9">
        <v>179058689446</v>
      </c>
      <c r="F55" s="10"/>
      <c r="G55" s="9">
        <v>175751457088</v>
      </c>
    </row>
    <row r="56" spans="1:7" x14ac:dyDescent="0.2">
      <c r="A56" s="16" t="s">
        <v>111</v>
      </c>
      <c r="B56" s="16"/>
      <c r="E56" s="9">
        <v>-6657465836</v>
      </c>
      <c r="F56" s="10"/>
      <c r="G56" s="9">
        <v>-7835814695</v>
      </c>
    </row>
    <row r="57" spans="1:7" x14ac:dyDescent="0.2">
      <c r="A57" s="16" t="s">
        <v>97</v>
      </c>
      <c r="B57" s="16"/>
      <c r="E57" s="9">
        <v>2426777859</v>
      </c>
      <c r="F57" s="10"/>
      <c r="G57" s="9">
        <v>3757715306</v>
      </c>
    </row>
    <row r="58" spans="1:7" x14ac:dyDescent="0.2">
      <c r="A58" s="16" t="s">
        <v>158</v>
      </c>
      <c r="B58" s="17"/>
      <c r="C58" s="32" t="s">
        <v>61</v>
      </c>
      <c r="E58" s="9">
        <v>-199016855433</v>
      </c>
      <c r="F58" s="7"/>
      <c r="G58" s="9">
        <v>-211519736225</v>
      </c>
    </row>
    <row r="59" spans="1:7" x14ac:dyDescent="0.2">
      <c r="A59" s="8"/>
      <c r="B59" s="8"/>
      <c r="C59" s="32" t="s">
        <v>63</v>
      </c>
      <c r="D59" s="3"/>
      <c r="E59" s="22">
        <v>601465013865</v>
      </c>
      <c r="F59" s="10"/>
      <c r="G59" s="22">
        <v>586577786717</v>
      </c>
    </row>
    <row r="60" spans="1:7" x14ac:dyDescent="0.2">
      <c r="B60" s="15"/>
      <c r="C60" s="33"/>
      <c r="D60" s="3"/>
      <c r="E60" s="9"/>
      <c r="F60" s="10"/>
      <c r="G60" s="9"/>
    </row>
    <row r="61" spans="1:7" x14ac:dyDescent="0.2">
      <c r="A61" s="15" t="s">
        <v>64</v>
      </c>
      <c r="B61" s="8"/>
      <c r="C61" s="33" t="s">
        <v>65</v>
      </c>
      <c r="D61" s="3"/>
      <c r="E61" s="23">
        <v>99310140227</v>
      </c>
      <c r="F61" s="19"/>
      <c r="G61" s="23">
        <v>102955226376</v>
      </c>
    </row>
    <row r="62" spans="1:7" ht="6.75" customHeight="1" x14ac:dyDescent="0.2">
      <c r="A62" s="8"/>
      <c r="B62" s="8"/>
      <c r="C62" s="33"/>
      <c r="D62" s="3"/>
      <c r="E62" s="9"/>
      <c r="G62" s="9"/>
    </row>
    <row r="63" spans="1:7" ht="12.75" customHeight="1" x14ac:dyDescent="0.2">
      <c r="A63" s="15" t="s">
        <v>66</v>
      </c>
      <c r="B63" s="11"/>
      <c r="C63" s="33" t="s">
        <v>101</v>
      </c>
      <c r="D63" s="3"/>
      <c r="E63" s="23">
        <v>95953233312</v>
      </c>
      <c r="F63" s="19"/>
      <c r="G63" s="23">
        <v>107884103548</v>
      </c>
    </row>
    <row r="64" spans="1:7" hidden="1" x14ac:dyDescent="0.2">
      <c r="A64" s="16" t="s">
        <v>142</v>
      </c>
      <c r="B64" s="15"/>
      <c r="E64" s="9">
        <v>75557236924</v>
      </c>
      <c r="F64" s="7"/>
      <c r="G64" s="9">
        <v>105135340407</v>
      </c>
    </row>
    <row r="65" spans="1:7" hidden="1" x14ac:dyDescent="0.2">
      <c r="A65" s="16" t="s">
        <v>143</v>
      </c>
      <c r="B65" s="16"/>
      <c r="E65" s="9">
        <v>20395996388</v>
      </c>
      <c r="G65" s="9">
        <v>2748763141</v>
      </c>
    </row>
    <row r="66" spans="1:7" ht="6.75" customHeight="1" x14ac:dyDescent="0.2">
      <c r="A66" s="8"/>
      <c r="B66" s="8"/>
      <c r="C66" s="33"/>
      <c r="D66" s="3"/>
      <c r="E66" s="9"/>
      <c r="G66" s="9"/>
    </row>
    <row r="67" spans="1:7" ht="13.5" thickBot="1" x14ac:dyDescent="0.25">
      <c r="A67" s="11" t="s">
        <v>19</v>
      </c>
      <c r="B67" s="11"/>
      <c r="C67" s="33"/>
      <c r="D67" s="3"/>
      <c r="E67" s="42">
        <v>17501947229904</v>
      </c>
      <c r="F67" s="19"/>
      <c r="G67" s="42">
        <v>17641888216457</v>
      </c>
    </row>
    <row r="68" spans="1:7" ht="6.75" customHeight="1" thickTop="1" x14ac:dyDescent="0.2">
      <c r="C68" s="33"/>
      <c r="D68" s="3"/>
    </row>
    <row r="69" spans="1:7" x14ac:dyDescent="0.2">
      <c r="C69" s="33"/>
      <c r="D69" s="3"/>
    </row>
    <row r="70" spans="1:7" x14ac:dyDescent="0.2">
      <c r="A70" s="135" t="s">
        <v>110</v>
      </c>
      <c r="B70" s="135"/>
      <c r="C70" s="135"/>
      <c r="D70" s="135"/>
      <c r="E70" s="135"/>
      <c r="F70" s="135"/>
      <c r="G70" s="135"/>
    </row>
    <row r="71" spans="1:7" x14ac:dyDescent="0.2">
      <c r="C71" s="30"/>
      <c r="D71" s="13"/>
      <c r="E71" s="9"/>
      <c r="F71" s="3"/>
    </row>
    <row r="72" spans="1:7" x14ac:dyDescent="0.2">
      <c r="A72" s="13"/>
      <c r="B72" s="13"/>
      <c r="C72" s="30"/>
      <c r="D72" s="13"/>
      <c r="E72" s="9"/>
      <c r="F72" s="3"/>
    </row>
    <row r="73" spans="1:7" x14ac:dyDescent="0.2">
      <c r="A73" s="134" t="s">
        <v>144</v>
      </c>
      <c r="B73" s="134"/>
      <c r="C73" s="134"/>
      <c r="D73" s="134"/>
      <c r="E73" s="134"/>
      <c r="F73" s="134"/>
      <c r="G73" s="134"/>
    </row>
    <row r="74" spans="1:7" x14ac:dyDescent="0.2">
      <c r="A74" s="13"/>
      <c r="B74" s="13"/>
      <c r="C74" s="30"/>
      <c r="D74" s="13"/>
      <c r="E74" s="9"/>
      <c r="F74" s="3"/>
    </row>
    <row r="75" spans="1:7" x14ac:dyDescent="0.2">
      <c r="A75" s="13"/>
      <c r="B75" s="13"/>
      <c r="C75" s="30"/>
      <c r="D75" s="13"/>
      <c r="E75" s="9"/>
      <c r="F75" s="3"/>
    </row>
    <row r="76" spans="1:7" ht="13.5" x14ac:dyDescent="0.2">
      <c r="A76" s="51" t="s">
        <v>170</v>
      </c>
      <c r="B76" s="51"/>
      <c r="C76" s="51"/>
      <c r="D76" s="51"/>
      <c r="E76" s="51"/>
      <c r="F76" s="51"/>
      <c r="G76" s="51"/>
    </row>
    <row r="77" spans="1:7" ht="13.5" x14ac:dyDescent="0.2">
      <c r="A77" s="51" t="s">
        <v>208</v>
      </c>
      <c r="B77" s="51"/>
      <c r="C77" s="51"/>
      <c r="D77" s="51"/>
      <c r="E77" s="51"/>
      <c r="F77" s="51"/>
      <c r="G77" s="51"/>
    </row>
  </sheetData>
  <sheetProtection selectLockedCells="1" selectUnlockedCells="1"/>
  <mergeCells count="7">
    <mergeCell ref="A73:G73"/>
    <mergeCell ref="A70:G70"/>
    <mergeCell ref="A1:G1"/>
    <mergeCell ref="A2:G2"/>
    <mergeCell ref="A4:G4"/>
    <mergeCell ref="A5:G5"/>
    <mergeCell ref="A3:G3"/>
  </mergeCells>
  <pageMargins left="1.1811023622047245" right="0.19685039370078741" top="1.1811023622047245" bottom="0.59055118110236227" header="0.39370078740157483" footer="0.39370078740157483"/>
  <pageSetup paperSize="9" scale="82" firstPageNumber="0" orientation="portrait" r:id="rId1"/>
  <headerFooter scaleWithDoc="0" alignWithMargins="0">
    <oddHeader xml:space="preserve">&amp;L&amp;G&amp;C
</oddHeader>
    <oddFooter>&amp;R&amp;"Times New Roman,Normal"&amp;12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showGridLines="0" zoomScaleNormal="100" zoomScaleSheetLayoutView="100" workbookViewId="0">
      <selection sqref="A1:G1"/>
    </sheetView>
  </sheetViews>
  <sheetFormatPr baseColWidth="10" defaultColWidth="9.140625" defaultRowHeight="12.75" x14ac:dyDescent="0.2"/>
  <cols>
    <col min="1" max="1" width="46" style="3" customWidth="1"/>
    <col min="2" max="2" width="1.42578125" style="3" customWidth="1"/>
    <col min="3" max="3" width="6" style="33" bestFit="1" customWidth="1"/>
    <col min="4" max="4" width="2.5703125" style="54" customWidth="1"/>
    <col min="5" max="5" width="18.140625" style="20" bestFit="1" customWidth="1"/>
    <col min="6" max="6" width="0.28515625" style="20" customWidth="1"/>
    <col min="7" max="7" width="18.5703125" style="20" customWidth="1"/>
    <col min="8" max="8" width="2.28515625" style="3" customWidth="1"/>
    <col min="9" max="10" width="9.140625" style="3"/>
    <col min="11" max="11" width="14.7109375" style="3" bestFit="1" customWidth="1"/>
    <col min="12" max="12" width="13.7109375" style="3" bestFit="1" customWidth="1"/>
    <col min="13" max="16384" width="9.140625" style="3"/>
  </cols>
  <sheetData>
    <row r="1" spans="1:8" x14ac:dyDescent="0.2">
      <c r="A1" s="140" t="str">
        <f>+'Balance general - Activo'!A1:G1</f>
        <v>BANCO REGIONAL S.A.E.C.A.</v>
      </c>
      <c r="B1" s="140"/>
      <c r="C1" s="140"/>
      <c r="D1" s="140"/>
      <c r="E1" s="140"/>
      <c r="F1" s="140"/>
      <c r="G1" s="140"/>
      <c r="H1" s="13"/>
    </row>
    <row r="2" spans="1:8" x14ac:dyDescent="0.2">
      <c r="A2" s="140" t="str">
        <f>+'Balance general - Activo'!A2:G2</f>
        <v>ESTADO DE SITUACIÓN PATRIMONIAL AL 30 DE JUNIO DE 2022</v>
      </c>
      <c r="B2" s="140"/>
      <c r="C2" s="140"/>
      <c r="D2" s="140"/>
      <c r="E2" s="140"/>
      <c r="F2" s="140"/>
      <c r="G2" s="140"/>
      <c r="H2" s="13"/>
    </row>
    <row r="3" spans="1:8" x14ac:dyDescent="0.2">
      <c r="A3" s="142" t="str">
        <f>'Balance general - Activo'!A3:G3</f>
        <v>PREVIO AL DICTAMEN DE AUDITORIA EXTERNA</v>
      </c>
      <c r="B3" s="142"/>
      <c r="C3" s="142"/>
      <c r="D3" s="142"/>
      <c r="E3" s="142"/>
      <c r="F3" s="142"/>
      <c r="G3" s="142"/>
      <c r="H3" s="13"/>
    </row>
    <row r="4" spans="1:8" x14ac:dyDescent="0.2">
      <c r="A4" s="141" t="str">
        <f>+'Balance general - Activo'!A4:G4</f>
        <v>Presentado en forma comparativa con el ejercicio finalizado al 31 de diciembre de 2021</v>
      </c>
      <c r="B4" s="141"/>
      <c r="C4" s="141"/>
      <c r="D4" s="141"/>
      <c r="E4" s="141"/>
      <c r="F4" s="141"/>
      <c r="G4" s="141"/>
      <c r="H4" s="13"/>
    </row>
    <row r="5" spans="1:8" x14ac:dyDescent="0.2">
      <c r="A5" s="141" t="str">
        <f>+'Balance general - Activo'!A5:G5</f>
        <v>(Expresado en Guaraníes)</v>
      </c>
      <c r="B5" s="141"/>
      <c r="C5" s="141"/>
      <c r="D5" s="141"/>
      <c r="E5" s="141"/>
      <c r="F5" s="141"/>
      <c r="G5" s="141"/>
      <c r="H5" s="13"/>
    </row>
    <row r="6" spans="1:8" x14ac:dyDescent="0.2">
      <c r="A6" s="83"/>
      <c r="B6" s="83"/>
      <c r="C6" s="30"/>
      <c r="D6" s="83"/>
      <c r="E6" s="36"/>
      <c r="F6" s="36"/>
      <c r="G6" s="36"/>
      <c r="H6" s="13"/>
    </row>
    <row r="7" spans="1:8" s="13" customFormat="1" ht="17.25" x14ac:dyDescent="0.35">
      <c r="A7" s="39" t="s">
        <v>2</v>
      </c>
      <c r="B7" s="39"/>
      <c r="C7" s="121" t="s">
        <v>52</v>
      </c>
      <c r="D7" s="43"/>
      <c r="E7" s="122">
        <v>44742</v>
      </c>
      <c r="F7" s="41"/>
      <c r="G7" s="122">
        <v>44561</v>
      </c>
    </row>
    <row r="8" spans="1:8" x14ac:dyDescent="0.2">
      <c r="A8" s="46" t="s">
        <v>41</v>
      </c>
      <c r="B8" s="46"/>
      <c r="C8" s="30"/>
      <c r="D8" s="83"/>
      <c r="E8" s="21"/>
      <c r="F8" s="21"/>
      <c r="G8" s="21"/>
      <c r="H8" s="13"/>
    </row>
    <row r="9" spans="1:8" x14ac:dyDescent="0.2">
      <c r="A9" s="27" t="s">
        <v>67</v>
      </c>
      <c r="B9" s="27"/>
      <c r="C9" s="30"/>
      <c r="D9" s="83"/>
      <c r="E9" s="21"/>
      <c r="F9" s="21"/>
      <c r="G9" s="21"/>
      <c r="H9" s="13"/>
    </row>
    <row r="10" spans="1:8" hidden="1" x14ac:dyDescent="0.2">
      <c r="A10" s="123" t="s">
        <v>53</v>
      </c>
      <c r="B10" s="27"/>
      <c r="C10" s="30"/>
      <c r="D10" s="83"/>
      <c r="E10" s="21">
        <v>0</v>
      </c>
      <c r="F10" s="21"/>
      <c r="G10" s="124">
        <v>0</v>
      </c>
      <c r="H10" s="125"/>
    </row>
    <row r="11" spans="1:8" x14ac:dyDescent="0.2">
      <c r="A11" s="123" t="s">
        <v>6</v>
      </c>
      <c r="B11" s="126"/>
      <c r="C11" s="30" t="s">
        <v>131</v>
      </c>
      <c r="D11" s="83"/>
      <c r="E11" s="9">
        <v>645345734990</v>
      </c>
      <c r="F11" s="21"/>
      <c r="G11" s="50">
        <v>541267922539</v>
      </c>
      <c r="H11" s="125"/>
    </row>
    <row r="12" spans="1:8" x14ac:dyDescent="0.2">
      <c r="A12" s="123" t="s">
        <v>8</v>
      </c>
      <c r="B12" s="126"/>
      <c r="C12" s="30"/>
      <c r="D12" s="83"/>
      <c r="E12" s="9">
        <v>144498893327</v>
      </c>
      <c r="F12" s="21"/>
      <c r="G12" s="50">
        <v>192849050646</v>
      </c>
      <c r="H12" s="125"/>
    </row>
    <row r="13" spans="1:8" x14ac:dyDescent="0.2">
      <c r="A13" s="123" t="s">
        <v>106</v>
      </c>
      <c r="B13" s="126"/>
      <c r="C13" s="30"/>
      <c r="D13" s="83"/>
      <c r="E13" s="9">
        <v>2944728355320</v>
      </c>
      <c r="F13" s="21"/>
      <c r="G13" s="50">
        <v>2773855509287</v>
      </c>
      <c r="H13" s="125"/>
    </row>
    <row r="14" spans="1:8" x14ac:dyDescent="0.2">
      <c r="A14" s="123" t="s">
        <v>112</v>
      </c>
      <c r="B14" s="126"/>
      <c r="C14" s="30"/>
      <c r="D14" s="83"/>
      <c r="E14" s="9">
        <v>55645962348</v>
      </c>
      <c r="F14" s="21"/>
      <c r="G14" s="50">
        <v>91374674723</v>
      </c>
      <c r="H14" s="125"/>
    </row>
    <row r="15" spans="1:8" hidden="1" x14ac:dyDescent="0.2">
      <c r="A15" s="123" t="s">
        <v>68</v>
      </c>
      <c r="B15" s="126"/>
      <c r="C15" s="30"/>
      <c r="D15" s="83"/>
      <c r="E15" s="9">
        <v>0</v>
      </c>
      <c r="F15" s="21"/>
      <c r="G15" s="50">
        <v>0</v>
      </c>
      <c r="H15" s="125"/>
    </row>
    <row r="16" spans="1:8" x14ac:dyDescent="0.2">
      <c r="A16" s="123" t="s">
        <v>59</v>
      </c>
      <c r="B16" s="126"/>
      <c r="C16" s="30"/>
      <c r="D16" s="83"/>
      <c r="E16" s="9">
        <v>0</v>
      </c>
      <c r="F16" s="21"/>
      <c r="G16" s="50">
        <v>0</v>
      </c>
      <c r="H16" s="125"/>
    </row>
    <row r="17" spans="1:12" x14ac:dyDescent="0.2">
      <c r="A17" s="123" t="s">
        <v>10</v>
      </c>
      <c r="B17" s="12"/>
      <c r="C17" s="30"/>
      <c r="D17" s="83"/>
      <c r="E17" s="9">
        <v>25519072641</v>
      </c>
      <c r="F17" s="21"/>
      <c r="G17" s="50">
        <v>25399299896</v>
      </c>
      <c r="H17" s="125"/>
    </row>
    <row r="18" spans="1:12" x14ac:dyDescent="0.2">
      <c r="A18" s="12"/>
      <c r="B18" s="12"/>
      <c r="C18" s="83" t="s">
        <v>122</v>
      </c>
      <c r="D18" s="83"/>
      <c r="E18" s="127">
        <v>3815738018626</v>
      </c>
      <c r="F18" s="128"/>
      <c r="G18" s="127">
        <v>3624746457091</v>
      </c>
      <c r="H18" s="125"/>
    </row>
    <row r="19" spans="1:12" x14ac:dyDescent="0.2">
      <c r="A19" s="13"/>
      <c r="B19" s="13"/>
      <c r="C19" s="30"/>
      <c r="D19" s="83"/>
      <c r="E19" s="21"/>
      <c r="F19" s="21"/>
      <c r="G19" s="21"/>
      <c r="H19" s="125"/>
    </row>
    <row r="20" spans="1:12" x14ac:dyDescent="0.2">
      <c r="A20" s="46" t="s">
        <v>41</v>
      </c>
      <c r="B20" s="46"/>
      <c r="C20" s="30"/>
      <c r="D20" s="83"/>
      <c r="E20" s="21"/>
      <c r="F20" s="21"/>
      <c r="G20" s="21"/>
      <c r="H20" s="125"/>
    </row>
    <row r="21" spans="1:12" x14ac:dyDescent="0.2">
      <c r="A21" s="27" t="s">
        <v>69</v>
      </c>
      <c r="B21" s="27"/>
      <c r="C21" s="30"/>
      <c r="D21" s="83"/>
      <c r="E21" s="21"/>
      <c r="F21" s="21"/>
      <c r="G21" s="21"/>
      <c r="H21" s="125"/>
    </row>
    <row r="22" spans="1:12" x14ac:dyDescent="0.2">
      <c r="A22" s="123" t="s">
        <v>11</v>
      </c>
      <c r="B22" s="12"/>
      <c r="C22" s="30" t="s">
        <v>131</v>
      </c>
      <c r="D22" s="83"/>
      <c r="E22" s="9">
        <v>9605681330298</v>
      </c>
      <c r="F22" s="21"/>
      <c r="G22" s="50">
        <v>10221315923471</v>
      </c>
      <c r="H22" s="125"/>
    </row>
    <row r="23" spans="1:12" x14ac:dyDescent="0.2">
      <c r="A23" s="123" t="s">
        <v>12</v>
      </c>
      <c r="B23" s="12"/>
      <c r="C23" s="30" t="s">
        <v>131</v>
      </c>
      <c r="D23" s="83"/>
      <c r="E23" s="9">
        <v>1649398795914</v>
      </c>
      <c r="F23" s="21"/>
      <c r="G23" s="50">
        <v>1461841286544</v>
      </c>
      <c r="H23" s="125"/>
    </row>
    <row r="24" spans="1:12" x14ac:dyDescent="0.2">
      <c r="A24" s="123" t="s">
        <v>13</v>
      </c>
      <c r="B24" s="12"/>
      <c r="C24" s="30"/>
      <c r="D24" s="83"/>
      <c r="E24" s="9">
        <v>102095504528</v>
      </c>
      <c r="F24" s="21"/>
      <c r="G24" s="50">
        <v>15961640213</v>
      </c>
      <c r="H24" s="125"/>
    </row>
    <row r="25" spans="1:12" x14ac:dyDescent="0.2">
      <c r="A25" s="123" t="s">
        <v>116</v>
      </c>
      <c r="B25" s="12"/>
      <c r="C25" s="30" t="s">
        <v>139</v>
      </c>
      <c r="D25" s="83"/>
      <c r="E25" s="9">
        <v>606916968800</v>
      </c>
      <c r="F25" s="21"/>
      <c r="G25" s="50">
        <v>610287567700</v>
      </c>
      <c r="H25" s="125"/>
    </row>
    <row r="26" spans="1:12" x14ac:dyDescent="0.2">
      <c r="A26" s="123" t="s">
        <v>151</v>
      </c>
      <c r="B26" s="126"/>
      <c r="C26" s="30"/>
      <c r="D26" s="83"/>
      <c r="E26" s="9">
        <v>0</v>
      </c>
      <c r="F26" s="21"/>
      <c r="G26" s="50">
        <v>191222621</v>
      </c>
      <c r="H26" s="125"/>
    </row>
    <row r="27" spans="1:12" x14ac:dyDescent="0.2">
      <c r="A27" s="123" t="s">
        <v>152</v>
      </c>
      <c r="B27" s="12"/>
      <c r="C27" s="30"/>
      <c r="D27" s="83"/>
      <c r="E27" s="9">
        <v>50560103810</v>
      </c>
      <c r="F27" s="21"/>
      <c r="G27" s="50">
        <v>66016286224</v>
      </c>
      <c r="H27" s="125"/>
    </row>
    <row r="28" spans="1:12" x14ac:dyDescent="0.2">
      <c r="A28" s="12"/>
      <c r="B28" s="12"/>
      <c r="C28" s="83" t="s">
        <v>122</v>
      </c>
      <c r="D28" s="83"/>
      <c r="E28" s="127">
        <v>12014652703350</v>
      </c>
      <c r="F28" s="128"/>
      <c r="G28" s="127">
        <v>12375613926773</v>
      </c>
      <c r="H28" s="125"/>
      <c r="I28" s="58"/>
      <c r="J28" s="58"/>
      <c r="K28" s="58"/>
      <c r="L28" s="35"/>
    </row>
    <row r="29" spans="1:12" x14ac:dyDescent="0.2">
      <c r="A29" s="12"/>
      <c r="B29" s="12"/>
      <c r="C29" s="30"/>
      <c r="D29" s="83"/>
      <c r="E29" s="21"/>
      <c r="F29" s="21"/>
      <c r="G29" s="21"/>
      <c r="H29" s="125"/>
    </row>
    <row r="30" spans="1:12" x14ac:dyDescent="0.2">
      <c r="A30" s="46" t="s">
        <v>15</v>
      </c>
      <c r="B30" s="12"/>
      <c r="C30" s="30"/>
      <c r="D30" s="13"/>
      <c r="E30" s="13"/>
      <c r="F30" s="13"/>
      <c r="G30" s="13"/>
      <c r="H30" s="125"/>
    </row>
    <row r="31" spans="1:12" x14ac:dyDescent="0.2">
      <c r="A31" s="123" t="s">
        <v>118</v>
      </c>
      <c r="B31" s="12"/>
      <c r="C31" s="30"/>
      <c r="D31" s="83"/>
      <c r="E31" s="9">
        <v>10067833721</v>
      </c>
      <c r="F31" s="128"/>
      <c r="G31" s="50">
        <v>11175820242</v>
      </c>
      <c r="H31" s="125"/>
    </row>
    <row r="32" spans="1:12" x14ac:dyDescent="0.2">
      <c r="A32" s="123" t="s">
        <v>119</v>
      </c>
      <c r="B32" s="12"/>
      <c r="C32" s="30"/>
      <c r="D32" s="83"/>
      <c r="E32" s="9">
        <v>93812448</v>
      </c>
      <c r="F32" s="128"/>
      <c r="G32" s="50">
        <v>5737018587</v>
      </c>
      <c r="H32" s="125"/>
    </row>
    <row r="33" spans="1:8" x14ac:dyDescent="0.2">
      <c r="A33" s="123" t="s">
        <v>120</v>
      </c>
      <c r="B33" s="12"/>
      <c r="C33" s="30"/>
      <c r="D33" s="83"/>
      <c r="E33" s="9">
        <v>773285457</v>
      </c>
      <c r="F33" s="128"/>
      <c r="G33" s="50">
        <v>809439380</v>
      </c>
      <c r="H33" s="125"/>
    </row>
    <row r="34" spans="1:8" x14ac:dyDescent="0.2">
      <c r="A34" s="123" t="s">
        <v>121</v>
      </c>
      <c r="B34" s="12"/>
      <c r="C34" s="30"/>
      <c r="D34" s="83"/>
      <c r="E34" s="9">
        <v>35023269399</v>
      </c>
      <c r="F34" s="128"/>
      <c r="G34" s="50">
        <v>36536755254</v>
      </c>
      <c r="H34" s="125"/>
    </row>
    <row r="35" spans="1:8" hidden="1" x14ac:dyDescent="0.2">
      <c r="A35" s="123" t="s">
        <v>123</v>
      </c>
      <c r="B35" s="12"/>
      <c r="C35" s="30"/>
      <c r="D35" s="83"/>
      <c r="E35" s="9">
        <v>0</v>
      </c>
      <c r="F35" s="128"/>
      <c r="G35" s="50">
        <v>0</v>
      </c>
      <c r="H35" s="125"/>
    </row>
    <row r="36" spans="1:8" x14ac:dyDescent="0.2">
      <c r="A36" s="46"/>
      <c r="B36" s="12"/>
      <c r="C36" s="30" t="s">
        <v>58</v>
      </c>
      <c r="D36" s="83"/>
      <c r="E36" s="127">
        <v>45958201025</v>
      </c>
      <c r="F36" s="128"/>
      <c r="G36" s="127">
        <v>54259033463</v>
      </c>
      <c r="H36" s="125"/>
    </row>
    <row r="37" spans="1:8" x14ac:dyDescent="0.2">
      <c r="A37" s="12"/>
      <c r="B37" s="12"/>
      <c r="C37" s="30"/>
      <c r="D37" s="83"/>
      <c r="E37" s="21"/>
      <c r="F37" s="21"/>
      <c r="G37" s="21"/>
      <c r="H37" s="125"/>
    </row>
    <row r="38" spans="1:8" x14ac:dyDescent="0.2">
      <c r="A38" s="46" t="s">
        <v>3</v>
      </c>
      <c r="B38" s="46"/>
      <c r="C38" s="30"/>
      <c r="D38" s="84"/>
      <c r="E38" s="127">
        <v>17915871014</v>
      </c>
      <c r="F38" s="128"/>
      <c r="G38" s="127">
        <v>23728007949</v>
      </c>
      <c r="H38" s="125"/>
    </row>
    <row r="39" spans="1:8" x14ac:dyDescent="0.2">
      <c r="A39" s="46"/>
      <c r="B39" s="46"/>
      <c r="C39" s="30"/>
      <c r="D39" s="84"/>
      <c r="E39" s="9"/>
      <c r="F39" s="21"/>
      <c r="G39" s="21"/>
      <c r="H39" s="125"/>
    </row>
    <row r="40" spans="1:8" x14ac:dyDescent="0.2">
      <c r="A40" s="46" t="s">
        <v>17</v>
      </c>
      <c r="B40" s="46"/>
      <c r="C40" s="30"/>
      <c r="D40" s="83"/>
      <c r="E40" s="129">
        <v>15894264794015</v>
      </c>
      <c r="F40" s="128"/>
      <c r="G40" s="129">
        <v>16078347425276</v>
      </c>
      <c r="H40" s="125"/>
    </row>
    <row r="41" spans="1:8" x14ac:dyDescent="0.2">
      <c r="A41" s="12"/>
      <c r="B41" s="12"/>
      <c r="C41" s="30"/>
      <c r="D41" s="83"/>
      <c r="E41" s="21"/>
      <c r="F41" s="21"/>
      <c r="G41" s="21"/>
      <c r="H41" s="125"/>
    </row>
    <row r="42" spans="1:8" x14ac:dyDescent="0.2">
      <c r="A42" s="15" t="s">
        <v>128</v>
      </c>
      <c r="B42" s="15"/>
      <c r="C42" s="30"/>
      <c r="D42" s="83"/>
      <c r="E42" s="21"/>
      <c r="F42" s="21"/>
      <c r="G42" s="21"/>
      <c r="H42" s="125"/>
    </row>
    <row r="43" spans="1:8" x14ac:dyDescent="0.2">
      <c r="A43" s="17" t="s">
        <v>98</v>
      </c>
      <c r="B43" s="5"/>
      <c r="C43" s="30" t="s">
        <v>148</v>
      </c>
      <c r="D43" s="83"/>
      <c r="E43" s="9">
        <v>1084664800000</v>
      </c>
      <c r="F43" s="21"/>
      <c r="G43" s="50">
        <v>1081242800000</v>
      </c>
      <c r="H43" s="125"/>
    </row>
    <row r="44" spans="1:8" x14ac:dyDescent="0.2">
      <c r="A44" s="123" t="s">
        <v>72</v>
      </c>
      <c r="B44" s="12"/>
      <c r="C44" s="30"/>
      <c r="D44" s="83"/>
      <c r="E44" s="9">
        <v>60000</v>
      </c>
      <c r="F44" s="21"/>
      <c r="G44" s="50">
        <v>60000</v>
      </c>
      <c r="H44" s="125"/>
    </row>
    <row r="45" spans="1:8" x14ac:dyDescent="0.2">
      <c r="A45" s="123" t="s">
        <v>46</v>
      </c>
      <c r="B45" s="12"/>
      <c r="C45" s="30"/>
      <c r="D45" s="83"/>
      <c r="E45" s="9">
        <v>45626908534</v>
      </c>
      <c r="F45" s="21"/>
      <c r="G45" s="50">
        <v>45626908534</v>
      </c>
      <c r="H45" s="125"/>
    </row>
    <row r="46" spans="1:8" x14ac:dyDescent="0.2">
      <c r="A46" s="123" t="s">
        <v>107</v>
      </c>
      <c r="B46" s="12"/>
      <c r="C46" s="30"/>
      <c r="D46" s="83"/>
      <c r="E46" s="9">
        <v>433249022647</v>
      </c>
      <c r="F46" s="21"/>
      <c r="G46" s="50">
        <v>432392983652</v>
      </c>
      <c r="H46" s="125"/>
    </row>
    <row r="47" spans="1:8" x14ac:dyDescent="0.2">
      <c r="A47" s="123" t="s">
        <v>114</v>
      </c>
      <c r="B47" s="12"/>
      <c r="C47" s="30"/>
      <c r="D47" s="83"/>
      <c r="E47" s="9">
        <v>0</v>
      </c>
      <c r="F47" s="21"/>
      <c r="G47" s="50">
        <v>0</v>
      </c>
      <c r="H47" s="125"/>
    </row>
    <row r="48" spans="1:8" x14ac:dyDescent="0.2">
      <c r="A48" s="17" t="s">
        <v>124</v>
      </c>
      <c r="B48" s="5"/>
      <c r="C48" s="30"/>
      <c r="D48" s="83"/>
      <c r="E48" s="9">
        <v>44141644708</v>
      </c>
      <c r="F48" s="21"/>
      <c r="G48" s="50">
        <v>4278038995</v>
      </c>
      <c r="H48" s="125"/>
    </row>
    <row r="49" spans="1:9" x14ac:dyDescent="0.2">
      <c r="A49" s="46" t="s">
        <v>129</v>
      </c>
      <c r="B49" s="46"/>
      <c r="C49" s="30"/>
      <c r="D49" s="83"/>
      <c r="E49" s="127">
        <v>1607682435889</v>
      </c>
      <c r="F49" s="128"/>
      <c r="G49" s="127">
        <v>1563540791181</v>
      </c>
      <c r="H49" s="125"/>
    </row>
    <row r="50" spans="1:9" x14ac:dyDescent="0.2">
      <c r="A50" s="130"/>
      <c r="B50" s="130"/>
      <c r="C50" s="30"/>
      <c r="D50" s="83"/>
      <c r="E50" s="21"/>
      <c r="F50" s="21"/>
      <c r="G50" s="21"/>
      <c r="H50" s="125"/>
    </row>
    <row r="51" spans="1:9" x14ac:dyDescent="0.2">
      <c r="A51" s="46" t="s">
        <v>130</v>
      </c>
      <c r="B51" s="46"/>
      <c r="C51" s="30"/>
      <c r="D51" s="83"/>
      <c r="E51" s="129">
        <v>17501947229904</v>
      </c>
      <c r="F51" s="128"/>
      <c r="G51" s="129">
        <v>17641888216457</v>
      </c>
      <c r="H51" s="125"/>
    </row>
    <row r="52" spans="1:9" s="26" customFormat="1" x14ac:dyDescent="0.2">
      <c r="A52" s="13"/>
      <c r="B52" s="13"/>
      <c r="C52" s="30"/>
      <c r="D52" s="83"/>
      <c r="E52" s="21"/>
      <c r="F52" s="21"/>
      <c r="G52" s="21"/>
      <c r="H52" s="125"/>
      <c r="I52" s="3"/>
    </row>
    <row r="53" spans="1:9" s="26" customFormat="1" x14ac:dyDescent="0.2">
      <c r="A53" s="85" t="s">
        <v>20</v>
      </c>
      <c r="B53" s="85"/>
      <c r="C53" s="30"/>
      <c r="D53" s="83"/>
      <c r="E53" s="21"/>
      <c r="F53" s="21"/>
      <c r="G53" s="21"/>
      <c r="H53" s="125"/>
      <c r="I53" s="3"/>
    </row>
    <row r="54" spans="1:9" s="26" customFormat="1" x14ac:dyDescent="0.2">
      <c r="A54" s="131" t="s">
        <v>81</v>
      </c>
      <c r="B54" s="21"/>
      <c r="C54" s="30" t="s">
        <v>70</v>
      </c>
      <c r="D54" s="83"/>
      <c r="E54" s="132">
        <v>1379113553284</v>
      </c>
      <c r="F54" s="13"/>
      <c r="G54" s="132">
        <v>1516002869874</v>
      </c>
      <c r="H54" s="125"/>
      <c r="I54" s="3"/>
    </row>
    <row r="55" spans="1:9" s="26" customFormat="1" x14ac:dyDescent="0.2">
      <c r="A55" s="21"/>
      <c r="B55" s="21"/>
      <c r="C55" s="30"/>
      <c r="D55" s="83"/>
      <c r="E55" s="44"/>
      <c r="F55" s="13"/>
      <c r="G55" s="133"/>
      <c r="H55" s="125"/>
      <c r="I55" s="3"/>
    </row>
    <row r="56" spans="1:9" s="26" customFormat="1" x14ac:dyDescent="0.2">
      <c r="A56" s="21" t="s">
        <v>71</v>
      </c>
      <c r="B56" s="21"/>
      <c r="C56" s="30" t="s">
        <v>70</v>
      </c>
      <c r="D56" s="83"/>
      <c r="E56" s="10">
        <v>18455026753681</v>
      </c>
      <c r="F56" s="13"/>
      <c r="G56" s="10">
        <v>19227752742616</v>
      </c>
      <c r="H56" s="125"/>
      <c r="I56" s="3"/>
    </row>
    <row r="57" spans="1:9" s="26" customFormat="1" x14ac:dyDescent="0.2">
      <c r="A57" s="13"/>
      <c r="B57" s="13"/>
      <c r="C57" s="30"/>
      <c r="D57" s="83"/>
      <c r="E57" s="21"/>
      <c r="F57" s="21"/>
      <c r="G57" s="21"/>
      <c r="H57" s="13"/>
      <c r="I57" s="3"/>
    </row>
    <row r="58" spans="1:9" s="26" customFormat="1" x14ac:dyDescent="0.2">
      <c r="A58" s="13"/>
      <c r="B58" s="13"/>
      <c r="C58" s="30"/>
      <c r="D58" s="83"/>
      <c r="E58" s="21"/>
      <c r="F58" s="21"/>
      <c r="G58" s="21"/>
      <c r="H58" s="13"/>
      <c r="I58" s="3"/>
    </row>
    <row r="59" spans="1:9" s="26" customFormat="1" x14ac:dyDescent="0.2">
      <c r="A59" s="135" t="s">
        <v>110</v>
      </c>
      <c r="B59" s="135"/>
      <c r="C59" s="135"/>
      <c r="D59" s="135"/>
      <c r="E59" s="135"/>
      <c r="F59" s="135"/>
      <c r="G59" s="135"/>
      <c r="H59" s="13"/>
      <c r="I59" s="3"/>
    </row>
    <row r="60" spans="1:9" s="26" customFormat="1" x14ac:dyDescent="0.2">
      <c r="A60" s="13"/>
      <c r="B60" s="13"/>
      <c r="C60" s="30"/>
      <c r="D60" s="83"/>
      <c r="E60" s="21"/>
      <c r="F60" s="21"/>
      <c r="G60" s="21"/>
      <c r="H60" s="13"/>
      <c r="I60" s="3"/>
    </row>
    <row r="61" spans="1:9" s="26" customFormat="1" x14ac:dyDescent="0.2">
      <c r="A61" s="13"/>
      <c r="B61" s="13"/>
      <c r="C61" s="30"/>
      <c r="D61" s="83"/>
      <c r="E61" s="21"/>
      <c r="F61" s="21"/>
      <c r="G61" s="21"/>
      <c r="H61" s="13"/>
      <c r="I61" s="3"/>
    </row>
    <row r="62" spans="1:9" s="26" customFormat="1" x14ac:dyDescent="0.2">
      <c r="A62" s="134" t="s">
        <v>144</v>
      </c>
      <c r="B62" s="134"/>
      <c r="C62" s="134"/>
      <c r="D62" s="134"/>
      <c r="E62" s="134"/>
      <c r="F62" s="134"/>
      <c r="G62" s="134"/>
      <c r="H62" s="13"/>
      <c r="I62" s="3"/>
    </row>
    <row r="63" spans="1:9" s="26" customFormat="1" x14ac:dyDescent="0.2">
      <c r="A63" s="13"/>
      <c r="B63" s="13"/>
      <c r="C63" s="30"/>
      <c r="D63" s="83"/>
      <c r="E63" s="21"/>
      <c r="F63" s="21"/>
      <c r="G63" s="21"/>
      <c r="H63" s="13"/>
      <c r="I63" s="3"/>
    </row>
    <row r="64" spans="1:9" s="26" customFormat="1" x14ac:dyDescent="0.2">
      <c r="A64" s="13"/>
      <c r="B64" s="13"/>
      <c r="C64" s="30"/>
      <c r="D64" s="83"/>
      <c r="E64" s="21"/>
      <c r="F64" s="21"/>
      <c r="G64" s="21"/>
      <c r="H64" s="13"/>
      <c r="I64" s="3"/>
    </row>
    <row r="65" spans="1:9" s="26" customFormat="1" ht="13.5" x14ac:dyDescent="0.2">
      <c r="A65" s="51" t="s">
        <v>170</v>
      </c>
      <c r="B65" s="51"/>
      <c r="C65" s="51"/>
      <c r="D65" s="51"/>
      <c r="E65" s="51"/>
      <c r="F65" s="51"/>
      <c r="G65" s="51"/>
      <c r="H65" s="13"/>
      <c r="I65" s="3"/>
    </row>
    <row r="66" spans="1:9" s="26" customFormat="1" ht="13.5" x14ac:dyDescent="0.2">
      <c r="A66" s="51" t="s">
        <v>208</v>
      </c>
      <c r="B66" s="51"/>
      <c r="C66" s="51"/>
      <c r="D66" s="51"/>
      <c r="E66" s="51"/>
      <c r="F66" s="51"/>
      <c r="G66" s="51"/>
      <c r="H66" s="13"/>
      <c r="I66" s="3"/>
    </row>
    <row r="67" spans="1:9" s="26" customFormat="1" x14ac:dyDescent="0.2">
      <c r="A67" s="139"/>
      <c r="B67" s="139"/>
      <c r="C67" s="139"/>
      <c r="D67" s="139"/>
      <c r="E67" s="139"/>
      <c r="F67" s="139"/>
      <c r="G67" s="139"/>
      <c r="H67" s="13"/>
      <c r="I67" s="3"/>
    </row>
    <row r="68" spans="1:9" s="26" customFormat="1" x14ac:dyDescent="0.2">
      <c r="A68" s="14"/>
      <c r="B68" s="14"/>
      <c r="C68" s="53"/>
      <c r="D68" s="6"/>
      <c r="E68" s="9"/>
      <c r="F68" s="7"/>
      <c r="G68" s="9"/>
      <c r="H68" s="3"/>
      <c r="I68" s="3"/>
    </row>
  </sheetData>
  <sheetProtection selectLockedCells="1" selectUnlockedCells="1"/>
  <mergeCells count="8">
    <mergeCell ref="A67:G67"/>
    <mergeCell ref="A1:G1"/>
    <mergeCell ref="A2:G2"/>
    <mergeCell ref="A4:G4"/>
    <mergeCell ref="A5:G5"/>
    <mergeCell ref="A59:G59"/>
    <mergeCell ref="A3:G3"/>
    <mergeCell ref="A62:G62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r:id="rId1"/>
  <headerFooter alignWithMargins="0">
    <oddFooter>&amp;R&amp;"Times New Roman,Normal"&amp;12 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5"/>
  <sheetViews>
    <sheetView showGridLines="0" zoomScaleNormal="100" zoomScaleSheetLayoutView="100" workbookViewId="0">
      <selection sqref="A1:F1"/>
    </sheetView>
  </sheetViews>
  <sheetFormatPr baseColWidth="10" defaultColWidth="9.140625" defaultRowHeight="12.75" x14ac:dyDescent="0.2"/>
  <cols>
    <col min="1" max="1" width="58.7109375" style="3" customWidth="1"/>
    <col min="2" max="2" width="6.5703125" style="32" customWidth="1"/>
    <col min="3" max="3" width="2.5703125" style="1" customWidth="1"/>
    <col min="4" max="4" width="17" style="21" customWidth="1"/>
    <col min="5" max="5" width="3" style="3" customWidth="1"/>
    <col min="6" max="6" width="17.85546875" style="21" bestFit="1" customWidth="1"/>
    <col min="7" max="7" width="3.28515625" style="3" customWidth="1"/>
    <col min="8" max="8" width="17" style="3" bestFit="1" customWidth="1"/>
    <col min="9" max="9" width="11.7109375" style="3" bestFit="1" customWidth="1"/>
    <col min="10" max="16384" width="9.140625" style="3"/>
  </cols>
  <sheetData>
    <row r="1" spans="1:12" x14ac:dyDescent="0.2">
      <c r="A1" s="136" t="str">
        <f>'Balance general - Activo'!A1:G1</f>
        <v>BANCO REGIONAL S.A.E.C.A.</v>
      </c>
      <c r="B1" s="136"/>
      <c r="C1" s="136"/>
      <c r="D1" s="136"/>
      <c r="E1" s="136"/>
      <c r="F1" s="136"/>
    </row>
    <row r="2" spans="1:12" x14ac:dyDescent="0.2">
      <c r="A2" s="136" t="s">
        <v>164</v>
      </c>
      <c r="B2" s="136"/>
      <c r="C2" s="136"/>
      <c r="D2" s="136"/>
      <c r="E2" s="136"/>
      <c r="F2" s="136"/>
    </row>
    <row r="3" spans="1:12" x14ac:dyDescent="0.2">
      <c r="A3" s="145" t="str">
        <f>'Balance general - Pasivo'!A3:G3</f>
        <v>PREVIO AL DICTAMEN DE AUDITORIA EXTERNA</v>
      </c>
      <c r="B3" s="145"/>
      <c r="C3" s="145"/>
      <c r="D3" s="145"/>
      <c r="E3" s="145"/>
      <c r="F3" s="145"/>
    </row>
    <row r="4" spans="1:12" x14ac:dyDescent="0.2">
      <c r="A4" s="144" t="s">
        <v>165</v>
      </c>
      <c r="B4" s="144"/>
      <c r="C4" s="144"/>
      <c r="D4" s="144"/>
      <c r="E4" s="144"/>
      <c r="F4" s="144"/>
    </row>
    <row r="5" spans="1:12" x14ac:dyDescent="0.2">
      <c r="A5" s="137" t="str">
        <f>+'Balance general - Activo'!A5:G5</f>
        <v>(Expresado en Guaraníes)</v>
      </c>
      <c r="B5" s="137"/>
      <c r="C5" s="137"/>
      <c r="D5" s="137"/>
      <c r="E5" s="137"/>
      <c r="F5" s="137"/>
    </row>
    <row r="6" spans="1:12" x14ac:dyDescent="0.2">
      <c r="A6" s="13"/>
      <c r="D6" s="36"/>
      <c r="E6" s="45"/>
      <c r="F6" s="36"/>
    </row>
    <row r="7" spans="1:12" ht="15" x14ac:dyDescent="0.35">
      <c r="A7" s="13"/>
      <c r="B7" s="29" t="s">
        <v>52</v>
      </c>
      <c r="C7" s="28"/>
      <c r="D7" s="31">
        <v>44742</v>
      </c>
      <c r="E7" s="13"/>
      <c r="F7" s="31">
        <v>44377</v>
      </c>
      <c r="G7" s="55"/>
      <c r="H7" s="55"/>
      <c r="I7" s="55"/>
    </row>
    <row r="8" spans="1:12" x14ac:dyDescent="0.2">
      <c r="A8" s="46" t="s">
        <v>21</v>
      </c>
      <c r="D8" s="36"/>
      <c r="E8" s="13"/>
      <c r="F8" s="36"/>
      <c r="G8" s="55"/>
      <c r="H8" s="55"/>
      <c r="I8" s="55"/>
    </row>
    <row r="9" spans="1:12" x14ac:dyDescent="0.2">
      <c r="A9" s="47" t="s">
        <v>22</v>
      </c>
      <c r="D9" s="9">
        <v>22709802788</v>
      </c>
      <c r="E9" s="13"/>
      <c r="F9" s="50">
        <v>15850489133</v>
      </c>
      <c r="G9" s="56"/>
      <c r="H9" s="56"/>
      <c r="I9" s="56"/>
      <c r="J9" s="35"/>
      <c r="K9" s="35"/>
    </row>
    <row r="10" spans="1:12" x14ac:dyDescent="0.2">
      <c r="A10" s="47" t="s">
        <v>23</v>
      </c>
      <c r="D10" s="9">
        <v>442147076055</v>
      </c>
      <c r="E10" s="13"/>
      <c r="F10" s="50">
        <v>463173404363</v>
      </c>
      <c r="G10" s="56"/>
      <c r="H10" s="56"/>
      <c r="I10" s="56"/>
      <c r="J10" s="35"/>
      <c r="K10" s="35"/>
    </row>
    <row r="11" spans="1:12" x14ac:dyDescent="0.2">
      <c r="A11" s="47" t="s">
        <v>24</v>
      </c>
      <c r="D11" s="9">
        <v>9888440121</v>
      </c>
      <c r="E11" s="13"/>
      <c r="F11" s="50">
        <v>6892779364</v>
      </c>
      <c r="G11" s="56"/>
      <c r="H11" s="56"/>
      <c r="I11" s="56"/>
      <c r="J11" s="35"/>
      <c r="K11" s="35"/>
    </row>
    <row r="12" spans="1:12" x14ac:dyDescent="0.2">
      <c r="A12" s="47" t="s">
        <v>82</v>
      </c>
      <c r="D12" s="9">
        <v>29244638532</v>
      </c>
      <c r="E12" s="13"/>
      <c r="F12" s="50">
        <v>19794618049</v>
      </c>
      <c r="G12" s="56"/>
      <c r="H12" s="56"/>
      <c r="I12" s="56"/>
      <c r="J12" s="35"/>
      <c r="K12" s="35"/>
    </row>
    <row r="13" spans="1:12" x14ac:dyDescent="0.2">
      <c r="A13" s="5" t="s">
        <v>74</v>
      </c>
      <c r="B13" s="32" t="s">
        <v>73</v>
      </c>
      <c r="D13" s="21">
        <v>0</v>
      </c>
      <c r="E13" s="13"/>
      <c r="F13" s="50">
        <v>0</v>
      </c>
      <c r="G13" s="55"/>
      <c r="H13" s="55"/>
      <c r="I13" s="55"/>
      <c r="J13" s="55"/>
      <c r="K13" s="55"/>
      <c r="L13" s="55"/>
    </row>
    <row r="14" spans="1:12" x14ac:dyDescent="0.2">
      <c r="A14" s="12"/>
      <c r="D14" s="22">
        <v>503989957496</v>
      </c>
      <c r="E14" s="6"/>
      <c r="F14" s="22">
        <v>505711290909</v>
      </c>
      <c r="G14" s="56"/>
      <c r="H14" s="56"/>
      <c r="I14" s="56"/>
      <c r="J14" s="35"/>
      <c r="K14" s="35"/>
    </row>
    <row r="15" spans="1:12" x14ac:dyDescent="0.2">
      <c r="A15" s="46" t="s">
        <v>25</v>
      </c>
      <c r="D15" s="9"/>
      <c r="E15" s="13"/>
      <c r="F15" s="9"/>
      <c r="G15" s="56"/>
      <c r="H15" s="56"/>
      <c r="I15" s="56"/>
      <c r="J15" s="35"/>
      <c r="K15" s="35"/>
    </row>
    <row r="16" spans="1:12" x14ac:dyDescent="0.2">
      <c r="A16" s="12" t="s">
        <v>26</v>
      </c>
      <c r="D16" s="9">
        <v>-75823498942</v>
      </c>
      <c r="E16" s="13"/>
      <c r="F16" s="9">
        <v>-83133367455</v>
      </c>
      <c r="G16" s="56"/>
      <c r="H16" s="56"/>
      <c r="I16" s="56"/>
      <c r="J16" s="35"/>
      <c r="K16" s="35"/>
    </row>
    <row r="17" spans="1:11" x14ac:dyDescent="0.2">
      <c r="A17" s="12" t="s">
        <v>27</v>
      </c>
      <c r="D17" s="9">
        <v>-162607213337</v>
      </c>
      <c r="E17" s="13"/>
      <c r="F17" s="50">
        <v>-176577380259</v>
      </c>
      <c r="G17" s="56"/>
      <c r="H17" s="56"/>
      <c r="I17" s="56"/>
      <c r="J17" s="35"/>
      <c r="K17" s="35"/>
    </row>
    <row r="18" spans="1:11" x14ac:dyDescent="0.2">
      <c r="A18" s="3" t="s">
        <v>149</v>
      </c>
      <c r="B18" s="32" t="s">
        <v>73</v>
      </c>
      <c r="D18" s="9">
        <v>5805827272</v>
      </c>
      <c r="E18" s="13"/>
      <c r="F18" s="50">
        <v>-17112894237</v>
      </c>
      <c r="G18" s="56"/>
      <c r="H18" s="56"/>
      <c r="I18" s="56"/>
      <c r="J18" s="35"/>
      <c r="K18" s="35"/>
    </row>
    <row r="19" spans="1:11" x14ac:dyDescent="0.2">
      <c r="A19" s="12"/>
      <c r="D19" s="22">
        <v>-232624885007</v>
      </c>
      <c r="E19" s="6"/>
      <c r="F19" s="22">
        <v>-276823641951</v>
      </c>
      <c r="G19" s="56"/>
      <c r="H19" s="56"/>
      <c r="I19" s="56"/>
      <c r="J19" s="35"/>
      <c r="K19" s="35"/>
    </row>
    <row r="20" spans="1:11" x14ac:dyDescent="0.2">
      <c r="A20" s="12"/>
      <c r="D20" s="9"/>
      <c r="E20" s="13"/>
      <c r="F20" s="9"/>
      <c r="G20" s="56"/>
      <c r="H20" s="56"/>
      <c r="I20" s="56"/>
      <c r="J20" s="35"/>
      <c r="K20" s="35"/>
    </row>
    <row r="21" spans="1:11" x14ac:dyDescent="0.2">
      <c r="A21" s="46" t="s">
        <v>50</v>
      </c>
      <c r="D21" s="23">
        <v>271365072489</v>
      </c>
      <c r="E21" s="6"/>
      <c r="F21" s="23">
        <v>228887648958</v>
      </c>
      <c r="G21" s="56"/>
      <c r="H21" s="56"/>
      <c r="I21" s="56"/>
      <c r="J21" s="35"/>
      <c r="K21" s="35"/>
    </row>
    <row r="22" spans="1:11" ht="6" customHeight="1" x14ac:dyDescent="0.2">
      <c r="A22" s="12"/>
      <c r="D22" s="9"/>
      <c r="E22" s="13"/>
      <c r="F22" s="9"/>
      <c r="G22" s="56"/>
      <c r="H22" s="56"/>
      <c r="I22" s="56"/>
      <c r="J22" s="35"/>
      <c r="K22" s="35"/>
    </row>
    <row r="23" spans="1:11" x14ac:dyDescent="0.2">
      <c r="A23" s="46" t="s">
        <v>16</v>
      </c>
      <c r="D23" s="9"/>
      <c r="E23" s="13"/>
      <c r="F23" s="9"/>
      <c r="G23" s="56"/>
      <c r="H23" s="56"/>
      <c r="I23" s="56"/>
      <c r="J23" s="35"/>
      <c r="K23" s="35"/>
    </row>
    <row r="24" spans="1:11" x14ac:dyDescent="0.2">
      <c r="A24" s="5" t="s">
        <v>75</v>
      </c>
      <c r="B24" s="32" t="s">
        <v>61</v>
      </c>
      <c r="D24" s="9">
        <v>-372571565552</v>
      </c>
      <c r="E24" s="13"/>
      <c r="F24" s="9">
        <v>-427918933508</v>
      </c>
      <c r="G24" s="56"/>
      <c r="H24" s="56"/>
      <c r="I24" s="56"/>
      <c r="J24" s="35"/>
      <c r="K24" s="35"/>
    </row>
    <row r="25" spans="1:11" x14ac:dyDescent="0.2">
      <c r="A25" s="5" t="s">
        <v>76</v>
      </c>
      <c r="B25" s="32" t="s">
        <v>61</v>
      </c>
      <c r="D25" s="9">
        <v>237510501600</v>
      </c>
      <c r="E25" s="13"/>
      <c r="F25" s="50">
        <v>327715969261</v>
      </c>
      <c r="G25" s="56"/>
      <c r="H25" s="56"/>
      <c r="I25" s="56"/>
      <c r="J25" s="35"/>
      <c r="K25" s="35"/>
    </row>
    <row r="26" spans="1:11" x14ac:dyDescent="0.2">
      <c r="A26" s="12"/>
      <c r="D26" s="22">
        <v>-135061063952</v>
      </c>
      <c r="E26" s="13"/>
      <c r="F26" s="49">
        <v>-100202964247</v>
      </c>
      <c r="G26" s="56"/>
      <c r="H26" s="56"/>
      <c r="I26" s="56"/>
      <c r="J26" s="35"/>
      <c r="K26" s="35"/>
    </row>
    <row r="27" spans="1:11" x14ac:dyDescent="0.2">
      <c r="A27" s="12"/>
      <c r="D27" s="9"/>
      <c r="E27" s="13"/>
      <c r="F27" s="9"/>
      <c r="G27" s="56"/>
      <c r="H27" s="56"/>
      <c r="I27" s="56"/>
      <c r="J27" s="35"/>
      <c r="K27" s="35"/>
    </row>
    <row r="28" spans="1:11" x14ac:dyDescent="0.2">
      <c r="A28" s="46" t="s">
        <v>51</v>
      </c>
      <c r="D28" s="23">
        <v>136304008537</v>
      </c>
      <c r="E28" s="6"/>
      <c r="F28" s="23">
        <v>128684684711</v>
      </c>
      <c r="G28" s="56"/>
      <c r="H28" s="56"/>
      <c r="I28" s="56"/>
      <c r="J28" s="35"/>
      <c r="K28" s="35"/>
    </row>
    <row r="29" spans="1:11" ht="6" customHeight="1" x14ac:dyDescent="0.2">
      <c r="A29" s="12"/>
      <c r="D29" s="9"/>
      <c r="E29" s="13"/>
      <c r="F29" s="9"/>
      <c r="G29" s="56"/>
      <c r="H29" s="56"/>
      <c r="I29" s="56"/>
      <c r="J29" s="35"/>
      <c r="K29" s="35"/>
    </row>
    <row r="30" spans="1:11" x14ac:dyDescent="0.2">
      <c r="A30" s="46" t="s">
        <v>28</v>
      </c>
      <c r="D30" s="9"/>
      <c r="E30" s="13"/>
      <c r="F30" s="9"/>
      <c r="G30" s="56"/>
      <c r="H30" s="56"/>
      <c r="I30" s="56"/>
      <c r="J30" s="35"/>
      <c r="K30" s="35"/>
    </row>
    <row r="31" spans="1:11" x14ac:dyDescent="0.2">
      <c r="A31" s="12" t="s">
        <v>29</v>
      </c>
      <c r="D31" s="9">
        <v>88653637627</v>
      </c>
      <c r="E31" s="13"/>
      <c r="F31" s="9">
        <v>71660940203</v>
      </c>
      <c r="G31" s="56"/>
      <c r="H31" s="56"/>
      <c r="I31" s="56"/>
      <c r="J31" s="35"/>
      <c r="K31" s="35"/>
    </row>
    <row r="32" spans="1:11" x14ac:dyDescent="0.2">
      <c r="A32" s="12" t="s">
        <v>30</v>
      </c>
      <c r="D32" s="9">
        <v>-29284570844</v>
      </c>
      <c r="E32" s="13"/>
      <c r="F32" s="50">
        <v>-25789270433</v>
      </c>
      <c r="G32" s="56"/>
      <c r="H32" s="56"/>
      <c r="I32" s="56"/>
      <c r="J32" s="35"/>
      <c r="K32" s="35"/>
    </row>
    <row r="33" spans="1:12" x14ac:dyDescent="0.2">
      <c r="A33" s="12"/>
      <c r="D33" s="22">
        <v>59369066783</v>
      </c>
      <c r="E33" s="13"/>
      <c r="F33" s="22">
        <v>45871669770</v>
      </c>
      <c r="G33" s="56"/>
      <c r="H33" s="56"/>
      <c r="I33" s="56"/>
      <c r="J33" s="35"/>
      <c r="K33" s="35"/>
    </row>
    <row r="34" spans="1:12" x14ac:dyDescent="0.2">
      <c r="A34" s="12"/>
      <c r="D34" s="9"/>
      <c r="E34" s="13"/>
      <c r="F34" s="9"/>
      <c r="G34" s="56"/>
      <c r="H34" s="56"/>
      <c r="I34" s="56"/>
      <c r="J34" s="35"/>
      <c r="K34" s="35"/>
    </row>
    <row r="35" spans="1:12" x14ac:dyDescent="0.2">
      <c r="A35" s="46" t="s">
        <v>42</v>
      </c>
      <c r="D35" s="23">
        <v>195673075320</v>
      </c>
      <c r="E35" s="13"/>
      <c r="F35" s="23">
        <v>174556354481</v>
      </c>
      <c r="G35" s="56"/>
      <c r="H35" s="56"/>
      <c r="I35" s="56"/>
      <c r="J35" s="35"/>
      <c r="K35" s="35"/>
    </row>
    <row r="36" spans="1:12" ht="6" customHeight="1" x14ac:dyDescent="0.2">
      <c r="A36" s="12"/>
      <c r="D36" s="9"/>
      <c r="E36" s="13"/>
      <c r="F36" s="9"/>
      <c r="G36" s="56"/>
      <c r="H36" s="56"/>
      <c r="I36" s="56"/>
      <c r="J36" s="35"/>
      <c r="K36" s="35"/>
    </row>
    <row r="37" spans="1:12" x14ac:dyDescent="0.2">
      <c r="A37" s="46" t="s">
        <v>31</v>
      </c>
      <c r="D37" s="9"/>
      <c r="E37" s="13"/>
      <c r="F37" s="9"/>
      <c r="G37" s="56"/>
      <c r="H37" s="56"/>
      <c r="I37" s="56"/>
      <c r="J37" s="35"/>
      <c r="K37" s="35"/>
    </row>
    <row r="38" spans="1:12" x14ac:dyDescent="0.2">
      <c r="A38" s="12" t="s">
        <v>108</v>
      </c>
      <c r="D38" s="9">
        <v>18156729947</v>
      </c>
      <c r="E38" s="13"/>
      <c r="F38" s="9">
        <v>19921046381</v>
      </c>
      <c r="G38" s="56"/>
      <c r="H38" s="56"/>
      <c r="I38" s="56"/>
      <c r="J38" s="35"/>
      <c r="K38" s="35"/>
    </row>
    <row r="39" spans="1:12" x14ac:dyDescent="0.2">
      <c r="A39" s="12" t="s">
        <v>102</v>
      </c>
      <c r="D39" s="9">
        <v>5937991963</v>
      </c>
      <c r="E39" s="7"/>
      <c r="F39" s="50">
        <v>7242782039</v>
      </c>
      <c r="G39" s="56"/>
      <c r="H39" s="56"/>
      <c r="I39" s="56"/>
      <c r="J39" s="35"/>
      <c r="K39" s="35"/>
    </row>
    <row r="40" spans="1:12" x14ac:dyDescent="0.2">
      <c r="A40" s="5" t="s">
        <v>109</v>
      </c>
      <c r="B40" s="33" t="s">
        <v>73</v>
      </c>
      <c r="D40" s="21">
        <v>0</v>
      </c>
      <c r="E40" s="7"/>
      <c r="F40" s="50">
        <v>0</v>
      </c>
      <c r="G40" s="55"/>
      <c r="H40" s="55"/>
      <c r="I40" s="55"/>
      <c r="J40" s="55"/>
      <c r="K40" s="55"/>
      <c r="L40" s="55"/>
    </row>
    <row r="41" spans="1:12" x14ac:dyDescent="0.2">
      <c r="A41" s="8"/>
      <c r="D41" s="22">
        <v>24094721910</v>
      </c>
      <c r="E41" s="13"/>
      <c r="F41" s="22">
        <v>27163828420</v>
      </c>
      <c r="G41" s="56"/>
      <c r="H41" s="56"/>
      <c r="I41" s="56"/>
      <c r="J41" s="35"/>
      <c r="K41" s="35"/>
    </row>
    <row r="42" spans="1:12" x14ac:dyDescent="0.2">
      <c r="A42" s="11" t="s">
        <v>32</v>
      </c>
      <c r="D42" s="9"/>
      <c r="E42" s="13"/>
      <c r="F42" s="9"/>
      <c r="G42" s="56"/>
      <c r="H42" s="56"/>
      <c r="I42" s="56"/>
      <c r="J42" s="35"/>
      <c r="K42" s="35"/>
    </row>
    <row r="43" spans="1:12" x14ac:dyDescent="0.2">
      <c r="A43" s="8" t="s">
        <v>83</v>
      </c>
      <c r="D43" s="9">
        <v>-104693457556</v>
      </c>
      <c r="E43" s="13"/>
      <c r="F43" s="9">
        <v>-101752720943</v>
      </c>
      <c r="G43" s="56"/>
      <c r="H43" s="56"/>
      <c r="I43" s="56"/>
      <c r="J43" s="35"/>
      <c r="K43" s="35"/>
    </row>
    <row r="44" spans="1:12" x14ac:dyDescent="0.2">
      <c r="A44" s="12" t="s">
        <v>33</v>
      </c>
      <c r="D44" s="9">
        <v>-77735444558</v>
      </c>
      <c r="E44" s="9"/>
      <c r="F44" s="50">
        <v>-72893906060</v>
      </c>
      <c r="G44" s="56"/>
      <c r="H44" s="56"/>
      <c r="I44" s="56"/>
      <c r="J44" s="35"/>
      <c r="K44" s="35"/>
    </row>
    <row r="45" spans="1:12" x14ac:dyDescent="0.2">
      <c r="A45" s="5" t="s">
        <v>47</v>
      </c>
      <c r="B45" s="33" t="s">
        <v>65</v>
      </c>
      <c r="C45" s="3"/>
      <c r="D45" s="9">
        <v>-7296141722</v>
      </c>
      <c r="E45" s="9"/>
      <c r="F45" s="50">
        <v>-8754970549</v>
      </c>
      <c r="G45" s="56"/>
      <c r="H45" s="56"/>
      <c r="I45" s="56"/>
      <c r="J45" s="35"/>
      <c r="K45" s="35"/>
    </row>
    <row r="46" spans="1:12" x14ac:dyDescent="0.2">
      <c r="A46" s="12" t="s">
        <v>34</v>
      </c>
      <c r="B46" s="33"/>
      <c r="C46" s="3"/>
      <c r="D46" s="9">
        <v>-570365504</v>
      </c>
      <c r="E46" s="9"/>
      <c r="F46" s="50">
        <v>-650807263</v>
      </c>
      <c r="G46" s="56"/>
      <c r="H46" s="56"/>
      <c r="I46" s="56"/>
      <c r="J46" s="35"/>
      <c r="K46" s="35"/>
    </row>
    <row r="47" spans="1:12" x14ac:dyDescent="0.2">
      <c r="A47" s="5" t="s">
        <v>78</v>
      </c>
      <c r="B47" s="33"/>
      <c r="C47" s="3"/>
      <c r="D47" s="9">
        <v>-14042902005</v>
      </c>
      <c r="E47" s="9"/>
      <c r="F47" s="50">
        <v>-7193837724</v>
      </c>
      <c r="G47" s="56"/>
      <c r="H47" s="56"/>
      <c r="I47" s="56"/>
      <c r="J47" s="35"/>
      <c r="K47" s="35"/>
    </row>
    <row r="48" spans="1:12" x14ac:dyDescent="0.2">
      <c r="A48" s="5" t="s">
        <v>150</v>
      </c>
      <c r="B48" s="33" t="s">
        <v>73</v>
      </c>
      <c r="C48" s="3"/>
      <c r="D48" s="21">
        <v>-1826311456</v>
      </c>
      <c r="E48" s="9"/>
      <c r="F48" s="50">
        <v>-2923859267</v>
      </c>
      <c r="G48" s="56"/>
      <c r="H48" s="56"/>
      <c r="I48" s="56"/>
      <c r="J48" s="35"/>
      <c r="K48" s="35"/>
    </row>
    <row r="49" spans="1:11" x14ac:dyDescent="0.2">
      <c r="A49" s="12"/>
      <c r="D49" s="22">
        <v>-206164622801</v>
      </c>
      <c r="E49" s="9"/>
      <c r="F49" s="22">
        <v>-194170101806</v>
      </c>
      <c r="G49" s="56"/>
      <c r="H49" s="56"/>
      <c r="I49" s="56"/>
      <c r="J49" s="35"/>
      <c r="K49" s="35"/>
    </row>
    <row r="50" spans="1:11" x14ac:dyDescent="0.2">
      <c r="A50" s="12"/>
      <c r="E50" s="9"/>
      <c r="G50" s="56"/>
      <c r="H50" s="56"/>
      <c r="I50" s="56"/>
      <c r="J50" s="35"/>
      <c r="K50" s="35"/>
    </row>
    <row r="51" spans="1:11" x14ac:dyDescent="0.2">
      <c r="A51" s="46" t="s">
        <v>43</v>
      </c>
      <c r="D51" s="24">
        <v>13603174429</v>
      </c>
      <c r="E51" s="13"/>
      <c r="F51" s="24">
        <v>7550081095</v>
      </c>
      <c r="G51" s="56"/>
      <c r="H51" s="56"/>
      <c r="I51" s="56"/>
      <c r="J51" s="35"/>
      <c r="K51" s="35"/>
    </row>
    <row r="52" spans="1:11" x14ac:dyDescent="0.2">
      <c r="A52" s="12"/>
      <c r="E52" s="13"/>
      <c r="G52" s="56"/>
      <c r="H52" s="56"/>
      <c r="I52" s="56"/>
      <c r="J52" s="35"/>
      <c r="K52" s="35"/>
    </row>
    <row r="53" spans="1:11" x14ac:dyDescent="0.2">
      <c r="A53" s="46" t="s">
        <v>35</v>
      </c>
      <c r="E53" s="13"/>
      <c r="G53" s="56"/>
      <c r="H53" s="56"/>
      <c r="I53" s="56"/>
      <c r="J53" s="35"/>
      <c r="K53" s="35"/>
    </row>
    <row r="54" spans="1:11" x14ac:dyDescent="0.2">
      <c r="A54" s="12" t="s">
        <v>48</v>
      </c>
      <c r="D54" s="9">
        <v>32594955462</v>
      </c>
      <c r="E54" s="13"/>
      <c r="F54" s="21">
        <v>7532733171</v>
      </c>
      <c r="G54" s="56"/>
      <c r="H54" s="56"/>
      <c r="I54" s="56"/>
      <c r="J54" s="35"/>
      <c r="K54" s="35"/>
    </row>
    <row r="55" spans="1:11" x14ac:dyDescent="0.2">
      <c r="A55" s="12" t="s">
        <v>36</v>
      </c>
      <c r="D55" s="9">
        <v>-967184750</v>
      </c>
      <c r="E55" s="9"/>
      <c r="F55" s="50">
        <v>-180861273</v>
      </c>
      <c r="G55" s="56"/>
      <c r="H55" s="56"/>
      <c r="I55" s="56"/>
      <c r="J55" s="35"/>
      <c r="K55" s="35"/>
    </row>
    <row r="56" spans="1:11" x14ac:dyDescent="0.2">
      <c r="B56" s="33"/>
      <c r="C56" s="3"/>
      <c r="D56" s="22">
        <v>31627770712</v>
      </c>
      <c r="E56" s="13"/>
      <c r="F56" s="22">
        <v>7351871898</v>
      </c>
      <c r="G56" s="56"/>
      <c r="H56" s="56"/>
      <c r="I56" s="56"/>
      <c r="J56" s="35"/>
      <c r="K56" s="35"/>
    </row>
    <row r="57" spans="1:11" x14ac:dyDescent="0.2">
      <c r="A57" s="46" t="s">
        <v>49</v>
      </c>
      <c r="E57" s="13"/>
      <c r="G57" s="56"/>
      <c r="H57" s="56"/>
      <c r="I57" s="56"/>
      <c r="J57" s="35"/>
      <c r="K57" s="35"/>
    </row>
    <row r="58" spans="1:11" x14ac:dyDescent="0.2">
      <c r="A58" s="12" t="s">
        <v>37</v>
      </c>
      <c r="D58" s="9">
        <v>6667670711</v>
      </c>
      <c r="E58" s="13"/>
      <c r="F58" s="21">
        <v>179862065</v>
      </c>
      <c r="G58" s="56"/>
      <c r="H58" s="56"/>
      <c r="I58" s="56"/>
      <c r="J58" s="35"/>
      <c r="K58" s="35"/>
    </row>
    <row r="59" spans="1:11" x14ac:dyDescent="0.2">
      <c r="A59" s="12" t="s">
        <v>38</v>
      </c>
      <c r="D59" s="9">
        <v>-2643712767</v>
      </c>
      <c r="E59" s="13"/>
      <c r="F59" s="50">
        <v>-1028494786</v>
      </c>
      <c r="G59" s="56"/>
      <c r="H59" s="56"/>
      <c r="I59" s="56"/>
      <c r="J59" s="35"/>
      <c r="K59" s="35"/>
    </row>
    <row r="60" spans="1:11" x14ac:dyDescent="0.2">
      <c r="A60" s="12"/>
      <c r="B60" s="32" t="s">
        <v>113</v>
      </c>
      <c r="D60" s="22">
        <v>4023957944</v>
      </c>
      <c r="E60" s="13"/>
      <c r="F60" s="49">
        <v>-848632721</v>
      </c>
      <c r="G60" s="56"/>
      <c r="H60" s="56"/>
      <c r="I60" s="56"/>
      <c r="J60" s="35"/>
      <c r="K60" s="35"/>
    </row>
    <row r="61" spans="1:11" x14ac:dyDescent="0.2">
      <c r="A61" s="12"/>
      <c r="D61" s="9"/>
      <c r="E61" s="13"/>
      <c r="F61" s="9"/>
      <c r="G61" s="56"/>
      <c r="H61" s="56"/>
      <c r="I61" s="56"/>
      <c r="J61" s="35"/>
      <c r="K61" s="35"/>
    </row>
    <row r="62" spans="1:11" x14ac:dyDescent="0.2">
      <c r="A62" s="15" t="s">
        <v>125</v>
      </c>
      <c r="D62" s="24">
        <v>49254903085</v>
      </c>
      <c r="E62" s="13"/>
      <c r="F62" s="24">
        <v>14053320272</v>
      </c>
      <c r="G62" s="56"/>
      <c r="H62" s="56"/>
      <c r="I62" s="56"/>
      <c r="J62" s="35"/>
      <c r="K62" s="35"/>
    </row>
    <row r="63" spans="1:11" ht="6" customHeight="1" x14ac:dyDescent="0.2">
      <c r="A63" s="12"/>
      <c r="E63" s="13"/>
      <c r="G63" s="56"/>
      <c r="H63" s="56"/>
      <c r="I63" s="56"/>
      <c r="J63" s="35"/>
      <c r="K63" s="35"/>
    </row>
    <row r="64" spans="1:11" x14ac:dyDescent="0.2">
      <c r="A64" s="12" t="s">
        <v>79</v>
      </c>
      <c r="B64" s="32" t="s">
        <v>77</v>
      </c>
      <c r="D64" s="9">
        <v>-5113258377</v>
      </c>
      <c r="E64" s="13"/>
      <c r="F64" s="21">
        <v>-1031181303</v>
      </c>
      <c r="G64" s="56"/>
      <c r="H64" s="56"/>
      <c r="I64" s="56"/>
      <c r="J64" s="35"/>
      <c r="K64" s="35"/>
    </row>
    <row r="65" spans="1:11" ht="6" customHeight="1" x14ac:dyDescent="0.2">
      <c r="A65" s="12"/>
      <c r="E65" s="13"/>
      <c r="G65" s="56"/>
      <c r="H65" s="56"/>
      <c r="I65" s="56"/>
      <c r="J65" s="35"/>
      <c r="K65" s="35"/>
    </row>
    <row r="66" spans="1:11" ht="13.5" thickBot="1" x14ac:dyDescent="0.25">
      <c r="A66" s="46" t="s">
        <v>126</v>
      </c>
      <c r="D66" s="25">
        <v>44141644708</v>
      </c>
      <c r="E66" s="13"/>
      <c r="F66" s="25">
        <v>13022138969</v>
      </c>
      <c r="G66" s="56"/>
      <c r="H66" s="56"/>
      <c r="I66" s="56"/>
      <c r="J66" s="35"/>
      <c r="K66" s="35"/>
    </row>
    <row r="67" spans="1:11" ht="13.5" thickTop="1" x14ac:dyDescent="0.2">
      <c r="A67" s="6"/>
      <c r="B67" s="34"/>
      <c r="C67" s="4"/>
      <c r="D67" s="57"/>
      <c r="E67" s="13"/>
    </row>
    <row r="68" spans="1:11" x14ac:dyDescent="0.2">
      <c r="A68" s="141" t="str">
        <f>'Balance general - Activo'!A70</f>
        <v>Las notas A a G que se acompañan forman parte integrante de estos estados financieros</v>
      </c>
      <c r="B68" s="141"/>
      <c r="C68" s="141"/>
      <c r="D68" s="141"/>
      <c r="E68" s="141"/>
      <c r="F68" s="141"/>
    </row>
    <row r="69" spans="1:11" x14ac:dyDescent="0.2">
      <c r="A69" s="48"/>
      <c r="E69" s="13"/>
    </row>
    <row r="70" spans="1:11" x14ac:dyDescent="0.2">
      <c r="A70" s="48"/>
      <c r="E70" s="13"/>
    </row>
    <row r="71" spans="1:11" x14ac:dyDescent="0.2">
      <c r="A71" s="145" t="s">
        <v>144</v>
      </c>
      <c r="B71" s="145"/>
      <c r="C71" s="145"/>
      <c r="D71" s="145"/>
      <c r="E71" s="145"/>
      <c r="F71" s="145"/>
    </row>
    <row r="72" spans="1:11" x14ac:dyDescent="0.2">
      <c r="A72" s="48"/>
      <c r="E72" s="13"/>
    </row>
    <row r="73" spans="1:11" ht="13.5" x14ac:dyDescent="0.2">
      <c r="A73" s="143" t="s">
        <v>171</v>
      </c>
      <c r="B73" s="143"/>
      <c r="C73" s="143"/>
      <c r="D73" s="143"/>
      <c r="E73" s="143"/>
      <c r="F73" s="143"/>
    </row>
    <row r="74" spans="1:11" ht="13.5" x14ac:dyDescent="0.2">
      <c r="A74" s="143" t="s">
        <v>209</v>
      </c>
      <c r="B74" s="143"/>
      <c r="C74" s="143"/>
      <c r="D74" s="143"/>
      <c r="E74" s="143"/>
      <c r="F74" s="143"/>
    </row>
    <row r="75" spans="1:11" x14ac:dyDescent="0.2">
      <c r="A75" s="18"/>
      <c r="B75" s="18"/>
      <c r="C75" s="18"/>
      <c r="D75" s="18"/>
      <c r="E75" s="18"/>
      <c r="F75" s="18"/>
    </row>
  </sheetData>
  <sheetProtection selectLockedCells="1" selectUnlockedCells="1"/>
  <mergeCells count="9">
    <mergeCell ref="A74:F74"/>
    <mergeCell ref="A68:F68"/>
    <mergeCell ref="A1:F1"/>
    <mergeCell ref="A2:F2"/>
    <mergeCell ref="A5:F5"/>
    <mergeCell ref="A4:F4"/>
    <mergeCell ref="A73:F73"/>
    <mergeCell ref="A3:F3"/>
    <mergeCell ref="A71:F71"/>
  </mergeCells>
  <pageMargins left="1.1811023622047245" right="0.19685039370078741" top="1.1811023622047245" bottom="0.59055118110236227" header="0.39370078740157483" footer="0.39370078740157483"/>
  <pageSetup paperSize="9" scale="79" firstPageNumber="0" pageOrder="overThenDown" orientation="portrait" r:id="rId1"/>
  <headerFooter alignWithMargins="0">
    <oddFooter>&amp;R&amp;"Times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K52"/>
  <sheetViews>
    <sheetView showGridLines="0" zoomScaleNormal="100" zoomScaleSheetLayoutView="75" workbookViewId="0">
      <selection activeCell="A4" sqref="A4:I4"/>
    </sheetView>
  </sheetViews>
  <sheetFormatPr baseColWidth="10" defaultColWidth="9.140625" defaultRowHeight="12.75" x14ac:dyDescent="0.2"/>
  <cols>
    <col min="1" max="1" width="51.42578125" style="59" customWidth="1"/>
    <col min="2" max="8" width="16.5703125" style="59" customWidth="1"/>
    <col min="9" max="9" width="17.85546875" style="81" bestFit="1" customWidth="1"/>
    <col min="10" max="10" width="17.85546875" style="59" bestFit="1" customWidth="1"/>
    <col min="11" max="11" width="14.7109375" style="59" bestFit="1" customWidth="1"/>
    <col min="12" max="12" width="12.85546875" style="59" bestFit="1" customWidth="1"/>
    <col min="13" max="16384" width="9.140625" style="59"/>
  </cols>
  <sheetData>
    <row r="3" spans="1:9" ht="15.75" x14ac:dyDescent="0.2">
      <c r="A3" s="153" t="s">
        <v>84</v>
      </c>
      <c r="B3" s="153"/>
      <c r="C3" s="153"/>
      <c r="D3" s="153"/>
      <c r="E3" s="153"/>
      <c r="F3" s="153"/>
      <c r="G3" s="153"/>
      <c r="H3" s="153"/>
      <c r="I3" s="153"/>
    </row>
    <row r="4" spans="1:9" ht="15.75" x14ac:dyDescent="0.2">
      <c r="A4" s="154" t="s">
        <v>166</v>
      </c>
      <c r="B4" s="154"/>
      <c r="C4" s="154"/>
      <c r="D4" s="154"/>
      <c r="E4" s="154"/>
      <c r="F4" s="154"/>
      <c r="G4" s="154"/>
      <c r="H4" s="154"/>
      <c r="I4" s="154"/>
    </row>
    <row r="5" spans="1:9" ht="15.75" x14ac:dyDescent="0.2">
      <c r="A5" s="154" t="s">
        <v>144</v>
      </c>
      <c r="B5" s="154"/>
      <c r="C5" s="154"/>
      <c r="D5" s="154"/>
      <c r="E5" s="154"/>
      <c r="F5" s="154"/>
      <c r="G5" s="154"/>
      <c r="H5" s="154"/>
      <c r="I5" s="154"/>
    </row>
    <row r="6" spans="1:9" ht="15.75" x14ac:dyDescent="0.2">
      <c r="A6" s="155" t="s">
        <v>165</v>
      </c>
      <c r="B6" s="155"/>
      <c r="C6" s="155"/>
      <c r="D6" s="155"/>
      <c r="E6" s="155"/>
      <c r="F6" s="155"/>
      <c r="G6" s="155"/>
      <c r="H6" s="155"/>
      <c r="I6" s="155"/>
    </row>
    <row r="7" spans="1:9" ht="15.75" x14ac:dyDescent="0.2">
      <c r="A7" s="155" t="s">
        <v>40</v>
      </c>
      <c r="B7" s="155"/>
      <c r="C7" s="155"/>
      <c r="D7" s="155"/>
      <c r="E7" s="155"/>
      <c r="F7" s="155"/>
      <c r="G7" s="155"/>
      <c r="H7" s="155"/>
      <c r="I7" s="155"/>
    </row>
    <row r="9" spans="1:9" s="60" customFormat="1" ht="12.75" customHeight="1" x14ac:dyDescent="0.2">
      <c r="A9" s="151" t="s">
        <v>45</v>
      </c>
      <c r="B9" s="156" t="s">
        <v>98</v>
      </c>
      <c r="C9" s="157"/>
      <c r="D9" s="151" t="s">
        <v>72</v>
      </c>
      <c r="E9" s="151" t="s">
        <v>46</v>
      </c>
      <c r="F9" s="151" t="s">
        <v>107</v>
      </c>
      <c r="G9" s="151" t="s">
        <v>114</v>
      </c>
      <c r="H9" s="151" t="s">
        <v>117</v>
      </c>
      <c r="I9" s="151" t="s">
        <v>39</v>
      </c>
    </row>
    <row r="10" spans="1:9" s="60" customFormat="1" ht="33" customHeight="1" x14ac:dyDescent="0.2">
      <c r="A10" s="152"/>
      <c r="B10" s="61" t="s">
        <v>99</v>
      </c>
      <c r="C10" s="61" t="s">
        <v>100</v>
      </c>
      <c r="D10" s="152"/>
      <c r="E10" s="152"/>
      <c r="F10" s="152"/>
      <c r="G10" s="152"/>
      <c r="H10" s="152"/>
      <c r="I10" s="152"/>
    </row>
    <row r="11" spans="1:9" x14ac:dyDescent="0.2">
      <c r="A11" s="62" t="s">
        <v>146</v>
      </c>
      <c r="B11" s="63">
        <v>901242800000</v>
      </c>
      <c r="C11" s="63">
        <v>250000000000</v>
      </c>
      <c r="D11" s="63">
        <v>60000</v>
      </c>
      <c r="E11" s="63">
        <v>45626908534</v>
      </c>
      <c r="F11" s="63">
        <v>383196688563</v>
      </c>
      <c r="G11" s="63">
        <v>150534655070</v>
      </c>
      <c r="H11" s="63">
        <v>72396463166</v>
      </c>
      <c r="I11" s="63">
        <v>1802997575333</v>
      </c>
    </row>
    <row r="12" spans="1:9" x14ac:dyDescent="0.2">
      <c r="A12" s="64" t="s">
        <v>115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2">
      <c r="A13" s="67" t="s">
        <v>44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72396463166</v>
      </c>
      <c r="H13" s="65">
        <v>-72396463166</v>
      </c>
      <c r="I13" s="66">
        <v>0</v>
      </c>
    </row>
    <row r="14" spans="1:9" x14ac:dyDescent="0.2">
      <c r="A14" s="67" t="s">
        <v>147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73">
        <v>-173734823147</v>
      </c>
      <c r="H14" s="65">
        <v>0</v>
      </c>
      <c r="I14" s="74">
        <v>-173734823147</v>
      </c>
    </row>
    <row r="15" spans="1:9" x14ac:dyDescent="0.2">
      <c r="A15" s="67" t="s">
        <v>132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73">
        <v>0</v>
      </c>
      <c r="H15" s="65">
        <v>0</v>
      </c>
      <c r="I15" s="66">
        <v>0</v>
      </c>
    </row>
    <row r="16" spans="1:9" x14ac:dyDescent="0.2">
      <c r="A16" s="68" t="s">
        <v>133</v>
      </c>
      <c r="B16" s="65">
        <v>0</v>
      </c>
      <c r="C16" s="65">
        <v>0</v>
      </c>
      <c r="D16" s="65">
        <v>0</v>
      </c>
      <c r="E16" s="65">
        <v>0</v>
      </c>
      <c r="F16" s="65">
        <v>49196295089</v>
      </c>
      <c r="G16" s="73">
        <v>-49196295089</v>
      </c>
      <c r="H16" s="65">
        <v>0</v>
      </c>
      <c r="I16" s="66">
        <v>0</v>
      </c>
    </row>
    <row r="17" spans="1:11" x14ac:dyDescent="0.2">
      <c r="A17" s="68" t="s">
        <v>134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6">
        <v>0</v>
      </c>
    </row>
    <row r="18" spans="1:11" x14ac:dyDescent="0.2">
      <c r="A18" s="68" t="s">
        <v>135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6">
        <v>0</v>
      </c>
    </row>
    <row r="19" spans="1:11" x14ac:dyDescent="0.2">
      <c r="A19" s="67" t="s">
        <v>127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13022138969</v>
      </c>
      <c r="I19" s="66">
        <v>13022138969</v>
      </c>
    </row>
    <row r="20" spans="1:11" x14ac:dyDescent="0.2">
      <c r="A20" s="62" t="s">
        <v>167</v>
      </c>
      <c r="B20" s="63">
        <v>901242800000</v>
      </c>
      <c r="C20" s="63">
        <v>250000000000</v>
      </c>
      <c r="D20" s="63">
        <v>60000</v>
      </c>
      <c r="E20" s="63">
        <v>45626908534</v>
      </c>
      <c r="F20" s="63">
        <v>432392983652</v>
      </c>
      <c r="G20" s="63">
        <v>0</v>
      </c>
      <c r="H20" s="63">
        <v>13022138969</v>
      </c>
      <c r="I20" s="63">
        <v>1642284891155</v>
      </c>
    </row>
    <row r="21" spans="1:1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1"/>
    </row>
    <row r="22" spans="1:11" x14ac:dyDescent="0.2">
      <c r="A22" s="62" t="s">
        <v>161</v>
      </c>
      <c r="B22" s="72">
        <v>901242800000</v>
      </c>
      <c r="C22" s="72">
        <v>180000000000</v>
      </c>
      <c r="D22" s="72">
        <v>60000</v>
      </c>
      <c r="E22" s="72">
        <v>45626908534</v>
      </c>
      <c r="F22" s="72">
        <v>432392983652</v>
      </c>
      <c r="G22" s="72">
        <v>0</v>
      </c>
      <c r="H22" s="72">
        <v>4278038995</v>
      </c>
      <c r="I22" s="72">
        <f>+SUM(B22:H22)</f>
        <v>1563540791181</v>
      </c>
      <c r="J22" s="71"/>
    </row>
    <row r="23" spans="1:11" x14ac:dyDescent="0.2">
      <c r="A23" s="64" t="s">
        <v>115</v>
      </c>
      <c r="B23" s="73"/>
      <c r="C23" s="73"/>
      <c r="D23" s="73"/>
      <c r="E23" s="73"/>
      <c r="F23" s="73"/>
      <c r="G23" s="73"/>
      <c r="H23" s="73"/>
      <c r="I23" s="74"/>
    </row>
    <row r="24" spans="1:11" x14ac:dyDescent="0.2">
      <c r="A24" s="67" t="s">
        <v>44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f>H22</f>
        <v>4278038995</v>
      </c>
      <c r="H24" s="75">
        <f>-H22</f>
        <v>-4278038995</v>
      </c>
      <c r="I24" s="76">
        <f t="shared" ref="I24" si="0">SUM(B24:H24)</f>
        <v>0</v>
      </c>
      <c r="J24" s="77"/>
      <c r="K24" s="71"/>
    </row>
    <row r="25" spans="1:11" x14ac:dyDescent="0.2">
      <c r="A25" s="67" t="s">
        <v>160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4">
        <f>SUM(B25:H25)</f>
        <v>0</v>
      </c>
      <c r="J25" s="77"/>
      <c r="K25" s="71"/>
    </row>
    <row r="26" spans="1:11" x14ac:dyDescent="0.2">
      <c r="A26" s="67" t="s">
        <v>147</v>
      </c>
      <c r="B26" s="73"/>
      <c r="C26" s="75">
        <v>0</v>
      </c>
      <c r="D26" s="73"/>
      <c r="E26" s="73">
        <v>0</v>
      </c>
      <c r="F26" s="73">
        <v>0</v>
      </c>
      <c r="G26" s="73">
        <v>0</v>
      </c>
      <c r="H26" s="73">
        <v>0</v>
      </c>
      <c r="I26" s="74">
        <f t="shared" ref="I26:I31" si="1">SUM(B26:H26)</f>
        <v>0</v>
      </c>
    </row>
    <row r="27" spans="1:11" x14ac:dyDescent="0.2">
      <c r="A27" s="67" t="s">
        <v>132</v>
      </c>
      <c r="B27" s="75">
        <f>-G27</f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6">
        <f t="shared" si="1"/>
        <v>0</v>
      </c>
    </row>
    <row r="28" spans="1:11" x14ac:dyDescent="0.2">
      <c r="A28" s="68" t="s">
        <v>133</v>
      </c>
      <c r="B28" s="75">
        <v>0</v>
      </c>
      <c r="C28" s="75">
        <v>0</v>
      </c>
      <c r="D28" s="75">
        <v>0</v>
      </c>
      <c r="E28" s="75">
        <v>0</v>
      </c>
      <c r="F28" s="73">
        <v>856038995</v>
      </c>
      <c r="G28" s="73">
        <f>-F28</f>
        <v>-856038995</v>
      </c>
      <c r="H28" s="75">
        <v>0</v>
      </c>
      <c r="I28" s="76">
        <f t="shared" si="1"/>
        <v>0</v>
      </c>
    </row>
    <row r="29" spans="1:11" x14ac:dyDescent="0.2">
      <c r="A29" s="68" t="s">
        <v>134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6">
        <f t="shared" si="1"/>
        <v>0</v>
      </c>
    </row>
    <row r="30" spans="1:11" x14ac:dyDescent="0.2">
      <c r="A30" s="68" t="s">
        <v>135</v>
      </c>
      <c r="B30" s="75">
        <f>-D30</f>
        <v>0</v>
      </c>
      <c r="C30" s="75">
        <v>0</v>
      </c>
      <c r="D30" s="75">
        <f>-D22+60000</f>
        <v>0</v>
      </c>
      <c r="E30" s="75">
        <v>0</v>
      </c>
      <c r="F30" s="75">
        <v>0</v>
      </c>
      <c r="G30" s="75">
        <v>0</v>
      </c>
      <c r="H30" s="75">
        <v>0</v>
      </c>
      <c r="I30" s="76">
        <f t="shared" si="1"/>
        <v>0</v>
      </c>
      <c r="J30" s="78"/>
    </row>
    <row r="31" spans="1:11" x14ac:dyDescent="0.2">
      <c r="A31" s="67" t="s">
        <v>127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44141644708</v>
      </c>
      <c r="I31" s="76">
        <f t="shared" si="1"/>
        <v>44141644708</v>
      </c>
      <c r="J31" s="71"/>
    </row>
    <row r="32" spans="1:11" x14ac:dyDescent="0.2">
      <c r="A32" s="62" t="s">
        <v>168</v>
      </c>
      <c r="B32" s="72">
        <f t="shared" ref="B32:I32" si="2">SUM(B22:B31)</f>
        <v>901242800000</v>
      </c>
      <c r="C32" s="72">
        <f t="shared" si="2"/>
        <v>180000000000</v>
      </c>
      <c r="D32" s="72">
        <f t="shared" si="2"/>
        <v>60000</v>
      </c>
      <c r="E32" s="72">
        <f t="shared" si="2"/>
        <v>45626908534</v>
      </c>
      <c r="F32" s="72">
        <f t="shared" si="2"/>
        <v>433249022647</v>
      </c>
      <c r="G32" s="72">
        <f t="shared" si="2"/>
        <v>3422000000</v>
      </c>
      <c r="H32" s="72">
        <f t="shared" si="2"/>
        <v>44141644708</v>
      </c>
      <c r="I32" s="72">
        <f t="shared" si="2"/>
        <v>1607682435889</v>
      </c>
    </row>
    <row r="33" spans="1:10" x14ac:dyDescent="0.2">
      <c r="C33" s="71"/>
      <c r="D33" s="71"/>
      <c r="E33" s="71"/>
      <c r="F33" s="71"/>
      <c r="G33" s="71"/>
      <c r="H33" s="71"/>
      <c r="I33" s="79"/>
    </row>
    <row r="34" spans="1:10" x14ac:dyDescent="0.2">
      <c r="A34" s="146" t="s">
        <v>110</v>
      </c>
      <c r="B34" s="146"/>
      <c r="C34" s="146"/>
      <c r="D34" s="146"/>
      <c r="E34" s="146"/>
      <c r="F34" s="146"/>
      <c r="G34" s="146"/>
      <c r="H34" s="146"/>
      <c r="I34" s="146"/>
    </row>
    <row r="35" spans="1:10" x14ac:dyDescent="0.2">
      <c r="E35" s="80"/>
    </row>
    <row r="36" spans="1:10" x14ac:dyDescent="0.2">
      <c r="E36" s="80"/>
    </row>
    <row r="37" spans="1:10" x14ac:dyDescent="0.2">
      <c r="D37" s="71"/>
      <c r="E37" s="80"/>
    </row>
    <row r="38" spans="1:10" x14ac:dyDescent="0.2">
      <c r="E38" s="80"/>
    </row>
    <row r="39" spans="1:10" x14ac:dyDescent="0.2">
      <c r="A39" s="147" t="s">
        <v>144</v>
      </c>
      <c r="B39" s="147"/>
      <c r="C39" s="147"/>
      <c r="D39" s="147"/>
      <c r="E39" s="147"/>
      <c r="F39" s="147"/>
      <c r="G39" s="147"/>
      <c r="H39" s="147"/>
      <c r="I39" s="147"/>
    </row>
    <row r="40" spans="1:10" ht="12" customHeight="1" x14ac:dyDescent="0.2">
      <c r="E40" s="80"/>
    </row>
    <row r="43" spans="1:10" ht="13.5" x14ac:dyDescent="0.2">
      <c r="A43" s="148" t="s">
        <v>169</v>
      </c>
      <c r="B43" s="148"/>
      <c r="C43" s="148"/>
      <c r="D43" s="148"/>
      <c r="E43" s="148"/>
      <c r="F43" s="148"/>
      <c r="G43" s="148"/>
      <c r="H43" s="148"/>
      <c r="I43" s="148"/>
    </row>
    <row r="44" spans="1:10" ht="12.75" customHeight="1" x14ac:dyDescent="0.25">
      <c r="A44" s="149" t="s">
        <v>210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x14ac:dyDescent="0.2">
      <c r="A45" s="150"/>
      <c r="B45" s="150"/>
      <c r="C45" s="150"/>
      <c r="D45" s="150"/>
      <c r="E45" s="150"/>
      <c r="F45" s="150"/>
      <c r="G45" s="150"/>
      <c r="H45" s="150"/>
      <c r="I45" s="150"/>
    </row>
    <row r="47" spans="1:10" x14ac:dyDescent="0.2">
      <c r="B47" s="71"/>
      <c r="C47" s="71"/>
      <c r="D47" s="71"/>
      <c r="E47" s="71"/>
      <c r="F47" s="71"/>
      <c r="G47" s="71"/>
      <c r="H47" s="71"/>
      <c r="I47" s="79"/>
    </row>
    <row r="48" spans="1:10" x14ac:dyDescent="0.2">
      <c r="B48" s="71"/>
      <c r="C48" s="71"/>
      <c r="D48" s="71"/>
      <c r="E48" s="71"/>
      <c r="F48" s="71"/>
      <c r="G48" s="71"/>
      <c r="H48" s="71"/>
      <c r="I48" s="79"/>
    </row>
    <row r="49" spans="1:9" x14ac:dyDescent="0.2">
      <c r="A49" s="82"/>
      <c r="B49" s="71"/>
      <c r="C49" s="71"/>
      <c r="D49" s="71"/>
      <c r="E49" s="71"/>
      <c r="F49" s="71"/>
      <c r="G49" s="71"/>
      <c r="H49" s="71"/>
      <c r="I49" s="79"/>
    </row>
    <row r="51" spans="1:9" x14ac:dyDescent="0.2">
      <c r="B51" s="71"/>
      <c r="C51" s="71"/>
      <c r="D51" s="71"/>
      <c r="E51" s="71"/>
      <c r="F51" s="71"/>
      <c r="G51" s="71"/>
      <c r="H51" s="71"/>
      <c r="I51" s="79"/>
    </row>
    <row r="52" spans="1:9" x14ac:dyDescent="0.2">
      <c r="A52" s="82"/>
      <c r="B52" s="71"/>
      <c r="C52" s="71"/>
      <c r="D52" s="71"/>
      <c r="E52" s="71"/>
      <c r="F52" s="71"/>
      <c r="G52" s="71"/>
      <c r="H52" s="71"/>
      <c r="I52" s="79"/>
    </row>
  </sheetData>
  <sheetProtection selectLockedCells="1" selectUnlockedCells="1"/>
  <mergeCells count="18">
    <mergeCell ref="A9:A10"/>
    <mergeCell ref="A3:I3"/>
    <mergeCell ref="A4:I4"/>
    <mergeCell ref="A5:I5"/>
    <mergeCell ref="A6:I6"/>
    <mergeCell ref="A7:I7"/>
    <mergeCell ref="I9:I10"/>
    <mergeCell ref="G9:G10"/>
    <mergeCell ref="H9:H10"/>
    <mergeCell ref="B9:C9"/>
    <mergeCell ref="D9:D10"/>
    <mergeCell ref="E9:E10"/>
    <mergeCell ref="F9:F10"/>
    <mergeCell ref="A34:I34"/>
    <mergeCell ref="A39:I39"/>
    <mergeCell ref="A43:I43"/>
    <mergeCell ref="A44:J44"/>
    <mergeCell ref="A45:I45"/>
  </mergeCells>
  <pageMargins left="0.59055118110236227" right="0.59055118110236227" top="0.78740157480314965" bottom="0.78740157480314965" header="0.39370078740157483" footer="0.39370078740157483"/>
  <pageSetup paperSize="9" scale="73" firstPageNumber="0" orientation="landscape" r:id="rId1"/>
  <headerFooter alignWithMargins="0">
    <oddFooter xml:space="preserve">&amp;L&amp;"Times New Roman,Normal"&amp;12 4&amp;R&amp;12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14A5-D29E-41EF-929E-950A8037263D}">
  <dimension ref="A2:N65"/>
  <sheetViews>
    <sheetView showGridLines="0" workbookViewId="0"/>
  </sheetViews>
  <sheetFormatPr baseColWidth="10" defaultColWidth="11.7109375" defaultRowHeight="12.75" x14ac:dyDescent="0.2"/>
  <cols>
    <col min="1" max="1" width="63" style="118" customWidth="1"/>
    <col min="2" max="2" width="4.5703125" style="118" bestFit="1" customWidth="1"/>
    <col min="3" max="3" width="2" style="118" customWidth="1"/>
    <col min="4" max="4" width="20.28515625" style="120" customWidth="1"/>
    <col min="5" max="5" width="3" style="118" customWidth="1"/>
    <col min="6" max="6" width="19.42578125" style="120" customWidth="1"/>
    <col min="7" max="8" width="2.5703125" style="117" customWidth="1"/>
    <col min="9" max="9" width="5.42578125" style="118" customWidth="1"/>
    <col min="10" max="10" width="15.42578125" style="118" bestFit="1" customWidth="1"/>
    <col min="11" max="11" width="15.5703125" style="118" bestFit="1" customWidth="1"/>
    <col min="12" max="12" width="11.7109375" style="118"/>
    <col min="13" max="14" width="11.7109375" style="55"/>
    <col min="15" max="16384" width="11.7109375" style="118"/>
  </cols>
  <sheetData>
    <row r="2" spans="1:14" s="55" customFormat="1" x14ac:dyDescent="0.2">
      <c r="A2" s="145" t="s">
        <v>84</v>
      </c>
      <c r="B2" s="145"/>
      <c r="C2" s="145"/>
      <c r="D2" s="145"/>
      <c r="E2" s="145"/>
      <c r="F2" s="145"/>
      <c r="G2" s="95"/>
    </row>
    <row r="3" spans="1:14" s="55" customFormat="1" x14ac:dyDescent="0.2">
      <c r="A3" s="145" t="s">
        <v>172</v>
      </c>
      <c r="B3" s="145"/>
      <c r="C3" s="145"/>
      <c r="D3" s="145"/>
      <c r="E3" s="145"/>
      <c r="F3" s="145"/>
      <c r="G3" s="95"/>
    </row>
    <row r="4" spans="1:14" s="55" customFormat="1" x14ac:dyDescent="0.2">
      <c r="A4" s="160" t="s">
        <v>144</v>
      </c>
      <c r="B4" s="145"/>
      <c r="C4" s="145"/>
      <c r="D4" s="145"/>
      <c r="E4" s="145"/>
      <c r="F4" s="145"/>
    </row>
    <row r="5" spans="1:14" s="55" customFormat="1" x14ac:dyDescent="0.2">
      <c r="A5" s="161" t="s">
        <v>165</v>
      </c>
      <c r="B5" s="144"/>
      <c r="C5" s="144"/>
      <c r="D5" s="144"/>
      <c r="E5" s="144"/>
      <c r="F5" s="144"/>
      <c r="G5" s="3"/>
    </row>
    <row r="6" spans="1:14" s="55" customFormat="1" x14ac:dyDescent="0.2">
      <c r="A6" s="144" t="s">
        <v>40</v>
      </c>
      <c r="B6" s="144"/>
      <c r="C6" s="144"/>
      <c r="D6" s="144"/>
      <c r="E6" s="144"/>
      <c r="F6" s="144"/>
      <c r="G6" s="96"/>
    </row>
    <row r="7" spans="1:14" s="102" customFormat="1" x14ac:dyDescent="0.2">
      <c r="A7" s="97"/>
      <c r="B7" s="98" t="s">
        <v>52</v>
      </c>
      <c r="C7" s="99"/>
      <c r="D7" s="100">
        <v>44742</v>
      </c>
      <c r="E7" s="101"/>
      <c r="F7" s="100">
        <v>44377</v>
      </c>
      <c r="M7" s="55"/>
      <c r="N7" s="55"/>
    </row>
    <row r="8" spans="1:14" s="102" customFormat="1" x14ac:dyDescent="0.2">
      <c r="A8" s="103" t="s">
        <v>173</v>
      </c>
      <c r="B8" s="97"/>
      <c r="C8" s="97"/>
      <c r="D8" s="86"/>
      <c r="E8" s="104"/>
      <c r="F8" s="86"/>
      <c r="G8" s="104"/>
      <c r="H8" s="104"/>
      <c r="M8" s="55"/>
      <c r="N8" s="55"/>
    </row>
    <row r="9" spans="1:14" s="103" customFormat="1" ht="16.350000000000001" customHeight="1" x14ac:dyDescent="0.2">
      <c r="A9" s="102" t="s">
        <v>174</v>
      </c>
      <c r="D9" s="87">
        <v>44141644708</v>
      </c>
      <c r="E9" s="105"/>
      <c r="F9" s="87">
        <v>13022138969</v>
      </c>
      <c r="G9" s="105"/>
      <c r="H9" s="105"/>
      <c r="J9" s="106"/>
      <c r="K9" s="106"/>
      <c r="M9" s="55"/>
      <c r="N9" s="55"/>
    </row>
    <row r="10" spans="1:14" s="102" customFormat="1" x14ac:dyDescent="0.2">
      <c r="D10" s="88"/>
      <c r="E10" s="107"/>
      <c r="F10" s="88"/>
      <c r="G10" s="107"/>
      <c r="H10" s="107"/>
      <c r="M10" s="55"/>
      <c r="N10" s="55"/>
    </row>
    <row r="11" spans="1:14" s="103" customFormat="1" ht="14.85" customHeight="1" x14ac:dyDescent="0.2">
      <c r="A11" s="103" t="s">
        <v>175</v>
      </c>
      <c r="D11" s="88"/>
      <c r="E11" s="105"/>
      <c r="F11" s="88"/>
      <c r="G11" s="105"/>
      <c r="H11" s="105"/>
      <c r="M11" s="55"/>
      <c r="N11" s="55"/>
    </row>
    <row r="12" spans="1:14" s="102" customFormat="1" ht="14.85" customHeight="1" x14ac:dyDescent="0.2">
      <c r="A12" s="102" t="s">
        <v>176</v>
      </c>
      <c r="B12" s="102" t="s">
        <v>65</v>
      </c>
      <c r="D12" s="88">
        <v>7296141722</v>
      </c>
      <c r="E12" s="107"/>
      <c r="F12" s="88">
        <v>8754970549</v>
      </c>
      <c r="G12" s="107"/>
      <c r="H12" s="107"/>
      <c r="M12" s="55"/>
      <c r="N12" s="55"/>
    </row>
    <row r="13" spans="1:14" s="102" customFormat="1" ht="14.85" customHeight="1" x14ac:dyDescent="0.2">
      <c r="A13" s="102" t="s">
        <v>177</v>
      </c>
      <c r="D13" s="88">
        <v>570365504</v>
      </c>
      <c r="E13" s="107"/>
      <c r="F13" s="88">
        <v>650807263</v>
      </c>
      <c r="G13" s="107"/>
      <c r="H13" s="107"/>
      <c r="M13" s="55"/>
      <c r="N13" s="55"/>
    </row>
    <row r="14" spans="1:14" s="102" customFormat="1" ht="14.85" customHeight="1" x14ac:dyDescent="0.2">
      <c r="A14" s="102" t="s">
        <v>178</v>
      </c>
      <c r="B14" s="102" t="s">
        <v>61</v>
      </c>
      <c r="D14" s="88">
        <v>372571565552</v>
      </c>
      <c r="E14" s="107"/>
      <c r="F14" s="88">
        <v>427918933508</v>
      </c>
      <c r="G14" s="107"/>
      <c r="H14" s="107"/>
      <c r="J14" s="108"/>
      <c r="K14" s="109"/>
      <c r="M14" s="55"/>
      <c r="N14" s="55"/>
    </row>
    <row r="15" spans="1:14" s="102" customFormat="1" ht="14.85" customHeight="1" x14ac:dyDescent="0.2">
      <c r="A15" s="102" t="s">
        <v>179</v>
      </c>
      <c r="B15" s="102" t="s">
        <v>77</v>
      </c>
      <c r="D15" s="88">
        <v>5113258377</v>
      </c>
      <c r="E15" s="107"/>
      <c r="F15" s="88">
        <v>1031181303</v>
      </c>
      <c r="G15" s="107"/>
      <c r="H15" s="107"/>
      <c r="M15" s="55"/>
      <c r="N15" s="55"/>
    </row>
    <row r="16" spans="1:14" s="102" customFormat="1" ht="14.85" customHeight="1" x14ac:dyDescent="0.2">
      <c r="A16" s="102" t="s">
        <v>180</v>
      </c>
      <c r="D16" s="88">
        <v>76079176451</v>
      </c>
      <c r="E16" s="107"/>
      <c r="F16" s="88">
        <v>107016350881</v>
      </c>
      <c r="G16" s="107"/>
      <c r="H16" s="107"/>
      <c r="M16" s="55"/>
      <c r="N16" s="55"/>
    </row>
    <row r="17" spans="1:14" s="102" customFormat="1" ht="14.85" customHeight="1" x14ac:dyDescent="0.2">
      <c r="A17" s="102" t="s">
        <v>181</v>
      </c>
      <c r="D17" s="88">
        <v>0</v>
      </c>
      <c r="E17" s="107"/>
      <c r="F17" s="88">
        <v>20036753504</v>
      </c>
      <c r="G17" s="107"/>
      <c r="H17" s="107"/>
      <c r="M17" s="55"/>
      <c r="N17" s="55"/>
    </row>
    <row r="18" spans="1:14" s="102" customFormat="1" ht="14.85" customHeight="1" x14ac:dyDescent="0.2">
      <c r="A18" s="110" t="s">
        <v>182</v>
      </c>
      <c r="B18" s="102" t="s">
        <v>65</v>
      </c>
      <c r="D18" s="88">
        <v>10649321</v>
      </c>
      <c r="E18" s="107"/>
      <c r="F18" s="88">
        <v>111813102</v>
      </c>
      <c r="G18" s="107"/>
      <c r="H18" s="107"/>
      <c r="M18" s="55"/>
      <c r="N18" s="55"/>
    </row>
    <row r="19" spans="1:14" s="102" customFormat="1" ht="14.85" customHeight="1" x14ac:dyDescent="0.2">
      <c r="D19" s="89">
        <f>SUM(D12:D18)</f>
        <v>461641156927</v>
      </c>
      <c r="E19" s="105"/>
      <c r="F19" s="89">
        <v>565520810110</v>
      </c>
      <c r="G19" s="105"/>
      <c r="H19" s="107"/>
      <c r="M19" s="55"/>
      <c r="N19" s="55"/>
    </row>
    <row r="20" spans="1:14" s="103" customFormat="1" x14ac:dyDescent="0.2">
      <c r="A20" s="103" t="s">
        <v>183</v>
      </c>
      <c r="B20" s="102"/>
      <c r="D20" s="88"/>
      <c r="E20" s="105"/>
      <c r="F20" s="88"/>
      <c r="G20" s="105"/>
      <c r="H20" s="105"/>
      <c r="M20" s="55"/>
      <c r="N20" s="55"/>
    </row>
    <row r="21" spans="1:14" s="102" customFormat="1" ht="14.85" customHeight="1" x14ac:dyDescent="0.2">
      <c r="A21" s="102" t="s">
        <v>184</v>
      </c>
      <c r="D21" s="90">
        <v>-6430051477</v>
      </c>
      <c r="E21" s="107"/>
      <c r="F21" s="90" t="s">
        <v>185</v>
      </c>
      <c r="G21" s="107"/>
      <c r="H21" s="107"/>
      <c r="M21" s="55"/>
      <c r="N21" s="55"/>
    </row>
    <row r="22" spans="1:14" s="102" customFormat="1" ht="14.85" customHeight="1" x14ac:dyDescent="0.2">
      <c r="A22" s="102" t="s">
        <v>186</v>
      </c>
      <c r="B22" s="102" t="s">
        <v>61</v>
      </c>
      <c r="D22" s="90">
        <v>-237510501600</v>
      </c>
      <c r="E22" s="111"/>
      <c r="F22" s="90">
        <v>-327715969261</v>
      </c>
      <c r="G22" s="107"/>
      <c r="H22" s="107"/>
      <c r="M22" s="55"/>
      <c r="N22" s="55"/>
    </row>
    <row r="23" spans="1:14" s="102" customFormat="1" ht="14.85" customHeight="1" x14ac:dyDescent="0.2">
      <c r="A23" s="102" t="s">
        <v>187</v>
      </c>
      <c r="D23" s="90">
        <v>-163798156034</v>
      </c>
      <c r="E23" s="111"/>
      <c r="F23" s="90">
        <v>-169663388581</v>
      </c>
      <c r="G23" s="107"/>
      <c r="H23" s="107"/>
      <c r="M23" s="55"/>
      <c r="N23" s="55"/>
    </row>
    <row r="24" spans="1:14" s="102" customFormat="1" ht="14.85" customHeight="1" x14ac:dyDescent="0.2">
      <c r="A24" s="102" t="s">
        <v>181</v>
      </c>
      <c r="D24" s="88">
        <v>-3979515816</v>
      </c>
      <c r="E24" s="107"/>
      <c r="F24" s="88" t="s">
        <v>185</v>
      </c>
      <c r="G24" s="107"/>
      <c r="H24" s="107"/>
      <c r="M24" s="55"/>
      <c r="N24" s="55"/>
    </row>
    <row r="25" spans="1:14" s="102" customFormat="1" x14ac:dyDescent="0.2">
      <c r="D25" s="89">
        <f>SUM(D21:D24)</f>
        <v>-411718224927</v>
      </c>
      <c r="E25" s="107"/>
      <c r="F25" s="89">
        <v>-497379357842</v>
      </c>
      <c r="G25" s="107"/>
      <c r="H25" s="107"/>
      <c r="M25" s="55"/>
      <c r="N25" s="55"/>
    </row>
    <row r="26" spans="1:14" s="103" customFormat="1" ht="14.85" customHeight="1" x14ac:dyDescent="0.2">
      <c r="B26" s="102"/>
      <c r="D26" s="88"/>
      <c r="E26" s="105"/>
      <c r="F26" s="88"/>
      <c r="G26" s="105"/>
      <c r="H26" s="105"/>
      <c r="M26" s="55"/>
      <c r="N26" s="55"/>
    </row>
    <row r="27" spans="1:14" s="102" customFormat="1" ht="14.85" customHeight="1" x14ac:dyDescent="0.2">
      <c r="A27" s="102" t="s">
        <v>188</v>
      </c>
      <c r="D27" s="88">
        <v>59465893598</v>
      </c>
      <c r="E27" s="111"/>
      <c r="F27" s="88">
        <v>251439082378</v>
      </c>
      <c r="G27" s="107"/>
      <c r="H27" s="107"/>
      <c r="M27" s="55"/>
      <c r="N27" s="55"/>
    </row>
    <row r="28" spans="1:14" s="102" customFormat="1" ht="14.85" customHeight="1" x14ac:dyDescent="0.2">
      <c r="A28" s="102" t="s">
        <v>189</v>
      </c>
      <c r="D28" s="88">
        <v>22166729893</v>
      </c>
      <c r="E28" s="111"/>
      <c r="F28" s="88">
        <v>-77423233894</v>
      </c>
      <c r="G28" s="107"/>
      <c r="H28" s="107"/>
      <c r="M28" s="55"/>
      <c r="N28" s="55"/>
    </row>
    <row r="29" spans="1:14" s="102" customFormat="1" ht="14.85" customHeight="1" x14ac:dyDescent="0.2">
      <c r="A29" s="102" t="s">
        <v>190</v>
      </c>
      <c r="D29" s="88">
        <v>-194968688083</v>
      </c>
      <c r="E29" s="111"/>
      <c r="F29" s="88">
        <v>711139247360</v>
      </c>
      <c r="G29" s="107"/>
      <c r="H29" s="107"/>
      <c r="M29" s="55"/>
      <c r="N29" s="55"/>
    </row>
    <row r="30" spans="1:14" s="102" customFormat="1" ht="14.85" customHeight="1" x14ac:dyDescent="0.2">
      <c r="A30" s="102" t="s">
        <v>191</v>
      </c>
      <c r="D30" s="88">
        <v>-85664559612</v>
      </c>
      <c r="E30" s="111"/>
      <c r="F30" s="88">
        <v>7063542946</v>
      </c>
      <c r="G30" s="107"/>
      <c r="H30" s="107"/>
      <c r="M30" s="55"/>
      <c r="N30" s="55"/>
    </row>
    <row r="31" spans="1:14" s="102" customFormat="1" ht="14.85" customHeight="1" x14ac:dyDescent="0.2">
      <c r="A31" s="102" t="s">
        <v>192</v>
      </c>
      <c r="D31" s="88">
        <v>-5835937126</v>
      </c>
      <c r="E31" s="111"/>
      <c r="F31" s="88">
        <v>-3361991188</v>
      </c>
      <c r="G31" s="107"/>
      <c r="H31" s="107"/>
      <c r="M31" s="55"/>
      <c r="N31" s="55"/>
    </row>
    <row r="32" spans="1:14" s="102" customFormat="1" ht="14.85" customHeight="1" x14ac:dyDescent="0.2">
      <c r="A32" s="102" t="s">
        <v>193</v>
      </c>
      <c r="D32" s="88">
        <v>-2268637667</v>
      </c>
      <c r="E32" s="111"/>
      <c r="F32" s="88">
        <v>7177742765</v>
      </c>
      <c r="G32" s="107"/>
      <c r="H32" s="107"/>
      <c r="M32" s="55"/>
      <c r="N32" s="55"/>
    </row>
    <row r="33" spans="1:14" s="102" customFormat="1" ht="14.85" customHeight="1" x14ac:dyDescent="0.2">
      <c r="D33" s="91">
        <f>SUM(D27:D32)</f>
        <v>-207105198997</v>
      </c>
      <c r="E33" s="111"/>
      <c r="F33" s="91">
        <v>896034390367</v>
      </c>
      <c r="G33" s="107"/>
      <c r="H33" s="107"/>
      <c r="M33" s="55"/>
      <c r="N33" s="55"/>
    </row>
    <row r="34" spans="1:14" s="102" customFormat="1" ht="14.25" customHeight="1" x14ac:dyDescent="0.2">
      <c r="D34" s="88"/>
      <c r="E34" s="111"/>
      <c r="F34" s="88"/>
      <c r="G34" s="107"/>
      <c r="H34" s="107"/>
      <c r="M34" s="55"/>
      <c r="N34" s="55"/>
    </row>
    <row r="35" spans="1:14" s="103" customFormat="1" ht="14.85" customHeight="1" x14ac:dyDescent="0.2">
      <c r="A35" s="103" t="s">
        <v>194</v>
      </c>
      <c r="B35" s="102"/>
      <c r="D35" s="92">
        <f>+D33+D25+D19+D9</f>
        <v>-113040622289</v>
      </c>
      <c r="E35" s="105"/>
      <c r="F35" s="92">
        <v>977197981604</v>
      </c>
      <c r="G35" s="105"/>
      <c r="H35" s="105"/>
      <c r="M35" s="55"/>
      <c r="N35" s="55"/>
    </row>
    <row r="36" spans="1:14" s="103" customFormat="1" ht="7.5" customHeight="1" x14ac:dyDescent="0.2">
      <c r="B36" s="102"/>
      <c r="D36" s="88"/>
      <c r="E36" s="105"/>
      <c r="F36" s="88"/>
      <c r="G36" s="105"/>
      <c r="H36" s="105"/>
      <c r="M36" s="55"/>
      <c r="N36" s="55"/>
    </row>
    <row r="37" spans="1:14" s="103" customFormat="1" ht="14.85" customHeight="1" x14ac:dyDescent="0.2">
      <c r="A37" s="103" t="s">
        <v>195</v>
      </c>
      <c r="B37" s="102"/>
      <c r="D37" s="88"/>
      <c r="E37" s="105"/>
      <c r="F37" s="88"/>
      <c r="G37" s="105"/>
      <c r="H37" s="105"/>
      <c r="J37" s="112"/>
      <c r="M37" s="55"/>
      <c r="N37" s="55"/>
    </row>
    <row r="38" spans="1:14" s="102" customFormat="1" ht="14.85" customHeight="1" x14ac:dyDescent="0.2">
      <c r="A38" s="102" t="s">
        <v>196</v>
      </c>
      <c r="D38" s="88">
        <v>-114261572205</v>
      </c>
      <c r="E38" s="111"/>
      <c r="F38" s="113">
        <v>215024940007</v>
      </c>
      <c r="G38" s="107"/>
      <c r="H38" s="107"/>
      <c r="J38" s="114"/>
      <c r="M38" s="55"/>
      <c r="N38" s="55"/>
    </row>
    <row r="39" spans="1:14" s="102" customFormat="1" ht="14.85" customHeight="1" x14ac:dyDescent="0.2">
      <c r="A39" s="102" t="s">
        <v>197</v>
      </c>
      <c r="D39" s="88">
        <v>5753450547</v>
      </c>
      <c r="E39" s="111"/>
      <c r="F39" s="113">
        <v>-26354697399</v>
      </c>
      <c r="G39" s="107"/>
      <c r="H39" s="107"/>
      <c r="M39" s="55"/>
      <c r="N39" s="55"/>
    </row>
    <row r="40" spans="1:14" s="102" customFormat="1" ht="14.85" customHeight="1" x14ac:dyDescent="0.2">
      <c r="A40" s="102" t="s">
        <v>198</v>
      </c>
      <c r="B40" s="102" t="s">
        <v>65</v>
      </c>
      <c r="D40" s="90">
        <v>-3661704894</v>
      </c>
      <c r="E40" s="111"/>
      <c r="F40" s="113">
        <v>-1094850049</v>
      </c>
      <c r="G40" s="107"/>
      <c r="H40" s="107"/>
      <c r="M40" s="55"/>
      <c r="N40" s="55"/>
    </row>
    <row r="41" spans="1:14" s="102" customFormat="1" ht="14.85" customHeight="1" x14ac:dyDescent="0.2">
      <c r="A41" s="102" t="s">
        <v>199</v>
      </c>
      <c r="D41" s="88">
        <v>19962458426</v>
      </c>
      <c r="E41" s="111"/>
      <c r="F41" s="113">
        <v>-20428334374</v>
      </c>
      <c r="G41" s="107"/>
      <c r="H41" s="107"/>
      <c r="J41" s="112"/>
      <c r="M41" s="55"/>
      <c r="N41" s="55"/>
    </row>
    <row r="42" spans="1:14" s="103" customFormat="1" ht="14.85" customHeight="1" x14ac:dyDescent="0.2">
      <c r="A42" s="103" t="s">
        <v>200</v>
      </c>
      <c r="D42" s="89">
        <f>SUM(D38:D41)</f>
        <v>-92207368126</v>
      </c>
      <c r="E42" s="93"/>
      <c r="F42" s="89">
        <v>167147058185</v>
      </c>
      <c r="G42" s="105"/>
      <c r="H42" s="105"/>
      <c r="M42" s="55"/>
      <c r="N42" s="55"/>
    </row>
    <row r="43" spans="1:14" s="103" customFormat="1" ht="6.75" customHeight="1" x14ac:dyDescent="0.2">
      <c r="D43" s="88"/>
      <c r="E43" s="105"/>
      <c r="F43" s="88"/>
      <c r="G43" s="105"/>
      <c r="H43" s="105"/>
      <c r="M43" s="55"/>
      <c r="N43" s="55"/>
    </row>
    <row r="44" spans="1:14" s="103" customFormat="1" ht="14.85" customHeight="1" x14ac:dyDescent="0.2">
      <c r="A44" s="103" t="s">
        <v>201</v>
      </c>
      <c r="D44" s="88"/>
      <c r="E44" s="105"/>
      <c r="F44" s="88"/>
      <c r="G44" s="105"/>
      <c r="H44" s="105"/>
      <c r="M44" s="55"/>
      <c r="N44" s="55"/>
    </row>
    <row r="45" spans="1:14" s="102" customFormat="1" ht="14.85" customHeight="1" x14ac:dyDescent="0.2">
      <c r="A45" s="102" t="s">
        <v>202</v>
      </c>
      <c r="D45" s="88">
        <v>0</v>
      </c>
      <c r="E45" s="111"/>
      <c r="F45" s="88">
        <v>0</v>
      </c>
      <c r="G45" s="107"/>
      <c r="H45" s="107"/>
      <c r="M45" s="55"/>
      <c r="N45" s="55"/>
    </row>
    <row r="46" spans="1:14" s="103" customFormat="1" ht="14.85" customHeight="1" x14ac:dyDescent="0.2">
      <c r="A46" s="103" t="s">
        <v>203</v>
      </c>
      <c r="D46" s="89">
        <f>SUM(D45)</f>
        <v>0</v>
      </c>
      <c r="E46" s="105"/>
      <c r="F46" s="89">
        <v>0</v>
      </c>
      <c r="G46" s="105"/>
      <c r="H46" s="105"/>
      <c r="M46" s="55"/>
      <c r="N46" s="55"/>
    </row>
    <row r="47" spans="1:14" s="102" customFormat="1" x14ac:dyDescent="0.2">
      <c r="D47" s="88"/>
      <c r="E47" s="107"/>
      <c r="F47" s="88"/>
      <c r="G47" s="107"/>
      <c r="H47" s="107"/>
      <c r="M47" s="55"/>
      <c r="N47" s="55"/>
    </row>
    <row r="48" spans="1:14" s="103" customFormat="1" ht="14.85" customHeight="1" x14ac:dyDescent="0.2">
      <c r="A48" s="102" t="s">
        <v>204</v>
      </c>
      <c r="B48" s="102"/>
      <c r="C48" s="102"/>
      <c r="D48" s="88">
        <f>+D42+D35</f>
        <v>-205247990415</v>
      </c>
      <c r="E48" s="107"/>
      <c r="F48" s="88">
        <v>1144345039789</v>
      </c>
      <c r="G48" s="105"/>
      <c r="H48" s="105"/>
      <c r="M48" s="55"/>
      <c r="N48" s="55"/>
    </row>
    <row r="49" spans="1:14" s="102" customFormat="1" ht="6.75" customHeight="1" x14ac:dyDescent="0.2">
      <c r="D49" s="88"/>
      <c r="E49" s="107"/>
      <c r="F49" s="88"/>
      <c r="G49" s="107"/>
      <c r="H49" s="107"/>
      <c r="M49" s="55"/>
      <c r="N49" s="55"/>
    </row>
    <row r="50" spans="1:14" s="102" customFormat="1" x14ac:dyDescent="0.2">
      <c r="A50" s="102" t="s">
        <v>205</v>
      </c>
      <c r="D50" s="88">
        <v>3799196219471</v>
      </c>
      <c r="E50" s="107"/>
      <c r="F50" s="88">
        <v>4025095227622</v>
      </c>
      <c r="G50" s="107"/>
      <c r="H50" s="107"/>
      <c r="M50" s="55"/>
      <c r="N50" s="55"/>
    </row>
    <row r="51" spans="1:14" s="102" customFormat="1" ht="9" customHeight="1" x14ac:dyDescent="0.2">
      <c r="D51" s="88"/>
      <c r="E51" s="107"/>
      <c r="F51" s="88"/>
      <c r="G51" s="107"/>
      <c r="H51" s="107"/>
      <c r="M51" s="55"/>
      <c r="N51" s="55"/>
    </row>
    <row r="52" spans="1:14" s="102" customFormat="1" ht="13.5" thickBot="1" x14ac:dyDescent="0.25">
      <c r="A52" s="102" t="s">
        <v>206</v>
      </c>
      <c r="D52" s="94">
        <f>+D48+D50</f>
        <v>3593948229056</v>
      </c>
      <c r="E52" s="107"/>
      <c r="F52" s="94">
        <v>5169440267411</v>
      </c>
      <c r="G52" s="107"/>
      <c r="H52" s="107"/>
      <c r="I52" s="109"/>
      <c r="M52" s="55"/>
      <c r="N52" s="55"/>
    </row>
    <row r="53" spans="1:14" s="102" customFormat="1" ht="13.5" thickTop="1" x14ac:dyDescent="0.2">
      <c r="D53" s="119"/>
      <c r="F53" s="119"/>
      <c r="G53" s="107"/>
      <c r="H53" s="107"/>
      <c r="M53" s="55"/>
      <c r="N53" s="55"/>
    </row>
    <row r="54" spans="1:14" s="102" customFormat="1" x14ac:dyDescent="0.2">
      <c r="A54" s="162" t="s">
        <v>110</v>
      </c>
      <c r="B54" s="162"/>
      <c r="C54" s="162"/>
      <c r="D54" s="162"/>
      <c r="E54" s="162"/>
      <c r="F54" s="162"/>
      <c r="G54" s="107"/>
      <c r="H54" s="107"/>
      <c r="M54" s="55"/>
      <c r="N54" s="55"/>
    </row>
    <row r="55" spans="1:14" s="102" customFormat="1" x14ac:dyDescent="0.2">
      <c r="D55" s="119"/>
      <c r="F55" s="119"/>
      <c r="G55" s="107"/>
      <c r="H55" s="107"/>
      <c r="M55" s="55"/>
      <c r="N55" s="55"/>
    </row>
    <row r="56" spans="1:14" s="102" customFormat="1" x14ac:dyDescent="0.2">
      <c r="D56" s="119"/>
      <c r="F56" s="119"/>
      <c r="G56" s="107"/>
      <c r="H56" s="107"/>
      <c r="M56" s="55"/>
      <c r="N56" s="55"/>
    </row>
    <row r="57" spans="1:14" s="102" customFormat="1" x14ac:dyDescent="0.2">
      <c r="D57" s="119"/>
      <c r="F57" s="119"/>
      <c r="G57" s="107"/>
      <c r="H57" s="107"/>
      <c r="M57" s="55"/>
      <c r="N57" s="55"/>
    </row>
    <row r="58" spans="1:14" s="102" customFormat="1" x14ac:dyDescent="0.2">
      <c r="A58" s="158" t="s">
        <v>144</v>
      </c>
      <c r="B58" s="158"/>
      <c r="C58" s="158"/>
      <c r="D58" s="158"/>
      <c r="E58" s="158"/>
      <c r="F58" s="158"/>
      <c r="G58" s="107"/>
      <c r="H58" s="107"/>
      <c r="M58" s="55"/>
      <c r="N58" s="55"/>
    </row>
    <row r="59" spans="1:14" s="102" customFormat="1" x14ac:dyDescent="0.2">
      <c r="D59" s="119"/>
      <c r="F59" s="119"/>
      <c r="G59" s="107"/>
      <c r="H59" s="107"/>
      <c r="M59" s="55"/>
      <c r="N59" s="55"/>
    </row>
    <row r="60" spans="1:14" s="102" customFormat="1" x14ac:dyDescent="0.2">
      <c r="D60" s="119"/>
      <c r="F60" s="119"/>
      <c r="G60" s="107"/>
      <c r="H60" s="107"/>
      <c r="M60" s="55"/>
      <c r="N60" s="55"/>
    </row>
    <row r="61" spans="1:14" s="102" customFormat="1" x14ac:dyDescent="0.2">
      <c r="D61" s="119"/>
      <c r="F61" s="119"/>
      <c r="G61" s="107"/>
      <c r="H61" s="107"/>
      <c r="M61" s="55"/>
      <c r="N61" s="55"/>
    </row>
    <row r="62" spans="1:14" s="102" customFormat="1" ht="13.5" x14ac:dyDescent="0.25">
      <c r="A62" s="159" t="s">
        <v>207</v>
      </c>
      <c r="B62" s="159"/>
      <c r="C62" s="159"/>
      <c r="D62" s="159"/>
      <c r="E62" s="159"/>
      <c r="F62" s="159"/>
      <c r="G62" s="159"/>
      <c r="H62" s="48"/>
      <c r="M62" s="55"/>
      <c r="N62" s="55"/>
    </row>
    <row r="63" spans="1:14" s="102" customFormat="1" ht="13.5" x14ac:dyDescent="0.25">
      <c r="A63" s="159" t="s">
        <v>211</v>
      </c>
      <c r="B63" s="159"/>
      <c r="C63" s="159"/>
      <c r="D63" s="159"/>
      <c r="E63" s="159"/>
      <c r="F63" s="159"/>
      <c r="G63" s="159"/>
      <c r="H63" s="115"/>
      <c r="M63" s="55"/>
      <c r="N63" s="55"/>
    </row>
    <row r="64" spans="1:14" s="102" customFormat="1" x14ac:dyDescent="0.2">
      <c r="A64" s="116"/>
      <c r="B64" s="116"/>
      <c r="C64" s="116"/>
      <c r="D64" s="116"/>
      <c r="E64" s="116"/>
      <c r="F64" s="116"/>
      <c r="G64" s="115"/>
      <c r="H64" s="107"/>
      <c r="M64" s="55"/>
      <c r="N64" s="55"/>
    </row>
    <row r="65" spans="1:7" x14ac:dyDescent="0.2">
      <c r="A65" s="14"/>
      <c r="B65" s="14"/>
      <c r="C65" s="115"/>
      <c r="D65" s="115"/>
      <c r="E65" s="50"/>
      <c r="F65" s="115"/>
      <c r="G65" s="50"/>
    </row>
  </sheetData>
  <mergeCells count="9">
    <mergeCell ref="A58:F58"/>
    <mergeCell ref="A62:G62"/>
    <mergeCell ref="A63:G63"/>
    <mergeCell ref="A2:F2"/>
    <mergeCell ref="A3:F3"/>
    <mergeCell ref="A4:F4"/>
    <mergeCell ref="A5:F5"/>
    <mergeCell ref="A6:F6"/>
    <mergeCell ref="A54:F54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0BE90Aq5Fy81rm8RhEZDlOBgHjXbZhWB93vhZIbu8/Y=</DigestValue>
    </Reference>
    <Reference Type="http://www.w3.org/2000/09/xmldsig#Object" URI="#idOfficeObject">
      <DigestMethod Algorithm="http://www.w3.org/2001/04/xmlenc#sha256"/>
      <DigestValue>w3kXF45YgOU1+7Fjd3Jngj5uxGATghLOpqghguDVbko=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7FrOGKBLPiVXsNJM6+M6S6S1OHkrXtAc23uAJ2s7o7Q=</DigestValue>
    </Reference>
  </SignedInfo>
  <SignatureValue>IFFcebKJAF/e/b/tTWhLJSZ0f95MvW/PZjq+tGbP4/reHKA3DLy4JjSFw6dTLUYKprNvZ14LJlie
BUoG1BABPdWeOG4fyAaPoJ0BlQ92P7vq5PcrqOd1r1CCSKj19K5adPi3N02k3KtFMBrKADAa7eqy
s3bcN3CANyQknhDAFhyWoGQqiNmUOD6djB8asRIhoHfhFNhTSI9LxCqG+asbSafALmEAZL+IJjT2
xs0aoojDpc24JxwbBxyjNKzG1nwiRPP3KzU/Jp/UL3hTuHVHyu/4Ij04vfvGThGCJC+kJUnO/4cl
1opLDaP66xkwzgmLbjrXsONKnBPKJY57mH9YgQ==</SignatureValue>
  <KeyInfo>
    <X509Data>
      <X509Certificate>MIIIXzCCBkegAwIBAgIHUcw1XiFigjANBgkqhkiG9w0BAQsFADBbMRcwFQYDVQQFEw5SVUMgODAwNTAxNzItMTEaMBgGA1UEAxMRQ0EtRE9DVU1FTlRBIFMuQS4xFzAVBgNVBAoTDkRPQ1VNRU5UQSBTLkEuMQswCQYDVQQGEwJQWTAeFw0yMTAzMjMxMTQwMzBaFw0yMzAzMjMxMTUwMzBaMIGnMQswCQYDVQQGEwJQWTEWMBQGA1UEBAwNUk9URUxBIE1BQ0lFTDESMBAGA1UEBRMJQ0kzNTc0NTU4MRgwFgYDVQQqDA9FU1RFQkFOIEFMRlJFRE8xFzAVBgNVBAoMDlBFUlNPTkEgRklTSUNBMREwDwYDVQQLDAhGSVJNQSBGMjEmMCQGA1UEAwwdRVNURUJBTiBBTEZSRURPIFJPVEVMQSBNQUNJRUwwggEiMA0GCSqGSIb3DQEBAQUAA4IBDwAwggEKAoIBAQCtRy+vxCalTJsaFg0XMzSLcuwa6NXV/qz12+jTdeVqLGWgrLAR+6ABovrakc6tDfYAQopgR17kWXACcA3tVjQJwVLmgYwzyoNvDOrVzDKXitEnFMgOO8b3ZPzZaVnOWmRvUBn3NN97UUnSe3aF8OpkydT104SdkMUlxt7wZl2iY7R7WTgvGdly0P8TiOMcGM2i7qfmYgXUHv/E3DFS8uHwy4rDRIyRASIGyIE8jmxA3giTsxhq07M2O5EfQXAHZjo+bTpqPkrSxlFPv+MKv4+YAdM9AdG4DW3DevJycgAvqLRE4683Bz8BbIoiOvvoHf07KY7izl3WtS7qAXNwx+nDAgMBAAGjggPZMIID1TAMBgNVHRMBAf8EAjAAMA4GA1UdDwEB/wQEAwIF4DAqBgNVHSUBAf8EIDAeBggrBgEFBQcDAQYIKwYBBQUHAwIGCCsGAQUFBwMEMB0GA1UdDgQWBBRKOUZs6sVFH/hFk6ibXaL8m6lNP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fQYDVR0RBHYwdIEeZXN0ZWJhbi5yb3RlbGFAcmVnaW9uYWwuY29tLnB5pFIwUDEiMCAGA1UECgwZQkFOQ08gUkVHSU9OQUwgUy5BLkUuQy5BLjESMBAGA1UEDAwJQVBPREVSQURP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cSFxeW7CvLKhkIS89xdql1Y/pImAXbFv7MaxF2OugtqH9RydBcfaTTqEXsF0QeCKst85GFG71qHW/bp1xS9IkNsNhLaRZrTu6F1iF3KQBLOeDMGuT5fDCU6vLhKkh5w0fNw9bwAAnFkkqD265LidoIkVsqrpP2jbrf6ePZy3tPOPoM8Tt1cYs2Tt/UfVKmhxMJix+S0I6X94o18Gwk2CbvY/mSFtJFhbxj6ucxk2AJfgtDGBiL6QwbWzS5VLxbbijRqEHrlWJK4Wpif9PAGZOpU9O1Lqv7+0d2G1WpX7G1qa5Y8GTckg2g6m055vEkK8SwO+Hq1KDEKLLR5TfXRcs2tx9JmTGM9SAf3qgR8Dm9B/WSOs3FOd4C94cZ4vNhRn1UIQD0DiM3YXm14ap+szUaSL3xjWTVmIjF5VeSwu5J0ckEa33F4YcTVKUyvSFRmSmoaKi443lQilvqKVwUYAgn330t5j+8g9xZDSiYoSCwIhFxDSLkVFXbpMRbViB3iWw50BHAeELUGWRqGyI1kJyv2clMkFB0uKYGfn/B2C57i4QsBfhh/h0rbLJie6Yx+LAMwZrig65WfuCbBldJNf00fSuyo3qvv9DnuaIqm9PJKJ952j4YaysMDAGa7hEQdkCxSNiDdBnarT2RpavA3WC5UMTUHFeChmjKw/Xg8Ujc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MD43nhJgAgJ5YLWgxae8kKCFYW2rM8UKWS0nuGZ+91Y=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Ks5SmsezdCOI4lm0/ZlAyH083fMmanVI1DUXaoovB0A=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qDPyfKx1sBe9BtP8TQXApBs3kFF/btYM0s1xHOobk3E=</DigestValue>
      </Reference>
      <Reference URI="/xl/sharedStrings.xml?ContentType=application/vnd.openxmlformats-officedocument.spreadsheetml.sharedStrings+xml">
        <DigestMethod Algorithm="http://www.w3.org/2001/04/xmlenc#sha256"/>
        <DigestValue>uzZ3cyC4lGssv5QfgQ/MejhTb07xkq0V1NHsgfLxHGc=</DigestValue>
      </Reference>
      <Reference URI="/xl/styles.xml?ContentType=application/vnd.openxmlformats-officedocument.spreadsheetml.styles+xml">
        <DigestMethod Algorithm="http://www.w3.org/2001/04/xmlenc#sha256"/>
        <DigestValue>usKoMJK4A8No8FhcJkzBhgDez96BAokC41hbQHlMX4Y=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Uv1NQnEk8qWkmThPgpHXscUBziP1gE89+shfO9Apr/0=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0mRbefv74SItYH8SIlZjmsqo6hWCq24nk2Vu64KSL9I=</DigestValue>
      </Reference>
      <Reference URI="/xl/worksheets/sheet2.xml?ContentType=application/vnd.openxmlformats-officedocument.spreadsheetml.worksheet+xml">
        <DigestMethod Algorithm="http://www.w3.org/2001/04/xmlenc#sha256"/>
        <DigestValue>ZeaFOPNA0y6G+47pfQfvW7GfC7mlLgHyg/8HjAl9jSo=</DigestValue>
      </Reference>
      <Reference URI="/xl/worksheets/sheet3.xml?ContentType=application/vnd.openxmlformats-officedocument.spreadsheetml.worksheet+xml">
        <DigestMethod Algorithm="http://www.w3.org/2001/04/xmlenc#sha256"/>
        <DigestValue>nZDw4BvSiiqXj+cKvFa5v+PQdHuQFy6q9uZmsWggmLE=</DigestValue>
      </Reference>
      <Reference URI="/xl/worksheets/sheet4.xml?ContentType=application/vnd.openxmlformats-officedocument.spreadsheetml.worksheet+xml">
        <DigestMethod Algorithm="http://www.w3.org/2001/04/xmlenc#sha256"/>
        <DigestValue>nXcvlRUPST3XEOmVw43r1ExGqJnIfFfj89oMQ56zNg0=</DigestValue>
      </Reference>
      <Reference URI="/xl/worksheets/sheet5.xml?ContentType=application/vnd.openxmlformats-officedocument.spreadsheetml.worksheet+xml">
        <DigestMethod Algorithm="http://www.w3.org/2001/04/xmlenc#sha256"/>
        <DigestValue>y7Xylmqk78JK8/3DX6J/qub+ZVZduDZJtDk20rjF+7s=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2022-08-11T20:27:06Z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2022-08-11T20:27:06Z</xd:SigningTime>
          <xd:SigningCertificate>
            <xd:Cert>
              <xd:CertDigest>
                <DigestMethod Algorithm="http://www.w3.org/2001/04/xmlenc#sha256"/>
                <DigestValue>BUU+LtowsURyBI5p0Q5SyGOwoiAslNEq5UMEScMrLPk=</DigestValue>
              </xd:CertDigest>
              <xd:IssuerSerial>
                <X509IssuerName>C=PY, O=DOCUMENTA S.A., CN=CA-DOCUMENTA S.A., SERIALNUMBER=RUC 80050172-1</X509IssuerName>
                <X509SerialNumber>23024002698142338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  <xd:CommitmentTypeQualifiers>
              <xd:CommitmentTypeQualifier>Para 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hXCPiEg3xE/rMU0Lxkb2L9EBulztOj3x0yUny9hjDtg=</DigestValue>
    </Reference>
    <Reference Type="http://www.w3.org/2000/09/xmldsig#Object" URI="#idOfficeObject">
      <DigestMethod Algorithm="http://www.w3.org/2001/04/xmlenc#sha256"/>
      <DigestValue>cGtu4b+3+s/8I5itNVqJvlWrUWvszBjS4g/CJViQjJU=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f3aFdbMS4rWZCgeAibKshk3hCEFtvnAagV2Z9YiXnrk=</DigestValue>
    </Reference>
  </SignedInfo>
  <SignatureValue>KX14mxPBB+CX/Tov1XTkitLKR39y0oZ+h9nQCz5ZdvFDfsKVru6qFPo/XNPRjlM9IYli8MZxtYld
r/DPoqDVFAxYWEGgO4aOO09M/heI+MpAwEDUPnx40TjKblkWr6X6djQiA2kn/DZA6Lto39NJ3L8l
WolDczRSdC3MrnEbY0rSK4Y+mcNCLEmShpHBM98UkfaHEZpo7VooFS7P4PlF89hEd+DzXlds9dPZ
zP+g/uDCdb54DnED775Xxh0aaQxlT7WtwFsN1WO6ov7itmD/amrh1dQxzZcjaIWOtFePHsHucTDM
VzgMk+a9CjdjXbMWPu9DhpORSECM/jq2y+mVWQ==</SignatureValue>
  <KeyInfo>
    <X509Data>
      <X509Certificate>MIIIajCCBlKgAwIBAgIIS0nC0oQseJ0wDQYJKoZIhvcNAQELBQAwWzEXMBUGA1UEBRMOUlVDIDgwMDUwMTcyLTExGjAYBgNVBAMTEUNBLURPQ1VNRU5UQSBTLkEuMRcwFQYDVQQKEw5ET0NVTUVOVEEgUy5BLjELMAkGA1UEBhMCUFkwHhcNMjEwOTA3MTQyMTE1WhcNMjMwOTA3MTQzMTE1WjCBlTELMAkGA1UEBhMCUFkxEDAOBgNVBAQMB0JPUlNBVE8xEjAQBgNVBAUTCUNJODc5MDY1MDEVMBMGA1UEKgwMTEFVUkEgU0lMVklBMRcwFQYDVQQKDA5QRVJTT05BIEZJU0lDQTERMA8GA1UECwwIRklSTUEgRjIxHTAbBgNVBAMMFExBVVJBIFNJTFZJQSBCT1JTQVRPMIIBIjANBgkqhkiG9w0BAQEFAAOCAQ8AMIIBCgKCAQEAxAH8R+k4zgwRQha+7CmaBHsBcOF69LdOmGnfTWvvvBkmGzTDDrplTg6XzMLwkMdLK0PDt8HSN2jwA4fiTm2B0X2uoo9YKz+8VKZNNIZ9I1fN5AhbXyT9uMxQLgH0Q0fSOkhjHbJ7UjHn70eofHX4AqZuonG38Si/Vt87rU/AVDB2blWvbtcVvS6fJfbVehS0dU9Eai31ZbHrkVj3WNhZ7UpoiND58iV9V7QkJztdYYaXfD8OXBOYhetnQ70jlJPBnFnFFZXxzac+Kc4KYQkawtX/LahcmCJi3Xl7tZaKkP6eMx3Iw0MBPa9CFEqgcDcsYZvLap67Klgvq8Us9R3HSQIDAQABo4ID9TCCA/EwDAYDVR0TAQH/BAIwADAOBgNVHQ8BAf8EBAMCBeAwKgYDVR0lAQH/BCAwHgYIKwYBBQUHAwEGCCsGAQUFBwMCBggrBgEFBQcDBDAdBgNVHQ4EFgQULmg2UKyNv9E3txArWioLGr8KUic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YBgNVHREEgZAwgY2BHWxhdXJhLmJvcnNhdG9AcmVnaW9uYWwuY29tLnB5pGwwajEhMB8GA1UECgwYQkFOQ08gUkVHSU9OQUwgUy5BLkUuQy5BMRIwEAYDVQQMDAlBUE9ERVJBRE8xGTAXBgNVBAsMEEdFUkVOQ0lBIEdFTkVSQUwxFjAUBgNVBAUTDVJVQzgwMDIwOTgxLTg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keY/wQa+YqZ9S6z0GNduUtWNSTwWlfbPgE/KTnMNLLEXyXRsli1fBbm+xzY7iREF2CwYLGlvC86e+s63I6VFp+w9nxtVhWvYdJkv9YlTb77YdSuoQX2bwzDSZiL3cLHOV1G2nl/m9Z4FaWd2jiTfeAn0nRP+3Z21szUtsZ4aHSZlatm/vkNCFkda/FJKAZ3BK/Jlyb5DjMl5ZZ5FXfp1u6B+LU+pZua0eV+ZfKzq3omf8eqV1Ahanq+BAxGEqGLa5JFr6raOI+kLGbX5qsxn+jKKV24ObR9ITrkOTbsf57kFa7x1RwpwJ45WT12rZWETo0bJ6Nbby69H4xkRiL2w5aEAdDPAGgwV3rLf0x3uDi5k8Yv2hsTWaKRHPqXmaCR8Db6Lj8ljMcfVPjn1rwD1z05ooXC3j05cRB41ZC4paO9PAN8DJeJ+VBgt4JHLpd9KBDsRDuIZI5PgDUh1OgaJrOBMZfrzyeB2UJZx9OUwrMXwxBoTWU8azHMGGcSLMY4+4xRihM5CLgfAfMUDyGdlQQoFZiOxs0hfeT+2qVnbJCUY7WWUEgnqmjylxpRl/LWCQQt+bMNCDlB8UzlVEgCFT45zJN/7OTu7KIVd4uAROsj5TWFZ+NIGw7IApO/E/tS5LgIcnKujDZMqG7iChbKLd99rkSWVPOCjTBq7b7YwEO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MD43nhJgAgJ5YLWgxae8kKCFYW2rM8UKWS0nuGZ+91Y=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Ks5SmsezdCOI4lm0/ZlAyH083fMmanVI1DUXaoovB0A=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qDPyfKx1sBe9BtP8TQXApBs3kFF/btYM0s1xHOobk3E=</DigestValue>
      </Reference>
      <Reference URI="/xl/sharedStrings.xml?ContentType=application/vnd.openxmlformats-officedocument.spreadsheetml.sharedStrings+xml">
        <DigestMethod Algorithm="http://www.w3.org/2001/04/xmlenc#sha256"/>
        <DigestValue>uzZ3cyC4lGssv5QfgQ/MejhTb07xkq0V1NHsgfLxHGc=</DigestValue>
      </Reference>
      <Reference URI="/xl/styles.xml?ContentType=application/vnd.openxmlformats-officedocument.spreadsheetml.styles+xml">
        <DigestMethod Algorithm="http://www.w3.org/2001/04/xmlenc#sha256"/>
        <DigestValue>usKoMJK4A8No8FhcJkzBhgDez96BAokC41hbQHlMX4Y=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Uv1NQnEk8qWkmThPgpHXscUBziP1gE89+shfO9Apr/0=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0mRbefv74SItYH8SIlZjmsqo6hWCq24nk2Vu64KSL9I=</DigestValue>
      </Reference>
      <Reference URI="/xl/worksheets/sheet2.xml?ContentType=application/vnd.openxmlformats-officedocument.spreadsheetml.worksheet+xml">
        <DigestMethod Algorithm="http://www.w3.org/2001/04/xmlenc#sha256"/>
        <DigestValue>ZeaFOPNA0y6G+47pfQfvW7GfC7mlLgHyg/8HjAl9jSo=</DigestValue>
      </Reference>
      <Reference URI="/xl/worksheets/sheet3.xml?ContentType=application/vnd.openxmlformats-officedocument.spreadsheetml.worksheet+xml">
        <DigestMethod Algorithm="http://www.w3.org/2001/04/xmlenc#sha256"/>
        <DigestValue>nZDw4BvSiiqXj+cKvFa5v+PQdHuQFy6q9uZmsWggmLE=</DigestValue>
      </Reference>
      <Reference URI="/xl/worksheets/sheet4.xml?ContentType=application/vnd.openxmlformats-officedocument.spreadsheetml.worksheet+xml">
        <DigestMethod Algorithm="http://www.w3.org/2001/04/xmlenc#sha256"/>
        <DigestValue>nXcvlRUPST3XEOmVw43r1ExGqJnIfFfj89oMQ56zNg0=</DigestValue>
      </Reference>
      <Reference URI="/xl/worksheets/sheet5.xml?ContentType=application/vnd.openxmlformats-officedocument.spreadsheetml.worksheet+xml">
        <DigestMethod Algorithm="http://www.w3.org/2001/04/xmlenc#sha256"/>
        <DigestValue>y7Xylmqk78JK8/3DX6J/qub+ZVZduDZJtDk20rjF+7s=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2022-08-11T21:28:08Z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2022-08-11T21:28:08Z</xd:SigningTime>
          <xd:SigningCertificate>
            <xd:Cert>
              <xd:CertDigest>
                <DigestMethod Algorithm="http://www.w3.org/2001/04/xmlenc#sha256"/>
                <DigestValue>7gqIu4pfYRBgh+RY9M/zZU++yNLJSmnkESqqzLkvg20=</DigestValue>
              </xd:CertDigest>
              <xd:IssuerSerial>
                <X509IssuerName>C=PY, O=DOCUMENTA S.A., CN=CA-DOCUMENTA S.A., SERIALNUMBER=RUC 80050172-1</X509IssuerName>
                <X509SerialNumber>5425081435560900765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NNsRffsvmHGR5FIZv3rG+H7QU++A6vjy1E+7w5mLg6A=</DigestValue>
    </Reference>
    <Reference Type="http://www.w3.org/2000/09/xmldsig#Object" URI="#idOfficeObject">
      <DigestMethod Algorithm="http://www.w3.org/2001/04/xmlenc#sha256"/>
      <DigestValue>w3kXF45YgOU1+7Fjd3Jngj5uxGATghLOpqghguDVbko=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HGawO4zKIWjlOhP55M/g1FM3M0aI0978vxyDL8jQr/E=</DigestValue>
    </Reference>
  </SignedInfo>
  <SignatureValue>OoyjPykGE8N1VcHI5viuSZouJBzm5zRMUYhIMt0OqaVvjz5sPEyG/O1OMsxanayogxxKMsQHNIY4
JDPUGVpG1gnLOobIDix0C0m6AtXiaREWqZGjawu2yXkbsgyyhL51B96NvL8KC7DSTNY6gSkRxmAd
Gr/MucSLr/WASJVonXyskomtrArlIYnJ0QoJClA3hvvtLyfa0qWEqMuF6o9lOAwmxqK3tzl4A7Vh
xElr6Jdr5uFLVc2mZ7qezAxZDoSYkxlcColzzU3pzwSiiPwi9YNz5YH2/5yAlWsZYsljhjTHedHs
meNPPBOOUj4YwKwXOJa90lTyFhru4kGG3D1jBg==</SignatureValue>
  <KeyInfo>
    <X509Data>
      <X509Certificate>MIIIfDCCBmSgAwIBAgIIDwTe9OpX9KYwDQYJKoZIhvcNAQELBQAwWzEXMBUGA1UEBRMOUlVDIDgwMDUwMTcyLTExGjAYBgNVBAMTEUNBLURPQ1VNRU5UQSBTLkEuMRcwFQYDVQQKEw5ET0NVTUVOVEEgUy5BLjELMAkGA1UEBhMCUFkwHhcNMjIwNzA0MjA1ODUxWhcNMjQwNzAzMjEwODUxWjCBsTELMAkGA1UEBhMCUFkxHDAaBgNVBAQME0RVQVJURSBTQ0hVU1NNVUxMRVIxEjAQBgNVBAUTCUNJMTA1NTcyNzEXMBUGA1UEKgwORElFR08gRkVSTkFORE8xFzAVBgNVBAoMDlBFUlNPTkEgRklTSUNBMREwDwYDVQQLDAhGSVJNQSBGMjErMCkGA1UEAwwiRElFR08gRkVSTkFORE8gRFVBUlRFIFNDSFVTU01VTExFUjCCASIwDQYJKoZIhvcNAQEBBQADggEPADCCAQoCggEBAKegVnd6FfgDZjDYG6q/XkW3epobHvCxjZpb/a7a6HA7COpAzrunArRYIcL7XmImy4MOXlO2lAzAO5oKIvZoGzULMgVqVatHJE4i6Kg+A6glXbsmSEfvjsPLlG7yGXQrxhRS38uFjQMwk+9/ALjtsLsNqwZ7QlanBEoR3j+Z90BioQzlxicCOaoCgXM46AD22+MRWPSQSE0cdoQm9rFIYh9cWPC0pqmfeSAqlhNTUw3GcD8Ta7Gtn+5PukuTxD1bi2BOF3/5cwzw0d16TQRVp3wZKZD8dH5hXZQgSyPrxVH/gLunGPqpg5ZofupQnEc/HWDoAL/L15lPMZJVkvSkPT8CAwEAAaOCA+swggPnMAwGA1UdEwEB/wQCMAAwDgYDVR0PAQH/BAQDAgXgMCoGA1UdJQEB/wQgMB4GCCsGAQUFBwMBBggrBgEFBQcDAgYIKwYBBQUHAwQwHQYDVR0OBBYEFK7m2hUXgKlmnpdYpKTUZAx/hDFX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CBjgYDVR0RBIGGMIGDgRxkaWVnby5kdWFydGVAcmVnaW9uYWwuY29tLnB5pGMwYTEdMBsGA1UECgwUQkFOQ08gUkVHSU9OQUwgU0FFQ0ExEjAQBgNVBAwMCUFQT0RFUkFETzEUMBIGA1UECwwLUFJFU0lERU5DSUExFjAUBgNVBAUTDVJVQzgwMDIwOTgxLTg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6qWyLcQ4iftWM2om330ULnwLBucWtTZEcGVodEgBUl1o7ka+fklfgyb0wJqUmtVbtQMT7x9pi7lzmYBJ5jJyH5Jm9itjRj0zjCy+TQb9dNltnUBbYJ01f/5VReVwuG8rjouvWh7NbNwUE5KTSW4G8aSIQg9XIsJ5OaxwqtVqGk0qOdggad7rpkbKpVI/Udm/hAKo8Nqx4wcvniEqSF+8pEw5LrqUvMCDmUP2y+Z+soae74251DycBgA7LEWChOIY5pmC/yzFz6OsqmZv9z5hJaLwAFBBk9JkeguI8qGHNnH73H+zFwPWHOWCrHvj1tP9KR1hq1wQ7VwK4OhEnajNjOqbwB7AU3BexudO38zchKU+BL/cSmy5m98wSwjLRZcnGeKPDFbqq1deLZlDMRvPfL5UpmHLaz1+uKBLrzFBV7pX5eBSWdG77u0/18FIDlCC8qnPvNzmS2Ky9PKxpVJHX3kZvcf2qasbmy1KuGsVVFTvwtg9F3xkCird91KYd19bAFrp5qiiDDK2HnveqwQsdCYvEP4LH4zQj991DGI4uv6+Os5l6hOfMhCGokzbqkIsxuPt1wKZxnXp+6kJz7f3JdaYlly71Roc4e5PDWUeNqjgWHFnip/nbT+RQD54ofAJ7rWEtFuepd6mESu+C0xQSCJy0rU2Yu+p7yKOXN9UQM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MD43nhJgAgJ5YLWgxae8kKCFYW2rM8UKWS0nuGZ+91Y=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Ks5SmsezdCOI4lm0/ZlAyH083fMmanVI1DUXaoovB0A=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qDPyfKx1sBe9BtP8TQXApBs3kFF/btYM0s1xHOobk3E=</DigestValue>
      </Reference>
      <Reference URI="/xl/sharedStrings.xml?ContentType=application/vnd.openxmlformats-officedocument.spreadsheetml.sharedStrings+xml">
        <DigestMethod Algorithm="http://www.w3.org/2001/04/xmlenc#sha256"/>
        <DigestValue>uzZ3cyC4lGssv5QfgQ/MejhTb07xkq0V1NHsgfLxHGc=</DigestValue>
      </Reference>
      <Reference URI="/xl/styles.xml?ContentType=application/vnd.openxmlformats-officedocument.spreadsheetml.styles+xml">
        <DigestMethod Algorithm="http://www.w3.org/2001/04/xmlenc#sha256"/>
        <DigestValue>usKoMJK4A8No8FhcJkzBhgDez96BAokC41hbQHlMX4Y=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Uv1NQnEk8qWkmThPgpHXscUBziP1gE89+shfO9Apr/0=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0mRbefv74SItYH8SIlZjmsqo6hWCq24nk2Vu64KSL9I=</DigestValue>
      </Reference>
      <Reference URI="/xl/worksheets/sheet2.xml?ContentType=application/vnd.openxmlformats-officedocument.spreadsheetml.worksheet+xml">
        <DigestMethod Algorithm="http://www.w3.org/2001/04/xmlenc#sha256"/>
        <DigestValue>ZeaFOPNA0y6G+47pfQfvW7GfC7mlLgHyg/8HjAl9jSo=</DigestValue>
      </Reference>
      <Reference URI="/xl/worksheets/sheet3.xml?ContentType=application/vnd.openxmlformats-officedocument.spreadsheetml.worksheet+xml">
        <DigestMethod Algorithm="http://www.w3.org/2001/04/xmlenc#sha256"/>
        <DigestValue>nZDw4BvSiiqXj+cKvFa5v+PQdHuQFy6q9uZmsWggmLE=</DigestValue>
      </Reference>
      <Reference URI="/xl/worksheets/sheet4.xml?ContentType=application/vnd.openxmlformats-officedocument.spreadsheetml.worksheet+xml">
        <DigestMethod Algorithm="http://www.w3.org/2001/04/xmlenc#sha256"/>
        <DigestValue>nXcvlRUPST3XEOmVw43r1ExGqJnIfFfj89oMQ56zNg0=</DigestValue>
      </Reference>
      <Reference URI="/xl/worksheets/sheet5.xml?ContentType=application/vnd.openxmlformats-officedocument.spreadsheetml.worksheet+xml">
        <DigestMethod Algorithm="http://www.w3.org/2001/04/xmlenc#sha256"/>
        <DigestValue>y7Xylmqk78JK8/3DX6J/qub+ZVZduDZJtDk20rjF+7s=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2022-08-11T21:54:42Z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2022-08-11T21:54:42Z</xd:SigningTime>
          <xd:SigningCertificate>
            <xd:Cert>
              <xd:CertDigest>
                <DigestMethod Algorithm="http://www.w3.org/2001/04/xmlenc#sha256"/>
                <DigestValue>Tvt+5e2cfWzM6MHfB8YzddBN9ZTb0vCSdQSMW1GbRLg=</DigestValue>
              </xd:CertDigest>
              <xd:IssuerSerial>
                <X509IssuerName>C=PY, O=DOCUMENTA S.A., CN=CA-DOCUMENTA S.A., SERIALNUMBER=RUC 80050172-1</X509IssuerName>
                <X509SerialNumber>1082234953960780966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oXtKilh0Mvjw2hF8NfYqRFkqPZImczU+j/9o7352stw=</DigestValue>
    </Reference>
    <Reference Type="http://www.w3.org/2000/09/xmldsig#Object" URI="#idOfficeObject">
      <DigestMethod Algorithm="http://www.w3.org/2001/04/xmlenc#sha256"/>
      <DigestValue>9eNviyZHfrWx20o516x/ZrVsXBZDwmfrZQ72xWO96O8=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gg+Wz1vVOx9LrUlO5gIwOEqNa6kkSIGstr4DbtsTix4=</DigestValue>
    </Reference>
  </SignedInfo>
  <SignatureValue>CRBkZG8hi35EqRoz62izCY96fs3uVDc4EueN81wNPe/mEzaL0tv5t1W1ndZvWtQvd07fpicB0hDR
x718xaOxdQ8gct4q4bOOjnsU8o1q3qi6316v8HUKL27ZyAd4HUeHjcirmAvhaqo4i+pjtVfgo7ag
axc4tRY5FmGrJw057DwasKCOdN8CyiAVU32ILHKKsFTiQwTWfMCGJ9YGFe+ibtqedyUvQHmRp8IV
yS7b2OpSXX6whx3lhT/pPW1iamexPnMCXELaVvUPKSdIShbbuaF8AB9xClghQv/6LFRwuVf+ifu8
f7GYVOBBXNwNTm6Fn/S5Zee4mvrM0JcTsdycMA==</SignatureValue>
  <KeyInfo>
    <X509Data>
      <X509Certificate>MIIIdTCCBl2gAwIBAgIIBCVCVTC2BH0wDQYJKoZIhvcNAQELBQAwWzEXMBUGA1UEBRMOUlVDIDgwMDUwMTcyLTExGjAYBgNVBAMTEUNBLURPQ1VNRU5UQSBTLkEuMRcwFQYDVQQKEw5ET0NVTUVOVEEgUy5BLjELMAkGA1UEBhMCUFkwHhcNMjIwNzIxMTU1MjU1WhcNMjQwNzIwMTYwMjU1WjCBpzELMAkGA1UEBhMCUFkxFjAUBgNVBAQMDVBFVFRBIEJPUkVDS0kxEjAQBgNVBAUTCUNJMTM1MDI5MDEYMBYGA1UEKgwPTEVPTkFSRE8gSkFWSUVSMRcwFQYDVQQKDA5QRVJTT05BIEZJU0lDQTERMA8GA1UECwwIRklSTUEgRjIxJjAkBgNVBAMMHUxFT05BUkRPIEpBVklFUiBQRVRUQSBCT1JFQ0tJMIIBIjANBgkqhkiG9w0BAQEFAAOCAQ8AMIIBCgKCAQEA30DNaZv7Qe4mI4ZkHZB7VhQ2UgT7b+qCyqGCsjhlyWHvMLtPVlErfXjIB40K6pWOAblb4mUVotG1AJ3Aje+iIWn8xoPys4YyZZypFu/vP90SIKJFGyHoMfOsRP9NYJVeQ+V11nr7/M6vjIMF6eRN9kS9e11ABoQZUSVVdPbrgMofzDxdsKWc+JE/xfaJC25hBlORPjNUmdHGhVsUE+8vfx8T/dHua9qqN9Vijfn3WVYFhxyOgocGxwMXZwmk80n5oM5MBH2xZLkJluFhytBXTvOdDK9XYtNmy2Ku8RSVB3sHYAWa066q20hVKez4wYZ10h8KW6+m08Ip8Ylhh9GOuQIDAQABo4ID7jCCA+owDAYDVR0TAQH/BAIwADAOBgNVHQ8BAf8EBAMCBeAwKgYDVR0lAQH/BCAwHgYIKwYBBQUHAwEGCCsGAQUFBwMCBggrBgEFBQcDBDAdBgNVHQ4EFgQUlovYkiqBHfHAZ3vNzKPs+QcVQKE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RBgNVHREEgYkwgYaBIGxlby5wZXR0YUByZWdpb25hbHNlZ3Vyb3MuY29tLnB5pGIwYDEdMBsGA1UECgwUQkFOQ08gUkVHSU9OQUwgU0FFQ0ExEjAQBgNVBAwMCUFQT0RFUkFETzETMBEGA1UECwwKRElSRUNUT1JJTz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TT9MrC9FqS23pWcUZX96CCgBQu4RBQp/+7Nmvn65OVtecVG+XPEXHI6PNiSZ1Y8D9Eg0XTlTeA9N6fgJWcfW9hhBfOFtGPE1EgDlEonm+E2krHzCKgpfjZLHvQE4wfbnoliAP46PqVBklIERzhxcGCnMU+wnCGaSWvDzs2fVW0rzEfeOHI2VEIN4q5yJ3T0G0TwAKAaaRYaMGW4wmDYB+INKKtlnXlJoNOOmKIQRLgiEApRrMfcgrUp/mZ3CWcyJXz/yD5ucglILds1sKJtDmbG3ndfQy1lJe25Aq+xbH1xrLIENudHEPvMZCFIIjAs80f2AdyxfkB4naniG6Wt/IDRKIgGw5Sk6+5Y9YZG/2XBZfaQdcPOA+g5w7GkQ40fpWy2aia/RNWCzyx29HsBBhmTwGEY5QGCZNnpzsD3LBdPxNXCGm7bQYUC5iRbYWwleeYJEJnTiSk6YWwVWWeTv7FZE51TvHmS4/FK9NP5RXY7pOGo51oVuN6SljEdj8Ry20sr/QnyXAhGBKCPdW11ZLm3p2bsWdEqbyKnPpA3e5tSkmvncHVXb2M2P8ZztOFqokqq1QWAlNWKcUEiFx7M/pYJv2KpMwpFMTpAe1ddD+iudM2/+YgMEucFBrh2WUxJT1/0qWHfYnaQVsYxu9oKI7zOVinljlf3LbINLVvV1p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MD43nhJgAgJ5YLWgxae8kKCFYW2rM8UKWS0nuGZ+91Y=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Ks5SmsezdCOI4lm0/ZlAyH083fMmanVI1DUXaoovB0A=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WEbLsTeQmuihpnqKgH8qJuHIO6EWOXxhZ7gBIjF+kN4=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qDPyfKx1sBe9BtP8TQXApBs3kFF/btYM0s1xHOobk3E=</DigestValue>
      </Reference>
      <Reference URI="/xl/sharedStrings.xml?ContentType=application/vnd.openxmlformats-officedocument.spreadsheetml.sharedStrings+xml">
        <DigestMethod Algorithm="http://www.w3.org/2001/04/xmlenc#sha256"/>
        <DigestValue>uzZ3cyC4lGssv5QfgQ/MejhTb07xkq0V1NHsgfLxHGc=</DigestValue>
      </Reference>
      <Reference URI="/xl/styles.xml?ContentType=application/vnd.openxmlformats-officedocument.spreadsheetml.styles+xml">
        <DigestMethod Algorithm="http://www.w3.org/2001/04/xmlenc#sha256"/>
        <DigestValue>usKoMJK4A8No8FhcJkzBhgDez96BAokC41hbQHlMX4Y=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Uv1NQnEk8qWkmThPgpHXscUBziP1gE89+shfO9Apr/0=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0mRbefv74SItYH8SIlZjmsqo6hWCq24nk2Vu64KSL9I=</DigestValue>
      </Reference>
      <Reference URI="/xl/worksheets/sheet2.xml?ContentType=application/vnd.openxmlformats-officedocument.spreadsheetml.worksheet+xml">
        <DigestMethod Algorithm="http://www.w3.org/2001/04/xmlenc#sha256"/>
        <DigestValue>ZeaFOPNA0y6G+47pfQfvW7GfC7mlLgHyg/8HjAl9jSo=</DigestValue>
      </Reference>
      <Reference URI="/xl/worksheets/sheet3.xml?ContentType=application/vnd.openxmlformats-officedocument.spreadsheetml.worksheet+xml">
        <DigestMethod Algorithm="http://www.w3.org/2001/04/xmlenc#sha256"/>
        <DigestValue>nZDw4BvSiiqXj+cKvFa5v+PQdHuQFy6q9uZmsWggmLE=</DigestValue>
      </Reference>
      <Reference URI="/xl/worksheets/sheet4.xml?ContentType=application/vnd.openxmlformats-officedocument.spreadsheetml.worksheet+xml">
        <DigestMethod Algorithm="http://www.w3.org/2001/04/xmlenc#sha256"/>
        <DigestValue>nXcvlRUPST3XEOmVw43r1ExGqJnIfFfj89oMQ56zNg0=</DigestValue>
      </Reference>
      <Reference URI="/xl/worksheets/sheet5.xml?ContentType=application/vnd.openxmlformats-officedocument.spreadsheetml.worksheet+xml">
        <DigestMethod Algorithm="http://www.w3.org/2001/04/xmlenc#sha256"/>
        <DigestValue>y7Xylmqk78JK8/3DX6J/qub+ZVZduDZJtDk20rjF+7s=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2022-08-12T13:00:53Z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remitir al 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2022-08-12T13:00:53Z</xd:SigningTime>
          <xd:SigningCertificate>
            <xd:Cert>
              <xd:CertDigest>
                <DigestMethod Algorithm="http://www.w3.org/2001/04/xmlenc#sha256"/>
                <DigestValue>/uA1XP56dRu6UAT/MIhMuvlatHhMUQWr/3fcVV4Us2c=</DigestValue>
              </xd:CertDigest>
              <xd:IssuerSerial>
                <X509IssuerName>C=PY, O=DOCUMENTA S.A., CN=CA-DOCUMENTA S.A., SERIALNUMBER=RUC 80050172-1</X509IssuerName>
                <X509SerialNumber>298717883946894461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remitir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2022-08-11T19:13:16Z</cp:lastPrinted>
  <dcterms:created xsi:type="dcterms:W3CDTF">2013-02-15T17:58:25Z</dcterms:created>
  <dcterms:modified xsi:type="dcterms:W3CDTF">2022-08-11T20:13:07Z</dcterms:modified>
</cp:coreProperties>
</file>