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55" activeTab="3"/>
  </bookViews>
  <sheets>
    <sheet name="Estado_de_Situación_patrimonial" sheetId="1" r:id="rId1"/>
    <sheet name="Estado_de_Resultados" sheetId="2" r:id="rId2"/>
    <sheet name="est-evoluc_patrimonio" sheetId="3" r:id="rId3"/>
    <sheet name="Estado_de_flujo_de_caja" sheetId="4" r:id="rId4"/>
    <sheet name="Notas a los EEFF" sheetId="5" r:id="rId5"/>
  </sheets>
  <externalReferences>
    <externalReference r:id="rId8"/>
  </externalReferences>
  <definedNames>
    <definedName name="_Hlk33698082" localSheetId="4">'Notas a los EEFF'!$A$1111</definedName>
    <definedName name="_Hlk65194850" localSheetId="0">'Estado_de_Situación_patrimonial'!#REF!</definedName>
    <definedName name="_Hlk95920884" localSheetId="4">'Notas a los EEFF'!$A$517</definedName>
    <definedName name="_xlnm.Print_Area" localSheetId="3">'Estado_de_flujo_de_caja'!$A$1:$D$107</definedName>
    <definedName name="_xlnm.Print_Area" localSheetId="1">'Estado_de_Resultados'!$A$1:$E$81</definedName>
    <definedName name="_xlnm.Print_Area" localSheetId="2">'est-evoluc_patrimonio'!$A$1:$J$26</definedName>
    <definedName name="Excel_BuiltIn__FilterDatabase" localSheetId="3">'Estado_de_flujo_de_caja'!$A$14:$D$102</definedName>
    <definedName name="OLE_LINK1" localSheetId="4">'Notas a los EEFF'!$A$110</definedName>
    <definedName name="OLE_LINK3" localSheetId="4">'Notas a los EEFF'!$A$1186</definedName>
  </definedNames>
  <calcPr fullCalcOnLoad="1"/>
</workbook>
</file>

<file path=xl/sharedStrings.xml><?xml version="1.0" encoding="utf-8"?>
<sst xmlns="http://schemas.openxmlformats.org/spreadsheetml/2006/main" count="1865" uniqueCount="1048">
  <si>
    <t>ACTIVO</t>
  </si>
  <si>
    <t>DISPONIBLE</t>
  </si>
  <si>
    <t>CAJA</t>
  </si>
  <si>
    <t>DEPOSITOS EN EL BANCO CENTRAL DEL PARAGUAY</t>
  </si>
  <si>
    <t>CHEQUES PARA COMPENSAR</t>
  </si>
  <si>
    <t>DEUDORES POR PRODUCTOS FINANCIEROS DEVENGADOS</t>
  </si>
  <si>
    <t>COLOCACIONES</t>
  </si>
  <si>
    <t>OPERACIONES A LIQUIDAR</t>
  </si>
  <si>
    <t>PRESTAMOS</t>
  </si>
  <si>
    <t>SECTOR PUBLICO</t>
  </si>
  <si>
    <t>Previsiones</t>
  </si>
  <si>
    <t>CREDITOS DIVERSOS</t>
  </si>
  <si>
    <t>Alquileres pagados x adelantado</t>
  </si>
  <si>
    <t>Otros Gastos Imputados Por Anticipado</t>
  </si>
  <si>
    <t>Diversos-Cuentas a rendir</t>
  </si>
  <si>
    <t>Diversos - Cuentas a Rendir m/e</t>
  </si>
  <si>
    <t>SECTOR NO FINANCIERO - SECTOR NO PUBLICO</t>
  </si>
  <si>
    <t>CREDITOS MOROSOS</t>
  </si>
  <si>
    <t>INVERSIONES</t>
  </si>
  <si>
    <t>BIENES ADQUIRIDOS EN RECUPERACION DE CREDITOS</t>
  </si>
  <si>
    <t>BIENES DE USO</t>
  </si>
  <si>
    <t>PASIVO</t>
  </si>
  <si>
    <t>DEPOSITOS</t>
  </si>
  <si>
    <t>PRESTAMOS DE ENTIDADES FINANCIERAS</t>
  </si>
  <si>
    <t>ACREEDORES POR CARGOS FINANCIEROS DEVENGADOS</t>
  </si>
  <si>
    <t>OTRAS OBLIGACIONES POR INTERMEDIACION FINANCIERA</t>
  </si>
  <si>
    <t>OBLIGACIONES DIVERSAS</t>
  </si>
  <si>
    <t>ACREEDORES FISCALES</t>
  </si>
  <si>
    <t>ACREEDORES SOCIALES</t>
  </si>
  <si>
    <t>OTRAS OBLIGACIONES DIVERSAS</t>
  </si>
  <si>
    <t>Pago a Cuenta de Clientes</t>
  </si>
  <si>
    <t>Fondo de Cobertura</t>
  </si>
  <si>
    <t>Fondo de Cobertura Usd.</t>
  </si>
  <si>
    <t>PROVISIONES Y PREVISIONES</t>
  </si>
  <si>
    <t>PREVISIONES</t>
  </si>
  <si>
    <t>PATRIMONIO</t>
  </si>
  <si>
    <t>CAPITAL SOCIAL</t>
  </si>
  <si>
    <t>CAPITAL INTEGRADO</t>
  </si>
  <si>
    <t>APORTES NO CAPITALIZADOS</t>
  </si>
  <si>
    <t>AJUSTES AL PATRIMONIO</t>
  </si>
  <si>
    <t>RESERVAS</t>
  </si>
  <si>
    <t>Reserva Legal</t>
  </si>
  <si>
    <t>RESULTADOS DEL EJERCICIO</t>
  </si>
  <si>
    <t>CUENTAS DE CONTINGENCIA</t>
  </si>
  <si>
    <t>CUENTAS DE CONTINGENCIA DEUDORAS</t>
  </si>
  <si>
    <t>CUENTAS DE ORDEN</t>
  </si>
  <si>
    <t>GANANCIAS FINANCIERAS</t>
  </si>
  <si>
    <t>OTRAS GANANCIAS OPERATIVAS</t>
  </si>
  <si>
    <t>PERDIDAS FINANCIERAS</t>
  </si>
  <si>
    <t>OTRAS PERDIDAS OPERATIVAS</t>
  </si>
  <si>
    <t>Impuesto a la Renta</t>
  </si>
  <si>
    <t>Alquileres de Bienes Inmuebles</t>
  </si>
  <si>
    <t>Custodia y Vigilancia</t>
  </si>
  <si>
    <t>Presentado en forma comparativa con el ejercicio anterior</t>
  </si>
  <si>
    <t>(Expresado en Guaraníes)</t>
  </si>
  <si>
    <t>Nota</t>
  </si>
  <si>
    <t xml:space="preserve"> DISPONIBLE</t>
  </si>
  <si>
    <t xml:space="preserve"> OBLIGACIONES POR INTERMEDIACION</t>
  </si>
  <si>
    <t>OBLIGACION.POR INTERMED.FINANC.-SECTOR FINANC</t>
  </si>
  <si>
    <t xml:space="preserve">  Caja</t>
  </si>
  <si>
    <t xml:space="preserve">  FINANCIERA – SECTOR FINANCIERO</t>
  </si>
  <si>
    <t xml:space="preserve">  Banco Central del Paraguay</t>
  </si>
  <si>
    <t>c.11</t>
  </si>
  <si>
    <t xml:space="preserve">  Otras instituciones financieras</t>
  </si>
  <si>
    <t>DEPOSITO</t>
  </si>
  <si>
    <t xml:space="preserve">  Préstamos de Entidades Financieras</t>
  </si>
  <si>
    <t>CORRESPONSALES ACEPTANTES DE CREDITOS DOCUMENTARIO</t>
  </si>
  <si>
    <t>OTRAS INSTITUCIONES FINANCIERAS - VISTA</t>
  </si>
  <si>
    <t xml:space="preserve">  Cheques para compensar</t>
  </si>
  <si>
    <t xml:space="preserve">  Operaciones a Liquidar</t>
  </si>
  <si>
    <t xml:space="preserve">  Operaciones Pendientes de compensación - ATM</t>
  </si>
  <si>
    <t xml:space="preserve">  Acreedores por cargos financieros devengados</t>
  </si>
  <si>
    <t xml:space="preserve">   Productos financieros devengados</t>
  </si>
  <si>
    <t>c.13</t>
  </si>
  <si>
    <t>VALORES PUBLICOS Y PRIVADOS</t>
  </si>
  <si>
    <t xml:space="preserve"> VALORES PUBLICOS  </t>
  </si>
  <si>
    <t>c.3</t>
  </si>
  <si>
    <t xml:space="preserve">  FINANCIERA – SECTOR NO   FINANCIERO</t>
  </si>
  <si>
    <t xml:space="preserve">  Depósitos - Sector privado</t>
  </si>
  <si>
    <t>OBLIGAC.POR INTERMED.FINANC.-SECTOR NO FINANC</t>
  </si>
  <si>
    <t>CREDIT. VIGENT. POR INTERMED. FINANC.-SECTOR FIN</t>
  </si>
  <si>
    <t xml:space="preserve"> CREDITOS VIGENTES POR INTERMEDIACION</t>
  </si>
  <si>
    <t xml:space="preserve">  Depósitos - Sector público</t>
  </si>
  <si>
    <t xml:space="preserve"> FINANCIERA -SECTOR FINANCIERO</t>
  </si>
  <si>
    <t xml:space="preserve">  Otras obligaciones</t>
  </si>
  <si>
    <t xml:space="preserve">  Debentures y Bonos Emitidos</t>
  </si>
  <si>
    <t xml:space="preserve">  Operaciones a liquidar</t>
  </si>
  <si>
    <t>CREDITOS UTILIZADOS EN CTA. CTE.</t>
  </si>
  <si>
    <t xml:space="preserve">  Creditos Utilizados en Cta. Cte.</t>
  </si>
  <si>
    <t xml:space="preserve">  (Previsiones)</t>
  </si>
  <si>
    <t xml:space="preserve"> </t>
  </si>
  <si>
    <t>CREDIT.VIGENT.POR INTERMED.FINAN.SECTOR NO FINANC</t>
  </si>
  <si>
    <t>CREDITOS VIGENTES POR INTERMEDIACION</t>
  </si>
  <si>
    <t xml:space="preserve"> OBLIGACIONES DIVERSAS</t>
  </si>
  <si>
    <t xml:space="preserve"> FINANCIERA SECTOR NO FINANCIERO</t>
  </si>
  <si>
    <t xml:space="preserve">  Acreedores fiscales</t>
  </si>
  <si>
    <t xml:space="preserve">   Préstamos</t>
  </si>
  <si>
    <t>Acreedores Sociales</t>
  </si>
  <si>
    <t>DIVIDENDOS A PAGAR</t>
  </si>
  <si>
    <t xml:space="preserve">   Operaciones a liquidar</t>
  </si>
  <si>
    <t xml:space="preserve">  Otras obligaciones diversas</t>
  </si>
  <si>
    <t xml:space="preserve"> Sector Publico</t>
  </si>
  <si>
    <t xml:space="preserve">   Ganancias por Valuación a realizar</t>
  </si>
  <si>
    <t xml:space="preserve">   Deudores por productos financieros devengados</t>
  </si>
  <si>
    <t>c.17</t>
  </si>
  <si>
    <t>c.6</t>
  </si>
  <si>
    <t>c.5.2</t>
  </si>
  <si>
    <t xml:space="preserve"> PROVISIONES</t>
  </si>
  <si>
    <t xml:space="preserve"> CREDITOS DIVERSOS</t>
  </si>
  <si>
    <t>c.16</t>
  </si>
  <si>
    <t xml:space="preserve"> Total del pasivo</t>
  </si>
  <si>
    <t>CREDITOS VENCIDOS POR INTERMEDIACION FINANC</t>
  </si>
  <si>
    <t xml:space="preserve"> CREDITOS VENCIDOS POR INTERMEDIACION</t>
  </si>
  <si>
    <t xml:space="preserve"> FINANCIERA</t>
  </si>
  <si>
    <t xml:space="preserve">  Sector no financiero</t>
  </si>
  <si>
    <t xml:space="preserve">  Deudores en Plan de Regularización</t>
  </si>
  <si>
    <t xml:space="preserve">  Créditos Morosos</t>
  </si>
  <si>
    <t xml:space="preserve">  Ganancias por valuacion a realizar</t>
  </si>
  <si>
    <t>c.5.3</t>
  </si>
  <si>
    <t>RESULTADOS ACUMULADOS</t>
  </si>
  <si>
    <t xml:space="preserve"> INVERSIONES</t>
  </si>
  <si>
    <t xml:space="preserve">  Títulos privados</t>
  </si>
  <si>
    <t xml:space="preserve">  Derechos Fiduciarios</t>
  </si>
  <si>
    <t xml:space="preserve">  Otras inversiones</t>
  </si>
  <si>
    <t>RESULTADO  DEL EJERCICIO</t>
  </si>
  <si>
    <t xml:space="preserve">  Rentas</t>
  </si>
  <si>
    <t>BIENES DESAFECTADOS DEL USO</t>
  </si>
  <si>
    <t>b.1</t>
  </si>
  <si>
    <t>OTROS BIENES</t>
  </si>
  <si>
    <t>c.7</t>
  </si>
  <si>
    <t>INVERSIONES ESPECIALES</t>
  </si>
  <si>
    <t xml:space="preserve"> BIENES DE USO</t>
  </si>
  <si>
    <t xml:space="preserve"> Total del patrimonio</t>
  </si>
  <si>
    <t xml:space="preserve">  Propios</t>
  </si>
  <si>
    <t>c.8</t>
  </si>
  <si>
    <t>BIENES DE USO PROPIOS</t>
  </si>
  <si>
    <t xml:space="preserve">  En arrendamiento financiero</t>
  </si>
  <si>
    <t>BIENES DE USO TOMADOS EN ARRENDAMIENTO FINANCIERO</t>
  </si>
  <si>
    <t>CARGOS DIFERIDOS</t>
  </si>
  <si>
    <t xml:space="preserve"> CARGOS DIFERIDOS</t>
  </si>
  <si>
    <t>c.9</t>
  </si>
  <si>
    <t xml:space="preserve"> Total del activo</t>
  </si>
  <si>
    <t xml:space="preserve"> Total del pasivo y del patrimonio</t>
  </si>
  <si>
    <t>Prueba</t>
  </si>
  <si>
    <t xml:space="preserve">CUENTAS DE ORDEN Y CONTINGENCIAS </t>
  </si>
  <si>
    <t>Total Cuentas de Orden</t>
  </si>
  <si>
    <t>e</t>
  </si>
  <si>
    <t>PRESTAMOS A UTILIZAR MEDIANTE TARJETA DE CRED</t>
  </si>
  <si>
    <t>Total de Cuentas de Contingencias</t>
  </si>
  <si>
    <t>Las notas A a I que se acompañan forman parte integrante de los estados financieros</t>
  </si>
  <si>
    <t>ESTADO DE RESULTADOS POR EL EJERCICIO FINALIZADO EL 31 DE DICIEMBRE DE 2021</t>
  </si>
  <si>
    <t>Ejercicio finalizado el:</t>
  </si>
  <si>
    <t>Notas</t>
  </si>
  <si>
    <t>31.12.2021</t>
  </si>
  <si>
    <t>31.12.2020</t>
  </si>
  <si>
    <t xml:space="preserve"> Por Créditos vigentes - Sector financiero</t>
  </si>
  <si>
    <t xml:space="preserve"> Por Créditos vigentes - Sector no financiero</t>
  </si>
  <si>
    <t xml:space="preserve"> Por Créditos vencidos</t>
  </si>
  <si>
    <t xml:space="preserve"> Por Valuación de activos y pasivos en moneda extranjera(neto)</t>
  </si>
  <si>
    <t>f.2</t>
  </si>
  <si>
    <t xml:space="preserve"> Por Rentas y diferencias de cotización de valores  públicos</t>
  </si>
  <si>
    <t xml:space="preserve"> Por Obligaciones - Sector financiero</t>
  </si>
  <si>
    <t xml:space="preserve"> Por Obligaciones - Sector no financiero</t>
  </si>
  <si>
    <t xml:space="preserve"> Por Valuación de activos y pasivos en moneda extranjera (neto)</t>
  </si>
  <si>
    <t>Perdidas por incobrabilidad</t>
  </si>
  <si>
    <t>RESULTADO FINANCIERO ANTES DE PREVISIONES</t>
  </si>
  <si>
    <t xml:space="preserve"> Constitución de previsiones</t>
  </si>
  <si>
    <t xml:space="preserve"> Desafectación de previsiones</t>
  </si>
  <si>
    <t>RESULTADO FINANCIERO DESPUES DE PREVISIONES</t>
  </si>
  <si>
    <t>RESULTADO POR SERVICIOS</t>
  </si>
  <si>
    <t xml:space="preserve"> Ganancias por servicios</t>
  </si>
  <si>
    <t xml:space="preserve"> Pérdidas por servicios</t>
  </si>
  <si>
    <t>RESULTADO BRUTO</t>
  </si>
  <si>
    <t xml:space="preserve"> Ganancias por créditos diversos</t>
  </si>
  <si>
    <t xml:space="preserve"> Por  valuación de otros activos y pasivos en moneda extranjera (neto)</t>
  </si>
  <si>
    <t xml:space="preserve"> Fideicomiso</t>
  </si>
  <si>
    <t xml:space="preserve"> Otras</t>
  </si>
  <si>
    <t xml:space="preserve"> Retribución al personal y cargas sociales</t>
  </si>
  <si>
    <t xml:space="preserve"> Gastos generales</t>
  </si>
  <si>
    <t xml:space="preserve"> Depreciaciones de bienes de uso</t>
  </si>
  <si>
    <t>Amortizaciones de cargos diferidos</t>
  </si>
  <si>
    <t>f.6</t>
  </si>
  <si>
    <t>RESULTADO OPERATIVO NETO</t>
  </si>
  <si>
    <t>RESULTADOS EXTRAORDINARIOS</t>
  </si>
  <si>
    <t xml:space="preserve">Absorción de pérdidas del perido pre-fusión </t>
  </si>
  <si>
    <t xml:space="preserve"> Ganancias extraordinarias</t>
  </si>
  <si>
    <t xml:space="preserve"> Pérdidas extraordinarias</t>
  </si>
  <si>
    <t>AJUSTE DE RESULTADOS DE EJERCICIOS ANTERIORES</t>
  </si>
  <si>
    <t>Ganancias</t>
  </si>
  <si>
    <t>Pérdidas</t>
  </si>
  <si>
    <t>UTILIDAD DEL PERIODO ANTES DEL IMPUESTO A LA RENTA</t>
  </si>
  <si>
    <t>IMPUESTO A LA RENTA</t>
  </si>
  <si>
    <t>UTILIDAD DEL PERIODO</t>
  </si>
  <si>
    <t>ESTADO DE EVOLUCIÓN DEL PATRIMONIO NETO POR EL EJERCICIO FINALIZADO EL 31 DE DICIEMBRE DE 2021</t>
  </si>
  <si>
    <t>Capital Integrado</t>
  </si>
  <si>
    <t>Aportes no Capitalizados</t>
  </si>
  <si>
    <t>Reserva de Revalúo</t>
  </si>
  <si>
    <t>Reserva Facultativa</t>
  </si>
  <si>
    <t>Resultados acumulados</t>
  </si>
  <si>
    <t>Resultado del ejercicio</t>
  </si>
  <si>
    <t xml:space="preserve">      Total</t>
  </si>
  <si>
    <t>Saldo al inicio del ejercicio 2021</t>
  </si>
  <si>
    <t>Resultado del período pre-fusión (Nota XX)</t>
  </si>
  <si>
    <t>Reestructuración patrimonial por fusión (Nota XX)</t>
  </si>
  <si>
    <t>Aporte Financiera Río SAECA a la fusión (Nota XX)</t>
  </si>
  <si>
    <t>Patrimonio Neto de Banco Río tras la fusión (Nota XX)</t>
  </si>
  <si>
    <t>Más (Menos):</t>
  </si>
  <si>
    <t xml:space="preserve"> - Distribución de utilidades</t>
  </si>
  <si>
    <t xml:space="preserve"> - Capitalización de Aportes</t>
  </si>
  <si>
    <t xml:space="preserve"> - Aumento de Capital</t>
  </si>
  <si>
    <t xml:space="preserve"> - Utilidad neta del impuesto a la renta </t>
  </si>
  <si>
    <t>Saldos al 31 de diciembre de 2021</t>
  </si>
  <si>
    <t>ESTADO DE FLUJOS DE EFECTIVO POR EL EJERCICIO FINALIZADO EL 31 DE DICIEMBRE DE 2021</t>
  </si>
  <si>
    <t>I</t>
  </si>
  <si>
    <t>FLUJO DE EFECTIVO DE ACTIVIDADES OPERATIVAS</t>
  </si>
  <si>
    <t>Ingresos por intereses</t>
  </si>
  <si>
    <t>Por valores publicos</t>
  </si>
  <si>
    <t>Intereses pagados</t>
  </si>
  <si>
    <t>Ingresos netos  por servicios varios</t>
  </si>
  <si>
    <t>Rentas y Dif. Cotiz. Valores</t>
  </si>
  <si>
    <t>Ingresos por créditos diversos</t>
  </si>
  <si>
    <t>Pagos efectuados a proveedores y empleados</t>
  </si>
  <si>
    <t>Otros ingresos operativos</t>
  </si>
  <si>
    <t>Otras pérdidas operativas</t>
  </si>
  <si>
    <t>Perdidas extraordinarias</t>
  </si>
  <si>
    <t>Perdidas de años anteriores</t>
  </si>
  <si>
    <t>Result. en operac. antes de los cambios de activos y pasivos operativos</t>
  </si>
  <si>
    <t>Variaciones en Activos y Pasivos</t>
  </si>
  <si>
    <t>Valores Públicos</t>
  </si>
  <si>
    <t>Inicio</t>
  </si>
  <si>
    <t>final</t>
  </si>
  <si>
    <t>Créditos por intermediación financiera</t>
  </si>
  <si>
    <t>Sector Financiero inicio</t>
  </si>
  <si>
    <t>Sector Financiero final</t>
  </si>
  <si>
    <t>Sector no financiero inicio</t>
  </si>
  <si>
    <t>Sector no Financiero final</t>
  </si>
  <si>
    <t>Creditos vencidos inicio</t>
  </si>
  <si>
    <t>Creditos vencidos final</t>
  </si>
  <si>
    <t>Créditos diversos</t>
  </si>
  <si>
    <t>Cargos diferidos</t>
  </si>
  <si>
    <t>Amortizaciones</t>
  </si>
  <si>
    <t>Obligaciones por intermediación financiera</t>
  </si>
  <si>
    <t>Saldo inicial obligaciones por intermediación financiera SF</t>
  </si>
  <si>
    <t>Saldo final obligaciones por intermediación financiera SF</t>
  </si>
  <si>
    <t>Saldo inicial obligaciones por intermediación financiera SNF</t>
  </si>
  <si>
    <t>Saldo final obligaciones por intermediación financiera SNF</t>
  </si>
  <si>
    <t>Obligaciones diversas</t>
  </si>
  <si>
    <t>inicio</t>
  </si>
  <si>
    <t>Provisiones y previsiones</t>
  </si>
  <si>
    <t>Ajuste IR realizado en el 2020</t>
  </si>
  <si>
    <t>Impuesto a la renta</t>
  </si>
  <si>
    <t>Flujo Neto de efectivo de actividades operativas</t>
  </si>
  <si>
    <t>II</t>
  </si>
  <si>
    <t>FLUJO DE EFECTIVO DE ACTIVIDADES DE INVERSION</t>
  </si>
  <si>
    <t>Ventas de bienes adquiridos en recuperación de créditos</t>
  </si>
  <si>
    <t>Inversiones inicio</t>
  </si>
  <si>
    <t>Inversiones final</t>
  </si>
  <si>
    <t>Adquisición de bienes de uso en el año</t>
  </si>
  <si>
    <t>Bienes de uso al incio</t>
  </si>
  <si>
    <t>Bienes de uso al final</t>
  </si>
  <si>
    <t>Revaluo al inicio</t>
  </si>
  <si>
    <t>Revaluo al final</t>
  </si>
  <si>
    <t>Depreciaciones</t>
  </si>
  <si>
    <t>Flujo neto de efectivo de actividades de inversión</t>
  </si>
  <si>
    <t>III</t>
  </si>
  <si>
    <t>FLUJO DE EFECTIVO DE ACTIVIDADES FINANCIERAS</t>
  </si>
  <si>
    <t>Transferencia de utilidades</t>
  </si>
  <si>
    <t>Transferencia  de Utilidades Acumuladas a  Const.de Previsiones</t>
  </si>
  <si>
    <t>Aumento de capital</t>
  </si>
  <si>
    <t>Flujo neto de caja de actividades financieras</t>
  </si>
  <si>
    <t>(Disminución) / Incremento neto de efectivo</t>
  </si>
  <si>
    <t>Diferencia de cambio</t>
  </si>
  <si>
    <t>Efectivo al principio del año</t>
  </si>
  <si>
    <t>Efectivo al final del año</t>
  </si>
  <si>
    <t xml:space="preserve">  Otras instituciones financieras.</t>
  </si>
  <si>
    <t xml:space="preserve">  (Previsiones).</t>
  </si>
  <si>
    <t xml:space="preserve">  Productos financieros devengados.</t>
  </si>
  <si>
    <t xml:space="preserve">  (Previsiones)..</t>
  </si>
  <si>
    <t xml:space="preserve">  Productos financieros devengados..</t>
  </si>
  <si>
    <t xml:space="preserve">  (Previsiones)…</t>
  </si>
  <si>
    <t xml:space="preserve"> Por valuación de otros activos y pasivos en moneda  extranjera (neto).</t>
  </si>
  <si>
    <t xml:space="preserve"> Otras.</t>
  </si>
  <si>
    <t>Total</t>
  </si>
  <si>
    <t>Saldo al inicio del ejercicio 2020</t>
  </si>
  <si>
    <t>Saldos al 31 de diciembre de 2020</t>
  </si>
  <si>
    <t xml:space="preserve"> - Incremento de reservas</t>
  </si>
  <si>
    <t>-  Distribución de utilidades preferidas</t>
  </si>
  <si>
    <t>Para Flujo de caja</t>
  </si>
  <si>
    <t>Arbitraje y otras diferencias de cambio</t>
  </si>
  <si>
    <t>Variación Flujo</t>
  </si>
  <si>
    <t>BANCO RÍO SOCIEDAD ANÓNIMA EMISORA DE CAPITAL ABIERTO</t>
  </si>
  <si>
    <t>ESTADO DE SITUACIÓN PATRIMONIAL AL 31 DE DICIEMBRE DE 2021</t>
  </si>
  <si>
    <t>(Cifras expresadas en Guaraníes)</t>
  </si>
  <si>
    <t>Créditos a utilizar mediante uso de Tarjetas</t>
  </si>
  <si>
    <t>Créditos a utilizar en Cuentas Corrientes</t>
  </si>
  <si>
    <t xml:space="preserve">51,924,943,409 </t>
  </si>
  <si>
    <t>Las cuentas de orden al 31 de diciembre 2021 y 2020 se componen de la siguiente manera:</t>
  </si>
  <si>
    <t>Cuentas de Orden</t>
  </si>
  <si>
    <t>Saldo contable al 31.12.2021</t>
  </si>
  <si>
    <t>Saldo contable al 31.12.2020</t>
  </si>
  <si>
    <t>Gs.</t>
  </si>
  <si>
    <t>Garantías Recibidas</t>
  </si>
  <si>
    <t>Otras Cuentas de Orden</t>
  </si>
  <si>
    <t>Total:</t>
  </si>
  <si>
    <t>NOTAS A LOS ESTADOS FINANCIEROS</t>
  </si>
  <si>
    <t>CORRESPONDIENTES AL EJERCICIO ECONÓMICO FINALIZADO EL 31 DE DICIEMBRE DE 2021</t>
  </si>
  <si>
    <t>(Cifras expresadas en guaraníes)</t>
  </si>
  <si>
    <r>
      <t>A.</t>
    </r>
    <r>
      <rPr>
        <b/>
        <sz val="7"/>
        <color indexed="8"/>
        <rFont val="Times New Roman"/>
        <family val="1"/>
      </rPr>
      <t xml:space="preserve">        </t>
    </r>
    <r>
      <rPr>
        <b/>
        <sz val="10"/>
        <color indexed="8"/>
        <rFont val="Times New Roman"/>
        <family val="1"/>
      </rPr>
      <t>Consideración por la Asamblea de Accionistas</t>
    </r>
  </si>
  <si>
    <t>Los estados financieros de Banco Rio Sociedad Anónima Emisora de Capital Abierto al 31 de diciembre de 2021 serán considerados por la Asamblea General Ordinaria de Accionistas a realizarse en el año 2022, dentro del plazo establecido por el Artículo 28° de los Estatutos Sociales y en concordancia con las disposiciones del Código Civil Paraguayo, artículo 1079°.</t>
  </si>
  <si>
    <r>
      <t>B.</t>
    </r>
    <r>
      <rPr>
        <b/>
        <sz val="7"/>
        <color indexed="8"/>
        <rFont val="Times New Roman"/>
        <family val="1"/>
      </rPr>
      <t xml:space="preserve">        </t>
    </r>
    <r>
      <rPr>
        <b/>
        <sz val="10"/>
        <color indexed="8"/>
        <rFont val="Times New Roman"/>
        <family val="1"/>
      </rPr>
      <t>Información básica sobre los estados financieros</t>
    </r>
  </si>
  <si>
    <t>B.1)</t>
  </si>
  <si>
    <t>Naturaleza Jurídica</t>
  </si>
  <si>
    <t>Efecto de la Fusión en los Estados Financieros</t>
  </si>
  <si>
    <t>En el marco del proceso de fusión antes mencionado, el 20 de febrero de 2019 es celebrada la Asamblea Extraordinaria de Accionistas del Banco Itapúa S.A.E.C.A. que entre otras disposiciones establece el referido cambio de denominación social del Banco, y aprueba el Balance Consolidado de Fusión con los siguientes valores relevantes del Patrimonio Neto, según se revela en el Acta N° 67 de dicha Asamblea:</t>
  </si>
  <si>
    <t>(En millones de Guaraníes)</t>
  </si>
  <si>
    <t>Financiera Río S.A.E.C.A.</t>
  </si>
  <si>
    <t>Banco Itapúa S.A.E.C.A.</t>
  </si>
  <si>
    <t>Banco Río S.A.E.C.A.</t>
  </si>
  <si>
    <t>Otras Cuentas del Patrimonio Neto Capitalizadas</t>
  </si>
  <si>
    <t>Total Capital de la Fusión</t>
  </si>
  <si>
    <t>Otras Cuentas del Patrimonio Neto no Capitalizadas</t>
  </si>
  <si>
    <t>Total Patrimonio Neto de la Fusión</t>
  </si>
  <si>
    <t xml:space="preserve">El nuevo capital social al momento de la fusión ha contemplado la absorción de los resultados de las entidades fusionadas correspondientes al período iniciado el 1 de enero de 2019 hasta la fecha de concresión del acuerdo. En este contexto los presentes estados financieros de Banco Río S.A.E.C.A. exponen en los estados de evolución del patrimonio neto y de resultados la absorción de la disminución del Patrimonio Neto registrada durante el referido período pre-fusión por valor de Gs. 11.818.997.576 (de Gs. 106.818.997.576 al 1 de enero de 2019, a Gs 95.000.000.000 acordados para la fusión) </t>
  </si>
  <si>
    <t>B.2)</t>
  </si>
  <si>
    <t>Base de preparación de los Estados Financieros</t>
  </si>
  <si>
    <t>Los presentes estados financieros han sido preparados de acuerdo con las normas, reglamentaciones e instrucciones contables establecidas por el Banco Central del Paraguay (BCP) y la Superintendencia de Bancos (SIB), razón por la cual no incorporan algunas cuestiones de presentación y revelación no reguladas por el BCP pero que sin embargo éstas son normalmente requeridas en otros marcos contables elaborados por organizaciones consideradas relevantes en los procesos de emisión de normas para la preparación de estados financieros con fines generales. Las normas, reglamentaciones y disposiciones contables establecidas por el BCP difieren de tales marcos contables, principalmente en los siguientes aspectos:</t>
  </si>
  <si>
    <t>B.</t>
  </si>
  <si>
    <t>(CONTINUACIÓN)</t>
  </si>
  <si>
    <r>
      <t>a)</t>
    </r>
    <r>
      <rPr>
        <sz val="7"/>
        <color indexed="8"/>
        <rFont val="Times New Roman"/>
        <family val="1"/>
      </rPr>
      <t xml:space="preserve">      </t>
    </r>
    <r>
      <rPr>
        <sz val="10"/>
        <color indexed="8"/>
        <rFont val="Times New Roman"/>
        <family val="1"/>
      </rPr>
      <t>los ajustes a los resultados de períodos anteriores se registran como resultados del período sin afectar directamente las cuentas del patrimonio neto de la Entidad.</t>
    </r>
  </si>
  <si>
    <r>
      <t>b)</t>
    </r>
    <r>
      <rPr>
        <sz val="7"/>
        <color indexed="8"/>
        <rFont val="Times New Roman"/>
        <family val="1"/>
      </rPr>
      <t xml:space="preserve">      </t>
    </r>
    <r>
      <rPr>
        <sz val="10"/>
        <color indexed="8"/>
        <rFont val="Times New Roman"/>
        <family val="1"/>
      </rPr>
      <t xml:space="preserve">no se encuentra previsto el registro contable de activos o pasivos por impuesto diferido, </t>
    </r>
  </si>
  <si>
    <r>
      <t>c)</t>
    </r>
    <r>
      <rPr>
        <sz val="7"/>
        <color indexed="8"/>
        <rFont val="Times New Roman"/>
        <family val="1"/>
      </rPr>
      <t xml:space="preserve">      </t>
    </r>
    <r>
      <rPr>
        <sz val="10"/>
        <color indexed="8"/>
        <rFont val="Times New Roman"/>
        <family val="1"/>
      </rPr>
      <t>establecen criterios específicos para la clasificación y valuación de la cartera de créditos, el devengamiento y suspensión de intereses y ganancias por valuación, tal como se menciona en la nota C.5,</t>
    </r>
  </si>
  <si>
    <r>
      <t>d)</t>
    </r>
    <r>
      <rPr>
        <sz val="7"/>
        <color indexed="8"/>
        <rFont val="Times New Roman"/>
        <family val="1"/>
      </rPr>
      <t xml:space="preserve">      </t>
    </r>
    <r>
      <rPr>
        <sz val="10"/>
        <color indexed="8"/>
        <rFont val="Times New Roman"/>
        <family val="1"/>
      </rPr>
      <t>las Entidades deben constituir previsiones sobre la cartera de créditos, los riesgos contingentes y los activos en general en base a los parámetros establecidos en la Resolución N° 1, Acta 60, del Directorio del Banco Central del Paraguay del 28 de setiembre de 2007, y sus modificatorias,</t>
    </r>
  </si>
  <si>
    <r>
      <t>e)</t>
    </r>
    <r>
      <rPr>
        <sz val="7"/>
        <color indexed="8"/>
        <rFont val="Times New Roman"/>
        <family val="1"/>
      </rPr>
      <t xml:space="preserve">      </t>
    </r>
    <r>
      <rPr>
        <sz val="10"/>
        <color indexed="8"/>
        <rFont val="Times New Roman"/>
        <family val="1"/>
      </rPr>
      <t>no se exige la revelación de las tasas promedio de interés ni del promedio de activos y pasivos que han devengado intereses,</t>
    </r>
  </si>
  <si>
    <r>
      <t>f)</t>
    </r>
    <r>
      <rPr>
        <sz val="7"/>
        <color indexed="8"/>
        <rFont val="Times New Roman"/>
        <family val="1"/>
      </rPr>
      <t xml:space="preserve">      </t>
    </r>
    <r>
      <rPr>
        <sz val="10"/>
        <color indexed="8"/>
        <rFont val="Times New Roman"/>
        <family val="1"/>
      </rPr>
      <t>no se exige el cálculo ni la revelación de las ganancias por acción,</t>
    </r>
  </si>
  <si>
    <r>
      <t>g)</t>
    </r>
    <r>
      <rPr>
        <sz val="7"/>
        <color indexed="8"/>
        <rFont val="Times New Roman"/>
        <family val="1"/>
      </rPr>
      <t xml:space="preserve">      </t>
    </r>
    <r>
      <rPr>
        <sz val="10"/>
        <color indexed="8"/>
        <rFont val="Times New Roman"/>
        <family val="1"/>
      </rPr>
      <t xml:space="preserve">no se exige la revelación de la base para identificar los riesgos generales de la industria bancaria y el tratamiento contable de dichos riesgos, </t>
    </r>
  </si>
  <si>
    <r>
      <t>h)</t>
    </r>
    <r>
      <rPr>
        <sz val="7"/>
        <color indexed="8"/>
        <rFont val="Times New Roman"/>
        <family val="1"/>
      </rPr>
      <t xml:space="preserve">      </t>
    </r>
    <r>
      <rPr>
        <sz val="10"/>
        <color indexed="8"/>
        <rFont val="Times New Roman"/>
        <family val="1"/>
      </rPr>
      <t>permite tratamientos contables para situaciones especiales en casos puntuales aprobados expresamente por la Superintendencia de Bancos, tal como se menciona en la nota C.5,</t>
    </r>
  </si>
  <si>
    <t>Los saldos incluidos en los estados financieros se han preparado sobre la base de costos históricos, excepto para el caso de las cuentas en moneda extranjera y los bienes de uso, según se explica en los puntos c.1) y c.8) de la nota C), y no reconocen en forma integral los efectos de la inflación en la situación patrimonial y financiera de la Entidad, sobre los resultados de sus operaciones y sobre los flujos de efectivo, en atención a que la corrección monetaria integral no constituye una práctica contable de aceptación generalizada en el Paraguay. Según el IPC publicado por el BCP, la inflación acumulada al 31 de diciembre de 2021 y 2020, fue del 6,8% y 2,2% respectivamente.</t>
  </si>
  <si>
    <t>La preparación de estos estados financieros requiere que el Directorio y la Gerencia de la Entidad realicen ciertas estimaciones y supuestos que afectan los saldos de los activos y pasivos, la exposición de contingencias y el reconocimiento de los ingresos y gastos. Los activos y pasivos son reconocidos en los estados financieros cuando es probable que futuros beneficios económicos fluyan hacia o desde la Entidad y que las diferentes partidas tengan un costo o valor que pueda ser medido con fiabilidad.</t>
  </si>
  <si>
    <t>Si en el futuro estas estimaciones y supuestos, que se basan en el mejor criterio de la gerencia a la fecha de estos estados financieros, se modificaran con respecto a las actuales circunstancias, los estimados y supuestos originales serán adecuadamente modificados en la fecha en que se produzcan tales cambios.</t>
  </si>
  <si>
    <t>Las principales estimaciones relacionadas en los estados financieros se refieren a las previsiones sobre activos y riesgos crediticios de dudoso cobro, depreciaciones de bienes de uso, amortización de cargos diferidos y activos intangibles, previsiones sobre litigios judiciales iniciados contra la Entidad y a las previsiones para cubrir otras contingencias.</t>
  </si>
  <si>
    <r>
      <t>(i)</t>
    </r>
    <r>
      <rPr>
        <sz val="7"/>
        <color indexed="8"/>
        <rFont val="Times New Roman"/>
        <family val="1"/>
      </rPr>
      <t xml:space="preserve">        </t>
    </r>
    <r>
      <rPr>
        <u val="single"/>
        <sz val="10"/>
        <color indexed="8"/>
        <rFont val="Times New Roman"/>
        <family val="1"/>
      </rPr>
      <t>Criterios contables autorizados por el Regulador en el contexto de la Fusión:</t>
    </r>
  </si>
  <si>
    <t>En el marco de la fusión de entidades antes mencionada, que diera origen al nuevo Banco Río S.A.E.C.A. la Superintendencias de Bancos ha otorgado determinadas facilidades para el período de transición derivado de la referida fusión, entre las que se destacan:</t>
  </si>
  <si>
    <r>
      <t>·</t>
    </r>
    <r>
      <rPr>
        <sz val="7"/>
        <color indexed="8"/>
        <rFont val="Times New Roman"/>
        <family val="1"/>
      </rPr>
      <t xml:space="preserve">       </t>
    </r>
    <r>
      <rPr>
        <sz val="10"/>
        <color indexed="8"/>
        <rFont val="Times New Roman"/>
        <family val="1"/>
      </rPr>
      <t>Mantenimiento de la calificación de clientes del ex Banco Itapúa S.A.E.C.A. por un período determinado y un tratamiento especial a la finalización de este.</t>
    </r>
  </si>
  <si>
    <r>
      <t>·</t>
    </r>
    <r>
      <rPr>
        <sz val="7"/>
        <color indexed="8"/>
        <rFont val="Times New Roman"/>
        <family val="1"/>
      </rPr>
      <t xml:space="preserve">       </t>
    </r>
    <r>
      <rPr>
        <sz val="10"/>
        <color indexed="8"/>
        <rFont val="Times New Roman"/>
        <family val="1"/>
      </rPr>
      <t>Definición de un régimen especial de previsiones para bienes adjudicados recibidos en dación de pago por el ex Banco Itapúa S.A.E.C.A., por un tiempo determinado.</t>
    </r>
  </si>
  <si>
    <r>
      <t>·</t>
    </r>
    <r>
      <rPr>
        <sz val="7"/>
        <color indexed="8"/>
        <rFont val="Times New Roman"/>
        <family val="1"/>
      </rPr>
      <t xml:space="preserve">       </t>
    </r>
    <r>
      <rPr>
        <sz val="10"/>
        <color indexed="8"/>
        <rFont val="Times New Roman"/>
        <family val="1"/>
      </rPr>
      <t>Tratamiento especial de pérdidas que pudieran generarse por ventas de bienes adjudicados por un tiempo determinado.</t>
    </r>
  </si>
  <si>
    <r>
      <t>·</t>
    </r>
    <r>
      <rPr>
        <sz val="7"/>
        <color indexed="8"/>
        <rFont val="Times New Roman"/>
        <family val="1"/>
      </rPr>
      <t xml:space="preserve">       </t>
    </r>
    <r>
      <rPr>
        <sz val="10"/>
        <color indexed="8"/>
        <rFont val="Times New Roman"/>
        <family val="1"/>
      </rPr>
      <t>Régimen especial para costos de desvinculaciones.</t>
    </r>
  </si>
  <si>
    <r>
      <t>(ii)</t>
    </r>
    <r>
      <rPr>
        <sz val="7"/>
        <color indexed="8"/>
        <rFont val="Times New Roman"/>
        <family val="1"/>
      </rPr>
      <t xml:space="preserve">      </t>
    </r>
    <r>
      <rPr>
        <b/>
        <u val="single"/>
        <sz val="10"/>
        <color indexed="8"/>
        <rFont val="Times New Roman"/>
        <family val="1"/>
      </rPr>
      <t xml:space="preserve">Información comparativa: </t>
    </r>
  </si>
  <si>
    <t xml:space="preserve">Los estados financieros al 31 de diciembre de 2021 y la información complementaria relacionada con ellos, se presentan en forma comparativa con los correspondientes estados e información complementaria del ejercicio terminado el 31 de diciembre de 2020. </t>
  </si>
  <si>
    <t>B.3)</t>
  </si>
  <si>
    <t>Sucursales en el Exterior</t>
  </si>
  <si>
    <t>La Entidad no posee sucursales en el exterior.</t>
  </si>
  <si>
    <t>B.4)</t>
  </si>
  <si>
    <t>Participación con otras sociedades</t>
  </si>
  <si>
    <t xml:space="preserve">Al 31 de diciembre de 2021 y 2020 la Entidad mantuvo una participación en el capital accionario de las empresas detalladas. Las acciones en el rubro Inversiones por un monto de Gs.70.506.529.565 y Gs. 53.827.569.285 respectivamente y se encuentran valuadas al costo de adquisición (ver nota c.7). </t>
  </si>
  <si>
    <t>B.5)</t>
  </si>
  <si>
    <t>Composición del capital y características de las acciones</t>
  </si>
  <si>
    <t>Al 31 de diciembre de 2021 y 2020, la composición del capital integrado es la siguiente:</t>
  </si>
  <si>
    <t>Capital Integrado al 31/12/21</t>
  </si>
  <si>
    <t>Capital Integrado al 31/12/20</t>
  </si>
  <si>
    <t>Acciones Ordinarias de Voto Múltiple</t>
  </si>
  <si>
    <t>Por lo Integrado</t>
  </si>
  <si>
    <t>Derecho de Voto</t>
  </si>
  <si>
    <t>5 Votos</t>
  </si>
  <si>
    <t>Acciones Ordinarias Simples</t>
  </si>
  <si>
    <t>1 Voto</t>
  </si>
  <si>
    <t>Acciones Preferidas</t>
  </si>
  <si>
    <t>Sin Voto</t>
  </si>
  <si>
    <t>Al 31 de diciembre de 2021 y 2020 existen 3.616.781 y 3.486.066 acciones cuyo valor nominal es de Gs. 100.000 cada una.</t>
  </si>
  <si>
    <t xml:space="preserve"> B.5.1)</t>
  </si>
  <si>
    <t>Nómina de accionistas</t>
  </si>
  <si>
    <t>La composición accionaria que representa igual o superior al cinco por ciento (5%) de la cantidad de votos al 31 de diciembre del 2021 es la siguiente:</t>
  </si>
  <si>
    <t>ACCIONISTA</t>
  </si>
  <si>
    <t>Porcentaje de Participación en Votos</t>
  </si>
  <si>
    <t>País</t>
  </si>
  <si>
    <t>Cristian José Heisecke Velázquez</t>
  </si>
  <si>
    <t>PARAGUAY</t>
  </si>
  <si>
    <t>Julio Alberto Squef Gómez</t>
  </si>
  <si>
    <t>Tiburcio Ojeda</t>
  </si>
  <si>
    <t>Oscar Enrique Diesel Junghanns</t>
  </si>
  <si>
    <t>Otros</t>
  </si>
  <si>
    <t>La composición accionaria que representa igual o superior al cinco por ciento (5%) de la cantidad de votos al 31 de diciembre del 2020 es la siguiente:</t>
  </si>
  <si>
    <t>Voirons S.A.</t>
  </si>
  <si>
    <t>Así mismo, en el siguiente cuadro se detallan las personas físicas que indirectamente participan del capital accionario de la(s) persona(s) jurídica(s) poseedora(s) de acciones de nuestra entidad al 31 de diciembre del 2020:</t>
  </si>
  <si>
    <t>ACCIONISTA – Voirons S.A.</t>
  </si>
  <si>
    <t>Espinola Almada Carlos Raul</t>
  </si>
  <si>
    <t>Paraguay</t>
  </si>
  <si>
    <t>Harms Miriam Cristina</t>
  </si>
  <si>
    <t>Espinola Harms Sofia</t>
  </si>
  <si>
    <t>Espinola Harms Matias</t>
  </si>
  <si>
    <t xml:space="preserve">La presente publicación se realiza a solicitud de la Superintendencia de Bancos, en el marco de lo establecido en el artículo 107° “Transparencia Informativa” de la Ley N° 861/96 “General de Bancos, Financieras y otras Entidades de Crédito”. </t>
  </si>
  <si>
    <t>B.6)</t>
  </si>
  <si>
    <t>Nómina de Dirección y del Personal Superior</t>
  </si>
  <si>
    <t>Directorio</t>
  </si>
  <si>
    <t>Al 31 de diciembre de 2021 y 2020 la composición de directorio es la siguiente:</t>
  </si>
  <si>
    <t>Presidente</t>
  </si>
  <si>
    <t>Vice-Presidente</t>
  </si>
  <si>
    <t>Directores Titulares</t>
  </si>
  <si>
    <t>María Susana Heisecke de Saldivar</t>
  </si>
  <si>
    <t>Gustavo Javier Arguello Lubian</t>
  </si>
  <si>
    <t>Sindico</t>
  </si>
  <si>
    <t>Jorge Daniel Martí Varela</t>
  </si>
  <si>
    <t>Plana Ejecutiva</t>
  </si>
  <si>
    <t>Al 31 de diciembre de 2021 y 2020 la plana ejecutiva es la siguiente:</t>
  </si>
  <si>
    <t>Personal Superior</t>
  </si>
  <si>
    <t>Al 31 de diciembre de 2021</t>
  </si>
  <si>
    <t>Al 31 de diciembre de 2020</t>
  </si>
  <si>
    <t>Gerente General</t>
  </si>
  <si>
    <t>Sub Gerente General</t>
  </si>
  <si>
    <t>José Miguel Moreno Figueredo</t>
  </si>
  <si>
    <t>No aplica</t>
  </si>
  <si>
    <t>Gerente Comercial</t>
  </si>
  <si>
    <t>Gustavo Diosnel Portillo Díaz</t>
  </si>
  <si>
    <t>Gustavo Portillo Díaz</t>
  </si>
  <si>
    <t>Gerente de Finanzas</t>
  </si>
  <si>
    <t>Fernando Manuel Gonzalez</t>
  </si>
  <si>
    <t>Fernando Manuel González</t>
  </si>
  <si>
    <t>Gerente de Fiducia</t>
  </si>
  <si>
    <t>Elena Damiana Gonzalez Bogado</t>
  </si>
  <si>
    <t>Elena González Bogado</t>
  </si>
  <si>
    <t>Gerente de Tecnología</t>
  </si>
  <si>
    <t>Feder Omar Ventre Segovia</t>
  </si>
  <si>
    <t>Gerente de Riesgos</t>
  </si>
  <si>
    <t>Tristan Ernesto Marquizo Goldemberg</t>
  </si>
  <si>
    <t>Tristan Marquizo Goldemberg</t>
  </si>
  <si>
    <t>Gerente de Auditoría Interna</t>
  </si>
  <si>
    <t>Virginia Amambay Cardozo Vera</t>
  </si>
  <si>
    <t>Jhonathan Quiñones Arévalos</t>
  </si>
  <si>
    <t>Gerente de Administración</t>
  </si>
  <si>
    <t>Lourdes Ramona Ramirez Morel</t>
  </si>
  <si>
    <t>Lourdes Ramírez Morel</t>
  </si>
  <si>
    <t>Gerente de Desarrollo de Negocio</t>
  </si>
  <si>
    <t>Elena Esmilce Morínigo Torres</t>
  </si>
  <si>
    <t>Gerente de Operaciones</t>
  </si>
  <si>
    <t>Martha Isabel Romero</t>
  </si>
  <si>
    <t>Cesar Daniel Espínola Mendoza</t>
  </si>
  <si>
    <t>Auditor Interno Informático</t>
  </si>
  <si>
    <t>Osmar Andre González</t>
  </si>
  <si>
    <t>Pedro Daniel Godoy Sosa</t>
  </si>
  <si>
    <t>Oficial de Cumplimiento</t>
  </si>
  <si>
    <t>Nataly Juliet Ramirez Recalde</t>
  </si>
  <si>
    <t>Nataly Ramírez Recalde</t>
  </si>
  <si>
    <t>Oficial de Seguridad Informática</t>
  </si>
  <si>
    <t>Claudio Fabian Candia Fleitas</t>
  </si>
  <si>
    <t>Alberto Amarilla Cáceres</t>
  </si>
  <si>
    <t>Gerente de Procesos y Cumplimiento Normativo</t>
  </si>
  <si>
    <t>Cesar Daniel Espinola Mendoza</t>
  </si>
  <si>
    <t>Gerente de Productos y Servicios-Marketing</t>
  </si>
  <si>
    <t>Julio Cesar Vázquez Piatti</t>
  </si>
  <si>
    <t>Contador</t>
  </si>
  <si>
    <t>Jose Antonio Fleitas</t>
  </si>
  <si>
    <t>Supervisor</t>
  </si>
  <si>
    <t>Nelson Eduardo Méndez Peris</t>
  </si>
  <si>
    <t>Cayo Adolfo Rojas Dure</t>
  </si>
  <si>
    <t>Angel Lucas Mancuello Winter</t>
  </si>
  <si>
    <t>Mirian Leonor Rojas</t>
  </si>
  <si>
    <r>
      <t>C.</t>
    </r>
    <r>
      <rPr>
        <b/>
        <sz val="7"/>
        <color indexed="8"/>
        <rFont val="Times New Roman"/>
        <family val="1"/>
      </rPr>
      <t xml:space="preserve">        </t>
    </r>
    <r>
      <rPr>
        <b/>
        <sz val="10"/>
        <color indexed="8"/>
        <rFont val="Times New Roman"/>
        <family val="1"/>
      </rPr>
      <t>Información referente a los activos y pasivos</t>
    </r>
  </si>
  <si>
    <t>C.1)</t>
  </si>
  <si>
    <t>Valuación de la moneda extranjera</t>
  </si>
  <si>
    <t>Los activos y pasivos expresados en moneda extranjera se encuentran valuados a los tipos de cambio vigentes al 31 de diciembre de 2021 y 2020, que fueron proporcionados por la Mesa de Cambios del Departamento de Operaciones Internacionales del BCP, y no difieren significativamente de los tipos de cambio vigentes en el mercado libre de cambios:</t>
  </si>
  <si>
    <t>MONEDA</t>
  </si>
  <si>
    <t>Tipo de cambio</t>
  </si>
  <si>
    <t>al 31 de diciembre de 2021</t>
  </si>
  <si>
    <t>(Guaraníes por cada unidad de moneda extranjera)</t>
  </si>
  <si>
    <t>al 31 de diciembre de 2020</t>
  </si>
  <si>
    <t>Dólar Americano</t>
  </si>
  <si>
    <t>Euro</t>
  </si>
  <si>
    <t>Peso Argentino</t>
  </si>
  <si>
    <t>Real</t>
  </si>
  <si>
    <t>Las diferencias de cambio originadas por fluctuaciones en los tipos de cambio, entre las fechas de concentración de las operaciones y su liquidación o valuación al cierre del ejercicio, son reconocidas en los resultados de cada ejercicio.</t>
  </si>
  <si>
    <t>C.</t>
  </si>
  <si>
    <t>C.2)</t>
  </si>
  <si>
    <t>Posición en moneda extranjera</t>
  </si>
  <si>
    <t>Posición al 31.12.2021</t>
  </si>
  <si>
    <t>Concepto</t>
  </si>
  <si>
    <t>Importe Arbitrado en U$S</t>
  </si>
  <si>
    <t>Importe equivalente en Gs.</t>
  </si>
  <si>
    <t>Activos totales en moneda extranjera</t>
  </si>
  <si>
    <t>Pasivos totales en moneda extranjera</t>
  </si>
  <si>
    <t>Posición comprada en moneda extranjera</t>
  </si>
  <si>
    <t>Posición al 31.12.2020</t>
  </si>
  <si>
    <t>Al 31 de diciembre de 2021 y 2020, la posición neta en moneda extranjera no excedía el tope de posición fijado por el BCP según lo establece la Resolución N° 07, Acta N° 12, de fecha 30 de abril de 2007 y su modificatoria, la Resolución N° 11, Acta N° 66 de fecha 17 de Setiembre de 2015.</t>
  </si>
  <si>
    <t>C.3)</t>
  </si>
  <si>
    <t>Valores públicos</t>
  </si>
  <si>
    <t>Los valores públicos adquiridos por el Banco Río S.A.E.C.A. corresponden a Letras de Regulación Monetaria, emitidas en guaraníes y, adquiridos a través del Banco Central del Paraguay. Estos se encuentran contabilizados a su valor de costo más la renta devengada a percibir.</t>
  </si>
  <si>
    <t>La composición al 31 de diciembre del 2021 es como sigue</t>
  </si>
  <si>
    <t>Valores públicos y privados</t>
  </si>
  <si>
    <t>Moneda de emisión</t>
  </si>
  <si>
    <t>Importe en moneda de emisión</t>
  </si>
  <si>
    <t>31 de diciembre de 2021</t>
  </si>
  <si>
    <t>Valor</t>
  </si>
  <si>
    <t>nominal</t>
  </si>
  <si>
    <t>contable</t>
  </si>
  <si>
    <t>Bonos del Tesoro Nacional</t>
  </si>
  <si>
    <t>Guaraníes</t>
  </si>
  <si>
    <t>Instrumentos de Regulación Monetaria del BCP</t>
  </si>
  <si>
    <t>Rentas docum. Devengadas</t>
  </si>
  <si>
    <t>La composición al 31 de diciembre del 2020 es como sigue:</t>
  </si>
  <si>
    <t>31 de diciembre de 2020</t>
  </si>
  <si>
    <t>C.3.1)</t>
  </si>
  <si>
    <t xml:space="preserve">Letras de Regulación Monetaria </t>
  </si>
  <si>
    <t>La composición al 31 de diciembre del 2021 es como sigue:</t>
  </si>
  <si>
    <t>Ord.</t>
  </si>
  <si>
    <t>Entidad</t>
  </si>
  <si>
    <t xml:space="preserve">Valor </t>
  </si>
  <si>
    <t>Actual Gs.</t>
  </si>
  <si>
    <t>Nominal Gs.</t>
  </si>
  <si>
    <t xml:space="preserve">Plazo </t>
  </si>
  <si>
    <t>Días</t>
  </si>
  <si>
    <t>Fecha de vencimiento</t>
  </si>
  <si>
    <t>Banco Central del Paraguay</t>
  </si>
  <si>
    <t>Plazo Días</t>
  </si>
  <si>
    <t>Tasa de</t>
  </si>
  <si>
    <t>Interés</t>
  </si>
  <si>
    <t>Fecha de</t>
  </si>
  <si>
    <t>colocación</t>
  </si>
  <si>
    <t>C.4)</t>
  </si>
  <si>
    <t>Activos y pasivos con cláusulas de reajustes</t>
  </si>
  <si>
    <t>Con excepción de los préstamos obtenidos de la Agencia Financiera de Desarrollo (AFD) registrados en la cuenta Préstamos de Entidades Financieras que poseen cláusulas contractuales de reajuste de las tasas anuales de intereses, no existen activos ni pasivos con cláusula de reajuste. Al 31 de diciembre de 2021 y 2020 no existían activos ni pasivos con cláusula de reajuste del capital. Los préstamos obtenidos de la Agencia Financiera de Desarrollo (AFD) los préstamos otorgados con fondos de la AFD, estipulan cláusulas contractuales de eventuales reajustes de las tasas anuales de interés.</t>
  </si>
  <si>
    <t>C.5)</t>
  </si>
  <si>
    <t>Cartera de créditos</t>
  </si>
  <si>
    <t>C.5.1)</t>
  </si>
  <si>
    <t>Créditos Vigentes al Sector Financiero:</t>
  </si>
  <si>
    <t>En este rubro se incluyen colocaciones a corto plazo en instituciones financieras locales en moneda nacional y extranjera, así como préstamos a corto plazo concedidos a instituciones financieras locales.</t>
  </si>
  <si>
    <t>Los créditos vigentes al sector financiero al 31 de diciembre de 2021 se componen como sigue:</t>
  </si>
  <si>
    <t xml:space="preserve">Categoría de </t>
  </si>
  <si>
    <t>Riesgo</t>
  </si>
  <si>
    <t>Saldo antes de previsiones Gs.</t>
  </si>
  <si>
    <t>Garantías computables para previsiones Gs.</t>
  </si>
  <si>
    <t>Saldo contable después de previsiones Gs.</t>
  </si>
  <si>
    <t>% Mínimo</t>
  </si>
  <si>
    <t>Constituidos Gs.</t>
  </si>
  <si>
    <t>1-</t>
  </si>
  <si>
    <t xml:space="preserve">2- </t>
  </si>
  <si>
    <t>Total Vig. Sec. Financ.</t>
  </si>
  <si>
    <t>Los créditos vigentes al sector financiero al 31 de diciembre de 2020 se componen como sigue:</t>
  </si>
  <si>
    <t xml:space="preserve">Categoría de Riesgo </t>
  </si>
  <si>
    <t>Año 2020</t>
  </si>
  <si>
    <t>Saldo contable antes de previsiones Gs.</t>
  </si>
  <si>
    <t>Garantías computables para previsiones en Gs.</t>
  </si>
  <si>
    <t xml:space="preserve">Saldo contable después de previsiones </t>
  </si>
  <si>
    <t>Mínimo % (**)</t>
  </si>
  <si>
    <t xml:space="preserve">Constituidas </t>
  </si>
  <si>
    <t>1a.</t>
  </si>
  <si>
    <t>Esta composición no incluye los saldos de reporto por Gs. 4.500.000.000.</t>
  </si>
  <si>
    <t>(*)</t>
  </si>
  <si>
    <t>Se aplica sobre saldo contable menos garantías computables.</t>
  </si>
  <si>
    <t>(**) Se aplica sobre saldo contable menos garantías computables.</t>
  </si>
  <si>
    <t>La cartera de créditos ha sido valuada a su valor nominal más intereses devengados al cierre de los ejercicios 2021 y 2020 neto de previsiones, las cuales han sido calculadas de acuerdo con lo dispuesto por la Resolución del Directorio del Banco Central del Paraguay Nº 1, Acta Nº 60 de fecha 28 de setiembre de 2007, para lo cual:</t>
  </si>
  <si>
    <r>
      <t>a)</t>
    </r>
    <r>
      <rPr>
        <sz val="7"/>
        <color indexed="8"/>
        <rFont val="Times New Roman"/>
        <family val="1"/>
      </rPr>
      <t xml:space="preserve">         </t>
    </r>
    <r>
      <rPr>
        <sz val="10"/>
        <color indexed="8"/>
        <rFont val="Times New Roman"/>
        <family val="1"/>
      </rPr>
      <t>Los deudores han sido clasificados según el destino de los fondos desembolsados en Grandes Deudores, Medianos y Pequeños Deudores, Deudores Personales, Microcréditos.</t>
    </r>
  </si>
  <si>
    <r>
      <t>b)</t>
    </r>
    <r>
      <rPr>
        <sz val="7"/>
        <color indexed="8"/>
        <rFont val="Times New Roman"/>
        <family val="1"/>
      </rPr>
      <t xml:space="preserve">         </t>
    </r>
    <r>
      <rPr>
        <sz val="10"/>
        <color indexed="8"/>
        <rFont val="Times New Roman"/>
        <family val="1"/>
      </rPr>
      <t>Los deudores han sido clasificados en seis categorías de riesgo en base a la evaluación y calificación de la capacidad de pago de un deudor o de un grupo de deudores compuesto por personas vinculadas, con respecto a la totalidad de sus obligaciones. A partir de la Resolución 37/11 que modifica la Resolución Nº 1/2007, requiere que la primera de ellas (categoría 1) se desdoble en tres sub-categorías a los efectos del cómputo de las previsiones.</t>
    </r>
  </si>
  <si>
    <r>
      <t>c)</t>
    </r>
    <r>
      <rPr>
        <sz val="7"/>
        <color indexed="8"/>
        <rFont val="Times New Roman"/>
        <family val="1"/>
      </rPr>
      <t xml:space="preserve">         </t>
    </r>
    <r>
      <rPr>
        <sz val="10"/>
        <color indexed="8"/>
        <rFont val="Times New Roman"/>
        <family val="1"/>
      </rPr>
      <t>Los intereses devengados sobre los créditos vigentes clasificados en las categorías de menor riesgo, “1” y “2”, se han imputado a ganancias en su totalidad. Los intereses devengados y no cobrados a la fecha de cierre sobre los créditos vencidos y/o vigentes clasificados en categoría superior a “2”, que han sido reconocidos como ganancia hasta su entrada en mora, han sido previsionados en su totalidad;</t>
    </r>
  </si>
  <si>
    <r>
      <t>d)</t>
    </r>
    <r>
      <rPr>
        <sz val="7"/>
        <color indexed="8"/>
        <rFont val="Times New Roman"/>
        <family val="1"/>
      </rPr>
      <t xml:space="preserve">         </t>
    </r>
    <r>
      <rPr>
        <sz val="10"/>
        <color indexed="8"/>
        <rFont val="Times New Roman"/>
        <family val="1"/>
      </rPr>
      <t>Los intereses devengados y no cobrados de deudores con créditos vencidos y/o vigentes clasificados en las categorías “3”, “4”, “5” y “6”, se mantienen en suspenso y se reconocen como ganancia en el momento de su cobro;</t>
    </r>
  </si>
  <si>
    <r>
      <t>e)</t>
    </r>
    <r>
      <rPr>
        <sz val="7"/>
        <color indexed="8"/>
        <rFont val="Times New Roman"/>
        <family val="1"/>
      </rPr>
      <t xml:space="preserve">         </t>
    </r>
    <r>
      <rPr>
        <sz val="10"/>
        <color indexed="8"/>
        <rFont val="Times New Roman"/>
        <family val="1"/>
      </rPr>
      <t>Se han constituido las previsiones específicas necesarias para cubrir las eventuales pérdidas que pueden derivarse de la no recuperación de la cartera, siguiendo la metodología incluida en la Resolución Nº 1/2007 antes citada, contemplando sus modificatorias y complementarias.</t>
    </r>
  </si>
  <si>
    <r>
      <t>f)</t>
    </r>
    <r>
      <rPr>
        <sz val="7"/>
        <color indexed="8"/>
        <rFont val="Times New Roman"/>
        <family val="1"/>
      </rPr>
      <t xml:space="preserve">          </t>
    </r>
    <r>
      <rPr>
        <sz val="10"/>
        <color indexed="8"/>
        <rFont val="Times New Roman"/>
        <family val="1"/>
      </rPr>
      <t>se han constituido previsiones genéricas sobre la cartera de créditos neta de previsiones específicas. Al 31 de diciembre de 2021 y 2020, la Entidad mantiene constituidas previsiones genéricas sobre su cartera de riesgos crediticios de conformidad con la normativa del BCP siendo el porcentaje de la previsión asignada en los estados contables del 0,5%.</t>
    </r>
  </si>
  <si>
    <r>
      <t>g)</t>
    </r>
    <r>
      <rPr>
        <sz val="7"/>
        <color indexed="8"/>
        <rFont val="Times New Roman"/>
        <family val="1"/>
      </rPr>
      <t xml:space="preserve">         </t>
    </r>
    <r>
      <rPr>
        <sz val="10"/>
        <color indexed="8"/>
        <rFont val="Times New Roman"/>
        <family val="1"/>
      </rPr>
      <t>los créditos incobrables que son desafectados del activo, en las condiciones establecidas en la normativa del BCP aplicable en la materia, se registran y exponen en cuentas de orden hasta 3 años del traslado a dicha cuenta.</t>
    </r>
  </si>
  <si>
    <t>C.5.2</t>
  </si>
  <si>
    <t>Créditos Vigentes al sector no financiero</t>
  </si>
  <si>
    <t>La cartera de créditos vigentes del sector no financiero está compuesta como sigue:</t>
  </si>
  <si>
    <t>31 de diciembre de 2021 Gs.</t>
  </si>
  <si>
    <t>31 de diciembre de 2020 Gs.</t>
  </si>
  <si>
    <t>Préstamos amortizables no reajustables</t>
  </si>
  <si>
    <t>Préstamos a plazo fijo no reajustables</t>
  </si>
  <si>
    <t>Préstamos con recursos administrados por AFD</t>
  </si>
  <si>
    <t>Préstamos medidas excepcionales (*)</t>
  </si>
  <si>
    <t>Cheques diferidos descontados</t>
  </si>
  <si>
    <t>Compra de cartera</t>
  </si>
  <si>
    <t>Deudores por productos financieros devengados</t>
  </si>
  <si>
    <t>Deudores por utilización de tarjeta de crédito</t>
  </si>
  <si>
    <t>Créditos utilizados en cuentas corrientes</t>
  </si>
  <si>
    <t>Documentos descontados</t>
  </si>
  <si>
    <t>Operaciones a liquidar (nota C.18)</t>
  </si>
  <si>
    <t>Sector Publico</t>
  </si>
  <si>
    <t>(-) Ganancias por valuación en suspenso</t>
  </si>
  <si>
    <t>(-) Previsiones</t>
  </si>
  <si>
    <t>(*) En apoyo a sectores afectados económicamente por la propagación del coronavirus (COVID 19), desde el 16 de marzo del 2020 el BCP ha emitido una serie de medidas crediticias respaldadas por Resoluciones que mitigaron el efecto económico a los clientes de la entidad. Tales medidas fueron aplicadas en lo que respecta a la formalización de renovaciones, refinanciaciones y reestructuraciones, interrupción del cómputo de la mora, periodos de gracia de hasta 1 año, ponderación de deudas y el diferimiento de las previsiones constituidas entre otras medidas.</t>
  </si>
  <si>
    <t>De acuerdo con las normas de valuación de activos y riesgos crediticios establecidas por la Superintendencia de Bancos del Banco Central del Paraguay, la cartera de créditos vigentes de la Entidad está clasificada por riesgo como sigue:</t>
  </si>
  <si>
    <t>Categoría de Riesgo</t>
  </si>
  <si>
    <t>Saldo antes de previsiones</t>
  </si>
  <si>
    <t>Constituidas Gs.</t>
  </si>
  <si>
    <t>1b.</t>
  </si>
  <si>
    <t xml:space="preserve">3- </t>
  </si>
  <si>
    <t xml:space="preserve">4- </t>
  </si>
  <si>
    <t xml:space="preserve">5- </t>
  </si>
  <si>
    <t>6.-</t>
  </si>
  <si>
    <t>Previsiones Genéricas (**)</t>
  </si>
  <si>
    <t>Total Vigentes</t>
  </si>
  <si>
    <t>Esta composición no incluye los saldos de reporto Gs. 76.151.095.546, contingencia Gs. 74.061.231.928 y valuación por Gs. 999.429.115.</t>
  </si>
  <si>
    <t> 37.714.461..633</t>
  </si>
  <si>
    <r>
      <t> </t>
    </r>
    <r>
      <rPr>
        <b/>
        <sz val="7"/>
        <color indexed="8"/>
        <rFont val="Times New Roman"/>
        <family val="1"/>
      </rPr>
      <t>37.714.461..633</t>
    </r>
  </si>
  <si>
    <t>Esta composición no incluye los saldos de reporto y valuación por Gs. 61.316.907.962</t>
  </si>
  <si>
    <t>Incluye saldo capital e intereses devengados.</t>
  </si>
  <si>
    <t>(**)</t>
  </si>
  <si>
    <t>Para el caso de los deudores que no cuenten con garantías computables, el porcentaje se aplica sobre el riego total (deuda ordinaria más deuda contingente). Para los demás deudores, la previsión es calculada en dos tramos, computándose las garantías solamente para el segundo tramo.</t>
  </si>
  <si>
    <t>(***) Previsiones genéricas constituidas al 31 de diciembre de 2021 y al 31 de diciembre de 2020 de conformidad con las políticas definidas por el Directorio de la Entidad, y a la Resolución del Directorio del Banco Central del Paraguay N° 1, Acta N° 60 del 28 de septiembre de 2.007, equivalente 0,5% sobre el saldo neto de la previsión especifica.</t>
  </si>
  <si>
    <t>(****) Por Nota SB. SG. N° 00490/2019 de fecha 10 de mayo de 2019, la Superintendencia de Bancos del Banco Central del Paraguay otorgó a Banco Río S.A.E.C.A. facilidades en el marco de la fusión por absorción entre Financiera Rio S.A.E.C.A. y Banco Itapúa S.A.E.C.A., las cuales están siendo aplicadas. Para mayores detalles ver nota b2. (i).</t>
  </si>
  <si>
    <t>C.5.3</t>
  </si>
  <si>
    <t>Créditos Vencidos Sector No Financiero</t>
  </si>
  <si>
    <t>Al 31 de diciembre de 2021 este rubro se compone de la siguiente manera:</t>
  </si>
  <si>
    <t>Saldo  antes de previsiones</t>
  </si>
  <si>
    <t>Garantías computables para previsiones</t>
  </si>
  <si>
    <t>Saldo contable después de previsiones</t>
  </si>
  <si>
    <t>% mínimo</t>
  </si>
  <si>
    <t>Constituidas</t>
  </si>
  <si>
    <t>2-</t>
  </si>
  <si>
    <t>3-</t>
  </si>
  <si>
    <t>4-</t>
  </si>
  <si>
    <t>5-</t>
  </si>
  <si>
    <t>Ganancias por valuaciones en Suspenso</t>
  </si>
  <si>
    <t>TOTAL VENCIDOS</t>
  </si>
  <si>
    <t>Al 31 de diciembre de 2020 este rubro se compone de la siguiente manera:</t>
  </si>
  <si>
    <t>0.5%</t>
  </si>
  <si>
    <t>1.5%</t>
  </si>
  <si>
    <t>Ganancias por Valuación en Suspenso</t>
  </si>
  <si>
    <t>Incluye capital e intereses devengados.</t>
  </si>
  <si>
    <t>(**)Para el caso de los deudores que no cuenten con garantías computables, el porcentaje se aplica sobre el riego total (deuda ordinaria más deuda contingente). Para los demás deudores, la previsión es calculada en dos tramos, computándose las garantías solamente para el segundo tramo.</t>
  </si>
  <si>
    <t>(***) Por Nota SB. SG. N° 00490/2019 de fecha 10 de mayo de 2019, la Superintendencia de Bancos del Banco Central del Paraguay otorgó a Banco Rio S.A.E.C.A. facilidades en el marco de la fusión por absorción entre Financiera Rio S.A.E.C.A. y Banco Itapúa S.A.E.C.A., las cuales están siendo aplicadas. Para mayores detalles ver nota b.2 (i).</t>
  </si>
  <si>
    <t>C.6)</t>
  </si>
  <si>
    <t>Previsiones sobre riesgos directos y contingentes</t>
  </si>
  <si>
    <t>Se han constituido las previsiones para cubrir suficientemente las pérdidas estimadas en la recuperación de la cartera, de acuerdo con lo exigido por la Resolución N° 1, Acta N° 60 de fecha 28 de septiembre de 2007 y las modificaciones introducidas por la Resolución N° 37, Acta N° 72 de fecha 29 de noviembre de 2011 del Directorio del BCP.</t>
  </si>
  <si>
    <t>El movimiento registrado durante el ejercicio económico finalizado el 31 de diciembre de 2021 y 2020 en las cuentas de previsiones se resume como sigue:</t>
  </si>
  <si>
    <t>Saldos al</t>
  </si>
  <si>
    <t>inicio del</t>
  </si>
  <si>
    <t>ejercicio</t>
  </si>
  <si>
    <t>Constitución de</t>
  </si>
  <si>
    <t>previsiones en el</t>
  </si>
  <si>
    <t>Ejercicio</t>
  </si>
  <si>
    <t>Aplicaciónes</t>
  </si>
  <si>
    <t>Fideicomiso</t>
  </si>
  <si>
    <t>Desafectación</t>
  </si>
  <si>
    <t>de previsiones</t>
  </si>
  <si>
    <t>en el ejercicio</t>
  </si>
  <si>
    <t>Variación por</t>
  </si>
  <si>
    <t>valuación en M/E</t>
  </si>
  <si>
    <t>cierre del</t>
  </si>
  <si>
    <t>Ejercicio 2021</t>
  </si>
  <si>
    <t xml:space="preserve"> - Disponible</t>
  </si>
  <si>
    <t>0 </t>
  </si>
  <si>
    <t xml:space="preserve"> - Créditos vigentes sector financiero</t>
  </si>
  <si>
    <t xml:space="preserve"> - Créditos vigentes sector no financiero</t>
  </si>
  <si>
    <t xml:space="preserve"> - Créditos diversos</t>
  </si>
  <si>
    <t xml:space="preserve"> - Créditos Vencidos</t>
  </si>
  <si>
    <t xml:space="preserve"> - Inversiones</t>
  </si>
  <si>
    <t>Saldos al inicio del ejercicio</t>
  </si>
  <si>
    <r>
      <t>G</t>
    </r>
    <r>
      <rPr>
        <sz val="6"/>
        <color indexed="8"/>
        <rFont val="Times New Roman"/>
        <family val="1"/>
      </rPr>
      <t>s.</t>
    </r>
  </si>
  <si>
    <t>Constitución de previsiones en el Ejercicio</t>
  </si>
  <si>
    <t>Aplicación de previsiones en el ejercicio</t>
  </si>
  <si>
    <t>Desafectación de previsiones en el ejercicio</t>
  </si>
  <si>
    <t>Variación por valuación en M/E</t>
  </si>
  <si>
    <t>Saldos al cierre del ejercicio 2020.</t>
  </si>
  <si>
    <t>- Disponible</t>
  </si>
  <si>
    <t>- Créditos vigentes sector financiero</t>
  </si>
  <si>
    <t>- Créditos vigentes sector no financiero</t>
  </si>
  <si>
    <t>- Créditos diversos</t>
  </si>
  <si>
    <t>- Créditos Vencidos</t>
  </si>
  <si>
    <t>- Inversiones</t>
  </si>
  <si>
    <t>C.7)</t>
  </si>
  <si>
    <t>Inversiones</t>
  </si>
  <si>
    <t>La composición al 31 de diciembre de 2021 es como sigue:</t>
  </si>
  <si>
    <t>Saldo contable</t>
  </si>
  <si>
    <t>antes de previsiones</t>
  </si>
  <si>
    <t>Previsiones (*)</t>
  </si>
  <si>
    <t>después de previsiones</t>
  </si>
  <si>
    <t>1. Inversiones en títulos de renta variable emitidos por el sector privado.</t>
  </si>
  <si>
    <t>2. Inversiones en títulos de renta fija emitidos por el sector privado.</t>
  </si>
  <si>
    <t>2. Renta sobre Títulos fija y Variable</t>
  </si>
  <si>
    <t>3. Bienes recibidos en recuperación de créditos</t>
  </si>
  <si>
    <t>4. Derechos Fiduciarios</t>
  </si>
  <si>
    <t>La composición al 31 de diciembre de 2020 es como sigue:</t>
  </si>
  <si>
    <t>Inversiones en títulos de renta variable emitidos por el sector privado.</t>
  </si>
  <si>
    <t>Inversiones en títulos de renta fija emitidos por el sector privado.</t>
  </si>
  <si>
    <t>Renta sobre Títulos fija y Variable</t>
  </si>
  <si>
    <t>Bienes recibidos en recuperación de créditos</t>
  </si>
  <si>
    <t>Derechos Fiduciarios</t>
  </si>
  <si>
    <t>(*) Por Nota SB. SG. N° 00490/2019 de fecha 10 de mayo de 2019, la Superintendencia de Bancos del Banco Central del Paraguay otorgó a Banco Rio S.A.E.C.A. facilidades en el marco de la fusión por absorción entre Financiera Rio S.A.E.C.A. y Banco Itapúa S.A.E.C.A., las cuales están siendo aplicadas. Para mayores detalles ver nota b.2 (iii).</t>
  </si>
  <si>
    <r>
      <t>1)</t>
    </r>
    <r>
      <rPr>
        <b/>
        <sz val="7"/>
        <color indexed="8"/>
        <rFont val="Times New Roman"/>
        <family val="1"/>
      </rPr>
      <t xml:space="preserve">         </t>
    </r>
    <r>
      <rPr>
        <b/>
        <sz val="10"/>
        <color indexed="8"/>
        <rFont val="Times New Roman"/>
        <family val="1"/>
      </rPr>
      <t>Inversiones en títulos de renta variable emitidos por el Sector Privado</t>
    </r>
  </si>
  <si>
    <t>El capítulo inversiones incluye la tenencia de títulos representativos de capital emitidos por el sector privado nacional y títulos de deuda del sector privado. Las inversiones se valúan según su naturaleza, conforme a normas de valuación establecidas por el BCP (el menor valor que surja de comparar su costo histórico con su valor de mercado o valor estimado de realización).</t>
  </si>
  <si>
    <t>Nombre de la</t>
  </si>
  <si>
    <t>Sociedad</t>
  </si>
  <si>
    <t xml:space="preserve">Tipo de </t>
  </si>
  <si>
    <t>Participación</t>
  </si>
  <si>
    <t>Moneda de la Inversión</t>
  </si>
  <si>
    <t>Participación Accionaria</t>
  </si>
  <si>
    <t>% de Participación</t>
  </si>
  <si>
    <t>Nobleza S.A. de Seguros</t>
  </si>
  <si>
    <t>Accionista Mayoritario</t>
  </si>
  <si>
    <t>Bancard S.A.</t>
  </si>
  <si>
    <t>Accionista Minoritario</t>
  </si>
  <si>
    <t>Bepsa S.A.</t>
  </si>
  <si>
    <t>Bicsa S.A.</t>
  </si>
  <si>
    <t>Nombre de la Sociedad</t>
  </si>
  <si>
    <t xml:space="preserve">Participación Accionaria Gs. </t>
  </si>
  <si>
    <t xml:space="preserve">% de </t>
  </si>
  <si>
    <t>Aseguradora del Sur S.A.</t>
  </si>
  <si>
    <r>
      <t>2)</t>
    </r>
    <r>
      <rPr>
        <b/>
        <sz val="7"/>
        <color indexed="8"/>
        <rFont val="Times New Roman"/>
        <family val="1"/>
      </rPr>
      <t xml:space="preserve">         </t>
    </r>
    <r>
      <rPr>
        <b/>
        <sz val="10"/>
        <color indexed="8"/>
        <rFont val="Times New Roman"/>
        <family val="1"/>
      </rPr>
      <t>Además, el capítulo contiene instrumentos de deuda emitidos por el sector privado La composición al 31 de diciembre de 2021 es como sigue:</t>
    </r>
  </si>
  <si>
    <t>Plazo</t>
  </si>
  <si>
    <t>Contable Gs.</t>
  </si>
  <si>
    <t>vencimiento</t>
  </si>
  <si>
    <t>Tape Ruvicha S.A.E.C.A.</t>
  </si>
  <si>
    <t>Automotores y Maquinarias S.A.E.C.A.</t>
  </si>
  <si>
    <t>Cementos Concepción S.A.E. (CECON)</t>
  </si>
  <si>
    <t>Telefónica Celular del Paraguay S.A.E. (Tigo)</t>
  </si>
  <si>
    <t>Núcleo S.A. (Personal)</t>
  </si>
  <si>
    <t>17.63%</t>
  </si>
  <si>
    <t>15.17%</t>
  </si>
  <si>
    <t>14.76%</t>
  </si>
  <si>
    <t>9.75%</t>
  </si>
  <si>
    <t>Nucleo S.A.E. (Personal)</t>
  </si>
  <si>
    <t>9.00%</t>
  </si>
  <si>
    <t>Telefonica Celular del Paraguay S.A.E. (Tigo)</t>
  </si>
  <si>
    <t>9.25%</t>
  </si>
  <si>
    <t>10.00%</t>
  </si>
  <si>
    <r>
      <t>3)</t>
    </r>
    <r>
      <rPr>
        <b/>
        <sz val="7"/>
        <color indexed="8"/>
        <rFont val="Times New Roman"/>
        <family val="1"/>
      </rPr>
      <t xml:space="preserve">         </t>
    </r>
    <r>
      <rPr>
        <b/>
        <sz val="10"/>
        <color indexed="8"/>
        <rFont val="Times New Roman"/>
        <family val="1"/>
      </rPr>
      <t>Bienes adquiridos en recuperación de créditos</t>
    </r>
  </si>
  <si>
    <t>A l momento de la recepción de dichos bienes, se valúan al menor valor entre el valor de mercado de los bienes recibidos (valor de tasación), el valor de adjudicación y el saldo de la deuda inmediatamente antes de la adjudicación, y cuando se observa un déficit entre el valor de mercado de los bienes recibidos (valor de tasación) y el valor contable del bien, la previsión se realiza por el monto del déficit, conforme a lo dispuesto en la Resolución N° 1, Acta N° 60 de fecha 28 de septiembre de 2007 del Directorio del BCP y sus modificaciones posteriores. Para la tenencia de los bienes que superan el plazo de enajenación de dos (2) años y (8) meses establecidos por el BCP en la Resolución N° 15, Acta N° 42 de fecha 11 de junio de 2019, actualizada por la Resolución N° 10, Acta N° 17 de fecha 16 de marzo de 2020 respecto a las Medidas Transitorias y Excepcionales para la Enajenación de los Bienes Muebles Adjudicados o Recibidos en Pago, se constituyen previsiones a partir de los (2) años y (9) nueve meses.  Adicionalmente la Gerencia y el Directorio de la Entidad podrá determinar criterios más prudentes más conservadores a las normativas emitidas por el BCP.</t>
  </si>
  <si>
    <r>
      <t>4)</t>
    </r>
    <r>
      <rPr>
        <b/>
        <sz val="7"/>
        <color indexed="8"/>
        <rFont val="Times New Roman"/>
        <family val="1"/>
      </rPr>
      <t xml:space="preserve">         </t>
    </r>
    <r>
      <rPr>
        <b/>
        <sz val="10"/>
        <color indexed="8"/>
        <rFont val="Times New Roman"/>
        <family val="1"/>
      </rPr>
      <t>Derechos Fiduciarios</t>
    </r>
  </si>
  <si>
    <t>Por último, el rubro de inversiones incluye “Derechos Fiduciarios”, correspondiente a la cartera que fuera cedida al fideicomiso de administración de cartera. El saldo se encuentra valuado a su valor recuperable histórico al momento en que el cliente fue cedido al fideicomiso.</t>
  </si>
  <si>
    <t>C.8)</t>
  </si>
  <si>
    <t>Bienes de Uso</t>
  </si>
  <si>
    <t>El reconocimiento inicial de estos bienes corresponde al costo de adquisición. La medición posterior de estos activos se presenta neta de depreciaciones acumuladas y, en caso de corresponder, de deterioro.</t>
  </si>
  <si>
    <t xml:space="preserve">Desde el 31 de diciembre de 2020 en adelante y debido a la entrada en vigencia de la Ley N° 6380/2019, es obligatoria la determinación del valor residual establecida por la reglamentación que incluye, además, las estimaciones de vida útil para cada tipo o clase de bien depreciables. </t>
  </si>
  <si>
    <t>Hasta el 31 de Diciembre del 2019, los bienes de uso se exponen a su costo revaluado, de acuerdo con la variación del IPC, deducidas las depreciaciones acumuladas sobre la base de tasas determinadas por la Ley 125/1991, sus modificaciones y decretos reglamentarios, considerando los coeficientes de actualización suministrados a tal efecto por el Ministerio de Hacienda. El monto neto de la contrapartida del revalúo se expone en la cuenta “Ajustes al patrimonio” del patrimonio neto de la Entidad.</t>
  </si>
  <si>
    <t>A partir del ejercicio fiscal 2020, el revalúo de los bienes de uso solo será obligatorio cuando la variación del IPC anual sea superior al 20%.</t>
  </si>
  <si>
    <t>Las mejoras o adiciones son capitalizadas, mientras que los gastos de mantenimiento y/o reparaciones que no aumentan el valor de los bienes ni su vida útil, son imputados como gastos en el período en que se originan.</t>
  </si>
  <si>
    <t>Las depreciaciones son computadas a partir del año siguiente al de incorporación al patrimonio de la Entidad, mediante cargos a resultados sobre la base del sistema lineal, en los años estimados de vida útil determinado por la Subsecretaria de Estado de Tributación.</t>
  </si>
  <si>
    <t>El valor residual de los bienes de uso es determinado en función al Decreto N° 3182/2019, el cual en su conjunto no excede su valor recuperable al cierre del ejercicio económico.</t>
  </si>
  <si>
    <t>La composición del rubro al 31 de diciembre de 2021 es la siguiente:</t>
  </si>
  <si>
    <t>depreciación</t>
  </si>
  <si>
    <t>en % anual, con</t>
  </si>
  <si>
    <t xml:space="preserve"> Saldo al 31 12 19</t>
  </si>
  <si>
    <t>en % anual</t>
  </si>
  <si>
    <t>Desde el 01 01 20</t>
  </si>
  <si>
    <t xml:space="preserve">Valor de origen </t>
  </si>
  <si>
    <t>al inicio</t>
  </si>
  <si>
    <t>Depreciación</t>
  </si>
  <si>
    <t>Acumulada</t>
  </si>
  <si>
    <t xml:space="preserve">Valor contable neto de </t>
  </si>
  <si>
    <t>Propios</t>
  </si>
  <si>
    <t>Inmuebles-Terrenos</t>
  </si>
  <si>
    <t>-</t>
  </si>
  <si>
    <t>Inmuebles-Edificios</t>
  </si>
  <si>
    <t>2.5</t>
  </si>
  <si>
    <t>Muebles, útiles e Instalaciones</t>
  </si>
  <si>
    <t>Equipos de computación</t>
  </si>
  <si>
    <t>Caja de seguridad y tesoro</t>
  </si>
  <si>
    <t>Material de transporte</t>
  </si>
  <si>
    <t>La composición del rubro al 31 de diciembre de 2020 es la siguiente:</t>
  </si>
  <si>
    <t>Valor de origen</t>
  </si>
  <si>
    <t>C.9)</t>
  </si>
  <si>
    <t>Cargos Diferidos</t>
  </si>
  <si>
    <t>Saldo neto</t>
  </si>
  <si>
    <t>inicial</t>
  </si>
  <si>
    <t>Aumentos</t>
  </si>
  <si>
    <t>Diciembre – 2021</t>
  </si>
  <si>
    <t>Gastos de Organización</t>
  </si>
  <si>
    <t>Bienes Intangibles Sistemas</t>
  </si>
  <si>
    <t>Mejoras e instalaciones en inmuebles arrendados (i)</t>
  </si>
  <si>
    <t>Cargos Diferidos autorizados por BCP (ii)</t>
  </si>
  <si>
    <t>Material de Escritorio y otros</t>
  </si>
  <si>
    <r>
      <t>(i)</t>
    </r>
    <r>
      <rPr>
        <sz val="7"/>
        <color indexed="8"/>
        <rFont val="Times New Roman"/>
        <family val="1"/>
      </rPr>
      <t xml:space="preserve">                  </t>
    </r>
    <r>
      <rPr>
        <sz val="10"/>
        <color indexed="8"/>
        <rFont val="Times New Roman"/>
        <family val="1"/>
      </rPr>
      <t>Se amortizan en cinco años sobre la base del sistema lineal. A partir de la Resolución SB SG N° 202 de octubre 2012, las mejoras e instalaciones en inmuebles arrendados, se amortizan en base al período del contrato de arrendamiento del bien.</t>
    </r>
  </si>
  <si>
    <t xml:space="preserve">(ii)  </t>
  </si>
  <si>
    <t>Por Nota SB. SG. N° 00490/2019 de fecha 10 de mayo de 2019, la Superintendencia de Bancos del Banco Central del Paraguay otorgó a Banco Rio S.A.E.C.A. facilidades en el marco de la fusión por absorción entre Financiera Rio S.A.E.C.A. y Banco Itapúa S.A.E.C.A., las cuales están siendo aplicadas. Para mayores detalles ver nota b.2 (i). Adicionalmente como medida excepcional de apoyo a sectores afectados económicamente por la propagación del coronavirus (COVID 19), el BCP emitió la Resolución N° 4 Acta N° 18 de fecha 18.03.20 donde instruye la constitución de previsiones sobre el saldo de la cartera beneficiada con la medida excepcional establecida en el artículo 1) de la Resolución N° 4 Acta N° 18 de fecha 18.03.20 y autoriza el diferimiento de los cargos generados por las previsiones establecidas en el artículo 3) de la Resolución N° 4 Acta N° 18 de fecha 18.03.20, a ser reconocidas gradualmente en los resultados de las respectivas entidades financieras en un plazo no mayor a 36 meses.</t>
  </si>
  <si>
    <t>C.10)</t>
  </si>
  <si>
    <t>Pasivos subordinados</t>
  </si>
  <si>
    <t>La Entidad ha emitido Bonos en guaraníes y en dólares, siendo la composición al 31/12/2021 como sigue:</t>
  </si>
  <si>
    <t>Moneda Nacional</t>
  </si>
  <si>
    <t>Identificación Serie / Emisión</t>
  </si>
  <si>
    <t>Emisión</t>
  </si>
  <si>
    <t>Original</t>
  </si>
  <si>
    <t>Plazo de Emisión Original (Meses)</t>
  </si>
  <si>
    <t>Valor Nominal de Emisión Gs.</t>
  </si>
  <si>
    <t>Fecha</t>
  </si>
  <si>
    <t>Vencimiento</t>
  </si>
  <si>
    <t xml:space="preserve">Valor de Mercado a Fecha de Reporte Gs. </t>
  </si>
  <si>
    <t>G 2 Serie 5</t>
  </si>
  <si>
    <t>G 3 Serie 1</t>
  </si>
  <si>
    <t>Moneda Extranjera – Dólares</t>
  </si>
  <si>
    <t>Identificación Serie/</t>
  </si>
  <si>
    <t>Fecha de Emisión original</t>
  </si>
  <si>
    <t>Plazo de Emisión Original</t>
  </si>
  <si>
    <t>Valor Nominal de Emisión Original Usd.</t>
  </si>
  <si>
    <t>Fecha Vencimiento</t>
  </si>
  <si>
    <t>Valor de Mercado a fecha de reporte Usd.</t>
  </si>
  <si>
    <t>USD 1 Serie 2</t>
  </si>
  <si>
    <t>USD 1 Serie 3</t>
  </si>
  <si>
    <t>USD 2 Serie 1</t>
  </si>
  <si>
    <t>USD 2 Serie 2</t>
  </si>
  <si>
    <t>USD 2 Serie 3</t>
  </si>
  <si>
    <t>USD 3 Serie 1</t>
  </si>
  <si>
    <t>USD 3 Serie 2</t>
  </si>
  <si>
    <t>Total Usd.</t>
  </si>
  <si>
    <t xml:space="preserve">Total Usd. convertidos </t>
  </si>
  <si>
    <t>en Gs.</t>
  </si>
  <si>
    <t>Total en Gs.</t>
  </si>
  <si>
    <t>La composición al 31 de diciembre de 2020, es como sigue:</t>
  </si>
  <si>
    <t>Emisión Original</t>
  </si>
  <si>
    <t>Valor de Mercado a Fecha de Reporte Gs.</t>
  </si>
  <si>
    <r>
      <t xml:space="preserve">G 2 </t>
    </r>
    <r>
      <rPr>
        <sz val="7"/>
        <color indexed="8"/>
        <rFont val="Times New Roman"/>
        <family val="1"/>
      </rPr>
      <t>Serie 4</t>
    </r>
  </si>
  <si>
    <r>
      <t xml:space="preserve">G </t>
    </r>
    <r>
      <rPr>
        <b/>
        <sz val="7"/>
        <color indexed="8"/>
        <rFont val="Times New Roman"/>
        <family val="1"/>
      </rPr>
      <t xml:space="preserve">3 </t>
    </r>
    <r>
      <rPr>
        <sz val="7"/>
        <color indexed="8"/>
        <rFont val="Times New Roman"/>
        <family val="1"/>
      </rPr>
      <t>Serie 1</t>
    </r>
  </si>
  <si>
    <t>Valor Nominal de Emisión Usd.</t>
  </si>
  <si>
    <t>Valor de Mercado a Fecha de Reporte Usd.</t>
  </si>
  <si>
    <t>Usd 1 Serie 2</t>
  </si>
  <si>
    <t>Usd 1 Serie 3</t>
  </si>
  <si>
    <t>Usd 2 Serie 1</t>
  </si>
  <si>
    <t>Usd 2 Serie 2</t>
  </si>
  <si>
    <t>Usd 2 Serie 3</t>
  </si>
  <si>
    <t>Total convertidos en Gs.</t>
  </si>
  <si>
    <t xml:space="preserve">C.11) </t>
  </si>
  <si>
    <t>Limitaciones a la libre disponibilidad de los activos o del patrimonio neto y cualquier restricción al derecho de propiedad</t>
  </si>
  <si>
    <r>
      <t>a)</t>
    </r>
    <r>
      <rPr>
        <b/>
        <sz val="7"/>
        <color indexed="8"/>
        <rFont val="Times New Roman"/>
        <family val="1"/>
      </rPr>
      <t xml:space="preserve">         </t>
    </r>
    <r>
      <rPr>
        <b/>
        <sz val="10"/>
        <color indexed="8"/>
        <rFont val="Times New Roman"/>
        <family val="1"/>
      </rPr>
      <t>Encaje Legal</t>
    </r>
  </si>
  <si>
    <t>La cuenta Banco Central del Paraguay (BCP) correspondiente al rubro Disponible al 31 de diciembre de 2021 y 2020 incluye la suma de Gs 250.638.469.411</t>
  </si>
  <si>
    <t>Gs. 246.158.287.736, respectivamente, que corresponden a cuentas de disponibilidad restringida mantenidas en BCP en concepto de encaje legal o encaje especial y depósitos por operaciones monetarias.</t>
  </si>
  <si>
    <r>
      <t>b)</t>
    </r>
    <r>
      <rPr>
        <b/>
        <sz val="7"/>
        <color indexed="8"/>
        <rFont val="Times New Roman"/>
        <family val="1"/>
      </rPr>
      <t xml:space="preserve">        </t>
    </r>
    <r>
      <rPr>
        <b/>
        <sz val="10"/>
        <color indexed="8"/>
        <rFont val="Times New Roman"/>
        <family val="1"/>
      </rPr>
      <t xml:space="preserve">Depósitos de Ahorros a Plazo Fijo y Certificado de depósito de ahorro </t>
    </r>
  </si>
  <si>
    <t>Al 31 de diciembre de 2021 y al 31 de diciembre de 2020 existen C.D.A que se hallan garantizando operaciones de tarjetas de crédito con Bancard S.A., como así también Operaciones de Forward. El detalle es como sigue:</t>
  </si>
  <si>
    <t xml:space="preserve">Tipo </t>
  </si>
  <si>
    <t>Inst.</t>
  </si>
  <si>
    <t>Serie</t>
  </si>
  <si>
    <t>Nro.</t>
  </si>
  <si>
    <t>Monto</t>
  </si>
  <si>
    <t>Plazo residual</t>
  </si>
  <si>
    <t>Situación</t>
  </si>
  <si>
    <t>Financiera El Comercio S.A.E.C.A.</t>
  </si>
  <si>
    <t>CDA</t>
  </si>
  <si>
    <t>WW</t>
  </si>
  <si>
    <t>Garantia Bancard</t>
  </si>
  <si>
    <t>Entidad Emisora del CDA</t>
  </si>
  <si>
    <t>Garantía Bancard</t>
  </si>
  <si>
    <t>Tu Financiera</t>
  </si>
  <si>
    <t>AA</t>
  </si>
  <si>
    <t>Garantía Procard</t>
  </si>
  <si>
    <t>Totales:</t>
  </si>
  <si>
    <t>Tipo Inst.</t>
  </si>
  <si>
    <t>Monto Gs.</t>
  </si>
  <si>
    <t>FW Citibank</t>
  </si>
  <si>
    <t>Visión Banco S.A.E.C.A.</t>
  </si>
  <si>
    <t>BX</t>
  </si>
  <si>
    <t>Banco Regional S.A.E.C.A.</t>
  </si>
  <si>
    <t>BB</t>
  </si>
  <si>
    <t>Banco BASA S.A.</t>
  </si>
  <si>
    <r>
      <t>c)</t>
    </r>
    <r>
      <rPr>
        <b/>
        <sz val="7"/>
        <color indexed="8"/>
        <rFont val="Times New Roman"/>
        <family val="1"/>
      </rPr>
      <t xml:space="preserve">         </t>
    </r>
    <r>
      <rPr>
        <b/>
        <sz val="10"/>
        <color indexed="8"/>
        <rFont val="Times New Roman"/>
        <family val="1"/>
      </rPr>
      <t>Reserva Legal</t>
    </r>
  </si>
  <si>
    <t>De acuerdo con el Artículo 27 - Ley 861 “General de Bancos y Financieras y otras Entidades de Crédito” de fecha 24/06/96, las entidades financieras deberán contar con una reserva no menor al equivalente del (100%) cien por ciento de su capital, la cual se constituirá transfiriendo anualmente no menos del (20%) veinte por ciento de las utilidades netas de cada ejercicio financiero.</t>
  </si>
  <si>
    <r>
      <t>d)</t>
    </r>
    <r>
      <rPr>
        <b/>
        <sz val="7"/>
        <color indexed="8"/>
        <rFont val="Times New Roman"/>
        <family val="1"/>
      </rPr>
      <t xml:space="preserve">        </t>
    </r>
    <r>
      <rPr>
        <b/>
        <sz val="10"/>
        <color indexed="8"/>
        <rFont val="Times New Roman"/>
        <family val="1"/>
      </rPr>
      <t>Corrección monetaria del capital</t>
    </r>
  </si>
  <si>
    <t xml:space="preserve">De acuerdo con el Artículo Nro. 11 de la Ley Nº 861/96, las entidades financieras deben actualizar anualmente su capital en función al IPC calculado por el BCP. El valor actualizado del capital mínimo para el ejercicio económico 2021 es de Gs. 56.647.000.000, de acuerdo con la Circular SB SG N° 00001/2021, y para el año 2020 fue de Gs. 55.445.000.000,, de acuerdo con la Circular SB SG N° 00013/2021. </t>
  </si>
  <si>
    <r>
      <t>e)</t>
    </r>
    <r>
      <rPr>
        <b/>
        <sz val="7"/>
        <color indexed="8"/>
        <rFont val="Times New Roman"/>
        <family val="1"/>
      </rPr>
      <t xml:space="preserve">         </t>
    </r>
    <r>
      <rPr>
        <b/>
        <sz val="10"/>
        <color indexed="8"/>
        <rFont val="Times New Roman"/>
        <family val="1"/>
      </rPr>
      <t>Distribución de utilidades</t>
    </r>
  </si>
  <si>
    <t>Según disposiciones de la Ley Nº 861/96 "General de Bancos, Financieras y otras Entidades de Crédito", las entidades financieras podrán distribuir sus utilidades previa aprobación de sus respectivos estados financieros anuales auditados por parte de la Superintendencia de Bancos, siempre que esta se expida dentro del término de ciento veinte días del cierre del ejercicio. Vencido este plazo sin que la Superintendencia se pronuncie, las utilidades pueden ser distribuidas.</t>
  </si>
  <si>
    <r>
      <t>f)</t>
    </r>
    <r>
      <rPr>
        <b/>
        <sz val="7"/>
        <color indexed="8"/>
        <rFont val="Times New Roman"/>
        <family val="1"/>
      </rPr>
      <t xml:space="preserve">          </t>
    </r>
    <r>
      <rPr>
        <b/>
        <sz val="10"/>
        <color indexed="8"/>
        <rFont val="Times New Roman"/>
        <family val="1"/>
      </rPr>
      <t>Impuesto a la renta adicional por distribución de utilidades</t>
    </r>
  </si>
  <si>
    <t>Con la entrada en vigencia de la Ley 6380/19 la distribución de dividendos y utilidades estará sujeta a una retención del 8% en concepto del Impuesto a los Dividendos y a las Utilidades (IDU) a personas físicas o jurídicas domiciliadas en el país, mientras que la tasa será del 15% cuando se tratase de no domiciliados.</t>
  </si>
  <si>
    <t>Excepcionalmente durante el primer año de vigencia de la Ley las ganancias acumuladas generadas en ejercicios anteriores y que no fueron capitalizadas ni distribuidas, podrán ser distribuidas y abonar sobre el monto determinado una tasa única y extraordinaria del 5% cuando sus socios y accionistas residan en el país y del 10% en caso de residentes en el exterior.</t>
  </si>
  <si>
    <t>Hasta el ejercicio 2019 la distribución de utilidades estaba gravada con una tasa adicional del impuesto a la renta del 8%. Si las utilidades se remesaban o acreditaban a personas domiciliadas en el exterior estaban sujetas a una retención del 15% en concepto de impuesto a la renta.</t>
  </si>
  <si>
    <t>C.12)</t>
  </si>
  <si>
    <t>Garantías otorgadas respecto a pasivos</t>
  </si>
  <si>
    <t>No existen garantías otorgadas.</t>
  </si>
  <si>
    <t>C.13)</t>
  </si>
  <si>
    <t>Distribución de créditos y obligaciones por intermediación financiera según sus vencimientos</t>
  </si>
  <si>
    <t>La distribución de los créditos y obligaciones por intermediación financiera, abierta por antigüedad y vencimiento, es como sigue:</t>
  </si>
  <si>
    <t>La composición al 31 de diciembre de 2021:</t>
  </si>
  <si>
    <t>Plazo que resta para su vencimiento</t>
  </si>
  <si>
    <t>Hasta</t>
  </si>
  <si>
    <t>De 31 hasta</t>
  </si>
  <si>
    <t>De 181 días</t>
  </si>
  <si>
    <t>Más de 1 año</t>
  </si>
  <si>
    <t>Más de</t>
  </si>
  <si>
    <t> Total</t>
  </si>
  <si>
    <t>30 días</t>
  </si>
  <si>
    <t>180 días</t>
  </si>
  <si>
    <t>hasta 1 año</t>
  </si>
  <si>
    <t>hasta 3 años</t>
  </si>
  <si>
    <t>3 años</t>
  </si>
  <si>
    <t>Créditos vigentes sector financiero</t>
  </si>
  <si>
    <t>Créditos vigentes sector no financiero</t>
  </si>
  <si>
    <t>TOTAL DE CREDITOS VIGENTES</t>
  </si>
  <si>
    <t>Obligaciones sector financiero</t>
  </si>
  <si>
    <t>Obligaciones sector no financiero</t>
  </si>
  <si>
    <t>TOTAL DE OBLIGACIONES</t>
  </si>
  <si>
    <t>La composición al 31 de diciembre de 2020:</t>
  </si>
  <si>
    <t>C.14)</t>
  </si>
  <si>
    <t>Concentración de la Cartera por Número de Clientes</t>
  </si>
  <si>
    <t>La composición de la cartera de préstamos al 31 de diciembre de 2021, abierta por número de clientes, es como sigue:</t>
  </si>
  <si>
    <t>Clientes *</t>
  </si>
  <si>
    <t>Monto y Porcentaje de la Cartera Activa Bruta</t>
  </si>
  <si>
    <t>Vigente Gs.</t>
  </si>
  <si>
    <t>% de Partic.</t>
  </si>
  <si>
    <t>Vencida Gs.</t>
  </si>
  <si>
    <t xml:space="preserve">10 Mayores deudores </t>
  </si>
  <si>
    <t>50 Mayore deudores</t>
  </si>
  <si>
    <t>100 Mayores Deudores</t>
  </si>
  <si>
    <t>Total **</t>
  </si>
  <si>
    <t>El total incluye los saldos de dos líneas, 100 mayores deudores y Otros, de modo a exponer correctamente los porcentajes por número de clientes.</t>
  </si>
  <si>
    <t>La composición de la cartera de préstamos al 31 de diciembre de 2020, abierta por número de clientes, es como sigue:</t>
  </si>
  <si>
    <t>Vigente</t>
  </si>
  <si>
    <t>Vencida</t>
  </si>
  <si>
    <t>10 Mayores deudores</t>
  </si>
  <si>
    <t>TOTAL **</t>
  </si>
  <si>
    <t xml:space="preserve">C.15) </t>
  </si>
  <si>
    <t>Créditos y contingencias con personas y empresas vinculadas</t>
  </si>
  <si>
    <t>Saldo contable antes de previsiones</t>
  </si>
  <si>
    <t>Saldo contable Neto de Previsiones</t>
  </si>
  <si>
    <r>
      <t>G</t>
    </r>
    <r>
      <rPr>
        <sz val="8"/>
        <color indexed="8"/>
        <rFont val="Times New Roman"/>
        <family val="1"/>
      </rPr>
      <t>s.</t>
    </r>
  </si>
  <si>
    <t>Créditos Vigentes sector Financiero</t>
  </si>
  <si>
    <t>(*) Créditos Vigentes sector No Financiero</t>
  </si>
  <si>
    <t>(*) Créditos Vencidos</t>
  </si>
  <si>
    <t>Contingencias</t>
  </si>
  <si>
    <r>
      <t>a)</t>
    </r>
    <r>
      <rPr>
        <sz val="7"/>
        <color indexed="8"/>
        <rFont val="Times New Roman"/>
        <family val="1"/>
      </rPr>
      <t xml:space="preserve">     </t>
    </r>
    <r>
      <rPr>
        <sz val="10"/>
        <color indexed="8"/>
        <rFont val="Times New Roman"/>
        <family val="1"/>
      </rPr>
      <t>Créditos vinculados directos e indirectos a la entidad por Gs. 1.939.844.704.</t>
    </r>
  </si>
  <si>
    <r>
      <t>b)</t>
    </r>
    <r>
      <rPr>
        <sz val="7"/>
        <color indexed="8"/>
        <rFont val="Times New Roman"/>
        <family val="1"/>
      </rPr>
      <t xml:space="preserve">    </t>
    </r>
    <r>
      <rPr>
        <sz val="10"/>
        <color indexed="8"/>
        <rFont val="Times New Roman"/>
        <family val="1"/>
      </rPr>
      <t>Créditos vinculados a otros grupos por Gs. 0.</t>
    </r>
  </si>
  <si>
    <t>El saldo contable neto de previsiones al 31 de diciembre de 2020 se compone de la siguiente manera:</t>
  </si>
  <si>
    <r>
      <t>a)</t>
    </r>
    <r>
      <rPr>
        <sz val="7"/>
        <color indexed="8"/>
        <rFont val="Times New Roman"/>
        <family val="1"/>
      </rPr>
      <t xml:space="preserve">     </t>
    </r>
    <r>
      <rPr>
        <sz val="10"/>
        <color indexed="8"/>
        <rFont val="Times New Roman"/>
        <family val="1"/>
      </rPr>
      <t>Créditos vinculados directos e indirectos a la entidad por Gs. 2.039.445.665</t>
    </r>
  </si>
  <si>
    <r>
      <t>b)</t>
    </r>
    <r>
      <rPr>
        <sz val="7"/>
        <color indexed="8"/>
        <rFont val="Times New Roman"/>
        <family val="1"/>
      </rPr>
      <t xml:space="preserve">    </t>
    </r>
    <r>
      <rPr>
        <sz val="10"/>
        <color indexed="8"/>
        <rFont val="Times New Roman"/>
        <family val="1"/>
      </rPr>
      <t>Créditos vinculados a otros grupos por Gs. 0</t>
    </r>
  </si>
  <si>
    <t>C.16)</t>
  </si>
  <si>
    <t>Créditos Diversos</t>
  </si>
  <si>
    <t>La composición de los créditos diversos al 31 de diciembre de 2021 es como sigue:</t>
  </si>
  <si>
    <t>Denominación</t>
  </si>
  <si>
    <t>Pólizas de Seguros Contratados</t>
  </si>
  <si>
    <t>Otros gastos pagados x Anticipado U$D</t>
  </si>
  <si>
    <t>Anticipo de Impuestos Nacionales</t>
  </si>
  <si>
    <t>Deudores por Venta de Bienes a Plazo</t>
  </si>
  <si>
    <t>Impuesto Valor agregado a deducir</t>
  </si>
  <si>
    <t>Adelanto en Efectivo TC</t>
  </si>
  <si>
    <t>Créditos Varios - Faltante Caja</t>
  </si>
  <si>
    <t>Faltante en Cajeros Automáticos</t>
  </si>
  <si>
    <t>Gastos Judiciales a Recuperar</t>
  </si>
  <si>
    <t>Garantía de Alquileres Contratados</t>
  </si>
  <si>
    <t>Depósitos Varios</t>
  </si>
  <si>
    <t>Diversos – Partidas Pendientes</t>
  </si>
  <si>
    <t>Menos : Previsiones</t>
  </si>
  <si>
    <t>(*) Por Nota SB. SG. N° 00490/2019 de fecha 10 de mayo de 2019, la Superintendencia de Bancos del Banco Central del Paraguay otorgó a Banco Rio S.A.E.C.A. facilidades en el marco de la fusión por absorción entre Financiera Rio S.A.E.C.A. y Banco Itapúa S.A.E.C.A., las cuales están siendo aplicadas. Para mayores detalles ver nota b.2 (i).</t>
  </si>
  <si>
    <t>C.17)</t>
  </si>
  <si>
    <t>Otras Obligaciones Diversas</t>
  </si>
  <si>
    <t xml:space="preserve">La composición de las obligaciones diversas al 31 de diciembre de 2021 y al 31 de diciembre </t>
  </si>
  <si>
    <t>2020, es como sigue:</t>
  </si>
  <si>
    <t>Acreedores Fiscales</t>
  </si>
  <si>
    <t>Dividendos a pagar</t>
  </si>
  <si>
    <t>Seguros a pagar Empresas Aseguradoras</t>
  </si>
  <si>
    <t>Sobrantes ATM Dinelco</t>
  </si>
  <si>
    <t>Seguros a pagar usd</t>
  </si>
  <si>
    <t>Sobrantes Atm Infonet</t>
  </si>
  <si>
    <t>Acreedores Varios en GS</t>
  </si>
  <si>
    <t>Acreedores Varios en USD</t>
  </si>
  <si>
    <t>Comisiones Percibidas a Transferir Fogapy</t>
  </si>
  <si>
    <t>Saldos clientes TC Bancard</t>
  </si>
  <si>
    <t xml:space="preserve">TC Bancard </t>
  </si>
  <si>
    <t>C.18)</t>
  </si>
  <si>
    <t>Instrumentos financieros derivados</t>
  </si>
  <si>
    <t>La Entidad posee productos financieros derivados para negociación que cumplen con las siguientes condiciones: (a) su valor razonable fluctúa en respuesta a cambios en el nivel o precio de un activo subyacente, (b) no requieren una inversión inicial neta o sólo obligan a realizar una inversión inferior a la que se requeriría en contratos que responden de manera similar a cambios en las variables de mercado y (c) se liquidan en una fecha futura.</t>
  </si>
  <si>
    <t>Las operaciones que quedaron pendientes de liquidación al 31 de diciembre de 2021 y 2020, corresponden a operaciones de Forwards de monedas y reporto, registradas en las cuentas “Operaciones a liquidar” en los rubros Créditos vigentes por intermediación financiera y Obligaciones por intermediación financiera según el siguiente detalle:</t>
  </si>
  <si>
    <t>Operaciones a liquidar – Sector financiero</t>
  </si>
  <si>
    <t xml:space="preserve">31 de diciembre de </t>
  </si>
  <si>
    <t>Operaciones de reporto – compras</t>
  </si>
  <si>
    <t>Deudores por operaciones de compra a futuro de valores vendidos SF</t>
  </si>
  <si>
    <t>39.844.163.771 </t>
  </si>
  <si>
    <t>Compra futura de moneda extranjera - Posición activa SF</t>
  </si>
  <si>
    <t>106.524.454 </t>
  </si>
  <si>
    <t>Perdidas a devengar por operaciones a liquidar SF</t>
  </si>
  <si>
    <t>Total Operaciones a Liquidar - Activo</t>
  </si>
  <si>
    <t>Acreedores por operaciones de compra a futuro de valores vendidos SF</t>
  </si>
  <si>
    <t>Total Operaciones a Liquidar - Pasivo</t>
  </si>
  <si>
    <t>Operaciones a liquidar – Sector No financiero</t>
  </si>
  <si>
    <t>Operaciones de reporto – compras </t>
  </si>
  <si>
    <t>Deudores por operaciones de compra a futuro de valores vendidos</t>
  </si>
  <si>
    <t>Total Operaciones a Liquidar - Activo</t>
  </si>
  <si>
    <t>Acreedores por operaciones de compra a futuro de valores vendidos</t>
  </si>
  <si>
    <t>Compra futura moneda extranjera – Posición pasiva</t>
  </si>
  <si>
    <t>Cuentas de orden - Contratos forward:</t>
  </si>
  <si>
    <t>Cuentas de orden - Compras a futuro (forward) (*)</t>
  </si>
  <si>
    <t>Cuentas de orden - Ventas a futuro (forward) (*)</t>
  </si>
  <si>
    <t> 0</t>
  </si>
  <si>
    <t>Total orden (ver nota E)</t>
  </si>
  <si>
    <t>(*) De acuerdo a la Resolución del N° 76/2017 y la Circular N° 213/2017 de la Superintendencia de Bancos, las operaciones de cambio a futuro (forward) dadas de altas a partir del 29/12/2017 se registran en cuentas de orden.</t>
  </si>
  <si>
    <t xml:space="preserve">C.19) </t>
  </si>
  <si>
    <t>Hechos Relevantes</t>
  </si>
  <si>
    <t>Durante el primer trimestre del 2020, la Organización Mundial de la Salud declaró al brote de coronavirus (COVID-19) como una pandemia. La situación de emergencia sobre la salud pública se expandió prácticamente en todo el mundo y los distintos países han tomado diversas medidas para hacerle frente. Esta situación y las medidas adoptadas han afectado significativamente la actividad económica internacional con impactos diversos en los distintos países y sectores de negocios. Como consecuencia de ello, en marzo de 2020, en Paraguay se tomaron medidas de aislamiento social obligatorio establecidas por el Gobierno Nacional mediante el Decreto 3478/2020 con relación a la pandemia de COVID-19 y otras normas complementarias, en relación a la emergencia sanitaria declarada a nivel nacional. Así mismo el Banco Central del Paraguay emitió regulaciones específicas las cuales se mencionan en las Notas que acompañan a estos Estados Financieros. La Dirección del Banco estima que esta situación genera y continuará generando un impacto no menor sobre las operaciones de la Entidad, pero las incertidumbres en relación con los efectos, extensión y duración de esta cuestión no permiten una estimación razonable de ese impacto a la fecha de emisión de los presentes Estados financieros, lo que dependerá de la gravedad de la emergencia sanitaria y del éxito de las medidas tomadas y que se tomen en el futuro.</t>
  </si>
  <si>
    <t>Efectos climáticos de la sequia</t>
  </si>
  <si>
    <t>El 6 de enero de 2022, la Superintendencia de Bancos del Banco Central, según Acta Numero 1, emite la Resolución Numero 14, titulada Medidas Transitorias de apoyo al Sector Productivo, como consecuencias de los efectos adversos climáticos en la producción de ingresos de productores agrícolas y ganaderos debido a que la misma escapa a la gestión de los mencionados agentes económicos mencionados. En virtud de esta resolución y como medida transitoria la Superintendencia de Bancos del Banco Central del Paraguay estableció como medida transitoria, con vigencia hasta el 30 de setiembre del 2022, que la formalización de las renovaciones, refinanciaciones o reestructuraciones del capital, incluyendo los intereses devengados y otros cargos, hasta la fecha del nuevo acuerdo o contrato de aquellos préstamos otorgados a la actividad agrícola y ganadera, afectados por efectos adversos de la naturaleza, siempre que éstos no se encuentren vencidos por más de 60 días al 31 de diciembre del 2021, interrumpirá el computo del plazo de la mora. De igual manera, se establece que para las operaciones de plazos superiores a dos (2) años que requieran de renegociaciones parciales (cuota/s) no regirá la obligación de cancelar la totalidad de la operación, pudiendo renovar/refinanciar/reestructurar solo aquellas, aplicando al nuevo acuerdo las garantías originalmente constituidas. Por último, establece que las entidades financieras podrán dejar de considerar las pérdidas comprobables que deriven de los efectos climáticos (sequía), como “Debilidades financieras transitorias” ni como “Dudas razonables sobre el reembolso del crédito”, a los efectos de la clasificación del riesgo establecido en la Resolución N° 1, Acta N° 60 de fecha 28 de setiembre de 2007, y sus modificatorias.</t>
  </si>
  <si>
    <r>
      <t>D.</t>
    </r>
    <r>
      <rPr>
        <b/>
        <sz val="7"/>
        <color indexed="8"/>
        <rFont val="Times New Roman"/>
        <family val="1"/>
      </rPr>
      <t xml:space="preserve">        </t>
    </r>
    <r>
      <rPr>
        <b/>
        <sz val="10"/>
        <color indexed="8"/>
        <rFont val="Times New Roman"/>
        <family val="1"/>
      </rPr>
      <t>PATRIMONIO</t>
    </r>
  </si>
  <si>
    <t>Los límites para las operaciones de las entidades financieras se determinan en función de su patrimonio efectivo. El patrimonio efectivo de la Entidad al 31 de diciembre de 2021 asciende a Gs. 426.775.375.723.- y 2020 ascendía Gs. 344.331.670.804 respectivamente.</t>
  </si>
  <si>
    <t>La Resolución N° 1, Acta N° 44 de fecha 21 de julio de 2011 modificó la forma de determinación del patrimonio efectivo, estableciendo un capital principal y un capital complementario. La Resolución N° 3, Acta N° 4 de fecha 2 de febrero de 2012 estableció el régimen transitorio de adecuación a los límites de la Resolución 1 antes mencionada.</t>
  </si>
  <si>
    <t>Según se establece en el artículo 56 de la Ley N° 5787/16, la relación mínima que en todo momento deberá existir entre el patrimonio efectivo y el importe total de los activos y contingentes de una entidad financiera ponderados por riesgo, en moneda nacional o extranjera, incluidas sus sucursales en el país y en el exterior, no puede ser inferior al 8% (ocho por ciento). El BCP podrá incrementar esta relación hasta el 12% (doce por ciento).</t>
  </si>
  <si>
    <t>De acuerdo al acta de N° 69 del 2020, la asamblea aprobó una distribución de dividendos por valor de Gs. 10.000.000.000.  No obstante, la misma no ha sido autorizada por el BCP de acuerdo a la Nota SB. SG. N° 285/2020 y por lo tanto la entidad no ha realizado dicha distribución.</t>
  </si>
  <si>
    <r>
      <t>E.</t>
    </r>
    <r>
      <rPr>
        <b/>
        <sz val="7"/>
        <color indexed="8"/>
        <rFont val="Times New Roman"/>
        <family val="1"/>
      </rPr>
      <t xml:space="preserve">        </t>
    </r>
    <r>
      <rPr>
        <b/>
        <sz val="10"/>
        <color indexed="8"/>
        <rFont val="Times New Roman"/>
        <family val="1"/>
      </rPr>
      <t>INFORMACION REFERENTE A CUENTAS DE CONTINGENCIAS Y ORDEN</t>
    </r>
  </si>
  <si>
    <t>Las cuentas de contingencia al 31 de diciembre de 2021 y 2020 se componen de la siguiente manera:</t>
  </si>
  <si>
    <t>Cuentas de Contingencias</t>
  </si>
  <si>
    <r>
      <t>F.</t>
    </r>
    <r>
      <rPr>
        <b/>
        <sz val="7"/>
        <color indexed="8"/>
        <rFont val="Times New Roman"/>
        <family val="1"/>
      </rPr>
      <t xml:space="preserve">         </t>
    </r>
    <r>
      <rPr>
        <b/>
        <sz val="10"/>
        <color indexed="8"/>
        <rFont val="Times New Roman"/>
        <family val="1"/>
      </rPr>
      <t>INFORMACION REFERENTE A LOS RESULTADOS</t>
    </r>
  </si>
  <si>
    <t>F.1)</t>
  </si>
  <si>
    <t>Reconocimiento de ganancias y pérdidas:</t>
  </si>
  <si>
    <t>Para el reconocimiento de las ganancias y las pérdidas se ha aplicado el principio contable de lo devengado, salvo en lo que se refiere a los productos financieros devengados y no percibidos correspondientes a los deudores clasificados en las categorías de riesgo superior a la de “Riesgo Normal”. Estos productos, de acuerdo a la Resolución del Directorio del Banco Central del Paraguay N° 1/2007 y sus actualizaciones, acta N° 60 del 28 de setiembre del 2.007, solamente pueden reconocerse como ganancia en el momento de su percepción.</t>
  </si>
  <si>
    <t>F.2)</t>
  </si>
  <si>
    <t>Diferencia de cambio en moneda extranjera.</t>
  </si>
  <si>
    <t>Las diferencias de cambio correspondientes al mantenimiento de activos y pasivos en moneda extranjera se muestran en las líneas del estado de resultados. “Valuación de Activos y Pasivos en Moneda Extranjera”, cuyo resultado neto se expone a continuación:</t>
  </si>
  <si>
    <t>Ganancias por valuación de Activos y Pasivos Financieros en moneda extranjera</t>
  </si>
  <si>
    <t>Pérdidas por valuación de Activos Y Pasivos Financieros en moneda extranjera</t>
  </si>
  <si>
    <t>Diferencia de cambio neto sobre Activos y Pasivos financieros en moneda extranjera</t>
  </si>
  <si>
    <t>Ganancias por valuación de otros Activos y Pasivos en moneda extranjera</t>
  </si>
  <si>
    <t>Pérdidas por valuación de Otros Pasivos y Activos en moneda extranjera</t>
  </si>
  <si>
    <t>Diferencia de cambio neto sobre Otros Activos y Pasivos en moneda extranjera</t>
  </si>
  <si>
    <t>Diferencia de cambio neto sobre total de Activos y Pasivos en moneda extranjera</t>
  </si>
  <si>
    <t>F.3)</t>
  </si>
  <si>
    <t>Aportes al Fondo de Garantía de Depósitos (FGD)</t>
  </si>
  <si>
    <t>En virtud de lo dispuesto por la Ley N° 2334 de fecha 12 de diciembre de 2003, las entidades financieras aportan trimestralmente en forma obligatoria al FGD administrado por el BCP el 0,12% de los saldos promedio trimestrales de su cartera de depósitos en moneda nacional y extranjera.</t>
  </si>
  <si>
    <t>El monto aportado por la Entidad al FGD por los ejercicios finalizados el 31 de diciembre 20201 y al 31 de diciembre 2020 asciende a Gs. 13.429.344.668 y Gs. 11.642.270.352.  Los montos aportados por la Entidad al FGD constituyen gastos no recuperables, y se exponen el rubro “Otras” (ver nota f.6).</t>
  </si>
  <si>
    <t xml:space="preserve">F. </t>
  </si>
  <si>
    <t xml:space="preserve"> F.4)</t>
  </si>
  <si>
    <t>El impuesto a la renta que se carga al resultado del ejercicio económico a la tasa del 10% se basa en la utilidad contable antes de este concepto, ajustada por las partidas que la ley y sus reglamentaciones incluyen o excluyen para la determinación de la renta neta imponible y por el reconocimiento del cargo o el ingreso originados por la aplicación del impuesto diferido, si los hubiere.</t>
  </si>
  <si>
    <t>El cargo a resultados en concepto de impuesto a la renta por los ejercicios económicos finalizados el 31 de diciembre de 2021 y 2020 asciende a Gs. 2.820.080.550 y Gs. 922.078.350 respectivamente.</t>
  </si>
  <si>
    <t>F.5)</t>
  </si>
  <si>
    <t>Gastos Generales</t>
  </si>
  <si>
    <t>La composición de gastos generales al 31 de diciembre de 2021 y 2020 es la siguiente:</t>
  </si>
  <si>
    <t>Seguros</t>
  </si>
  <si>
    <t>Impuesto al Valor Agregado</t>
  </si>
  <si>
    <t>Otros Impuestos Nacionales</t>
  </si>
  <si>
    <t>Diversos</t>
  </si>
  <si>
    <t>Multas, Recargos e Intereses</t>
  </si>
  <si>
    <t>F.6)</t>
  </si>
  <si>
    <t>Otras</t>
  </si>
  <si>
    <t>La composición de otras al 31 de diciembre de 2021 y 2020 es la siguiente:</t>
  </si>
  <si>
    <t>Reparación y Mantenimiento de Bienes Muebles</t>
  </si>
  <si>
    <t>Gastos de Vehiculos</t>
  </si>
  <si>
    <t>Comunicaciones</t>
  </si>
  <si>
    <t>Papelería e Impresos</t>
  </si>
  <si>
    <t>Aporte al F.G.D.</t>
  </si>
  <si>
    <t>Pérdidas Diversas</t>
  </si>
  <si>
    <t>Pérdidas por Operaciones de Cambio y Arbitraje</t>
  </si>
  <si>
    <t>Contratos Forward</t>
  </si>
  <si>
    <r>
      <t>G.</t>
    </r>
    <r>
      <rPr>
        <b/>
        <sz val="7"/>
        <color indexed="8"/>
        <rFont val="Times New Roman"/>
        <family val="1"/>
      </rPr>
      <t xml:space="preserve">       </t>
    </r>
    <r>
      <rPr>
        <b/>
        <sz val="10"/>
        <color indexed="8"/>
        <rFont val="Times New Roman"/>
        <family val="1"/>
      </rPr>
      <t>EFECTOS INFLACIONARIOS</t>
    </r>
  </si>
  <si>
    <t>No se han aplicado procedimientos de ajuste por inflación.</t>
  </si>
  <si>
    <r>
      <t>H.</t>
    </r>
    <r>
      <rPr>
        <b/>
        <sz val="7"/>
        <color indexed="8"/>
        <rFont val="Times New Roman"/>
        <family val="1"/>
      </rPr>
      <t xml:space="preserve">       </t>
    </r>
    <r>
      <rPr>
        <b/>
        <sz val="10"/>
        <color indexed="8"/>
        <rFont val="Times New Roman"/>
        <family val="1"/>
      </rPr>
      <t>GESTIÓN DE RIESGOS</t>
    </r>
  </si>
  <si>
    <t>Los principales riesgos administrados por la Entidad para el logro de sus objetivos son los siguientes:</t>
  </si>
  <si>
    <r>
      <t>a)</t>
    </r>
    <r>
      <rPr>
        <b/>
        <sz val="7"/>
        <color indexed="8"/>
        <rFont val="Times New Roman"/>
        <family val="1"/>
      </rPr>
      <t xml:space="preserve">         </t>
    </r>
    <r>
      <rPr>
        <b/>
        <sz val="10"/>
        <color indexed="8"/>
        <rFont val="Times New Roman"/>
        <family val="1"/>
      </rPr>
      <t>Riesgo de crédito</t>
    </r>
  </si>
  <si>
    <t>La estrategia general de la gestión de riesgo de crédito consiste en que el tiempo de análisis, los ítems a evaluar, el proceso evaluación-aprobación y seguimiento es mayor cuanto mayor sea el monto de riesgo involucrado. Por lo tanto, la estrategia a seguir se adecua a la naturaleza y características de cada segmento de negocio.</t>
  </si>
  <si>
    <r>
      <t>b)</t>
    </r>
    <r>
      <rPr>
        <b/>
        <sz val="7"/>
        <color indexed="8"/>
        <rFont val="Times New Roman"/>
        <family val="1"/>
      </rPr>
      <t xml:space="preserve">         </t>
    </r>
    <r>
      <rPr>
        <b/>
        <sz val="10"/>
        <color indexed="8"/>
        <rFont val="Times New Roman"/>
        <family val="1"/>
      </rPr>
      <t>Riesgo Financiero</t>
    </r>
  </si>
  <si>
    <t>b.1)</t>
  </si>
  <si>
    <t xml:space="preserve">Riesgo de Mercado </t>
  </si>
  <si>
    <t>Representado por la posibilidad de pérdida financiera por oscilación de precios y/o tasas de interés de los activos del Banco, en la medida en que sus carteras activas y pasivas pueden presentar descalce de plazos, monedas o indexadores.</t>
  </si>
  <si>
    <t>b.1.1)</t>
  </si>
  <si>
    <t>Riesgo de tipo de interés</t>
  </si>
  <si>
    <t>La Entidad lleva un control mensual de la estructura de activos y pasivos sensibles a reajustes de tasa de interés, a diversos plazos. Al 31 de diciembre de 2020 y al 31 de diciembre 2019, todos los descalces de activos y pasivos sensibles a tasa de interés se hallaban por debajo de los límites máximos recomendados por la política.</t>
  </si>
  <si>
    <t>b.1. 2)</t>
  </si>
  <si>
    <t>Riesgo de tipo de cambio</t>
  </si>
  <si>
    <t>La Entidad opera de forma activa en la intermediación financiera, así como en la compra y venta de monedas extranjeras y compra de cheques. Para efectuar la medición de la exposición de la Entidad a las variaciones del tipo de cambio, se utiliza la metodología VaR (Value at Risk), en la cual el área de Riesgos Financieros calcula en forma diaria la probable pérdida por variaciones del tipo de cambio considerando las posiciones en moneda extranjera.</t>
  </si>
  <si>
    <t>b.2)</t>
  </si>
  <si>
    <t>Riesgo de liquidez</t>
  </si>
  <si>
    <t>El Riesgo de Liquidez es mitigado con una política muy conservadora de manejo de los activos, manteniendo en todo momento un porcentaje importante de ellos en forma de caja y activos de alta liquidez, que permitan enfrentar holgadamente situaciones extremas. El monitoreo de la liquidez y las distintas variables asociadas a este ítem, es administrado por el área de Riesgos Financieros, por medio de reportes con frecuencia diaria y mensual, que son informados al Comité de Activos y Pasivos para la toma de decisiones.</t>
  </si>
  <si>
    <t xml:space="preserve">H. </t>
  </si>
  <si>
    <r>
      <t>c)</t>
    </r>
    <r>
      <rPr>
        <b/>
        <sz val="7"/>
        <color indexed="8"/>
        <rFont val="Times New Roman"/>
        <family val="1"/>
      </rPr>
      <t xml:space="preserve">          </t>
    </r>
    <r>
      <rPr>
        <b/>
        <sz val="10"/>
        <color indexed="8"/>
        <rFont val="Times New Roman"/>
        <family val="1"/>
      </rPr>
      <t>Riesgo operacional</t>
    </r>
  </si>
  <si>
    <t>La Entidad cuenta con una unidad de Riesgo Operacional, cuyos principales objetivos son los de identificar, medir, evaluar, monitorear, controlar y mitigar los riesgos operativos críticos, a los cuales se encuentra expuesta la Entidad y administrarlos de forma eficiente así como mitigar los eventos de riesgos operacionales, contribuyendo a prevenir y disminuir la ocurrencia de futuras pérdidas asociadas.</t>
  </si>
  <si>
    <r>
      <t>I.</t>
    </r>
    <r>
      <rPr>
        <b/>
        <sz val="7"/>
        <color indexed="8"/>
        <rFont val="Times New Roman"/>
        <family val="1"/>
      </rPr>
      <t xml:space="preserve">          </t>
    </r>
    <r>
      <rPr>
        <b/>
        <sz val="10"/>
        <color indexed="8"/>
        <rFont val="Times New Roman"/>
        <family val="1"/>
      </rPr>
      <t>HECHOS POSTERIORES</t>
    </r>
  </si>
  <si>
    <t>Entre el 31 de diciembre de 2021 hasta la fecha de emisión de los presentes estados financieros, no han ocurrido hechos significativos de carácter financiero o de otra índole que impliquen modificaciones significativas a la estructura patrimonial o financiera o a los resultados de la entidad o su inclusión en notas a los estados financieros.</t>
  </si>
  <si>
    <t>Oscar E. Diesel Junghans</t>
  </si>
  <si>
    <t>control</t>
  </si>
  <si>
    <t>1,684,672,973</t>
  </si>
  <si>
    <t>s/Bal</t>
  </si>
  <si>
    <t>Diferencias</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</si>
</sst>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0\)"/>
    <numFmt numFmtId="165" formatCode="[$G-3C0A]#,##0.00;[Red]\([$G-3C0A]#,##0.00\)"/>
    <numFmt numFmtId="166" formatCode="#,##0.00\ [$€-407];[Red]\-#,##0.00\ [$€-407]"/>
    <numFmt numFmtId="167" formatCode="#.##000"/>
    <numFmt numFmtId="168" formatCode="#,##0;\(#,##0\)"/>
    <numFmt numFmtId="169" formatCode="#,##0.00\ ;&quot; -&quot;#,##0.00\ ;&quot; -&quot;#\ ;@\ "/>
    <numFmt numFmtId="170" formatCode="#,##0\ ;&quot; -&quot;#,##0\ ;&quot; -&quot;#\ ;@\ "/>
    <numFmt numFmtId="171" formatCode="#.##0"/>
    <numFmt numFmtId="172" formatCode="#,000"/>
    <numFmt numFmtId="173" formatCode="#,##0\ ;&quot; (&quot;#,##0\);&quot; - &quot;;@\ "/>
    <numFmt numFmtId="174" formatCode="#,##0\ ;&quot; -&quot;#,##0\ ;&quot; - &quot;;@\ "/>
    <numFmt numFmtId="175" formatCode="&quot;Gs &quot;#,##0.00_);&quot;(Gs &quot;#,##0.00\)"/>
    <numFmt numFmtId="176" formatCode="#,##0\ ;&quot; -&quot;#,##0\ ;&quot; -&quot;00\ ;@\ "/>
    <numFmt numFmtId="177" formatCode="#,##0\ ;&quot; (&quot;#,##0\);&quot; -&quot;#\ ;@\ "/>
    <numFmt numFmtId="178" formatCode="[$-3C0A]dddd\,\ d\ &quot;de&quot;\ mmmm\ &quot;de&quot;\ yyyy"/>
    <numFmt numFmtId="179" formatCode="_ * #,##0.0_ ;_ * \-#,##0.0_ ;_ * &quot;-&quot;_ ;_ @_ "/>
    <numFmt numFmtId="180" formatCode="_ * #,##0.00_ ;_ * \-#,##0.00_ ;_ * &quot;-&quot;_ ;_ @_ "/>
    <numFmt numFmtId="181" formatCode="_ * #,##0.000_ ;_ * \-#,##0.000_ ;_ * &quot;-&quot;_ ;_ @_ "/>
    <numFmt numFmtId="182" formatCode="#,##0.0\ ;&quot; -&quot;#,##0.0\ ;&quot; -&quot;#\ ;@\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121">
    <font>
      <sz val="11"/>
      <color indexed="8"/>
      <name val="Arial"/>
      <family val="2"/>
    </font>
    <font>
      <sz val="10"/>
      <name val="Arial"/>
      <family val="0"/>
    </font>
    <font>
      <b/>
      <i/>
      <sz val="16"/>
      <color indexed="8"/>
      <name val="Arial"/>
      <family val="2"/>
    </font>
    <font>
      <sz val="12"/>
      <color indexed="8"/>
      <name val="Arial"/>
      <family val="2"/>
    </font>
    <font>
      <sz val="10"/>
      <color indexed="8"/>
      <name val="Arial"/>
      <family val="2"/>
    </font>
    <font>
      <b/>
      <i/>
      <u val="single"/>
      <sz val="11"/>
      <color indexed="8"/>
      <name val="Arial"/>
      <family val="2"/>
    </font>
    <font>
      <sz val="10"/>
      <color indexed="8"/>
      <name val="Times New Roman"/>
      <family val="1"/>
    </font>
    <font>
      <b/>
      <sz val="10"/>
      <color indexed="8"/>
      <name val="Times New Roman"/>
      <family val="1"/>
    </font>
    <font>
      <b/>
      <sz val="8"/>
      <color indexed="8"/>
      <name val="Times New Roman"/>
      <family val="1"/>
    </font>
    <font>
      <sz val="10"/>
      <color indexed="9"/>
      <name val="Times New Roman"/>
      <family val="1"/>
    </font>
    <font>
      <sz val="11"/>
      <color indexed="9"/>
      <name val="Times New Roman"/>
      <family val="1"/>
    </font>
    <font>
      <sz val="11"/>
      <color indexed="8"/>
      <name val="Times New Roman"/>
      <family val="1"/>
    </font>
    <font>
      <b/>
      <u val="single"/>
      <sz val="10"/>
      <color indexed="8"/>
      <name val="Times New Roman"/>
      <family val="1"/>
    </font>
    <font>
      <b/>
      <sz val="8"/>
      <color indexed="8"/>
      <name val="Arial"/>
      <family val="2"/>
    </font>
    <font>
      <sz val="8"/>
      <color indexed="8"/>
      <name val="Arial"/>
      <family val="2"/>
    </font>
    <font>
      <b/>
      <sz val="10"/>
      <color indexed="9"/>
      <name val="Times New Roman"/>
      <family val="1"/>
    </font>
    <font>
      <sz val="10"/>
      <color indexed="10"/>
      <name val="Times New Roman"/>
      <family val="1"/>
    </font>
    <font>
      <sz val="11"/>
      <color indexed="9"/>
      <name val="Arial"/>
      <family val="2"/>
    </font>
    <font>
      <sz val="12"/>
      <color indexed="8"/>
      <name val="Times New Roman"/>
      <family val="1"/>
    </font>
    <font>
      <b/>
      <sz val="9"/>
      <color indexed="8"/>
      <name val="Times New Roman"/>
      <family val="1"/>
    </font>
    <font>
      <sz val="9"/>
      <color indexed="8"/>
      <name val="Times New Roman"/>
      <family val="1"/>
    </font>
    <font>
      <sz val="8"/>
      <color indexed="8"/>
      <name val="Times New Roman"/>
      <family val="1"/>
    </font>
    <font>
      <b/>
      <sz val="7"/>
      <color indexed="8"/>
      <name val="Times New Roman"/>
      <family val="1"/>
    </font>
    <font>
      <sz val="7"/>
      <color indexed="8"/>
      <name val="Times New Roman"/>
      <family val="1"/>
    </font>
    <font>
      <u val="single"/>
      <sz val="10"/>
      <color indexed="8"/>
      <name val="Times New Roman"/>
      <family val="1"/>
    </font>
    <font>
      <sz val="7.5"/>
      <color indexed="8"/>
      <name val="Times New Roman"/>
      <family val="1"/>
    </font>
    <font>
      <b/>
      <sz val="7.5"/>
      <color indexed="8"/>
      <name val="Times New Roman"/>
      <family val="1"/>
    </font>
    <font>
      <sz val="6"/>
      <color indexed="8"/>
      <name val="Times New Roman"/>
      <family val="1"/>
    </font>
    <font>
      <b/>
      <sz val="8"/>
      <color indexed="8"/>
      <name val="EYInterstate Light"/>
      <family val="0"/>
    </font>
    <font>
      <sz val="8"/>
      <color indexed="8"/>
      <name val="EYInterstate Light"/>
      <family val="0"/>
    </font>
    <font>
      <sz val="9"/>
      <color indexed="9"/>
      <name val="Times New Roman"/>
      <family val="1"/>
    </font>
    <font>
      <sz val="9"/>
      <color indexed="9"/>
      <name val="Arial"/>
      <family val="2"/>
    </font>
    <font>
      <b/>
      <u val="single"/>
      <sz val="9"/>
      <color indexed="8"/>
      <name val="Times New Roman"/>
      <family val="1"/>
    </font>
    <font>
      <sz val="9"/>
      <color indexed="8"/>
      <name val="Arial"/>
      <family val="2"/>
    </font>
    <font>
      <sz val="9"/>
      <color indexed="10"/>
      <name val="Times New Roman"/>
      <family val="1"/>
    </font>
    <font>
      <b/>
      <sz val="10"/>
      <name val="Arial"/>
      <family val="2"/>
    </font>
    <font>
      <sz val="10"/>
      <name val="Times New Roman"/>
      <family val="1"/>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Arial"/>
      <family val="2"/>
    </font>
    <font>
      <u val="single"/>
      <sz val="11"/>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Trebuchet MS"/>
      <family val="2"/>
    </font>
    <font>
      <sz val="10"/>
      <color indexed="8"/>
      <name val="Symbol"/>
      <family val="1"/>
    </font>
    <font>
      <sz val="10"/>
      <color indexed="8"/>
      <name val="EYInterstate Light"/>
      <family val="0"/>
    </font>
    <font>
      <sz val="5"/>
      <color indexed="8"/>
      <name val="Times New Roman"/>
      <family val="1"/>
    </font>
    <font>
      <b/>
      <sz val="8"/>
      <color indexed="8"/>
      <name val="Arial Narrow"/>
      <family val="2"/>
    </font>
    <font>
      <sz val="8"/>
      <color indexed="8"/>
      <name val="Arial Narrow"/>
      <family val="2"/>
    </font>
    <font>
      <b/>
      <sz val="5"/>
      <color indexed="8"/>
      <name val="Arial"/>
      <family val="2"/>
    </font>
    <font>
      <sz val="5"/>
      <color indexed="8"/>
      <name val="Arial"/>
      <family val="2"/>
    </font>
    <font>
      <b/>
      <sz val="6"/>
      <color indexed="8"/>
      <name val="Times New Roman"/>
      <family val="1"/>
    </font>
    <font>
      <sz val="4"/>
      <color indexed="8"/>
      <name val="Times New Roman"/>
      <family val="1"/>
    </font>
    <font>
      <b/>
      <sz val="5"/>
      <color indexed="8"/>
      <name val="Times New Roman"/>
      <family val="1"/>
    </font>
    <font>
      <b/>
      <sz val="6.5"/>
      <color indexed="8"/>
      <name val="Times New Roman"/>
      <family val="1"/>
    </font>
    <font>
      <sz val="6.5"/>
      <color indexed="8"/>
      <name val="Times New Roman"/>
      <family val="1"/>
    </font>
    <font>
      <b/>
      <sz val="5.5"/>
      <color indexed="8"/>
      <name val="Times New Roman"/>
      <family val="1"/>
    </font>
    <font>
      <sz val="5.5"/>
      <color indexed="8"/>
      <name val="Times New Roman"/>
      <family val="1"/>
    </font>
    <font>
      <b/>
      <sz val="10"/>
      <color indexed="8"/>
      <name val="EYInterstate Light"/>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Times New Roman"/>
      <family val="1"/>
    </font>
    <font>
      <b/>
      <sz val="8"/>
      <color rgb="FF000000"/>
      <name val="Times New Roman"/>
      <family val="1"/>
    </font>
    <font>
      <sz val="10"/>
      <color rgb="FF000000"/>
      <name val="Times New Roman"/>
      <family val="1"/>
    </font>
    <font>
      <b/>
      <sz val="10"/>
      <color rgb="FF000000"/>
      <name val="Times New Roman"/>
      <family val="1"/>
    </font>
    <font>
      <sz val="10"/>
      <color rgb="FF000000"/>
      <name val="Trebuchet MS"/>
      <family val="2"/>
    </font>
    <font>
      <sz val="10"/>
      <color rgb="FF000000"/>
      <name val="Symbol"/>
      <family val="1"/>
    </font>
    <font>
      <sz val="9"/>
      <color rgb="FF000000"/>
      <name val="Times New Roman"/>
      <family val="1"/>
    </font>
    <font>
      <b/>
      <sz val="9"/>
      <color rgb="FF000000"/>
      <name val="Times New Roman"/>
      <family val="1"/>
    </font>
    <font>
      <sz val="7"/>
      <color rgb="FF000000"/>
      <name val="Times New Roman"/>
      <family val="1"/>
    </font>
    <font>
      <b/>
      <sz val="7"/>
      <color rgb="FF000000"/>
      <name val="Times New Roman"/>
      <family val="1"/>
    </font>
    <font>
      <b/>
      <sz val="7.5"/>
      <color rgb="FF000000"/>
      <name val="Times New Roman"/>
      <family val="1"/>
    </font>
    <font>
      <sz val="7.5"/>
      <color rgb="FF000000"/>
      <name val="Times New Roman"/>
      <family val="1"/>
    </font>
    <font>
      <sz val="10"/>
      <color rgb="FF000000"/>
      <name val="EYInterstate Light"/>
      <family val="0"/>
    </font>
    <font>
      <sz val="5"/>
      <color rgb="FF000000"/>
      <name val="Times New Roman"/>
      <family val="1"/>
    </font>
    <font>
      <b/>
      <sz val="8"/>
      <color rgb="FF000000"/>
      <name val="Arial Narrow"/>
      <family val="2"/>
    </font>
    <font>
      <sz val="8"/>
      <color rgb="FF000000"/>
      <name val="Arial Narrow"/>
      <family val="2"/>
    </font>
    <font>
      <b/>
      <sz val="5"/>
      <color rgb="FF000000"/>
      <name val="Arial"/>
      <family val="2"/>
    </font>
    <font>
      <sz val="5"/>
      <color rgb="FF000000"/>
      <name val="Arial"/>
      <family val="2"/>
    </font>
    <font>
      <b/>
      <sz val="6"/>
      <color rgb="FF000000"/>
      <name val="Times New Roman"/>
      <family val="1"/>
    </font>
    <font>
      <sz val="6"/>
      <color rgb="FF000000"/>
      <name val="Times New Roman"/>
      <family val="1"/>
    </font>
    <font>
      <sz val="4"/>
      <color rgb="FF000000"/>
      <name val="Times New Roman"/>
      <family val="1"/>
    </font>
    <font>
      <b/>
      <sz val="5"/>
      <color rgb="FF000000"/>
      <name val="Times New Roman"/>
      <family val="1"/>
    </font>
    <font>
      <b/>
      <sz val="6.5"/>
      <color rgb="FF000000"/>
      <name val="Times New Roman"/>
      <family val="1"/>
    </font>
    <font>
      <sz val="6.5"/>
      <color rgb="FF000000"/>
      <name val="Times New Roman"/>
      <family val="1"/>
    </font>
    <font>
      <b/>
      <sz val="5.5"/>
      <color rgb="FF000000"/>
      <name val="Times New Roman"/>
      <family val="1"/>
    </font>
    <font>
      <sz val="5.5"/>
      <color rgb="FF000000"/>
      <name val="Times New Roman"/>
      <family val="1"/>
    </font>
    <font>
      <b/>
      <u val="single"/>
      <sz val="10"/>
      <color rgb="FF000000"/>
      <name val="Times New Roman"/>
      <family val="1"/>
    </font>
    <font>
      <sz val="12"/>
      <color rgb="FF000000"/>
      <name val="Times New Roman"/>
      <family val="1"/>
    </font>
    <font>
      <b/>
      <sz val="10"/>
      <color rgb="FF000000"/>
      <name val="EYInterstate Light"/>
      <family val="0"/>
    </font>
    <font>
      <sz val="8"/>
      <color rgb="FF000000"/>
      <name val="EYInterstate Light"/>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5" tint="0.5999900102615356"/>
        <bgColor indexed="64"/>
      </patternFill>
    </fill>
    <fill>
      <patternFill patternType="solid">
        <fgColor rgb="FFFFFFFF"/>
        <bgColor indexed="64"/>
      </patternFill>
    </fill>
    <fill>
      <patternFill patternType="solid">
        <fgColor rgb="FFD0CECE"/>
        <bgColor indexed="64"/>
      </patternFill>
    </fill>
    <fill>
      <patternFill patternType="solid">
        <fgColor rgb="FFD9D9D9"/>
        <bgColor indexed="64"/>
      </patternFill>
    </fill>
    <fill>
      <patternFill patternType="solid">
        <fgColor rgb="FFAEAAAA"/>
        <bgColor indexed="64"/>
      </patternFill>
    </fill>
    <fill>
      <patternFill patternType="solid">
        <fgColor rgb="FFD8D8D8"/>
        <bgColor indexed="64"/>
      </patternFill>
    </fill>
    <fill>
      <patternFill patternType="solid">
        <fgColor rgb="FFDDDDDD"/>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hair">
        <color indexed="8"/>
      </right>
      <top>
        <color indexed="63"/>
      </top>
      <bottom>
        <color indexed="63"/>
      </bottom>
    </border>
    <border>
      <left style="thin">
        <color indexed="8"/>
      </left>
      <right>
        <color indexed="63"/>
      </right>
      <top style="thin">
        <color indexed="8"/>
      </top>
      <bottom style="double">
        <color indexed="8"/>
      </bottom>
    </border>
    <border>
      <left style="thin"/>
      <right style="thin"/>
      <top/>
      <bottom style="thin"/>
    </border>
    <border>
      <left style="thin"/>
      <right/>
      <top/>
      <bottom style="thin"/>
    </border>
    <border>
      <left style="thin"/>
      <right/>
      <top style="double">
        <color indexed="8"/>
      </top>
      <bottom/>
    </border>
    <border>
      <left style="thin"/>
      <right style="thin">
        <color indexed="8"/>
      </right>
      <top style="double">
        <color indexed="8"/>
      </top>
      <bottom/>
    </border>
    <border>
      <left style="thin"/>
      <right/>
      <top/>
      <bottom/>
    </border>
    <border>
      <left style="thin"/>
      <right style="thin">
        <color indexed="8"/>
      </right>
      <top/>
      <bottom/>
    </border>
    <border>
      <left style="thin"/>
      <right/>
      <top/>
      <bottom style="thin">
        <color indexed="8"/>
      </bottom>
    </border>
    <border>
      <left style="thin"/>
      <right style="thin">
        <color indexed="8"/>
      </right>
      <top/>
      <bottom style="thin">
        <color indexed="8"/>
      </bottom>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double"/>
    </border>
    <border>
      <left style="medium">
        <color rgb="FF000000"/>
      </left>
      <right>
        <color indexed="63"/>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color indexed="63"/>
      </right>
      <top>
        <color indexed="63"/>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medium">
        <color rgb="FF000000"/>
      </left>
      <right>
        <color indexed="63"/>
      </right>
      <top>
        <color indexed="63"/>
      </top>
      <bottom>
        <color indexed="63"/>
      </bottom>
    </border>
    <border>
      <left style="medium">
        <color rgb="FF000000"/>
      </left>
      <right>
        <color indexed="63"/>
      </right>
      <top style="medium">
        <color rgb="FF000000"/>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color indexed="63"/>
      </left>
      <right style="medium">
        <color rgb="FF000000"/>
      </right>
      <top style="medium">
        <color rgb="FF000000"/>
      </top>
      <bottom>
        <color indexed="63"/>
      </bottom>
    </border>
    <border>
      <left>
        <color indexed="63"/>
      </left>
      <right>
        <color indexed="63"/>
      </right>
      <top>
        <color indexed="63"/>
      </top>
      <bottom style="medium">
        <color rgb="FF000000"/>
      </bottom>
    </border>
    <border>
      <left>
        <color indexed="63"/>
      </left>
      <right style="double">
        <color rgb="FF000000"/>
      </right>
      <top>
        <color indexed="63"/>
      </top>
      <bottom style="double">
        <color rgb="FF000000"/>
      </bottom>
    </border>
    <border>
      <left style="double">
        <color rgb="FF000000"/>
      </left>
      <right>
        <color indexed="63"/>
      </right>
      <top>
        <color indexed="63"/>
      </top>
      <bottom style="medium">
        <color rgb="FF000000"/>
      </bottom>
    </border>
    <border>
      <left>
        <color indexed="63"/>
      </left>
      <right style="double">
        <color rgb="FF000000"/>
      </right>
      <top>
        <color indexed="63"/>
      </top>
      <bottom style="medium">
        <color rgb="FF000000"/>
      </bottom>
    </border>
    <border>
      <left style="double">
        <color rgb="FF000000"/>
      </left>
      <right>
        <color indexed="63"/>
      </right>
      <top>
        <color indexed="63"/>
      </top>
      <bottom style="medium"/>
    </border>
    <border>
      <left style="medium">
        <color rgb="FF000000"/>
      </left>
      <right style="medium">
        <color rgb="FF000000"/>
      </right>
      <top>
        <color indexed="63"/>
      </top>
      <bottom style="medium"/>
    </border>
    <border>
      <left>
        <color indexed="63"/>
      </left>
      <right style="medium">
        <color rgb="FF000000"/>
      </right>
      <top>
        <color indexed="63"/>
      </top>
      <bottom style="medium"/>
    </border>
    <border>
      <left>
        <color indexed="63"/>
      </left>
      <right>
        <color indexed="63"/>
      </right>
      <top>
        <color indexed="63"/>
      </top>
      <bottom style="medium"/>
    </border>
    <border>
      <left>
        <color indexed="63"/>
      </left>
      <right style="double">
        <color rgb="FF000000"/>
      </right>
      <top>
        <color indexed="63"/>
      </top>
      <bottom style="medium"/>
    </border>
    <border>
      <left style="double">
        <color rgb="FF000000"/>
      </left>
      <right>
        <color indexed="63"/>
      </right>
      <top>
        <color indexed="63"/>
      </top>
      <bottom>
        <color indexed="63"/>
      </bottom>
    </border>
    <border>
      <left>
        <color indexed="63"/>
      </left>
      <right>
        <color indexed="63"/>
      </right>
      <top>
        <color indexed="63"/>
      </top>
      <bottom style="double">
        <color rgb="FF000000"/>
      </bottom>
    </border>
    <border>
      <left style="medium"/>
      <right style="medium"/>
      <top>
        <color indexed="63"/>
      </top>
      <bottom style="double">
        <color rgb="FF000000"/>
      </bottom>
    </border>
    <border>
      <left style="double">
        <color rgb="FF000000"/>
      </left>
      <right style="double">
        <color rgb="FF000000"/>
      </right>
      <top style="double">
        <color rgb="FF000000"/>
      </top>
      <bottom style="double">
        <color rgb="FF000000"/>
      </bottom>
    </border>
    <border>
      <left>
        <color indexed="63"/>
      </left>
      <right style="double">
        <color rgb="FF000000"/>
      </right>
      <top style="double">
        <color rgb="FF000000"/>
      </top>
      <bottom style="double">
        <color rgb="FF000000"/>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color rgb="FF000000"/>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top style="thin"/>
      <bottom/>
    </border>
    <border>
      <left style="thin">
        <color indexed="8"/>
      </left>
      <right style="thin"/>
      <top/>
      <bottom/>
    </border>
    <border>
      <left style="thin">
        <color indexed="8"/>
      </left>
      <right style="thin"/>
      <top/>
      <bottom style="thin"/>
    </border>
    <border>
      <left style="thin"/>
      <right style="thin">
        <color indexed="8"/>
      </right>
      <top style="thin"/>
      <bottom/>
    </border>
    <border>
      <left style="thin"/>
      <right style="thin">
        <color indexed="8"/>
      </right>
      <top/>
      <bottom style="thin"/>
    </border>
    <border>
      <left style="thin">
        <color indexed="8"/>
      </left>
      <right style="thin">
        <color indexed="8"/>
      </right>
      <top style="thin"/>
      <bottom/>
    </border>
    <border>
      <left style="thin">
        <color indexed="8"/>
      </left>
      <right style="thin">
        <color indexed="8"/>
      </right>
      <top/>
      <bottom style="thin"/>
    </border>
    <border>
      <left>
        <color indexed="63"/>
      </left>
      <right>
        <color indexed="63"/>
      </right>
      <top style="medium">
        <color rgb="FF000000"/>
      </top>
      <bottom style="medium">
        <color rgb="FF000000"/>
      </bottom>
    </border>
    <border>
      <left style="double">
        <color rgb="FF000000"/>
      </left>
      <right style="double">
        <color rgb="FF000000"/>
      </right>
      <top style="double">
        <color rgb="FF000000"/>
      </top>
      <bottom>
        <color indexed="63"/>
      </bottom>
    </border>
    <border>
      <left style="double">
        <color rgb="FF000000"/>
      </left>
      <right style="double">
        <color rgb="FF000000"/>
      </right>
      <top>
        <color indexed="63"/>
      </top>
      <bottom style="double">
        <color rgb="FF000000"/>
      </bottom>
    </border>
    <border>
      <left style="double">
        <color rgb="FF000000"/>
      </left>
      <right>
        <color indexed="63"/>
      </right>
      <top style="double">
        <color rgb="FF000000"/>
      </top>
      <bottom style="double">
        <color rgb="FF000000"/>
      </bottom>
    </border>
    <border>
      <left style="medium"/>
      <right>
        <color indexed="63"/>
      </right>
      <top style="medium"/>
      <bottom style="double">
        <color rgb="FF000000"/>
      </bottom>
    </border>
    <border>
      <left>
        <color indexed="63"/>
      </left>
      <right style="medium">
        <color rgb="FF000000"/>
      </right>
      <top style="medium"/>
      <bottom style="double">
        <color rgb="FF000000"/>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color rgb="FF000000"/>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164" fontId="0" fillId="0" borderId="0" applyFill="0" applyBorder="0" applyAlignment="0" applyProtection="0"/>
    <xf numFmtId="0" fontId="77" fillId="0" borderId="4" applyNumberFormat="0" applyFill="0" applyAlignment="0" applyProtection="0"/>
    <xf numFmtId="0" fontId="78" fillId="0" borderId="0" applyNumberFormat="0" applyFill="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0" fillId="29" borderId="1" applyNumberFormat="0" applyAlignment="0" applyProtection="0"/>
    <xf numFmtId="174" fontId="0" fillId="0" borderId="0" applyBorder="0" applyProtection="0">
      <alignment/>
    </xf>
    <xf numFmtId="169" fontId="0" fillId="0" borderId="0" applyBorder="0" applyProtection="0">
      <alignment/>
    </xf>
    <xf numFmtId="169" fontId="0" fillId="0" borderId="0" applyBorder="0" applyProtection="0">
      <alignment/>
    </xf>
    <xf numFmtId="173" fontId="0" fillId="0" borderId="0" applyBorder="0" applyProtection="0">
      <alignment/>
    </xf>
    <xf numFmtId="0" fontId="2" fillId="0" borderId="0" applyNumberFormat="0" applyBorder="0" applyProtection="0">
      <alignment horizontal="center"/>
    </xf>
    <xf numFmtId="0" fontId="2" fillId="0" borderId="0" applyNumberFormat="0" applyBorder="0" applyProtection="0">
      <alignment horizontal="center" textRotation="90"/>
    </xf>
    <xf numFmtId="0" fontId="2" fillId="0" borderId="0" applyBorder="0" applyProtection="0">
      <alignment horizontal="center" textRotation="90"/>
    </xf>
    <xf numFmtId="0" fontId="81"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175" fontId="0" fillId="0" borderId="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4" fillId="31" borderId="0" applyNumberFormat="0" applyBorder="0" applyAlignment="0" applyProtection="0"/>
    <xf numFmtId="0" fontId="3" fillId="0" borderId="0" applyNumberFormat="0" applyBorder="0" applyProtection="0">
      <alignment/>
    </xf>
    <xf numFmtId="0" fontId="0" fillId="0" borderId="0">
      <alignment/>
      <protection/>
    </xf>
    <xf numFmtId="0" fontId="4" fillId="0" borderId="0" applyBorder="0" applyProtection="0">
      <alignment/>
    </xf>
    <xf numFmtId="0" fontId="0" fillId="32" borderId="5" applyNumberFormat="0" applyFont="0" applyAlignment="0" applyProtection="0"/>
    <xf numFmtId="9" fontId="1" fillId="0" borderId="0" applyFill="0" applyBorder="0" applyAlignment="0" applyProtection="0"/>
    <xf numFmtId="0" fontId="5" fillId="0" borderId="0" applyNumberFormat="0" applyBorder="0" applyProtection="0">
      <alignment/>
    </xf>
    <xf numFmtId="0" fontId="5" fillId="0" borderId="0" applyBorder="0" applyProtection="0">
      <alignment/>
    </xf>
    <xf numFmtId="165" fontId="5" fillId="0" borderId="0" applyBorder="0" applyProtection="0">
      <alignment/>
    </xf>
    <xf numFmtId="166" fontId="5" fillId="0" borderId="0" applyBorder="0" applyProtection="0">
      <alignment/>
    </xf>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78" fillId="0" borderId="8" applyNumberFormat="0" applyFill="0" applyAlignment="0" applyProtection="0"/>
    <xf numFmtId="0" fontId="90" fillId="0" borderId="9" applyNumberFormat="0" applyFill="0" applyAlignment="0" applyProtection="0"/>
  </cellStyleXfs>
  <cellXfs count="736">
    <xf numFmtId="0" fontId="0" fillId="0" borderId="0" xfId="0" applyAlignment="1">
      <alignment/>
    </xf>
    <xf numFmtId="0" fontId="6" fillId="0" borderId="0" xfId="0" applyFont="1" applyFill="1" applyAlignment="1">
      <alignment/>
    </xf>
    <xf numFmtId="168" fontId="6" fillId="0" borderId="0" xfId="0" applyNumberFormat="1" applyFont="1" applyFill="1" applyAlignment="1">
      <alignment/>
    </xf>
    <xf numFmtId="168" fontId="7" fillId="0" borderId="0" xfId="0" applyNumberFormat="1" applyFont="1" applyFill="1" applyAlignment="1">
      <alignment horizontal="center"/>
    </xf>
    <xf numFmtId="170" fontId="6" fillId="33" borderId="0" xfId="49" applyNumberFormat="1" applyFont="1" applyFill="1" applyBorder="1" applyAlignment="1" applyProtection="1">
      <alignment/>
      <protection/>
    </xf>
    <xf numFmtId="170" fontId="6" fillId="0" borderId="0" xfId="49" applyNumberFormat="1" applyFont="1" applyFill="1" applyBorder="1" applyAlignment="1" applyProtection="1">
      <alignment/>
      <protection/>
    </xf>
    <xf numFmtId="170" fontId="6" fillId="0" borderId="0" xfId="49" applyNumberFormat="1" applyFont="1" applyFill="1" applyBorder="1" applyAlignment="1" applyProtection="1">
      <alignment horizontal="right"/>
      <protection/>
    </xf>
    <xf numFmtId="168" fontId="6" fillId="0" borderId="0" xfId="0" applyNumberFormat="1" applyFont="1" applyFill="1" applyAlignment="1">
      <alignment horizontal="right"/>
    </xf>
    <xf numFmtId="168" fontId="7" fillId="0" borderId="0" xfId="0" applyNumberFormat="1" applyFont="1" applyFill="1" applyAlignment="1">
      <alignment/>
    </xf>
    <xf numFmtId="170" fontId="6" fillId="33" borderId="0" xfId="49" applyNumberFormat="1" applyFont="1" applyFill="1" applyBorder="1" applyAlignment="1" applyProtection="1">
      <alignment horizontal="center"/>
      <protection/>
    </xf>
    <xf numFmtId="168" fontId="6" fillId="0" borderId="0" xfId="0" applyNumberFormat="1" applyFont="1" applyFill="1" applyAlignment="1">
      <alignment/>
    </xf>
    <xf numFmtId="0" fontId="7" fillId="0" borderId="0" xfId="0" applyFont="1" applyFill="1" applyAlignment="1">
      <alignment/>
    </xf>
    <xf numFmtId="168" fontId="7" fillId="0" borderId="10" xfId="0" applyNumberFormat="1" applyFont="1" applyFill="1" applyBorder="1" applyAlignment="1">
      <alignment/>
    </xf>
    <xf numFmtId="168" fontId="7" fillId="0" borderId="10" xfId="0" applyNumberFormat="1" applyFont="1" applyFill="1" applyBorder="1" applyAlignment="1">
      <alignment horizontal="center"/>
    </xf>
    <xf numFmtId="0" fontId="7" fillId="0" borderId="10" xfId="49" applyNumberFormat="1" applyFont="1" applyFill="1" applyBorder="1" applyAlignment="1" applyProtection="1">
      <alignment horizontal="center"/>
      <protection/>
    </xf>
    <xf numFmtId="0" fontId="7" fillId="0" borderId="0" xfId="49" applyNumberFormat="1" applyFont="1" applyFill="1" applyBorder="1" applyAlignment="1" applyProtection="1">
      <alignment horizontal="center"/>
      <protection/>
    </xf>
    <xf numFmtId="170" fontId="7" fillId="0" borderId="0" xfId="49" applyNumberFormat="1" applyFont="1" applyFill="1" applyBorder="1" applyAlignment="1" applyProtection="1">
      <alignment/>
      <protection/>
    </xf>
    <xf numFmtId="49" fontId="7" fillId="0" borderId="0" xfId="0" applyNumberFormat="1" applyFont="1" applyFill="1" applyAlignment="1">
      <alignment horizontal="center"/>
    </xf>
    <xf numFmtId="49" fontId="7" fillId="0" borderId="0" xfId="0" applyNumberFormat="1" applyFont="1" applyFill="1" applyAlignment="1">
      <alignment/>
    </xf>
    <xf numFmtId="49" fontId="7" fillId="0" borderId="10" xfId="0" applyNumberFormat="1" applyFont="1" applyFill="1" applyBorder="1" applyAlignment="1">
      <alignment/>
    </xf>
    <xf numFmtId="170" fontId="6" fillId="33" borderId="10" xfId="49" applyNumberFormat="1" applyFont="1" applyFill="1" applyBorder="1" applyAlignment="1" applyProtection="1">
      <alignment horizontal="right"/>
      <protection/>
    </xf>
    <xf numFmtId="168" fontId="6" fillId="0" borderId="0" xfId="0" applyNumberFormat="1" applyFont="1" applyFill="1" applyAlignment="1">
      <alignment horizontal="center"/>
    </xf>
    <xf numFmtId="170" fontId="6" fillId="0" borderId="0" xfId="49" applyNumberFormat="1" applyFont="1" applyFill="1" applyBorder="1" applyAlignment="1" applyProtection="1">
      <alignment horizontal="center"/>
      <protection/>
    </xf>
    <xf numFmtId="172" fontId="6" fillId="0" borderId="0" xfId="49" applyNumberFormat="1" applyFont="1" applyFill="1" applyBorder="1" applyAlignment="1" applyProtection="1">
      <alignment horizontal="right"/>
      <protection/>
    </xf>
    <xf numFmtId="164" fontId="6" fillId="0" borderId="0" xfId="50" applyNumberFormat="1" applyFont="1" applyFill="1" applyBorder="1" applyAlignment="1" applyProtection="1">
      <alignment horizontal="right"/>
      <protection/>
    </xf>
    <xf numFmtId="164" fontId="6" fillId="0" borderId="0" xfId="49" applyNumberFormat="1" applyFont="1" applyFill="1" applyBorder="1" applyAlignment="1" applyProtection="1">
      <alignment horizontal="right"/>
      <protection/>
    </xf>
    <xf numFmtId="164" fontId="6" fillId="0" borderId="0" xfId="49" applyNumberFormat="1" applyFont="1" applyFill="1" applyBorder="1" applyAlignment="1" applyProtection="1">
      <alignment/>
      <protection/>
    </xf>
    <xf numFmtId="168" fontId="6" fillId="33" borderId="0" xfId="0" applyNumberFormat="1" applyFont="1" applyFill="1" applyAlignment="1">
      <alignment/>
    </xf>
    <xf numFmtId="164" fontId="6" fillId="33" borderId="0" xfId="49" applyNumberFormat="1" applyFont="1" applyFill="1" applyBorder="1" applyAlignment="1" applyProtection="1">
      <alignment/>
      <protection/>
    </xf>
    <xf numFmtId="164" fontId="6" fillId="0" borderId="11" xfId="49" applyNumberFormat="1" applyFont="1" applyFill="1" applyBorder="1" applyAlignment="1" applyProtection="1">
      <alignment/>
      <protection/>
    </xf>
    <xf numFmtId="164" fontId="6" fillId="0" borderId="11" xfId="49" applyNumberFormat="1" applyFont="1" applyFill="1" applyBorder="1" applyAlignment="1" applyProtection="1">
      <alignment horizontal="right"/>
      <protection/>
    </xf>
    <xf numFmtId="168" fontId="6" fillId="0" borderId="11" xfId="0" applyNumberFormat="1" applyFont="1" applyFill="1" applyBorder="1" applyAlignment="1">
      <alignment horizontal="right"/>
    </xf>
    <xf numFmtId="170" fontId="6" fillId="33" borderId="0" xfId="48" applyNumberFormat="1" applyFont="1" applyFill="1" applyBorder="1" applyAlignment="1" applyProtection="1">
      <alignment horizontal="right"/>
      <protection/>
    </xf>
    <xf numFmtId="164" fontId="7" fillId="0" borderId="0" xfId="49" applyNumberFormat="1" applyFont="1" applyFill="1" applyBorder="1" applyAlignment="1" applyProtection="1">
      <alignment/>
      <protection/>
    </xf>
    <xf numFmtId="168" fontId="6" fillId="0" borderId="10" xfId="0" applyNumberFormat="1" applyFont="1" applyFill="1" applyBorder="1" applyAlignment="1">
      <alignment horizontal="right"/>
    </xf>
    <xf numFmtId="168" fontId="7" fillId="33" borderId="0" xfId="0" applyNumberFormat="1" applyFont="1" applyFill="1" applyAlignment="1">
      <alignment/>
    </xf>
    <xf numFmtId="164" fontId="7" fillId="33" borderId="0" xfId="49" applyNumberFormat="1" applyFont="1" applyFill="1" applyBorder="1" applyAlignment="1" applyProtection="1">
      <alignment/>
      <protection/>
    </xf>
    <xf numFmtId="168" fontId="6" fillId="33" borderId="0" xfId="0" applyNumberFormat="1" applyFont="1" applyFill="1" applyAlignment="1">
      <alignment horizontal="right"/>
    </xf>
    <xf numFmtId="168" fontId="6" fillId="33" borderId="0" xfId="0" applyNumberFormat="1" applyFont="1" applyFill="1" applyAlignment="1">
      <alignment horizontal="left"/>
    </xf>
    <xf numFmtId="164" fontId="6" fillId="33" borderId="0" xfId="49" applyNumberFormat="1" applyFont="1" applyFill="1" applyBorder="1" applyAlignment="1" applyProtection="1">
      <alignment horizontal="left"/>
      <protection/>
    </xf>
    <xf numFmtId="168" fontId="6" fillId="33" borderId="11" xfId="0" applyNumberFormat="1" applyFont="1" applyFill="1" applyBorder="1" applyAlignment="1">
      <alignment horizontal="right"/>
    </xf>
    <xf numFmtId="164" fontId="6" fillId="33" borderId="11" xfId="47" applyNumberFormat="1" applyFont="1" applyFill="1" applyBorder="1" applyAlignment="1" applyProtection="1">
      <alignment/>
      <protection/>
    </xf>
    <xf numFmtId="168" fontId="6" fillId="33" borderId="10" xfId="0" applyNumberFormat="1" applyFont="1" applyFill="1" applyBorder="1" applyAlignment="1">
      <alignment horizontal="right"/>
    </xf>
    <xf numFmtId="164" fontId="6" fillId="0" borderId="12" xfId="49" applyNumberFormat="1" applyFont="1" applyFill="1" applyBorder="1" applyAlignment="1" applyProtection="1">
      <alignment horizontal="right"/>
      <protection/>
    </xf>
    <xf numFmtId="168" fontId="6" fillId="0" borderId="13" xfId="0" applyNumberFormat="1" applyFont="1" applyFill="1" applyBorder="1" applyAlignment="1">
      <alignment horizontal="right"/>
    </xf>
    <xf numFmtId="0" fontId="9" fillId="0" borderId="0" xfId="0" applyFont="1" applyFill="1" applyAlignment="1">
      <alignment/>
    </xf>
    <xf numFmtId="168" fontId="9" fillId="0" borderId="0" xfId="0" applyNumberFormat="1" applyFont="1" applyFill="1" applyAlignment="1">
      <alignment/>
    </xf>
    <xf numFmtId="168" fontId="9" fillId="0" borderId="0" xfId="0" applyNumberFormat="1" applyFont="1" applyFill="1" applyAlignment="1">
      <alignment horizontal="center"/>
    </xf>
    <xf numFmtId="164" fontId="9" fillId="33" borderId="0" xfId="49" applyNumberFormat="1" applyFont="1" applyFill="1" applyBorder="1" applyAlignment="1" applyProtection="1">
      <alignment/>
      <protection/>
    </xf>
    <xf numFmtId="164" fontId="9" fillId="0" borderId="0" xfId="49" applyNumberFormat="1" applyFont="1" applyFill="1" applyBorder="1" applyAlignment="1" applyProtection="1">
      <alignment/>
      <protection/>
    </xf>
    <xf numFmtId="164" fontId="9" fillId="0" borderId="0" xfId="49" applyNumberFormat="1" applyFont="1" applyFill="1" applyBorder="1" applyAlignment="1" applyProtection="1">
      <alignment horizontal="right"/>
      <protection/>
    </xf>
    <xf numFmtId="168" fontId="9" fillId="0" borderId="0" xfId="0" applyNumberFormat="1" applyFont="1" applyFill="1" applyAlignment="1">
      <alignment horizontal="right"/>
    </xf>
    <xf numFmtId="164" fontId="9" fillId="0" borderId="0" xfId="0" applyNumberFormat="1" applyFont="1" applyFill="1" applyAlignment="1">
      <alignment/>
    </xf>
    <xf numFmtId="0" fontId="10" fillId="0" borderId="0" xfId="0" applyFont="1" applyAlignment="1">
      <alignment/>
    </xf>
    <xf numFmtId="170" fontId="9" fillId="0" borderId="0" xfId="49" applyNumberFormat="1" applyFont="1" applyFill="1" applyBorder="1" applyAlignment="1" applyProtection="1">
      <alignment horizontal="center"/>
      <protection/>
    </xf>
    <xf numFmtId="170" fontId="7" fillId="33" borderId="0" xfId="49" applyNumberFormat="1" applyFont="1" applyFill="1" applyBorder="1" applyAlignment="1" applyProtection="1">
      <alignment horizontal="right"/>
      <protection/>
    </xf>
    <xf numFmtId="170" fontId="7" fillId="0" borderId="0" xfId="49" applyNumberFormat="1" applyFont="1" applyFill="1" applyBorder="1" applyAlignment="1" applyProtection="1">
      <alignment horizontal="center"/>
      <protection/>
    </xf>
    <xf numFmtId="164" fontId="6" fillId="0" borderId="0" xfId="0" applyNumberFormat="1" applyFont="1" applyFill="1" applyAlignment="1">
      <alignment horizontal="center"/>
    </xf>
    <xf numFmtId="164" fontId="6" fillId="0" borderId="0" xfId="49" applyNumberFormat="1" applyFont="1" applyFill="1" applyBorder="1" applyAlignment="1" applyProtection="1">
      <alignment horizontal="center"/>
      <protection/>
    </xf>
    <xf numFmtId="0" fontId="11" fillId="0" borderId="0" xfId="0" applyFont="1" applyAlignment="1">
      <alignment/>
    </xf>
    <xf numFmtId="168" fontId="7" fillId="0" borderId="0" xfId="49" applyNumberFormat="1" applyFont="1" applyFill="1" applyBorder="1" applyAlignment="1" applyProtection="1">
      <alignment horizontal="center"/>
      <protection/>
    </xf>
    <xf numFmtId="164" fontId="6" fillId="33" borderId="0" xfId="0" applyNumberFormat="1" applyFont="1" applyFill="1" applyAlignment="1">
      <alignment horizontal="center"/>
    </xf>
    <xf numFmtId="164" fontId="6" fillId="33" borderId="0" xfId="49" applyNumberFormat="1" applyFont="1" applyFill="1" applyBorder="1" applyAlignment="1" applyProtection="1">
      <alignment horizontal="center"/>
      <protection/>
    </xf>
    <xf numFmtId="168" fontId="6" fillId="0" borderId="0" xfId="49" applyNumberFormat="1" applyFont="1" applyFill="1" applyBorder="1" applyAlignment="1" applyProtection="1">
      <alignment horizontal="left"/>
      <protection/>
    </xf>
    <xf numFmtId="164" fontId="6" fillId="0" borderId="0" xfId="0" applyNumberFormat="1" applyFont="1" applyFill="1" applyAlignment="1">
      <alignment horizontal="right"/>
    </xf>
    <xf numFmtId="164" fontId="6" fillId="0" borderId="13" xfId="0" applyNumberFormat="1" applyFont="1" applyFill="1" applyBorder="1" applyAlignment="1">
      <alignment horizontal="right"/>
    </xf>
    <xf numFmtId="168" fontId="6" fillId="0" borderId="0" xfId="49" applyNumberFormat="1" applyFont="1" applyFill="1" applyBorder="1" applyAlignment="1" applyProtection="1">
      <alignment horizontal="right"/>
      <protection/>
    </xf>
    <xf numFmtId="168" fontId="6" fillId="0" borderId="0" xfId="49" applyNumberFormat="1" applyFont="1" applyFill="1" applyBorder="1" applyAlignment="1" applyProtection="1">
      <alignment horizontal="center"/>
      <protection/>
    </xf>
    <xf numFmtId="0" fontId="6" fillId="0" borderId="0" xfId="0" applyFont="1" applyFill="1" applyAlignment="1">
      <alignment horizontal="left" indent="1"/>
    </xf>
    <xf numFmtId="168" fontId="6" fillId="0" borderId="0" xfId="0" applyNumberFormat="1" applyFont="1" applyAlignment="1">
      <alignment/>
    </xf>
    <xf numFmtId="168" fontId="7" fillId="0" borderId="0" xfId="0" applyNumberFormat="1" applyFont="1" applyAlignment="1">
      <alignment horizontal="center"/>
    </xf>
    <xf numFmtId="171" fontId="7" fillId="0" borderId="0" xfId="62" applyNumberFormat="1" applyFont="1" applyFill="1" applyBorder="1" applyAlignment="1" applyProtection="1">
      <alignment horizontal="center"/>
      <protection/>
    </xf>
    <xf numFmtId="171" fontId="7" fillId="0" borderId="0" xfId="62" applyNumberFormat="1" applyFont="1" applyFill="1" applyBorder="1" applyAlignment="1" applyProtection="1">
      <alignment wrapText="1"/>
      <protection/>
    </xf>
    <xf numFmtId="171" fontId="7" fillId="0" borderId="0" xfId="62" applyNumberFormat="1" applyFont="1" applyFill="1" applyBorder="1" applyAlignment="1" applyProtection="1">
      <alignment/>
      <protection/>
    </xf>
    <xf numFmtId="168" fontId="7" fillId="0" borderId="0" xfId="0" applyNumberFormat="1" applyFont="1" applyAlignment="1">
      <alignment/>
    </xf>
    <xf numFmtId="168" fontId="7" fillId="33" borderId="0" xfId="49" applyNumberFormat="1" applyFont="1" applyFill="1" applyBorder="1" applyAlignment="1" applyProtection="1">
      <alignment horizontal="center"/>
      <protection/>
    </xf>
    <xf numFmtId="168" fontId="12" fillId="0" borderId="0" xfId="0" applyNumberFormat="1" applyFont="1" applyAlignment="1">
      <alignment horizontal="center"/>
    </xf>
    <xf numFmtId="168" fontId="13" fillId="0" borderId="0" xfId="0" applyNumberFormat="1" applyFont="1" applyAlignment="1">
      <alignment/>
    </xf>
    <xf numFmtId="168" fontId="14" fillId="0" borderId="0" xfId="0" applyNumberFormat="1" applyFont="1" applyAlignment="1">
      <alignment/>
    </xf>
    <xf numFmtId="168" fontId="14" fillId="0" borderId="0" xfId="0" applyNumberFormat="1" applyFont="1" applyFill="1" applyAlignment="1">
      <alignment/>
    </xf>
    <xf numFmtId="168" fontId="6" fillId="33" borderId="11" xfId="0" applyNumberFormat="1" applyFont="1" applyFill="1" applyBorder="1" applyAlignment="1">
      <alignment/>
    </xf>
    <xf numFmtId="164" fontId="6" fillId="0" borderId="14" xfId="49" applyNumberFormat="1" applyFont="1" applyFill="1" applyBorder="1" applyAlignment="1" applyProtection="1">
      <alignment/>
      <protection/>
    </xf>
    <xf numFmtId="168" fontId="6" fillId="0" borderId="0" xfId="0" applyNumberFormat="1" applyFont="1" applyBorder="1" applyAlignment="1">
      <alignment/>
    </xf>
    <xf numFmtId="168" fontId="15" fillId="0" borderId="0" xfId="0" applyNumberFormat="1" applyFont="1" applyFill="1" applyAlignment="1">
      <alignment horizontal="center"/>
    </xf>
    <xf numFmtId="170" fontId="9" fillId="0" borderId="0" xfId="49" applyNumberFormat="1" applyFont="1" applyFill="1" applyBorder="1" applyAlignment="1" applyProtection="1">
      <alignment/>
      <protection/>
    </xf>
    <xf numFmtId="168" fontId="9" fillId="0" borderId="0" xfId="0" applyNumberFormat="1" applyFont="1" applyAlignment="1">
      <alignment/>
    </xf>
    <xf numFmtId="168" fontId="15" fillId="0" borderId="0" xfId="0" applyNumberFormat="1" applyFont="1" applyAlignment="1">
      <alignment horizontal="center"/>
    </xf>
    <xf numFmtId="0" fontId="6" fillId="0" borderId="0" xfId="0" applyFont="1" applyAlignment="1">
      <alignment horizontal="left"/>
    </xf>
    <xf numFmtId="171" fontId="6" fillId="0" borderId="0" xfId="49" applyNumberFormat="1" applyFont="1" applyFill="1" applyBorder="1" applyAlignment="1" applyProtection="1">
      <alignment/>
      <protection/>
    </xf>
    <xf numFmtId="171" fontId="6" fillId="33" borderId="0" xfId="49" applyNumberFormat="1" applyFont="1" applyFill="1" applyBorder="1" applyAlignment="1" applyProtection="1">
      <alignment/>
      <protection/>
    </xf>
    <xf numFmtId="171" fontId="6" fillId="0" borderId="0" xfId="0" applyNumberFormat="1" applyFont="1" applyAlignment="1">
      <alignment/>
    </xf>
    <xf numFmtId="0" fontId="6" fillId="0" borderId="0" xfId="0" applyFont="1" applyAlignment="1">
      <alignment/>
    </xf>
    <xf numFmtId="168" fontId="7" fillId="0" borderId="0" xfId="0" applyNumberFormat="1" applyFont="1" applyFill="1" applyAlignment="1">
      <alignment horizontal="left"/>
    </xf>
    <xf numFmtId="171" fontId="7" fillId="0" borderId="0" xfId="62" applyNumberFormat="1" applyFont="1" applyFill="1" applyBorder="1" applyAlignment="1" applyProtection="1">
      <alignment horizontal="left"/>
      <protection/>
    </xf>
    <xf numFmtId="171" fontId="9" fillId="0" borderId="0" xfId="49" applyNumberFormat="1" applyFont="1" applyFill="1" applyBorder="1" applyAlignment="1" applyProtection="1">
      <alignment/>
      <protection/>
    </xf>
    <xf numFmtId="171" fontId="9" fillId="33" borderId="0" xfId="49" applyNumberFormat="1" applyFont="1" applyFill="1" applyBorder="1" applyAlignment="1" applyProtection="1">
      <alignment/>
      <protection/>
    </xf>
    <xf numFmtId="3" fontId="7" fillId="33" borderId="15" xfId="0" applyNumberFormat="1" applyFont="1" applyFill="1" applyBorder="1" applyAlignment="1">
      <alignment horizontal="left" wrapText="1"/>
    </xf>
    <xf numFmtId="3" fontId="7" fillId="33" borderId="16" xfId="49" applyNumberFormat="1" applyFont="1" applyFill="1" applyBorder="1" applyAlignment="1" applyProtection="1">
      <alignment horizontal="right" vertical="top" wrapText="1"/>
      <protection/>
    </xf>
    <xf numFmtId="3" fontId="7" fillId="33" borderId="17" xfId="49" applyNumberFormat="1" applyFont="1" applyFill="1" applyBorder="1" applyAlignment="1" applyProtection="1">
      <alignment horizontal="right" vertical="top" wrapText="1"/>
      <protection/>
    </xf>
    <xf numFmtId="3" fontId="6" fillId="33" borderId="18" xfId="0" applyNumberFormat="1" applyFont="1" applyFill="1" applyBorder="1" applyAlignment="1">
      <alignment horizontal="left" wrapText="1"/>
    </xf>
    <xf numFmtId="3" fontId="6" fillId="33" borderId="19" xfId="49" applyNumberFormat="1" applyFont="1" applyFill="1" applyBorder="1" applyAlignment="1" applyProtection="1">
      <alignment horizontal="right" vertical="top" wrapText="1"/>
      <protection/>
    </xf>
    <xf numFmtId="3" fontId="6" fillId="33" borderId="19" xfId="0" applyNumberFormat="1" applyFont="1" applyFill="1" applyBorder="1" applyAlignment="1">
      <alignment/>
    </xf>
    <xf numFmtId="3" fontId="6" fillId="33" borderId="18" xfId="49" applyNumberFormat="1" applyFont="1" applyFill="1" applyBorder="1" applyAlignment="1" applyProtection="1">
      <alignment horizontal="right" vertical="top" wrapText="1"/>
      <protection/>
    </xf>
    <xf numFmtId="164" fontId="6" fillId="0" borderId="0" xfId="49" applyNumberFormat="1" applyFont="1" applyFill="1" applyBorder="1" applyAlignment="1" applyProtection="1">
      <alignment horizontal="center" vertical="top" wrapText="1"/>
      <protection/>
    </xf>
    <xf numFmtId="3" fontId="6" fillId="33" borderId="20" xfId="0" applyNumberFormat="1" applyFont="1" applyFill="1" applyBorder="1" applyAlignment="1">
      <alignment horizontal="left" wrapText="1"/>
    </xf>
    <xf numFmtId="3" fontId="6" fillId="34" borderId="21" xfId="49" applyNumberFormat="1" applyFont="1" applyFill="1" applyBorder="1" applyAlignment="1" applyProtection="1">
      <alignment horizontal="right" vertical="top" wrapText="1"/>
      <protection/>
    </xf>
    <xf numFmtId="3" fontId="6" fillId="33" borderId="20" xfId="49" applyNumberFormat="1" applyFont="1" applyFill="1" applyBorder="1" applyAlignment="1" applyProtection="1">
      <alignment horizontal="right" vertical="top" wrapText="1"/>
      <protection/>
    </xf>
    <xf numFmtId="3" fontId="6" fillId="33" borderId="15" xfId="0" applyNumberFormat="1" applyFont="1" applyFill="1" applyBorder="1" applyAlignment="1">
      <alignment horizontal="left" wrapText="1"/>
    </xf>
    <xf numFmtId="3" fontId="6" fillId="34" borderId="16" xfId="49" applyNumberFormat="1" applyFont="1" applyFill="1" applyBorder="1" applyAlignment="1" applyProtection="1">
      <alignment horizontal="right" vertical="top" wrapText="1"/>
      <protection/>
    </xf>
    <xf numFmtId="3" fontId="6" fillId="33" borderId="15" xfId="49" applyNumberFormat="1" applyFont="1" applyFill="1" applyBorder="1" applyAlignment="1" applyProtection="1">
      <alignment horizontal="right" vertical="top" wrapText="1"/>
      <protection/>
    </xf>
    <xf numFmtId="3" fontId="6" fillId="33" borderId="22" xfId="0" applyNumberFormat="1" applyFont="1" applyFill="1" applyBorder="1" applyAlignment="1">
      <alignment horizontal="left" wrapText="1"/>
    </xf>
    <xf numFmtId="3" fontId="6" fillId="33" borderId="23" xfId="49" applyNumberFormat="1" applyFont="1" applyFill="1" applyBorder="1" applyAlignment="1" applyProtection="1">
      <alignment horizontal="right" wrapText="1"/>
      <protection/>
    </xf>
    <xf numFmtId="3" fontId="6" fillId="33" borderId="24" xfId="49" applyNumberFormat="1" applyFont="1" applyFill="1" applyBorder="1" applyAlignment="1" applyProtection="1">
      <alignment horizontal="right" wrapText="1"/>
      <protection/>
    </xf>
    <xf numFmtId="3" fontId="7" fillId="33" borderId="25" xfId="0" applyNumberFormat="1" applyFont="1" applyFill="1" applyBorder="1" applyAlignment="1">
      <alignment horizontal="left" wrapText="1"/>
    </xf>
    <xf numFmtId="3" fontId="6" fillId="33" borderId="25" xfId="49" applyNumberFormat="1" applyFont="1" applyFill="1" applyBorder="1" applyAlignment="1" applyProtection="1">
      <alignment wrapText="1"/>
      <protection/>
    </xf>
    <xf numFmtId="3" fontId="6" fillId="33" borderId="26" xfId="49" applyNumberFormat="1" applyFont="1" applyFill="1" applyBorder="1" applyAlignment="1" applyProtection="1">
      <alignment wrapText="1"/>
      <protection/>
    </xf>
    <xf numFmtId="3" fontId="6" fillId="33" borderId="21" xfId="0" applyNumberFormat="1" applyFont="1" applyFill="1" applyBorder="1" applyAlignment="1">
      <alignment horizontal="left" wrapText="1"/>
    </xf>
    <xf numFmtId="3" fontId="6" fillId="33" borderId="21" xfId="49" applyNumberFormat="1" applyFont="1" applyFill="1" applyBorder="1" applyAlignment="1" applyProtection="1">
      <alignment wrapText="1"/>
      <protection/>
    </xf>
    <xf numFmtId="3" fontId="6" fillId="33" borderId="20" xfId="49" applyNumberFormat="1" applyFont="1" applyFill="1" applyBorder="1" applyAlignment="1" applyProtection="1">
      <alignment wrapText="1"/>
      <protection/>
    </xf>
    <xf numFmtId="3" fontId="6" fillId="33" borderId="27" xfId="49" applyNumberFormat="1" applyFont="1" applyFill="1" applyBorder="1" applyAlignment="1" applyProtection="1">
      <alignment wrapText="1"/>
      <protection/>
    </xf>
    <xf numFmtId="3" fontId="6" fillId="33" borderId="16" xfId="0" applyNumberFormat="1" applyFont="1" applyFill="1" applyBorder="1" applyAlignment="1">
      <alignment horizontal="left" wrapText="1"/>
    </xf>
    <xf numFmtId="3" fontId="6" fillId="33" borderId="16" xfId="49" applyNumberFormat="1" applyFont="1" applyFill="1" applyBorder="1" applyAlignment="1" applyProtection="1">
      <alignment wrapText="1"/>
      <protection/>
    </xf>
    <xf numFmtId="3" fontId="6" fillId="33" borderId="15" xfId="49" applyNumberFormat="1" applyFont="1" applyFill="1" applyBorder="1" applyAlignment="1" applyProtection="1">
      <alignment wrapText="1"/>
      <protection/>
    </xf>
    <xf numFmtId="3" fontId="7" fillId="33" borderId="24" xfId="0" applyNumberFormat="1" applyFont="1" applyFill="1" applyBorder="1" applyAlignment="1">
      <alignment horizontal="left" wrapText="1"/>
    </xf>
    <xf numFmtId="3" fontId="7" fillId="33" borderId="28" xfId="49" applyNumberFormat="1" applyFont="1" applyFill="1" applyBorder="1" applyAlignment="1" applyProtection="1">
      <alignment wrapText="1"/>
      <protection/>
    </xf>
    <xf numFmtId="3" fontId="7" fillId="33" borderId="24" xfId="49" applyNumberFormat="1" applyFont="1" applyFill="1" applyBorder="1" applyAlignment="1" applyProtection="1">
      <alignment wrapText="1"/>
      <protection/>
    </xf>
    <xf numFmtId="171" fontId="6" fillId="0" borderId="0" xfId="49" applyNumberFormat="1" applyFont="1" applyFill="1" applyBorder="1" applyAlignment="1" applyProtection="1">
      <alignment vertical="top" wrapText="1"/>
      <protection/>
    </xf>
    <xf numFmtId="171" fontId="6" fillId="0" borderId="0" xfId="49" applyNumberFormat="1" applyFont="1" applyFill="1" applyBorder="1" applyAlignment="1" applyProtection="1">
      <alignment horizontal="right" vertical="top" wrapText="1"/>
      <protection/>
    </xf>
    <xf numFmtId="168" fontId="6" fillId="0" borderId="0" xfId="0" applyNumberFormat="1" applyFont="1" applyFill="1" applyAlignment="1">
      <alignment horizontal="left"/>
    </xf>
    <xf numFmtId="171" fontId="6" fillId="0" borderId="0" xfId="49" applyNumberFormat="1" applyFont="1" applyFill="1" applyBorder="1" applyAlignment="1" applyProtection="1">
      <alignment horizontal="right"/>
      <protection/>
    </xf>
    <xf numFmtId="171" fontId="16" fillId="0" borderId="0" xfId="49" applyNumberFormat="1" applyFont="1" applyFill="1" applyBorder="1" applyAlignment="1" applyProtection="1">
      <alignment/>
      <protection/>
    </xf>
    <xf numFmtId="171" fontId="6" fillId="0" borderId="0" xfId="47" applyNumberFormat="1" applyFont="1" applyFill="1" applyBorder="1" applyAlignment="1" applyProtection="1">
      <alignment/>
      <protection/>
    </xf>
    <xf numFmtId="0" fontId="9" fillId="0" borderId="0" xfId="0" applyFont="1" applyAlignment="1">
      <alignment/>
    </xf>
    <xf numFmtId="176" fontId="7" fillId="0" borderId="0" xfId="37" applyNumberFormat="1" applyFont="1" applyFill="1" applyBorder="1" applyAlignment="1" applyProtection="1">
      <alignment/>
      <protection/>
    </xf>
    <xf numFmtId="0" fontId="6" fillId="0" borderId="0" xfId="0" applyFont="1" applyFill="1" applyAlignment="1">
      <alignment/>
    </xf>
    <xf numFmtId="176" fontId="7" fillId="0" borderId="0" xfId="37" applyNumberFormat="1" applyFont="1" applyFill="1" applyBorder="1" applyAlignment="1" applyProtection="1">
      <alignment horizontal="left"/>
      <protection/>
    </xf>
    <xf numFmtId="0" fontId="7" fillId="0" borderId="0" xfId="0" applyFont="1" applyAlignment="1">
      <alignment/>
    </xf>
    <xf numFmtId="176" fontId="6" fillId="0" borderId="0" xfId="37" applyNumberFormat="1" applyFont="1" applyFill="1" applyBorder="1" applyAlignment="1" applyProtection="1">
      <alignment/>
      <protection/>
    </xf>
    <xf numFmtId="0" fontId="7" fillId="0" borderId="0" xfId="0" applyFont="1" applyAlignment="1">
      <alignment horizontal="center"/>
    </xf>
    <xf numFmtId="0" fontId="6" fillId="0" borderId="0" xfId="0" applyFont="1" applyAlignment="1">
      <alignment horizontal="center"/>
    </xf>
    <xf numFmtId="164" fontId="7" fillId="33" borderId="0" xfId="0" applyNumberFormat="1" applyFont="1" applyFill="1" applyAlignment="1">
      <alignment/>
    </xf>
    <xf numFmtId="164" fontId="6" fillId="33" borderId="0" xfId="0" applyNumberFormat="1" applyFont="1" applyFill="1" applyAlignment="1">
      <alignment/>
    </xf>
    <xf numFmtId="164" fontId="6" fillId="33" borderId="10" xfId="0" applyNumberFormat="1" applyFont="1" applyFill="1" applyBorder="1" applyAlignment="1">
      <alignment/>
    </xf>
    <xf numFmtId="164" fontId="6" fillId="35" borderId="0" xfId="0" applyNumberFormat="1" applyFont="1" applyFill="1" applyAlignment="1">
      <alignment/>
    </xf>
    <xf numFmtId="164" fontId="6" fillId="36" borderId="0" xfId="0" applyNumberFormat="1" applyFont="1" applyFill="1" applyAlignment="1">
      <alignment/>
    </xf>
    <xf numFmtId="164" fontId="6" fillId="37" borderId="0" xfId="0" applyNumberFormat="1" applyFont="1" applyFill="1" applyAlignment="1">
      <alignment/>
    </xf>
    <xf numFmtId="177" fontId="6" fillId="33" borderId="10" xfId="0" applyNumberFormat="1" applyFont="1" applyFill="1" applyBorder="1" applyAlignment="1">
      <alignment/>
    </xf>
    <xf numFmtId="41" fontId="1" fillId="0" borderId="0" xfId="58" applyAlignment="1">
      <alignment/>
    </xf>
    <xf numFmtId="170" fontId="6" fillId="33" borderId="0" xfId="49" applyNumberFormat="1" applyFont="1" applyFill="1" applyBorder="1" applyAlignment="1" applyProtection="1">
      <alignment horizontal="right"/>
      <protection/>
    </xf>
    <xf numFmtId="164" fontId="6" fillId="0" borderId="0" xfId="0" applyNumberFormat="1" applyFont="1" applyFill="1" applyBorder="1" applyAlignment="1">
      <alignment horizontal="right"/>
    </xf>
    <xf numFmtId="0" fontId="7" fillId="38" borderId="29" xfId="0" applyFont="1" applyFill="1" applyBorder="1" applyAlignment="1">
      <alignment horizontal="left" wrapText="1"/>
    </xf>
    <xf numFmtId="164" fontId="7" fillId="38" borderId="30" xfId="49" applyNumberFormat="1" applyFont="1" applyFill="1" applyBorder="1" applyAlignment="1" applyProtection="1">
      <alignment vertical="center" wrapText="1"/>
      <protection/>
    </xf>
    <xf numFmtId="164" fontId="7" fillId="38" borderId="29" xfId="49" applyNumberFormat="1" applyFont="1" applyFill="1" applyBorder="1" applyAlignment="1" applyProtection="1">
      <alignment vertical="center" wrapText="1"/>
      <protection/>
    </xf>
    <xf numFmtId="0" fontId="7" fillId="38" borderId="31" xfId="0" applyFont="1" applyFill="1" applyBorder="1" applyAlignment="1">
      <alignment horizontal="left" wrapText="1"/>
    </xf>
    <xf numFmtId="3" fontId="6" fillId="38" borderId="25" xfId="49" applyNumberFormat="1" applyFont="1" applyFill="1" applyBorder="1" applyAlignment="1" applyProtection="1">
      <alignment vertical="center" wrapText="1"/>
      <protection/>
    </xf>
    <xf numFmtId="3" fontId="6" fillId="38" borderId="31" xfId="49" applyNumberFormat="1" applyFont="1" applyFill="1" applyBorder="1" applyAlignment="1" applyProtection="1">
      <alignment vertical="center" wrapText="1"/>
      <protection/>
    </xf>
    <xf numFmtId="3" fontId="6" fillId="38" borderId="32" xfId="49" applyNumberFormat="1" applyFont="1" applyFill="1" applyBorder="1" applyAlignment="1" applyProtection="1">
      <alignment vertical="center" wrapText="1"/>
      <protection/>
    </xf>
    <xf numFmtId="3" fontId="6" fillId="38" borderId="26" xfId="49" applyNumberFormat="1" applyFont="1" applyFill="1" applyBorder="1" applyAlignment="1" applyProtection="1">
      <alignment vertical="center" wrapText="1"/>
      <protection/>
    </xf>
    <xf numFmtId="0" fontId="6" fillId="38" borderId="33" xfId="0" applyFont="1" applyFill="1" applyBorder="1" applyAlignment="1">
      <alignment horizontal="left" wrapText="1"/>
    </xf>
    <xf numFmtId="3" fontId="6" fillId="38" borderId="21" xfId="49" applyNumberFormat="1" applyFont="1" applyFill="1" applyBorder="1" applyAlignment="1" applyProtection="1">
      <alignment vertical="center" wrapText="1"/>
      <protection/>
    </xf>
    <xf numFmtId="3" fontId="6" fillId="38" borderId="33" xfId="49" applyNumberFormat="1" applyFont="1" applyFill="1" applyBorder="1" applyAlignment="1" applyProtection="1">
      <alignment vertical="center" wrapText="1"/>
      <protection/>
    </xf>
    <xf numFmtId="3" fontId="6" fillId="38" borderId="20" xfId="49" applyNumberFormat="1" applyFont="1" applyFill="1" applyBorder="1" applyAlignment="1" applyProtection="1">
      <alignment vertical="center" wrapText="1"/>
      <protection/>
    </xf>
    <xf numFmtId="164" fontId="6" fillId="0" borderId="33" xfId="49" applyNumberFormat="1" applyFont="1" applyBorder="1" applyAlignment="1" applyProtection="1">
      <alignment horizontal="right" vertical="center" wrapText="1"/>
      <protection/>
    </xf>
    <xf numFmtId="164" fontId="6" fillId="0" borderId="34" xfId="49" applyNumberFormat="1" applyFont="1" applyBorder="1" applyAlignment="1" applyProtection="1">
      <alignment horizontal="right" vertical="center" wrapText="1"/>
      <protection/>
    </xf>
    <xf numFmtId="3" fontId="6" fillId="38" borderId="34" xfId="49" applyNumberFormat="1" applyFont="1" applyFill="1" applyBorder="1" applyAlignment="1" applyProtection="1">
      <alignment vertical="center" wrapText="1"/>
      <protection/>
    </xf>
    <xf numFmtId="0" fontId="6" fillId="38" borderId="35" xfId="0" applyFont="1" applyFill="1" applyBorder="1" applyAlignment="1">
      <alignment horizontal="left" wrapText="1"/>
    </xf>
    <xf numFmtId="3" fontId="6" fillId="38" borderId="16" xfId="49" applyNumberFormat="1" applyFont="1" applyFill="1" applyBorder="1" applyAlignment="1" applyProtection="1">
      <alignment vertical="center" wrapText="1"/>
      <protection/>
    </xf>
    <xf numFmtId="3" fontId="6" fillId="38" borderId="35" xfId="49" applyNumberFormat="1" applyFont="1" applyFill="1" applyBorder="1" applyAlignment="1" applyProtection="1">
      <alignment vertical="center" wrapText="1"/>
      <protection/>
    </xf>
    <xf numFmtId="3" fontId="6" fillId="38" borderId="36" xfId="49" applyNumberFormat="1" applyFont="1" applyFill="1" applyBorder="1" applyAlignment="1" applyProtection="1">
      <alignment vertical="center" wrapText="1"/>
      <protection/>
    </xf>
    <xf numFmtId="3" fontId="6" fillId="38" borderId="15" xfId="49" applyNumberFormat="1" applyFont="1" applyFill="1" applyBorder="1" applyAlignment="1" applyProtection="1">
      <alignment vertical="center" wrapText="1"/>
      <protection/>
    </xf>
    <xf numFmtId="0" fontId="7" fillId="38" borderId="37" xfId="0" applyFont="1" applyFill="1" applyBorder="1" applyAlignment="1">
      <alignment horizontal="left" wrapText="1"/>
    </xf>
    <xf numFmtId="3" fontId="7" fillId="38" borderId="38" xfId="49" applyNumberFormat="1" applyFont="1" applyFill="1" applyBorder="1" applyAlignment="1" applyProtection="1">
      <alignment vertical="center" wrapText="1"/>
      <protection/>
    </xf>
    <xf numFmtId="41" fontId="1" fillId="0" borderId="0" xfId="58" applyNumberFormat="1" applyAlignment="1">
      <alignment/>
    </xf>
    <xf numFmtId="41" fontId="1" fillId="0" borderId="0" xfId="58" applyFill="1" applyBorder="1" applyAlignment="1" applyProtection="1">
      <alignment horizontal="right" vertical="top" wrapText="1"/>
      <protection/>
    </xf>
    <xf numFmtId="49" fontId="6" fillId="33" borderId="21" xfId="0" applyNumberFormat="1" applyFont="1" applyFill="1" applyBorder="1" applyAlignment="1">
      <alignment horizontal="left" wrapText="1"/>
    </xf>
    <xf numFmtId="0" fontId="6" fillId="33" borderId="0" xfId="64" applyFont="1" applyFill="1" applyBorder="1" applyProtection="1">
      <alignment/>
      <protection/>
    </xf>
    <xf numFmtId="164" fontId="6" fillId="0" borderId="0" xfId="49" applyNumberFormat="1" applyFont="1" applyBorder="1" applyAlignment="1" applyProtection="1">
      <alignment horizontal="right"/>
      <protection/>
    </xf>
    <xf numFmtId="0" fontId="6" fillId="9" borderId="0" xfId="0" applyFont="1" applyFill="1" applyAlignment="1">
      <alignment/>
    </xf>
    <xf numFmtId="0" fontId="6" fillId="39" borderId="0" xfId="64" applyFont="1" applyFill="1" applyBorder="1" applyProtection="1">
      <alignment/>
      <protection/>
    </xf>
    <xf numFmtId="168" fontId="6" fillId="39" borderId="0" xfId="64" applyNumberFormat="1" applyFont="1" applyFill="1" applyBorder="1" applyProtection="1">
      <alignment/>
      <protection/>
    </xf>
    <xf numFmtId="168" fontId="6" fillId="33" borderId="0" xfId="0" applyNumberFormat="1" applyFont="1" applyFill="1" applyBorder="1" applyAlignment="1">
      <alignment/>
    </xf>
    <xf numFmtId="164" fontId="6" fillId="9" borderId="0" xfId="49" applyNumberFormat="1" applyFont="1" applyFill="1" applyBorder="1" applyAlignment="1" applyProtection="1">
      <alignment horizontal="right"/>
      <protection/>
    </xf>
    <xf numFmtId="164" fontId="6" fillId="9" borderId="11" xfId="49" applyNumberFormat="1" applyFont="1" applyFill="1" applyBorder="1" applyAlignment="1" applyProtection="1">
      <alignment horizontal="right"/>
      <protection/>
    </xf>
    <xf numFmtId="168" fontId="6" fillId="9" borderId="0" xfId="0" applyNumberFormat="1" applyFont="1" applyFill="1" applyAlignment="1">
      <alignment/>
    </xf>
    <xf numFmtId="0" fontId="91" fillId="40" borderId="39" xfId="0" applyFont="1" applyFill="1" applyBorder="1" applyAlignment="1">
      <alignment vertical="center" wrapText="1"/>
    </xf>
    <xf numFmtId="3" fontId="91" fillId="40" borderId="40" xfId="0" applyNumberFormat="1" applyFont="1" applyFill="1" applyBorder="1" applyAlignment="1">
      <alignment horizontal="right" vertical="center" wrapText="1"/>
    </xf>
    <xf numFmtId="0" fontId="91" fillId="40" borderId="40" xfId="0" applyFont="1" applyFill="1" applyBorder="1" applyAlignment="1">
      <alignment horizontal="right" vertical="center" wrapText="1"/>
    </xf>
    <xf numFmtId="0" fontId="92" fillId="40" borderId="39" xfId="0" applyFont="1" applyFill="1" applyBorder="1" applyAlignment="1">
      <alignment vertical="center" wrapText="1"/>
    </xf>
    <xf numFmtId="3" fontId="92" fillId="40" borderId="40" xfId="0" applyNumberFormat="1" applyFont="1" applyFill="1" applyBorder="1" applyAlignment="1">
      <alignment horizontal="right" vertical="center" wrapText="1"/>
    </xf>
    <xf numFmtId="0" fontId="93" fillId="0" borderId="0" xfId="0" applyFont="1" applyAlignment="1">
      <alignment horizontal="justify" vertical="center"/>
    </xf>
    <xf numFmtId="0" fontId="6" fillId="0" borderId="0" xfId="0" applyFont="1" applyAlignment="1">
      <alignment horizontal="justify" vertical="center"/>
    </xf>
    <xf numFmtId="0" fontId="92" fillId="41" borderId="41" xfId="0" applyFont="1" applyFill="1" applyBorder="1" applyAlignment="1">
      <alignment horizontal="center" vertical="center" wrapText="1"/>
    </xf>
    <xf numFmtId="0" fontId="92" fillId="41" borderId="40" xfId="0" applyFont="1" applyFill="1" applyBorder="1" applyAlignment="1">
      <alignment horizontal="center" vertical="center" wrapText="1"/>
    </xf>
    <xf numFmtId="168" fontId="6" fillId="0" borderId="42" xfId="0" applyNumberFormat="1" applyFont="1" applyFill="1" applyBorder="1" applyAlignment="1">
      <alignment/>
    </xf>
    <xf numFmtId="0" fontId="94" fillId="0" borderId="0" xfId="0" applyFont="1" applyAlignment="1">
      <alignment horizontal="justify" vertical="center"/>
    </xf>
    <xf numFmtId="0" fontId="91" fillId="0" borderId="0" xfId="0" applyFont="1" applyAlignment="1">
      <alignment horizontal="justify" vertical="center"/>
    </xf>
    <xf numFmtId="0" fontId="92" fillId="0" borderId="0" xfId="0" applyFont="1" applyAlignment="1">
      <alignment horizontal="justify" vertical="center"/>
    </xf>
    <xf numFmtId="0" fontId="94" fillId="0" borderId="0" xfId="0" applyFont="1" applyAlignment="1">
      <alignment horizontal="left" vertical="center" indent="6"/>
    </xf>
    <xf numFmtId="0" fontId="92" fillId="42" borderId="43" xfId="0" applyFont="1" applyFill="1" applyBorder="1" applyAlignment="1">
      <alignment horizontal="center" vertical="center" wrapText="1"/>
    </xf>
    <xf numFmtId="0" fontId="92" fillId="42" borderId="44" xfId="0" applyFont="1" applyFill="1" applyBorder="1" applyAlignment="1">
      <alignment horizontal="center" vertical="center" wrapText="1"/>
    </xf>
    <xf numFmtId="0" fontId="91" fillId="0" borderId="45" xfId="0" applyFont="1" applyBorder="1" applyAlignment="1">
      <alignment vertical="center" wrapText="1"/>
    </xf>
    <xf numFmtId="4" fontId="91" fillId="0" borderId="45" xfId="0" applyNumberFormat="1" applyFont="1" applyBorder="1" applyAlignment="1">
      <alignment horizontal="right" vertical="center" wrapText="1"/>
    </xf>
    <xf numFmtId="0" fontId="91" fillId="0" borderId="46" xfId="0" applyFont="1" applyBorder="1" applyAlignment="1">
      <alignment horizontal="right" vertical="center" wrapText="1"/>
    </xf>
    <xf numFmtId="4" fontId="91" fillId="0" borderId="46" xfId="0" applyNumberFormat="1" applyFont="1" applyBorder="1" applyAlignment="1">
      <alignment horizontal="right" vertical="center" wrapText="1"/>
    </xf>
    <xf numFmtId="0" fontId="92" fillId="0" borderId="45" xfId="0" applyFont="1" applyBorder="1" applyAlignment="1">
      <alignment vertical="center" wrapText="1"/>
    </xf>
    <xf numFmtId="4" fontId="92" fillId="0" borderId="45" xfId="0" applyNumberFormat="1" applyFont="1" applyBorder="1" applyAlignment="1">
      <alignment horizontal="right" vertical="center" wrapText="1"/>
    </xf>
    <xf numFmtId="4" fontId="92" fillId="0" borderId="46" xfId="0" applyNumberFormat="1" applyFont="1" applyBorder="1" applyAlignment="1">
      <alignment horizontal="right" vertical="center" wrapText="1"/>
    </xf>
    <xf numFmtId="0" fontId="18" fillId="0" borderId="0" xfId="0" applyFont="1" applyAlignment="1">
      <alignment vertical="center"/>
    </xf>
    <xf numFmtId="0" fontId="93" fillId="0" borderId="0" xfId="0" applyFont="1" applyAlignment="1">
      <alignment vertical="center"/>
    </xf>
    <xf numFmtId="0" fontId="6" fillId="0" borderId="0" xfId="0" applyFont="1" applyAlignment="1">
      <alignment horizontal="justify" vertical="center" wrapText="1"/>
    </xf>
    <xf numFmtId="0" fontId="95" fillId="0" borderId="0" xfId="0" applyFont="1" applyAlignment="1">
      <alignment horizontal="justify" vertical="center"/>
    </xf>
    <xf numFmtId="0" fontId="96" fillId="0" borderId="0" xfId="0" applyFont="1" applyAlignment="1">
      <alignment horizontal="justify" vertical="center"/>
    </xf>
    <xf numFmtId="0" fontId="97" fillId="0" borderId="0" xfId="0" applyFont="1" applyAlignment="1">
      <alignment horizontal="justify" vertical="center"/>
    </xf>
    <xf numFmtId="0" fontId="97" fillId="40" borderId="43" xfId="0" applyFont="1" applyFill="1" applyBorder="1" applyAlignment="1">
      <alignment vertical="center" wrapText="1"/>
    </xf>
    <xf numFmtId="0" fontId="97" fillId="40" borderId="43" xfId="0" applyFont="1" applyFill="1" applyBorder="1" applyAlignment="1">
      <alignment horizontal="center" vertical="center" wrapText="1"/>
    </xf>
    <xf numFmtId="3" fontId="97" fillId="40" borderId="44" xfId="0" applyNumberFormat="1" applyFont="1" applyFill="1" applyBorder="1" applyAlignment="1">
      <alignment horizontal="right" vertical="center" wrapText="1"/>
    </xf>
    <xf numFmtId="0" fontId="97" fillId="40" borderId="45" xfId="0" applyFont="1" applyFill="1" applyBorder="1" applyAlignment="1">
      <alignment vertical="center" wrapText="1"/>
    </xf>
    <xf numFmtId="0" fontId="97" fillId="40" borderId="45" xfId="0" applyFont="1" applyFill="1" applyBorder="1" applyAlignment="1">
      <alignment horizontal="center" vertical="center" wrapText="1"/>
    </xf>
    <xf numFmtId="3" fontId="97" fillId="40" borderId="46" xfId="0" applyNumberFormat="1" applyFont="1" applyFill="1" applyBorder="1" applyAlignment="1">
      <alignment horizontal="right" vertical="center" wrapText="1"/>
    </xf>
    <xf numFmtId="0" fontId="98" fillId="0" borderId="44" xfId="0" applyFont="1" applyBorder="1" applyAlignment="1">
      <alignment horizontal="center" vertical="center" wrapText="1"/>
    </xf>
    <xf numFmtId="0" fontId="98" fillId="0" borderId="47" xfId="0" applyFont="1" applyBorder="1" applyAlignment="1">
      <alignment horizontal="center" vertical="center" wrapText="1"/>
    </xf>
    <xf numFmtId="0" fontId="97" fillId="0" borderId="46" xfId="0" applyFont="1" applyBorder="1" applyAlignment="1">
      <alignment horizontal="center" vertical="center" wrapText="1"/>
    </xf>
    <xf numFmtId="0" fontId="97" fillId="0" borderId="48" xfId="0" applyFont="1" applyBorder="1" applyAlignment="1">
      <alignment horizontal="center" vertical="center" wrapText="1"/>
    </xf>
    <xf numFmtId="0" fontId="91" fillId="0" borderId="45" xfId="0" applyFont="1" applyBorder="1" applyAlignment="1">
      <alignment horizontal="center" vertical="center" wrapText="1"/>
    </xf>
    <xf numFmtId="0" fontId="91" fillId="0" borderId="45" xfId="0" applyFont="1" applyBorder="1" applyAlignment="1">
      <alignment horizontal="right" vertical="center" wrapText="1"/>
    </xf>
    <xf numFmtId="0" fontId="91" fillId="0" borderId="46" xfId="0" applyFont="1" applyBorder="1" applyAlignment="1">
      <alignment horizontal="center" vertical="center" wrapText="1"/>
    </xf>
    <xf numFmtId="0" fontId="91" fillId="0" borderId="0" xfId="0" applyFont="1" applyAlignment="1">
      <alignment vertical="center"/>
    </xf>
    <xf numFmtId="0" fontId="99" fillId="0" borderId="0" xfId="0" applyFont="1" applyAlignment="1">
      <alignment horizontal="justify" vertical="center"/>
    </xf>
    <xf numFmtId="10" fontId="91" fillId="0" borderId="45" xfId="0" applyNumberFormat="1" applyFont="1" applyBorder="1" applyAlignment="1">
      <alignment horizontal="right" vertical="center" wrapText="1"/>
    </xf>
    <xf numFmtId="0" fontId="100" fillId="0" borderId="0" xfId="0" applyFont="1" applyAlignment="1">
      <alignment horizontal="justify" vertical="center"/>
    </xf>
    <xf numFmtId="0" fontId="97" fillId="0" borderId="45" xfId="0" applyFont="1" applyBorder="1" applyAlignment="1">
      <alignment vertical="center" wrapText="1"/>
    </xf>
    <xf numFmtId="0" fontId="97" fillId="0" borderId="46" xfId="0" applyFont="1" applyBorder="1" applyAlignment="1">
      <alignment vertical="center" wrapText="1"/>
    </xf>
    <xf numFmtId="0" fontId="97" fillId="0" borderId="49" xfId="0" applyFont="1" applyBorder="1" applyAlignment="1">
      <alignment vertical="center" wrapText="1"/>
    </xf>
    <xf numFmtId="0" fontId="98" fillId="0" borderId="49" xfId="0" applyFont="1" applyBorder="1" applyAlignment="1">
      <alignment vertical="center" wrapText="1"/>
    </xf>
    <xf numFmtId="0" fontId="21" fillId="0" borderId="0" xfId="0" applyFont="1" applyAlignment="1">
      <alignment horizontal="justify" vertical="center"/>
    </xf>
    <xf numFmtId="0" fontId="92" fillId="42" borderId="45" xfId="0" applyFont="1" applyFill="1" applyBorder="1" applyAlignment="1">
      <alignment horizontal="center" vertical="center" wrapText="1"/>
    </xf>
    <xf numFmtId="0" fontId="92" fillId="42" borderId="46" xfId="0" applyFont="1" applyFill="1" applyBorder="1" applyAlignment="1">
      <alignment horizontal="center" vertical="center" wrapText="1"/>
    </xf>
    <xf numFmtId="0" fontId="92" fillId="42" borderId="48" xfId="0" applyFont="1" applyFill="1" applyBorder="1" applyAlignment="1">
      <alignment horizontal="center" vertical="center" wrapText="1"/>
    </xf>
    <xf numFmtId="0" fontId="91" fillId="0" borderId="46" xfId="0" applyFont="1" applyBorder="1" applyAlignment="1">
      <alignment vertical="center" wrapText="1"/>
    </xf>
    <xf numFmtId="0" fontId="91" fillId="0" borderId="48" xfId="0" applyFont="1" applyBorder="1" applyAlignment="1">
      <alignment vertical="center" wrapText="1"/>
    </xf>
    <xf numFmtId="0" fontId="6" fillId="0" borderId="0" xfId="0" applyFont="1" applyAlignment="1">
      <alignment vertical="center"/>
    </xf>
    <xf numFmtId="0" fontId="93" fillId="0" borderId="0" xfId="0" applyFont="1" applyAlignment="1">
      <alignment horizontal="left" vertical="center" indent="2"/>
    </xf>
    <xf numFmtId="0" fontId="92" fillId="42" borderId="50" xfId="0" applyFont="1" applyFill="1" applyBorder="1" applyAlignment="1">
      <alignment horizontal="center" vertical="center" wrapText="1"/>
    </xf>
    <xf numFmtId="0" fontId="92" fillId="42" borderId="49" xfId="0" applyFont="1" applyFill="1" applyBorder="1" applyAlignment="1">
      <alignment horizontal="center" vertical="center" wrapText="1"/>
    </xf>
    <xf numFmtId="0" fontId="91" fillId="42" borderId="45" xfId="0" applyFont="1" applyFill="1" applyBorder="1" applyAlignment="1">
      <alignment horizontal="center" vertical="center" wrapText="1"/>
    </xf>
    <xf numFmtId="0" fontId="92" fillId="42" borderId="51" xfId="0" applyFont="1" applyFill="1" applyBorder="1" applyAlignment="1">
      <alignment horizontal="center" vertical="center" wrapText="1"/>
    </xf>
    <xf numFmtId="0" fontId="92" fillId="42" borderId="52" xfId="0" applyFont="1" applyFill="1" applyBorder="1" applyAlignment="1">
      <alignment horizontal="center" vertical="center" wrapText="1"/>
    </xf>
    <xf numFmtId="0" fontId="91" fillId="42" borderId="46" xfId="0" applyFont="1" applyFill="1" applyBorder="1" applyAlignment="1">
      <alignment horizontal="center" vertical="center" wrapText="1"/>
    </xf>
    <xf numFmtId="0" fontId="93" fillId="0" borderId="0" xfId="0" applyFont="1" applyAlignment="1">
      <alignment horizontal="left" vertical="center" indent="6"/>
    </xf>
    <xf numFmtId="3" fontId="92" fillId="0" borderId="45" xfId="0" applyNumberFormat="1" applyFont="1" applyBorder="1" applyAlignment="1">
      <alignment horizontal="right" vertical="center" wrapText="1"/>
    </xf>
    <xf numFmtId="3" fontId="92" fillId="0" borderId="46" xfId="0" applyNumberFormat="1" applyFont="1" applyBorder="1" applyAlignment="1">
      <alignment horizontal="right" vertical="center" wrapText="1"/>
    </xf>
    <xf numFmtId="3" fontId="91" fillId="0" borderId="45" xfId="0" applyNumberFormat="1" applyFont="1" applyBorder="1" applyAlignment="1">
      <alignment horizontal="right" vertical="center" wrapText="1"/>
    </xf>
    <xf numFmtId="3" fontId="91" fillId="0" borderId="46" xfId="0" applyNumberFormat="1" applyFont="1" applyBorder="1" applyAlignment="1">
      <alignment horizontal="right" vertical="center" wrapText="1"/>
    </xf>
    <xf numFmtId="0" fontId="92" fillId="0" borderId="45" xfId="0" applyFont="1" applyBorder="1" applyAlignment="1">
      <alignment horizontal="center" vertical="center" wrapText="1"/>
    </xf>
    <xf numFmtId="0" fontId="92" fillId="0" borderId="45" xfId="0" applyFont="1" applyBorder="1" applyAlignment="1">
      <alignment horizontal="right" vertical="center" wrapText="1"/>
    </xf>
    <xf numFmtId="0" fontId="101" fillId="42" borderId="0" xfId="0" applyFont="1" applyFill="1" applyAlignment="1">
      <alignment horizontal="center" vertical="center" wrapText="1"/>
    </xf>
    <xf numFmtId="0" fontId="101" fillId="42" borderId="51" xfId="0" applyFont="1" applyFill="1" applyBorder="1" applyAlignment="1">
      <alignment horizontal="center" vertical="center" wrapText="1"/>
    </xf>
    <xf numFmtId="0" fontId="101" fillId="42" borderId="53" xfId="0" applyFont="1" applyFill="1" applyBorder="1" applyAlignment="1">
      <alignment horizontal="center" vertical="center" wrapText="1"/>
    </xf>
    <xf numFmtId="0" fontId="101" fillId="42" borderId="48" xfId="0" applyFont="1" applyFill="1" applyBorder="1" applyAlignment="1">
      <alignment horizontal="center" vertical="center" wrapText="1"/>
    </xf>
    <xf numFmtId="0" fontId="25" fillId="0" borderId="46" xfId="0" applyFont="1" applyBorder="1" applyAlignment="1">
      <alignment horizontal="center" vertical="center" wrapText="1"/>
    </xf>
    <xf numFmtId="0" fontId="25" fillId="0" borderId="48" xfId="0" applyFont="1" applyBorder="1" applyAlignment="1">
      <alignment vertical="center" wrapText="1"/>
    </xf>
    <xf numFmtId="3" fontId="25" fillId="0" borderId="48" xfId="0" applyNumberFormat="1" applyFont="1" applyBorder="1" applyAlignment="1">
      <alignment horizontal="right" vertical="center" wrapText="1"/>
    </xf>
    <xf numFmtId="0" fontId="25" fillId="0" borderId="48" xfId="0" applyFont="1" applyBorder="1" applyAlignment="1">
      <alignment horizontal="center" vertical="center" wrapText="1"/>
    </xf>
    <xf numFmtId="14" fontId="25" fillId="0" borderId="48" xfId="0" applyNumberFormat="1" applyFont="1" applyBorder="1" applyAlignment="1">
      <alignment horizontal="center" vertical="center" wrapText="1"/>
    </xf>
    <xf numFmtId="3" fontId="26" fillId="0" borderId="48" xfId="0" applyNumberFormat="1" applyFont="1" applyBorder="1" applyAlignment="1">
      <alignment horizontal="right" vertical="center" wrapText="1"/>
    </xf>
    <xf numFmtId="0" fontId="18" fillId="0" borderId="0" xfId="0" applyFont="1" applyAlignment="1">
      <alignment vertical="center" wrapText="1"/>
    </xf>
    <xf numFmtId="3" fontId="102" fillId="0" borderId="48" xfId="0" applyNumberFormat="1" applyFont="1" applyBorder="1" applyAlignment="1">
      <alignment horizontal="right" vertical="center" wrapText="1"/>
    </xf>
    <xf numFmtId="0" fontId="102" fillId="0" borderId="48" xfId="0" applyFont="1" applyBorder="1" applyAlignment="1">
      <alignment horizontal="center" vertical="center" wrapText="1"/>
    </xf>
    <xf numFmtId="10" fontId="102" fillId="0" borderId="48" xfId="0" applyNumberFormat="1" applyFont="1" applyBorder="1" applyAlignment="1">
      <alignment horizontal="center" vertical="center" wrapText="1"/>
    </xf>
    <xf numFmtId="14" fontId="102" fillId="0" borderId="48" xfId="0" applyNumberFormat="1" applyFont="1" applyBorder="1" applyAlignment="1">
      <alignment horizontal="center" vertical="center" wrapText="1"/>
    </xf>
    <xf numFmtId="0" fontId="18" fillId="0" borderId="54" xfId="0" applyFont="1" applyBorder="1" applyAlignment="1">
      <alignment vertical="center" wrapText="1"/>
    </xf>
    <xf numFmtId="0" fontId="101" fillId="42" borderId="50" xfId="0" applyFont="1" applyFill="1" applyBorder="1" applyAlignment="1">
      <alignment horizontal="center" vertical="center" wrapText="1"/>
    </xf>
    <xf numFmtId="0" fontId="101" fillId="42" borderId="45" xfId="0" applyFont="1" applyFill="1" applyBorder="1" applyAlignment="1">
      <alignment horizontal="center" vertical="center" wrapText="1"/>
    </xf>
    <xf numFmtId="0" fontId="101" fillId="42" borderId="46" xfId="0" applyFont="1" applyFill="1" applyBorder="1" applyAlignment="1">
      <alignment horizontal="center" vertical="center" wrapText="1"/>
    </xf>
    <xf numFmtId="0" fontId="101" fillId="42" borderId="54" xfId="0" applyFont="1" applyFill="1" applyBorder="1" applyAlignment="1">
      <alignment horizontal="center" vertical="center" wrapText="1"/>
    </xf>
    <xf numFmtId="0" fontId="101" fillId="0" borderId="45" xfId="0" applyFont="1" applyBorder="1" applyAlignment="1">
      <alignment vertical="center" wrapText="1"/>
    </xf>
    <xf numFmtId="3" fontId="102" fillId="0" borderId="45" xfId="0" applyNumberFormat="1" applyFont="1" applyBorder="1" applyAlignment="1">
      <alignment horizontal="right" vertical="center" wrapText="1"/>
    </xf>
    <xf numFmtId="0" fontId="102" fillId="0" borderId="45" xfId="0" applyFont="1" applyBorder="1" applyAlignment="1">
      <alignment horizontal="right" vertical="center" wrapText="1"/>
    </xf>
    <xf numFmtId="3" fontId="102" fillId="0" borderId="46" xfId="0" applyNumberFormat="1" applyFont="1" applyBorder="1" applyAlignment="1">
      <alignment horizontal="right" vertical="center" wrapText="1"/>
    </xf>
    <xf numFmtId="3" fontId="101" fillId="0" borderId="45" xfId="0" applyNumberFormat="1" applyFont="1" applyBorder="1" applyAlignment="1">
      <alignment horizontal="right" vertical="center" wrapText="1"/>
    </xf>
    <xf numFmtId="0" fontId="101" fillId="0" borderId="45" xfId="0" applyFont="1" applyBorder="1" applyAlignment="1">
      <alignment horizontal="right" vertical="center" wrapText="1"/>
    </xf>
    <xf numFmtId="3" fontId="101" fillId="0" borderId="46" xfId="0" applyNumberFormat="1" applyFont="1" applyBorder="1" applyAlignment="1">
      <alignment horizontal="right" vertical="center" wrapText="1"/>
    </xf>
    <xf numFmtId="0" fontId="101" fillId="42" borderId="49" xfId="0" applyFont="1" applyFill="1" applyBorder="1" applyAlignment="1">
      <alignment horizontal="center" vertical="center" wrapText="1"/>
    </xf>
    <xf numFmtId="0" fontId="0" fillId="42" borderId="45" xfId="0" applyFill="1" applyBorder="1" applyAlignment="1">
      <alignment vertical="center" wrapText="1"/>
    </xf>
    <xf numFmtId="0" fontId="101" fillId="42" borderId="52" xfId="0" applyFont="1" applyFill="1" applyBorder="1" applyAlignment="1">
      <alignment horizontal="center" vertical="center" wrapText="1"/>
    </xf>
    <xf numFmtId="0" fontId="0" fillId="42" borderId="46" xfId="0" applyFill="1" applyBorder="1" applyAlignment="1">
      <alignment vertical="center" wrapText="1"/>
    </xf>
    <xf numFmtId="0" fontId="103" fillId="0" borderId="0" xfId="0" applyFont="1" applyAlignment="1">
      <alignment horizontal="justify" vertical="center"/>
    </xf>
    <xf numFmtId="0" fontId="92" fillId="42" borderId="47" xfId="0" applyFont="1" applyFill="1" applyBorder="1" applyAlignment="1">
      <alignment horizontal="center" vertical="center" wrapText="1"/>
    </xf>
    <xf numFmtId="3" fontId="91" fillId="0" borderId="48" xfId="0" applyNumberFormat="1" applyFont="1" applyBorder="1" applyAlignment="1">
      <alignment horizontal="right" vertical="center" wrapText="1"/>
    </xf>
    <xf numFmtId="0" fontId="91" fillId="0" borderId="48" xfId="0" applyFont="1" applyBorder="1" applyAlignment="1">
      <alignment horizontal="right" vertical="center" wrapText="1"/>
    </xf>
    <xf numFmtId="0" fontId="92" fillId="0" borderId="46" xfId="0" applyFont="1" applyBorder="1" applyAlignment="1">
      <alignment vertical="center" wrapText="1"/>
    </xf>
    <xf numFmtId="3" fontId="92" fillId="0" borderId="48" xfId="0" applyNumberFormat="1" applyFont="1" applyBorder="1" applyAlignment="1">
      <alignment horizontal="right" vertical="center" wrapText="1"/>
    </xf>
    <xf numFmtId="0" fontId="100" fillId="42" borderId="46" xfId="0" applyFont="1" applyFill="1" applyBorder="1" applyAlignment="1">
      <alignment horizontal="center" vertical="center" wrapText="1"/>
    </xf>
    <xf numFmtId="0" fontId="100" fillId="42" borderId="54" xfId="0" applyFont="1" applyFill="1" applyBorder="1" applyAlignment="1">
      <alignment horizontal="center" vertical="center" wrapText="1"/>
    </xf>
    <xf numFmtId="0" fontId="100" fillId="0" borderId="45" xfId="0" applyFont="1" applyBorder="1" applyAlignment="1">
      <alignment vertical="center" wrapText="1"/>
    </xf>
    <xf numFmtId="3" fontId="99" fillId="0" borderId="45" xfId="0" applyNumberFormat="1" applyFont="1" applyBorder="1" applyAlignment="1">
      <alignment horizontal="right" vertical="center" wrapText="1"/>
    </xf>
    <xf numFmtId="0" fontId="99" fillId="0" borderId="45" xfId="0" applyFont="1" applyBorder="1" applyAlignment="1">
      <alignment horizontal="right" vertical="center" wrapText="1"/>
    </xf>
    <xf numFmtId="3" fontId="99" fillId="0" borderId="46" xfId="0" applyNumberFormat="1" applyFont="1" applyBorder="1" applyAlignment="1">
      <alignment horizontal="right" vertical="center" wrapText="1"/>
    </xf>
    <xf numFmtId="3" fontId="100" fillId="0" borderId="45" xfId="0" applyNumberFormat="1" applyFont="1" applyBorder="1" applyAlignment="1">
      <alignment horizontal="right" vertical="center" wrapText="1"/>
    </xf>
    <xf numFmtId="0" fontId="100" fillId="0" borderId="45" xfId="0" applyFont="1" applyBorder="1" applyAlignment="1">
      <alignment horizontal="right" vertical="center" wrapText="1"/>
    </xf>
    <xf numFmtId="3" fontId="100" fillId="0" borderId="46" xfId="0" applyNumberFormat="1" applyFont="1" applyBorder="1" applyAlignment="1">
      <alignment horizontal="right" vertical="center" wrapText="1"/>
    </xf>
    <xf numFmtId="0" fontId="100" fillId="0" borderId="45" xfId="0" applyFont="1" applyBorder="1" applyAlignment="1">
      <alignment horizontal="justify" vertical="center" wrapText="1"/>
    </xf>
    <xf numFmtId="0" fontId="23" fillId="0" borderId="46" xfId="0" applyFont="1" applyBorder="1" applyAlignment="1">
      <alignment horizontal="right" vertical="center" wrapText="1"/>
    </xf>
    <xf numFmtId="0" fontId="99" fillId="0" borderId="46" xfId="0" applyFont="1" applyBorder="1" applyAlignment="1">
      <alignment horizontal="right" vertical="center" wrapText="1"/>
    </xf>
    <xf numFmtId="0" fontId="104" fillId="0" borderId="0" xfId="0" applyFont="1" applyAlignment="1">
      <alignment horizontal="justify" vertical="center"/>
    </xf>
    <xf numFmtId="0" fontId="105" fillId="43" borderId="55" xfId="0" applyFont="1" applyFill="1" applyBorder="1" applyAlignment="1">
      <alignment horizontal="center" vertical="center" wrapText="1"/>
    </xf>
    <xf numFmtId="0" fontId="105" fillId="0" borderId="56" xfId="0" applyFont="1" applyBorder="1" applyAlignment="1">
      <alignment vertical="center" wrapText="1"/>
    </xf>
    <xf numFmtId="3" fontId="106" fillId="0" borderId="46" xfId="0" applyNumberFormat="1" applyFont="1" applyBorder="1" applyAlignment="1">
      <alignment horizontal="right" vertical="center" wrapText="1"/>
    </xf>
    <xf numFmtId="3" fontId="106" fillId="0" borderId="48" xfId="0" applyNumberFormat="1" applyFont="1" applyBorder="1" applyAlignment="1">
      <alignment horizontal="right" vertical="center" wrapText="1"/>
    </xf>
    <xf numFmtId="0" fontId="106" fillId="0" borderId="54" xfId="0" applyFont="1" applyBorder="1" applyAlignment="1">
      <alignment horizontal="center" vertical="center" wrapText="1"/>
    </xf>
    <xf numFmtId="3" fontId="106" fillId="0" borderId="57" xfId="0" applyNumberFormat="1" applyFont="1" applyBorder="1" applyAlignment="1">
      <alignment horizontal="right" vertical="center" wrapText="1"/>
    </xf>
    <xf numFmtId="0" fontId="106" fillId="0" borderId="48" xfId="0" applyFont="1" applyBorder="1" applyAlignment="1">
      <alignment horizontal="right" vertical="center" wrapText="1"/>
    </xf>
    <xf numFmtId="0" fontId="105" fillId="0" borderId="58" xfId="0" applyFont="1" applyBorder="1" applyAlignment="1">
      <alignment vertical="center" wrapText="1"/>
    </xf>
    <xf numFmtId="3" fontId="106" fillId="0" borderId="59" xfId="0" applyNumberFormat="1" applyFont="1" applyBorder="1" applyAlignment="1">
      <alignment horizontal="right" vertical="center" wrapText="1"/>
    </xf>
    <xf numFmtId="3" fontId="106" fillId="0" borderId="60" xfId="0" applyNumberFormat="1" applyFont="1" applyBorder="1" applyAlignment="1">
      <alignment horizontal="right" vertical="center" wrapText="1"/>
    </xf>
    <xf numFmtId="0" fontId="106" fillId="0" borderId="61" xfId="0" applyFont="1" applyBorder="1" applyAlignment="1">
      <alignment horizontal="center" vertical="center" wrapText="1"/>
    </xf>
    <xf numFmtId="3" fontId="106" fillId="0" borderId="62" xfId="0" applyNumberFormat="1" applyFont="1" applyBorder="1" applyAlignment="1">
      <alignment horizontal="right" vertical="center" wrapText="1"/>
    </xf>
    <xf numFmtId="0" fontId="105" fillId="0" borderId="63" xfId="0" applyFont="1" applyBorder="1" applyAlignment="1">
      <alignment vertical="center" wrapText="1"/>
    </xf>
    <xf numFmtId="0" fontId="106" fillId="0" borderId="64" xfId="0" applyFont="1" applyBorder="1" applyAlignment="1">
      <alignment vertical="center" wrapText="1"/>
    </xf>
    <xf numFmtId="0" fontId="106" fillId="0" borderId="65" xfId="0" applyFont="1" applyBorder="1" applyAlignment="1">
      <alignment vertical="center" wrapText="1"/>
    </xf>
    <xf numFmtId="0" fontId="105" fillId="0" borderId="66" xfId="0" applyFont="1" applyBorder="1" applyAlignment="1">
      <alignment horizontal="center" vertical="center" wrapText="1"/>
    </xf>
    <xf numFmtId="3" fontId="105" fillId="0" borderId="55" xfId="0" applyNumberFormat="1" applyFont="1" applyBorder="1" applyAlignment="1">
      <alignment horizontal="right" vertical="center" wrapText="1"/>
    </xf>
    <xf numFmtId="0" fontId="105" fillId="0" borderId="55" xfId="0" applyFont="1" applyBorder="1" applyAlignment="1">
      <alignment vertical="center" wrapText="1"/>
    </xf>
    <xf numFmtId="3" fontId="105" fillId="0" borderId="67" xfId="0" applyNumberFormat="1" applyFont="1" applyBorder="1" applyAlignment="1">
      <alignment horizontal="right" vertical="center" wrapText="1"/>
    </xf>
    <xf numFmtId="9" fontId="99" fillId="0" borderId="45" xfId="0" applyNumberFormat="1" applyFont="1" applyBorder="1" applyAlignment="1">
      <alignment horizontal="right" vertical="center" wrapText="1"/>
    </xf>
    <xf numFmtId="0" fontId="107" fillId="42" borderId="68" xfId="0" applyFont="1" applyFill="1" applyBorder="1" applyAlignment="1">
      <alignment horizontal="center" vertical="center"/>
    </xf>
    <xf numFmtId="0" fontId="107" fillId="42" borderId="69" xfId="0" applyFont="1" applyFill="1" applyBorder="1" applyAlignment="1">
      <alignment horizontal="center" vertical="center"/>
    </xf>
    <xf numFmtId="0" fontId="0" fillId="42" borderId="69" xfId="0" applyFill="1" applyBorder="1" applyAlignment="1">
      <alignment vertical="center"/>
    </xf>
    <xf numFmtId="0" fontId="0" fillId="42" borderId="39" xfId="0" applyFill="1" applyBorder="1" applyAlignment="1">
      <alignment vertical="center"/>
    </xf>
    <xf numFmtId="0" fontId="107" fillId="41" borderId="41" xfId="0" applyFont="1" applyFill="1" applyBorder="1" applyAlignment="1">
      <alignment horizontal="center" vertical="center"/>
    </xf>
    <xf numFmtId="0" fontId="107" fillId="41" borderId="70" xfId="0" applyFont="1" applyFill="1" applyBorder="1" applyAlignment="1">
      <alignment horizontal="center" vertical="center"/>
    </xf>
    <xf numFmtId="0" fontId="107" fillId="41" borderId="40" xfId="0" applyFont="1" applyFill="1" applyBorder="1" applyAlignment="1">
      <alignment horizontal="center" vertical="center"/>
    </xf>
    <xf numFmtId="0" fontId="0" fillId="41" borderId="70" xfId="0" applyFill="1" applyBorder="1" applyAlignment="1">
      <alignment vertical="center"/>
    </xf>
    <xf numFmtId="0" fontId="0" fillId="41" borderId="40" xfId="0" applyFill="1" applyBorder="1" applyAlignment="1">
      <alignment vertical="center"/>
    </xf>
    <xf numFmtId="0" fontId="107" fillId="40" borderId="39" xfId="0" applyFont="1" applyFill="1" applyBorder="1" applyAlignment="1">
      <alignment vertical="center"/>
    </xf>
    <xf numFmtId="0" fontId="107" fillId="40" borderId="40" xfId="0" applyFont="1" applyFill="1" applyBorder="1" applyAlignment="1">
      <alignment horizontal="right" vertical="center"/>
    </xf>
    <xf numFmtId="0" fontId="108" fillId="40" borderId="39" xfId="0" applyFont="1" applyFill="1" applyBorder="1" applyAlignment="1">
      <alignment vertical="center" wrapText="1"/>
    </xf>
    <xf numFmtId="3" fontId="108" fillId="40" borderId="40" xfId="0" applyNumberFormat="1" applyFont="1" applyFill="1" applyBorder="1" applyAlignment="1">
      <alignment horizontal="right" vertical="center"/>
    </xf>
    <xf numFmtId="0" fontId="108" fillId="0" borderId="40" xfId="0" applyFont="1" applyBorder="1" applyAlignment="1">
      <alignment horizontal="right" vertical="center"/>
    </xf>
    <xf numFmtId="0" fontId="108" fillId="40" borderId="40" xfId="0" applyFont="1" applyFill="1" applyBorder="1" applyAlignment="1">
      <alignment horizontal="right" vertical="center"/>
    </xf>
    <xf numFmtId="3" fontId="108" fillId="0" borderId="40" xfId="0" applyNumberFormat="1" applyFont="1" applyBorder="1" applyAlignment="1">
      <alignment horizontal="right" vertical="center" wrapText="1"/>
    </xf>
    <xf numFmtId="0" fontId="108" fillId="0" borderId="40" xfId="0" applyFont="1" applyBorder="1" applyAlignment="1">
      <alignment horizontal="right" vertical="center" wrapText="1"/>
    </xf>
    <xf numFmtId="0" fontId="108" fillId="40" borderId="39" xfId="0" applyFont="1" applyFill="1" applyBorder="1" applyAlignment="1">
      <alignment vertical="center"/>
    </xf>
    <xf numFmtId="0" fontId="109" fillId="42" borderId="50" xfId="0" applyFont="1" applyFill="1" applyBorder="1" applyAlignment="1">
      <alignment horizontal="center" vertical="center" wrapText="1"/>
    </xf>
    <xf numFmtId="0" fontId="109" fillId="42" borderId="45" xfId="0" applyFont="1" applyFill="1" applyBorder="1" applyAlignment="1">
      <alignment horizontal="center" vertical="center" wrapText="1"/>
    </xf>
    <xf numFmtId="0" fontId="109" fillId="42" borderId="51" xfId="0" applyFont="1" applyFill="1" applyBorder="1" applyAlignment="1">
      <alignment horizontal="center" vertical="center" wrapText="1"/>
    </xf>
    <xf numFmtId="0" fontId="109" fillId="42" borderId="46" xfId="0" applyFont="1" applyFill="1" applyBorder="1" applyAlignment="1">
      <alignment horizontal="center" vertical="center" wrapText="1"/>
    </xf>
    <xf numFmtId="17" fontId="109" fillId="40" borderId="45" xfId="0" applyNumberFormat="1" applyFont="1" applyFill="1" applyBorder="1" applyAlignment="1">
      <alignment vertical="center" wrapText="1"/>
    </xf>
    <xf numFmtId="0" fontId="110" fillId="40" borderId="45" xfId="0" applyFont="1" applyFill="1" applyBorder="1" applyAlignment="1">
      <alignment horizontal="right" vertical="center" wrapText="1"/>
    </xf>
    <xf numFmtId="0" fontId="110" fillId="40" borderId="46" xfId="0" applyFont="1" applyFill="1" applyBorder="1" applyAlignment="1">
      <alignment horizontal="right" vertical="center" wrapText="1"/>
    </xf>
    <xf numFmtId="0" fontId="110" fillId="40" borderId="45" xfId="0" applyFont="1" applyFill="1" applyBorder="1" applyAlignment="1">
      <alignment vertical="center" wrapText="1"/>
    </xf>
    <xf numFmtId="3" fontId="110" fillId="40" borderId="45" xfId="0" applyNumberFormat="1" applyFont="1" applyFill="1" applyBorder="1" applyAlignment="1">
      <alignment horizontal="right" vertical="center" wrapText="1"/>
    </xf>
    <xf numFmtId="3" fontId="110" fillId="40" borderId="46" xfId="0" applyNumberFormat="1" applyFont="1" applyFill="1" applyBorder="1" applyAlignment="1">
      <alignment horizontal="right" vertical="center" wrapText="1"/>
    </xf>
    <xf numFmtId="0" fontId="109" fillId="40" borderId="45" xfId="0" applyFont="1" applyFill="1" applyBorder="1" applyAlignment="1">
      <alignment vertical="center" wrapText="1"/>
    </xf>
    <xf numFmtId="3" fontId="109" fillId="40" borderId="45" xfId="0" applyNumberFormat="1" applyFont="1" applyFill="1" applyBorder="1" applyAlignment="1">
      <alignment horizontal="right" vertical="center" wrapText="1"/>
    </xf>
    <xf numFmtId="0" fontId="109" fillId="40" borderId="45" xfId="0" applyFont="1" applyFill="1" applyBorder="1" applyAlignment="1">
      <alignment horizontal="right" vertical="center" wrapText="1"/>
    </xf>
    <xf numFmtId="3" fontId="109" fillId="40" borderId="46" xfId="0" applyNumberFormat="1" applyFont="1" applyFill="1" applyBorder="1" applyAlignment="1">
      <alignment horizontal="right" vertical="center" wrapText="1"/>
    </xf>
    <xf numFmtId="0" fontId="101" fillId="41" borderId="50" xfId="0" applyFont="1" applyFill="1" applyBorder="1" applyAlignment="1">
      <alignment horizontal="center" vertical="center" wrapText="1"/>
    </xf>
    <xf numFmtId="0" fontId="101" fillId="41" borderId="49" xfId="0" applyFont="1" applyFill="1" applyBorder="1" applyAlignment="1">
      <alignment horizontal="center" vertical="center" wrapText="1"/>
    </xf>
    <xf numFmtId="0" fontId="101" fillId="41" borderId="51" xfId="0" applyFont="1" applyFill="1" applyBorder="1" applyAlignment="1">
      <alignment horizontal="center" vertical="center" wrapText="1"/>
    </xf>
    <xf numFmtId="0" fontId="101" fillId="41" borderId="52" xfId="0" applyFont="1" applyFill="1" applyBorder="1" applyAlignment="1">
      <alignment horizontal="center" vertical="center" wrapText="1"/>
    </xf>
    <xf numFmtId="0" fontId="101" fillId="41" borderId="45" xfId="0" applyFont="1" applyFill="1" applyBorder="1" applyAlignment="1">
      <alignment horizontal="center" vertical="center" wrapText="1"/>
    </xf>
    <xf numFmtId="0" fontId="101" fillId="41" borderId="46" xfId="0" applyFont="1" applyFill="1" applyBorder="1" applyAlignment="1">
      <alignment horizontal="center" vertical="center" wrapText="1"/>
    </xf>
    <xf numFmtId="0" fontId="102" fillId="0" borderId="45" xfId="0" applyFont="1" applyBorder="1" applyAlignment="1">
      <alignment vertical="center" wrapText="1"/>
    </xf>
    <xf numFmtId="0" fontId="102" fillId="0" borderId="45" xfId="0" applyFont="1" applyBorder="1" applyAlignment="1">
      <alignment horizontal="justify" vertical="center" wrapText="1"/>
    </xf>
    <xf numFmtId="0" fontId="92" fillId="42" borderId="53" xfId="0" applyFont="1" applyFill="1" applyBorder="1" applyAlignment="1">
      <alignment horizontal="center" vertical="center" wrapText="1"/>
    </xf>
    <xf numFmtId="0" fontId="91" fillId="40" borderId="46" xfId="0" applyFont="1" applyFill="1" applyBorder="1" applyAlignment="1">
      <alignment vertical="center" wrapText="1"/>
    </xf>
    <xf numFmtId="0" fontId="91" fillId="0" borderId="48" xfId="0" applyFont="1" applyBorder="1" applyAlignment="1">
      <alignment horizontal="center" vertical="center" wrapText="1"/>
    </xf>
    <xf numFmtId="10" fontId="91" fillId="0" borderId="48" xfId="0" applyNumberFormat="1" applyFont="1" applyBorder="1" applyAlignment="1">
      <alignment horizontal="right" vertical="center" wrapText="1"/>
    </xf>
    <xf numFmtId="3" fontId="91" fillId="40" borderId="48" xfId="0" applyNumberFormat="1" applyFont="1" applyFill="1" applyBorder="1" applyAlignment="1">
      <alignment horizontal="right" vertical="center" wrapText="1"/>
    </xf>
    <xf numFmtId="0" fontId="92" fillId="40" borderId="46" xfId="0" applyFont="1" applyFill="1" applyBorder="1" applyAlignment="1">
      <alignment vertical="center" wrapText="1"/>
    </xf>
    <xf numFmtId="0" fontId="92" fillId="0" borderId="48" xfId="0" applyFont="1" applyBorder="1" applyAlignment="1">
      <alignment vertical="center"/>
    </xf>
    <xf numFmtId="3" fontId="92" fillId="40" borderId="48" xfId="0" applyNumberFormat="1" applyFont="1" applyFill="1" applyBorder="1" applyAlignment="1">
      <alignment horizontal="center" vertical="center" wrapText="1"/>
    </xf>
    <xf numFmtId="0" fontId="91" fillId="40" borderId="45" xfId="0" applyFont="1" applyFill="1" applyBorder="1" applyAlignment="1">
      <alignment vertical="center" wrapText="1"/>
    </xf>
    <xf numFmtId="10" fontId="91" fillId="0" borderId="46" xfId="0" applyNumberFormat="1" applyFont="1" applyBorder="1" applyAlignment="1">
      <alignment horizontal="right" vertical="center" wrapText="1"/>
    </xf>
    <xf numFmtId="0" fontId="92" fillId="40" borderId="45" xfId="0" applyFont="1" applyFill="1" applyBorder="1" applyAlignment="1">
      <alignment vertical="center" wrapText="1"/>
    </xf>
    <xf numFmtId="3" fontId="92" fillId="40" borderId="45" xfId="0" applyNumberFormat="1" applyFont="1" applyFill="1" applyBorder="1" applyAlignment="1">
      <alignment horizontal="right" vertical="center" wrapText="1"/>
    </xf>
    <xf numFmtId="0" fontId="111" fillId="0" borderId="0" xfId="0" applyFont="1" applyAlignment="1">
      <alignment horizontal="justify" vertical="center"/>
    </xf>
    <xf numFmtId="0" fontId="110" fillId="40" borderId="45" xfId="0" applyFont="1" applyFill="1" applyBorder="1" applyAlignment="1">
      <alignment horizontal="center" vertical="center" wrapText="1"/>
    </xf>
    <xf numFmtId="14" fontId="110" fillId="40" borderId="45" xfId="0" applyNumberFormat="1" applyFont="1" applyFill="1" applyBorder="1" applyAlignment="1">
      <alignment horizontal="center" vertical="center" wrapText="1"/>
    </xf>
    <xf numFmtId="14" fontId="110" fillId="40" borderId="46" xfId="0" applyNumberFormat="1" applyFont="1" applyFill="1" applyBorder="1" applyAlignment="1">
      <alignment horizontal="center" vertical="center" wrapText="1"/>
    </xf>
    <xf numFmtId="0" fontId="111" fillId="0" borderId="0" xfId="0" applyFont="1" applyAlignment="1">
      <alignment vertical="center"/>
    </xf>
    <xf numFmtId="0" fontId="109" fillId="41" borderId="50" xfId="0" applyFont="1" applyFill="1" applyBorder="1" applyAlignment="1">
      <alignment horizontal="center" vertical="center" wrapText="1"/>
    </xf>
    <xf numFmtId="0" fontId="109" fillId="41" borderId="51" xfId="0" applyFont="1" applyFill="1" applyBorder="1" applyAlignment="1">
      <alignment horizontal="center" vertical="center" wrapText="1"/>
    </xf>
    <xf numFmtId="0" fontId="109" fillId="41" borderId="45" xfId="0" applyFont="1" applyFill="1" applyBorder="1" applyAlignment="1">
      <alignment horizontal="center" vertical="center" wrapText="1"/>
    </xf>
    <xf numFmtId="0" fontId="109" fillId="41" borderId="46" xfId="0" applyFont="1" applyFill="1" applyBorder="1" applyAlignment="1">
      <alignment horizontal="center" vertical="center" wrapText="1"/>
    </xf>
    <xf numFmtId="0" fontId="110" fillId="0" borderId="45" xfId="0" applyFont="1" applyBorder="1" applyAlignment="1">
      <alignment vertical="center" wrapText="1"/>
    </xf>
    <xf numFmtId="3" fontId="110" fillId="0" borderId="45" xfId="0" applyNumberFormat="1" applyFont="1" applyBorder="1" applyAlignment="1">
      <alignment horizontal="right" vertical="center" wrapText="1"/>
    </xf>
    <xf numFmtId="0" fontId="110" fillId="0" borderId="45" xfId="0" applyFont="1" applyBorder="1" applyAlignment="1">
      <alignment horizontal="center" vertical="center" wrapText="1"/>
    </xf>
    <xf numFmtId="14" fontId="110" fillId="0" borderId="45" xfId="0" applyNumberFormat="1" applyFont="1" applyBorder="1" applyAlignment="1">
      <alignment horizontal="center" vertical="center" wrapText="1"/>
    </xf>
    <xf numFmtId="14" fontId="110" fillId="0" borderId="46" xfId="0" applyNumberFormat="1" applyFont="1" applyBorder="1" applyAlignment="1">
      <alignment horizontal="center" vertical="center" wrapText="1"/>
    </xf>
    <xf numFmtId="3" fontId="110" fillId="0" borderId="45" xfId="0" applyNumberFormat="1" applyFont="1" applyBorder="1" applyAlignment="1">
      <alignment horizontal="center" vertical="center" wrapText="1"/>
    </xf>
    <xf numFmtId="0" fontId="109" fillId="0" borderId="45" xfId="0" applyFont="1" applyBorder="1" applyAlignment="1">
      <alignment vertical="center" wrapText="1"/>
    </xf>
    <xf numFmtId="3" fontId="109" fillId="0" borderId="45" xfId="0" applyNumberFormat="1" applyFont="1" applyBorder="1" applyAlignment="1">
      <alignment horizontal="right" vertical="center" wrapText="1"/>
    </xf>
    <xf numFmtId="0" fontId="110" fillId="0" borderId="46" xfId="0" applyFont="1" applyBorder="1" applyAlignment="1">
      <alignment horizontal="center" vertical="center" wrapText="1"/>
    </xf>
    <xf numFmtId="0" fontId="112" fillId="0" borderId="0" xfId="0" applyFont="1" applyAlignment="1">
      <alignment horizontal="justify" vertical="center"/>
    </xf>
    <xf numFmtId="0" fontId="94" fillId="0" borderId="0" xfId="0" applyFont="1" applyAlignment="1">
      <alignment vertical="center"/>
    </xf>
    <xf numFmtId="0" fontId="91" fillId="0" borderId="0" xfId="0" applyFont="1" applyAlignment="1">
      <alignment horizontal="left" vertical="center" indent="6"/>
    </xf>
    <xf numFmtId="0" fontId="109" fillId="42" borderId="41" xfId="0" applyFont="1" applyFill="1" applyBorder="1" applyAlignment="1">
      <alignment horizontal="center" vertical="center" wrapText="1"/>
    </xf>
    <xf numFmtId="0" fontId="109" fillId="42" borderId="70" xfId="0" applyFont="1" applyFill="1" applyBorder="1" applyAlignment="1">
      <alignment horizontal="center" vertical="center" wrapText="1"/>
    </xf>
    <xf numFmtId="0" fontId="109" fillId="42" borderId="40" xfId="0" applyFont="1" applyFill="1" applyBorder="1" applyAlignment="1">
      <alignment horizontal="center" vertical="center" wrapText="1"/>
    </xf>
    <xf numFmtId="0" fontId="0" fillId="42" borderId="40" xfId="0" applyFill="1" applyBorder="1" applyAlignment="1">
      <alignment vertical="center" wrapText="1"/>
    </xf>
    <xf numFmtId="0" fontId="109" fillId="0" borderId="39" xfId="0" applyFont="1" applyBorder="1" applyAlignment="1">
      <alignment vertical="center" wrapText="1"/>
    </xf>
    <xf numFmtId="0" fontId="110" fillId="0" borderId="40" xfId="0" applyFont="1" applyBorder="1" applyAlignment="1">
      <alignment horizontal="center" vertical="center" wrapText="1"/>
    </xf>
    <xf numFmtId="0" fontId="110" fillId="0" borderId="40" xfId="0" applyFont="1" applyBorder="1" applyAlignment="1">
      <alignment horizontal="right" vertical="center" wrapText="1"/>
    </xf>
    <xf numFmtId="0" fontId="27" fillId="0" borderId="40" xfId="0" applyFont="1" applyBorder="1" applyAlignment="1">
      <alignment horizontal="right" vertical="center" wrapText="1"/>
    </xf>
    <xf numFmtId="0" fontId="110" fillId="0" borderId="39" xfId="0" applyFont="1" applyBorder="1" applyAlignment="1">
      <alignment vertical="center" wrapText="1"/>
    </xf>
    <xf numFmtId="3" fontId="110" fillId="0" borderId="40" xfId="0" applyNumberFormat="1" applyFont="1" applyBorder="1" applyAlignment="1">
      <alignment horizontal="right" vertical="center" wrapText="1"/>
    </xf>
    <xf numFmtId="0" fontId="109" fillId="0" borderId="40" xfId="0" applyFont="1" applyBorder="1" applyAlignment="1">
      <alignment horizontal="center" vertical="center" wrapText="1"/>
    </xf>
    <xf numFmtId="3" fontId="109" fillId="0" borderId="40" xfId="0" applyNumberFormat="1" applyFont="1" applyBorder="1" applyAlignment="1">
      <alignment horizontal="right" vertical="center" wrapText="1"/>
    </xf>
    <xf numFmtId="0" fontId="110" fillId="0" borderId="40" xfId="0" applyFont="1" applyBorder="1" applyAlignment="1">
      <alignment vertical="center" wrapText="1"/>
    </xf>
    <xf numFmtId="0" fontId="109" fillId="0" borderId="40" xfId="0" applyFont="1" applyBorder="1" applyAlignment="1">
      <alignment vertical="center" wrapText="1"/>
    </xf>
    <xf numFmtId="0" fontId="109" fillId="41" borderId="49" xfId="0" applyFont="1" applyFill="1" applyBorder="1" applyAlignment="1">
      <alignment horizontal="center" vertical="center" wrapText="1"/>
    </xf>
    <xf numFmtId="0" fontId="0" fillId="41" borderId="49" xfId="0" applyFill="1" applyBorder="1" applyAlignment="1">
      <alignment vertical="center" wrapText="1"/>
    </xf>
    <xf numFmtId="0" fontId="109" fillId="41" borderId="52" xfId="0" applyFont="1" applyFill="1" applyBorder="1" applyAlignment="1">
      <alignment horizontal="center" vertical="center" wrapText="1"/>
    </xf>
    <xf numFmtId="0" fontId="109" fillId="0" borderId="43" xfId="0" applyFont="1" applyBorder="1" applyAlignment="1">
      <alignment vertical="center" wrapText="1"/>
    </xf>
    <xf numFmtId="0" fontId="110" fillId="0" borderId="43" xfId="0" applyFont="1" applyBorder="1" applyAlignment="1">
      <alignment horizontal="right" vertical="center" wrapText="1"/>
    </xf>
    <xf numFmtId="0" fontId="110" fillId="0" borderId="44" xfId="0" applyFont="1" applyBorder="1" applyAlignment="1">
      <alignment horizontal="right" vertical="center" wrapText="1"/>
    </xf>
    <xf numFmtId="3" fontId="110" fillId="0" borderId="46" xfId="0" applyNumberFormat="1" applyFont="1" applyBorder="1" applyAlignment="1">
      <alignment horizontal="right" vertical="center" wrapText="1"/>
    </xf>
    <xf numFmtId="3" fontId="109" fillId="0" borderId="46" xfId="0" applyNumberFormat="1" applyFont="1" applyBorder="1" applyAlignment="1">
      <alignment horizontal="right" vertical="center" wrapText="1"/>
    </xf>
    <xf numFmtId="17" fontId="109" fillId="0" borderId="45" xfId="0" applyNumberFormat="1" applyFont="1" applyBorder="1" applyAlignment="1">
      <alignment vertical="center" wrapText="1"/>
    </xf>
    <xf numFmtId="0" fontId="110" fillId="0" borderId="45" xfId="0" applyFont="1" applyBorder="1" applyAlignment="1">
      <alignment horizontal="right" vertical="center" wrapText="1"/>
    </xf>
    <xf numFmtId="0" fontId="27" fillId="0" borderId="46" xfId="0" applyFont="1" applyBorder="1" applyAlignment="1">
      <alignment horizontal="right" vertical="center" wrapText="1"/>
    </xf>
    <xf numFmtId="0" fontId="100" fillId="42" borderId="68" xfId="0" applyFont="1" applyFill="1" applyBorder="1" applyAlignment="1">
      <alignment horizontal="center" vertical="center" wrapText="1"/>
    </xf>
    <xf numFmtId="0" fontId="100" fillId="42" borderId="41" xfId="0" applyFont="1" applyFill="1" applyBorder="1" applyAlignment="1">
      <alignment horizontal="center" vertical="center" wrapText="1"/>
    </xf>
    <xf numFmtId="0" fontId="100" fillId="42" borderId="70" xfId="0" applyFont="1" applyFill="1" applyBorder="1" applyAlignment="1">
      <alignment horizontal="center" vertical="center" wrapText="1"/>
    </xf>
    <xf numFmtId="0" fontId="100" fillId="42" borderId="40" xfId="0" applyFont="1" applyFill="1" applyBorder="1" applyAlignment="1">
      <alignment horizontal="center" vertical="center" wrapText="1"/>
    </xf>
    <xf numFmtId="0" fontId="99" fillId="40" borderId="39" xfId="0" applyFont="1" applyFill="1" applyBorder="1" applyAlignment="1">
      <alignment horizontal="center" vertical="center" wrapText="1"/>
    </xf>
    <xf numFmtId="17" fontId="99" fillId="40" borderId="40" xfId="0" applyNumberFormat="1" applyFont="1" applyFill="1" applyBorder="1" applyAlignment="1">
      <alignment horizontal="center" vertical="center" wrapText="1"/>
    </xf>
    <xf numFmtId="0" fontId="99" fillId="40" borderId="40" xfId="0" applyFont="1" applyFill="1" applyBorder="1" applyAlignment="1">
      <alignment horizontal="center" vertical="center" wrapText="1"/>
    </xf>
    <xf numFmtId="3" fontId="99" fillId="40" borderId="40" xfId="0" applyNumberFormat="1" applyFont="1" applyFill="1" applyBorder="1" applyAlignment="1">
      <alignment horizontal="right" vertical="center" wrapText="1"/>
    </xf>
    <xf numFmtId="14" fontId="99" fillId="40" borderId="40" xfId="0" applyNumberFormat="1" applyFont="1" applyFill="1" applyBorder="1" applyAlignment="1">
      <alignment horizontal="center" vertical="center" wrapText="1"/>
    </xf>
    <xf numFmtId="0" fontId="100" fillId="40" borderId="39" xfId="0" applyFont="1" applyFill="1" applyBorder="1" applyAlignment="1">
      <alignment horizontal="center" vertical="center" wrapText="1"/>
    </xf>
    <xf numFmtId="3" fontId="100" fillId="40" borderId="40" xfId="0" applyNumberFormat="1" applyFont="1" applyFill="1" applyBorder="1" applyAlignment="1">
      <alignment horizontal="right" vertical="center" wrapText="1"/>
    </xf>
    <xf numFmtId="0" fontId="99" fillId="40" borderId="40" xfId="0" applyFont="1" applyFill="1" applyBorder="1" applyAlignment="1">
      <alignment horizontal="right" vertical="center" wrapText="1"/>
    </xf>
    <xf numFmtId="0" fontId="100" fillId="42" borderId="39" xfId="0" applyFont="1" applyFill="1" applyBorder="1" applyAlignment="1">
      <alignment horizontal="center" vertical="center" wrapText="1"/>
    </xf>
    <xf numFmtId="0" fontId="100" fillId="40" borderId="40" xfId="0" applyFont="1" applyFill="1" applyBorder="1" applyAlignment="1">
      <alignment horizontal="center" vertical="center" wrapText="1"/>
    </xf>
    <xf numFmtId="0" fontId="99" fillId="40" borderId="69" xfId="0" applyFont="1" applyFill="1" applyBorder="1" applyAlignment="1">
      <alignment horizontal="center" vertical="center" wrapText="1"/>
    </xf>
    <xf numFmtId="0" fontId="100" fillId="40" borderId="40" xfId="0" applyFont="1" applyFill="1" applyBorder="1" applyAlignment="1">
      <alignment horizontal="right" vertical="center" wrapText="1"/>
    </xf>
    <xf numFmtId="0" fontId="100" fillId="40" borderId="39" xfId="0" applyFont="1" applyFill="1" applyBorder="1" applyAlignment="1">
      <alignment vertical="center" wrapText="1"/>
    </xf>
    <xf numFmtId="3" fontId="99" fillId="40" borderId="40" xfId="0" applyNumberFormat="1" applyFont="1" applyFill="1" applyBorder="1" applyAlignment="1">
      <alignment horizontal="center" vertical="center" wrapText="1"/>
    </xf>
    <xf numFmtId="0" fontId="99" fillId="40" borderId="39" xfId="0" applyFont="1" applyFill="1" applyBorder="1" applyAlignment="1">
      <alignment vertical="center" wrapText="1"/>
    </xf>
    <xf numFmtId="0" fontId="23" fillId="40" borderId="40" xfId="0" applyFont="1" applyFill="1" applyBorder="1" applyAlignment="1">
      <alignment horizontal="center" vertical="center" wrapText="1"/>
    </xf>
    <xf numFmtId="0" fontId="100" fillId="41" borderId="41" xfId="0" applyFont="1" applyFill="1" applyBorder="1" applyAlignment="1">
      <alignment horizontal="center" vertical="center" wrapText="1"/>
    </xf>
    <xf numFmtId="0" fontId="100" fillId="41" borderId="70" xfId="0" applyFont="1" applyFill="1" applyBorder="1" applyAlignment="1">
      <alignment horizontal="center" vertical="center" wrapText="1"/>
    </xf>
    <xf numFmtId="0" fontId="100" fillId="41" borderId="40" xfId="0" applyFont="1" applyFill="1" applyBorder="1" applyAlignment="1">
      <alignment horizontal="center" vertical="center" wrapText="1"/>
    </xf>
    <xf numFmtId="0" fontId="0" fillId="41" borderId="40" xfId="0" applyFill="1" applyBorder="1" applyAlignment="1">
      <alignment vertical="center" wrapText="1"/>
    </xf>
    <xf numFmtId="4" fontId="99" fillId="40" borderId="40" xfId="0" applyNumberFormat="1" applyFont="1" applyFill="1" applyBorder="1" applyAlignment="1">
      <alignment horizontal="right" vertical="center" wrapText="1"/>
    </xf>
    <xf numFmtId="0" fontId="23" fillId="40" borderId="40" xfId="0" applyFont="1" applyFill="1" applyBorder="1" applyAlignment="1">
      <alignment horizontal="right" vertical="center" wrapText="1"/>
    </xf>
    <xf numFmtId="0" fontId="27" fillId="0" borderId="0" xfId="0" applyFont="1" applyAlignment="1">
      <alignment horizontal="justify" vertical="center"/>
    </xf>
    <xf numFmtId="14" fontId="93" fillId="0" borderId="0" xfId="0" applyNumberFormat="1" applyFont="1" applyAlignment="1">
      <alignment horizontal="justify" vertical="center"/>
    </xf>
    <xf numFmtId="0" fontId="113" fillId="42" borderId="50" xfId="0" applyFont="1" applyFill="1" applyBorder="1" applyAlignment="1">
      <alignment horizontal="center" vertical="center" wrapText="1"/>
    </xf>
    <xf numFmtId="0" fontId="113" fillId="42" borderId="45" xfId="0" applyFont="1" applyFill="1" applyBorder="1" applyAlignment="1">
      <alignment horizontal="center" vertical="center" wrapText="1"/>
    </xf>
    <xf numFmtId="0" fontId="114" fillId="0" borderId="45" xfId="0" applyFont="1" applyBorder="1" applyAlignment="1">
      <alignment vertical="center" wrapText="1"/>
    </xf>
    <xf numFmtId="0" fontId="114" fillId="0" borderId="45" xfId="0" applyFont="1" applyBorder="1" applyAlignment="1">
      <alignment horizontal="center" vertical="center" wrapText="1"/>
    </xf>
    <xf numFmtId="3" fontId="114" fillId="0" borderId="45" xfId="0" applyNumberFormat="1" applyFont="1" applyBorder="1" applyAlignment="1">
      <alignment horizontal="right" vertical="center" wrapText="1"/>
    </xf>
    <xf numFmtId="14" fontId="114" fillId="0" borderId="45" xfId="0" applyNumberFormat="1" applyFont="1" applyBorder="1" applyAlignment="1">
      <alignment horizontal="center" vertical="center" wrapText="1"/>
    </xf>
    <xf numFmtId="0" fontId="114" fillId="0" borderId="46" xfId="0" applyFont="1" applyBorder="1" applyAlignment="1">
      <alignment horizontal="center" vertical="center" wrapText="1"/>
    </xf>
    <xf numFmtId="0" fontId="113" fillId="42" borderId="41" xfId="0" applyFont="1" applyFill="1" applyBorder="1" applyAlignment="1">
      <alignment horizontal="center" vertical="center" wrapText="1"/>
    </xf>
    <xf numFmtId="0" fontId="113" fillId="42" borderId="40" xfId="0" applyFont="1" applyFill="1" applyBorder="1" applyAlignment="1">
      <alignment horizontal="center" vertical="center" wrapText="1"/>
    </xf>
    <xf numFmtId="0" fontId="114" fillId="40" borderId="39" xfId="0" applyFont="1" applyFill="1" applyBorder="1" applyAlignment="1">
      <alignment vertical="center" wrapText="1"/>
    </xf>
    <xf numFmtId="0" fontId="114" fillId="40" borderId="40" xfId="0" applyFont="1" applyFill="1" applyBorder="1" applyAlignment="1">
      <alignment horizontal="center" vertical="center" wrapText="1"/>
    </xf>
    <xf numFmtId="3" fontId="114" fillId="40" borderId="40" xfId="0" applyNumberFormat="1" applyFont="1" applyFill="1" applyBorder="1" applyAlignment="1">
      <alignment horizontal="center" vertical="center" wrapText="1"/>
    </xf>
    <xf numFmtId="14" fontId="114" fillId="40" borderId="40" xfId="0" applyNumberFormat="1" applyFont="1" applyFill="1" applyBorder="1" applyAlignment="1">
      <alignment horizontal="center" vertical="center" wrapText="1"/>
    </xf>
    <xf numFmtId="3" fontId="113" fillId="40" borderId="40" xfId="0" applyNumberFormat="1" applyFont="1" applyFill="1" applyBorder="1" applyAlignment="1">
      <alignment horizontal="center" vertical="center" wrapText="1"/>
    </xf>
    <xf numFmtId="0" fontId="110" fillId="0" borderId="0" xfId="0" applyFont="1" applyAlignment="1">
      <alignment horizontal="justify" vertical="center"/>
    </xf>
    <xf numFmtId="0" fontId="113" fillId="42" borderId="71" xfId="0" applyFont="1" applyFill="1" applyBorder="1" applyAlignment="1">
      <alignment horizontal="center" vertical="center" wrapText="1"/>
    </xf>
    <xf numFmtId="0" fontId="113" fillId="42" borderId="72" xfId="0" applyFont="1" applyFill="1" applyBorder="1" applyAlignment="1">
      <alignment horizontal="center" vertical="center" wrapText="1"/>
    </xf>
    <xf numFmtId="0" fontId="113" fillId="40" borderId="40" xfId="0" applyFont="1" applyFill="1" applyBorder="1" applyAlignment="1">
      <alignment horizontal="center" vertical="center" wrapText="1"/>
    </xf>
    <xf numFmtId="3" fontId="114" fillId="40" borderId="40" xfId="0" applyNumberFormat="1" applyFont="1" applyFill="1" applyBorder="1" applyAlignment="1">
      <alignment horizontal="right" vertical="center" wrapText="1"/>
    </xf>
    <xf numFmtId="0" fontId="104" fillId="0" borderId="0" xfId="0" applyFont="1" applyAlignment="1">
      <alignment vertical="center"/>
    </xf>
    <xf numFmtId="3" fontId="113" fillId="40" borderId="40" xfId="0" applyNumberFormat="1" applyFont="1" applyFill="1" applyBorder="1" applyAlignment="1">
      <alignment horizontal="right" vertical="center" wrapText="1"/>
    </xf>
    <xf numFmtId="0" fontId="115" fillId="42" borderId="70" xfId="0" applyFont="1" applyFill="1" applyBorder="1" applyAlignment="1">
      <alignment horizontal="center" vertical="center" wrapText="1"/>
    </xf>
    <xf numFmtId="0" fontId="115" fillId="42" borderId="40" xfId="0" applyFont="1" applyFill="1" applyBorder="1" applyAlignment="1">
      <alignment horizontal="center" vertical="center" wrapText="1"/>
    </xf>
    <xf numFmtId="0" fontId="116" fillId="0" borderId="39" xfId="0" applyFont="1" applyBorder="1" applyAlignment="1">
      <alignment vertical="center" wrapText="1"/>
    </xf>
    <xf numFmtId="3" fontId="116" fillId="0" borderId="40" xfId="0" applyNumberFormat="1" applyFont="1" applyBorder="1" applyAlignment="1">
      <alignment horizontal="right" vertical="center" wrapText="1"/>
    </xf>
    <xf numFmtId="0" fontId="115" fillId="0" borderId="39" xfId="0" applyFont="1" applyBorder="1" applyAlignment="1">
      <alignment vertical="center" wrapText="1"/>
    </xf>
    <xf numFmtId="3" fontId="115" fillId="0" borderId="40" xfId="0" applyNumberFormat="1" applyFont="1" applyBorder="1" applyAlignment="1">
      <alignment horizontal="right" vertical="center" wrapText="1"/>
    </xf>
    <xf numFmtId="0" fontId="115" fillId="42" borderId="50" xfId="0" applyFont="1" applyFill="1" applyBorder="1" applyAlignment="1">
      <alignment horizontal="center" vertical="center" wrapText="1"/>
    </xf>
    <xf numFmtId="0" fontId="115" fillId="42" borderId="49" xfId="0" applyFont="1" applyFill="1" applyBorder="1" applyAlignment="1">
      <alignment horizontal="center" vertical="center" wrapText="1"/>
    </xf>
    <xf numFmtId="0" fontId="115" fillId="42" borderId="51" xfId="0" applyFont="1" applyFill="1" applyBorder="1" applyAlignment="1">
      <alignment horizontal="center" vertical="center" wrapText="1"/>
    </xf>
    <xf numFmtId="0" fontId="115" fillId="42" borderId="52" xfId="0" applyFont="1" applyFill="1" applyBorder="1" applyAlignment="1">
      <alignment horizontal="center" vertical="center" wrapText="1"/>
    </xf>
    <xf numFmtId="0" fontId="115" fillId="42" borderId="45" xfId="0" applyFont="1" applyFill="1" applyBorder="1" applyAlignment="1">
      <alignment horizontal="center" vertical="center" wrapText="1"/>
    </xf>
    <xf numFmtId="0" fontId="116" fillId="0" borderId="45" xfId="0" applyFont="1" applyBorder="1" applyAlignment="1">
      <alignment vertical="center" wrapText="1"/>
    </xf>
    <xf numFmtId="3" fontId="116" fillId="0" borderId="45" xfId="0" applyNumberFormat="1" applyFont="1" applyBorder="1" applyAlignment="1">
      <alignment horizontal="right" vertical="center" wrapText="1"/>
    </xf>
    <xf numFmtId="3" fontId="116" fillId="0" borderId="46" xfId="0" applyNumberFormat="1" applyFont="1" applyBorder="1" applyAlignment="1">
      <alignment horizontal="right" vertical="center" wrapText="1"/>
    </xf>
    <xf numFmtId="0" fontId="115" fillId="0" borderId="45" xfId="0" applyFont="1" applyBorder="1" applyAlignment="1">
      <alignment vertical="center" wrapText="1"/>
    </xf>
    <xf numFmtId="3" fontId="115" fillId="0" borderId="45" xfId="0" applyNumberFormat="1" applyFont="1" applyBorder="1" applyAlignment="1">
      <alignment horizontal="right" vertical="center" wrapText="1"/>
    </xf>
    <xf numFmtId="3" fontId="115" fillId="0" borderId="46" xfId="0" applyNumberFormat="1" applyFont="1" applyBorder="1" applyAlignment="1">
      <alignment horizontal="right" vertical="center" wrapText="1"/>
    </xf>
    <xf numFmtId="4" fontId="102" fillId="0" borderId="45" xfId="0" applyNumberFormat="1" applyFont="1" applyBorder="1" applyAlignment="1">
      <alignment horizontal="right" vertical="center" wrapText="1"/>
    </xf>
    <xf numFmtId="9" fontId="102" fillId="0" borderId="45" xfId="0" applyNumberFormat="1" applyFont="1" applyBorder="1" applyAlignment="1">
      <alignment horizontal="right" vertical="center" wrapText="1"/>
    </xf>
    <xf numFmtId="9" fontId="102" fillId="0" borderId="46" xfId="0" applyNumberFormat="1" applyFont="1" applyBorder="1" applyAlignment="1">
      <alignment horizontal="right" vertical="center" wrapText="1"/>
    </xf>
    <xf numFmtId="9" fontId="101" fillId="0" borderId="45" xfId="0" applyNumberFormat="1" applyFont="1" applyBorder="1" applyAlignment="1">
      <alignment horizontal="right" vertical="center" wrapText="1"/>
    </xf>
    <xf numFmtId="9" fontId="101" fillId="0" borderId="46" xfId="0" applyNumberFormat="1" applyFont="1" applyBorder="1" applyAlignment="1">
      <alignment horizontal="right" vertical="center" wrapText="1"/>
    </xf>
    <xf numFmtId="0" fontId="99" fillId="0" borderId="0" xfId="0" applyFont="1" applyAlignment="1">
      <alignment vertical="center"/>
    </xf>
    <xf numFmtId="10" fontId="102" fillId="0" borderId="45" xfId="0" applyNumberFormat="1" applyFont="1" applyBorder="1" applyAlignment="1">
      <alignment horizontal="right" vertical="center" wrapText="1"/>
    </xf>
    <xf numFmtId="10" fontId="102" fillId="0" borderId="46" xfId="0" applyNumberFormat="1" applyFont="1" applyBorder="1" applyAlignment="1">
      <alignment horizontal="right" vertical="center" wrapText="1"/>
    </xf>
    <xf numFmtId="10" fontId="101" fillId="0" borderId="45" xfId="0" applyNumberFormat="1" applyFont="1" applyBorder="1" applyAlignment="1">
      <alignment horizontal="right" vertical="center" wrapText="1"/>
    </xf>
    <xf numFmtId="10" fontId="101" fillId="0" borderId="46" xfId="0" applyNumberFormat="1" applyFont="1" applyBorder="1" applyAlignment="1">
      <alignment horizontal="right" vertical="center" wrapText="1"/>
    </xf>
    <xf numFmtId="0" fontId="92" fillId="41" borderId="50" xfId="0" applyFont="1" applyFill="1" applyBorder="1" applyAlignment="1">
      <alignment horizontal="center" vertical="center" wrapText="1"/>
    </xf>
    <xf numFmtId="0" fontId="92" fillId="41" borderId="51" xfId="0" applyFont="1" applyFill="1" applyBorder="1" applyAlignment="1">
      <alignment horizontal="center" vertical="center" wrapText="1"/>
    </xf>
    <xf numFmtId="0" fontId="92" fillId="41" borderId="45" xfId="0" applyFont="1" applyFill="1" applyBorder="1" applyAlignment="1">
      <alignment horizontal="center" vertical="center" wrapText="1"/>
    </xf>
    <xf numFmtId="0" fontId="92" fillId="41" borderId="46" xfId="0" applyFont="1" applyFill="1" applyBorder="1" applyAlignment="1">
      <alignment horizontal="center" vertical="center" wrapText="1"/>
    </xf>
    <xf numFmtId="0" fontId="92" fillId="44" borderId="50" xfId="0" applyFont="1" applyFill="1" applyBorder="1" applyAlignment="1">
      <alignment horizontal="center" vertical="center" wrapText="1"/>
    </xf>
    <xf numFmtId="0" fontId="92" fillId="44" borderId="51" xfId="0" applyFont="1" applyFill="1" applyBorder="1" applyAlignment="1">
      <alignment horizontal="center" vertical="center" wrapText="1"/>
    </xf>
    <xf numFmtId="0" fontId="92" fillId="44" borderId="73" xfId="0" applyFont="1" applyFill="1" applyBorder="1" applyAlignment="1">
      <alignment horizontal="center" vertical="center" wrapText="1"/>
    </xf>
    <xf numFmtId="0" fontId="92" fillId="44" borderId="59" xfId="0" applyFont="1" applyFill="1" applyBorder="1" applyAlignment="1">
      <alignment horizontal="center" vertical="center" wrapText="1"/>
    </xf>
    <xf numFmtId="0" fontId="91" fillId="0" borderId="39" xfId="0" applyFont="1" applyBorder="1" applyAlignment="1">
      <alignment vertical="center" wrapText="1"/>
    </xf>
    <xf numFmtId="3" fontId="91" fillId="0" borderId="40" xfId="0" applyNumberFormat="1" applyFont="1" applyBorder="1" applyAlignment="1">
      <alignment horizontal="right" vertical="center" wrapText="1"/>
    </xf>
    <xf numFmtId="0" fontId="91" fillId="0" borderId="40" xfId="0" applyFont="1" applyBorder="1" applyAlignment="1">
      <alignment horizontal="right" vertical="center" wrapText="1"/>
    </xf>
    <xf numFmtId="0" fontId="92" fillId="0" borderId="39" xfId="0" applyFont="1" applyBorder="1" applyAlignment="1">
      <alignment vertical="center" wrapText="1"/>
    </xf>
    <xf numFmtId="3" fontId="92" fillId="0" borderId="40" xfId="0" applyNumberFormat="1" applyFont="1" applyBorder="1" applyAlignment="1">
      <alignment horizontal="right" vertical="center" wrapText="1"/>
    </xf>
    <xf numFmtId="0" fontId="92" fillId="44" borderId="53" xfId="0" applyFont="1" applyFill="1" applyBorder="1" applyAlignment="1">
      <alignment horizontal="center" vertical="center" wrapText="1"/>
    </xf>
    <xf numFmtId="0" fontId="92" fillId="44" borderId="48" xfId="0" applyFont="1" applyFill="1" applyBorder="1" applyAlignment="1">
      <alignment horizontal="center" vertical="center" wrapText="1"/>
    </xf>
    <xf numFmtId="0" fontId="117" fillId="0" borderId="0" xfId="0" applyFont="1" applyAlignment="1">
      <alignment horizontal="left" vertical="center" indent="6"/>
    </xf>
    <xf numFmtId="0" fontId="92" fillId="45" borderId="41" xfId="0" applyFont="1" applyFill="1" applyBorder="1" applyAlignment="1">
      <alignment horizontal="center" vertical="center" wrapText="1"/>
    </xf>
    <xf numFmtId="0" fontId="92" fillId="45" borderId="40" xfId="0" applyFont="1" applyFill="1" applyBorder="1" applyAlignment="1">
      <alignment horizontal="center" vertical="center" wrapText="1"/>
    </xf>
    <xf numFmtId="0" fontId="91" fillId="0" borderId="39" xfId="0" applyFont="1" applyBorder="1" applyAlignment="1">
      <alignment horizontal="justify" vertical="center" wrapText="1"/>
    </xf>
    <xf numFmtId="0" fontId="92" fillId="42" borderId="39" xfId="0" applyFont="1" applyFill="1" applyBorder="1" applyAlignment="1">
      <alignment vertical="center" wrapText="1"/>
    </xf>
    <xf numFmtId="3" fontId="92" fillId="42" borderId="40" xfId="0" applyNumberFormat="1" applyFont="1" applyFill="1" applyBorder="1" applyAlignment="1">
      <alignment horizontal="right" vertical="center" wrapText="1"/>
    </xf>
    <xf numFmtId="0" fontId="92" fillId="42" borderId="40" xfId="0" applyFont="1" applyFill="1" applyBorder="1" applyAlignment="1">
      <alignment horizontal="right" vertical="center" wrapText="1"/>
    </xf>
    <xf numFmtId="0" fontId="91" fillId="0" borderId="40" xfId="0" applyFont="1" applyBorder="1" applyAlignment="1">
      <alignment vertical="center" wrapText="1"/>
    </xf>
    <xf numFmtId="0" fontId="91" fillId="40" borderId="45" xfId="0" applyFont="1" applyFill="1" applyBorder="1" applyAlignment="1">
      <alignment horizontal="right" vertical="center" wrapText="1"/>
    </xf>
    <xf numFmtId="3" fontId="91" fillId="40" borderId="46" xfId="0" applyNumberFormat="1" applyFont="1" applyFill="1" applyBorder="1" applyAlignment="1">
      <alignment horizontal="right" vertical="center" wrapText="1"/>
    </xf>
    <xf numFmtId="0" fontId="91" fillId="40" borderId="46" xfId="0" applyFont="1" applyFill="1" applyBorder="1" applyAlignment="1">
      <alignment horizontal="right" vertical="center" wrapText="1"/>
    </xf>
    <xf numFmtId="0" fontId="92" fillId="42" borderId="45" xfId="0" applyFont="1" applyFill="1" applyBorder="1" applyAlignment="1">
      <alignment vertical="center" wrapText="1"/>
    </xf>
    <xf numFmtId="0" fontId="92" fillId="42" borderId="45" xfId="0" applyFont="1" applyFill="1" applyBorder="1" applyAlignment="1">
      <alignment horizontal="right" vertical="center" wrapText="1"/>
    </xf>
    <xf numFmtId="3" fontId="92" fillId="42" borderId="46" xfId="0" applyNumberFormat="1" applyFont="1" applyFill="1" applyBorder="1" applyAlignment="1">
      <alignment horizontal="right" vertical="center" wrapText="1"/>
    </xf>
    <xf numFmtId="0" fontId="7" fillId="0" borderId="0" xfId="0" applyFont="1" applyAlignment="1">
      <alignment horizontal="left" vertical="center" indent="6"/>
    </xf>
    <xf numFmtId="0" fontId="118" fillId="0" borderId="0" xfId="0" applyFont="1" applyAlignment="1">
      <alignment vertical="center"/>
    </xf>
    <xf numFmtId="0" fontId="7" fillId="0" borderId="0" xfId="0" applyFont="1" applyAlignment="1">
      <alignment horizontal="justify" vertical="center"/>
    </xf>
    <xf numFmtId="3" fontId="92" fillId="45" borderId="40" xfId="0" applyNumberFormat="1" applyFont="1" applyFill="1" applyBorder="1" applyAlignment="1">
      <alignment horizontal="right" vertical="center" wrapText="1"/>
    </xf>
    <xf numFmtId="0" fontId="92" fillId="45" borderId="39" xfId="0" applyFont="1" applyFill="1" applyBorder="1" applyAlignment="1">
      <alignment vertical="center" wrapText="1"/>
    </xf>
    <xf numFmtId="0" fontId="92" fillId="42" borderId="41" xfId="0" applyFont="1" applyFill="1" applyBorder="1" applyAlignment="1">
      <alignment horizontal="center" vertical="center" wrapText="1"/>
    </xf>
    <xf numFmtId="0" fontId="92" fillId="42" borderId="40" xfId="0" applyFont="1" applyFill="1" applyBorder="1" applyAlignment="1">
      <alignment horizontal="center" vertical="center" wrapText="1"/>
    </xf>
    <xf numFmtId="3" fontId="91" fillId="0" borderId="40" xfId="0" applyNumberFormat="1" applyFont="1" applyBorder="1" applyAlignment="1">
      <alignment horizontal="right" vertical="center"/>
    </xf>
    <xf numFmtId="0" fontId="119" fillId="0" borderId="0" xfId="0" applyFont="1" applyAlignment="1">
      <alignment horizontal="left" vertical="center" indent="4"/>
    </xf>
    <xf numFmtId="0" fontId="93" fillId="0" borderId="0" xfId="0" applyFont="1" applyAlignment="1">
      <alignment horizontal="left" vertical="center" indent="4"/>
    </xf>
    <xf numFmtId="0" fontId="93" fillId="0" borderId="0" xfId="0" applyFont="1" applyAlignment="1">
      <alignment horizontal="justify" vertical="justify" wrapText="1"/>
    </xf>
    <xf numFmtId="0" fontId="0" fillId="0" borderId="0" xfId="0" applyAlignment="1">
      <alignment horizontal="justify" vertical="justify" wrapText="1"/>
    </xf>
    <xf numFmtId="0" fontId="95" fillId="0" borderId="0" xfId="0" applyFont="1" applyAlignment="1">
      <alignment horizontal="distributed" vertical="justify" wrapText="1"/>
    </xf>
    <xf numFmtId="0" fontId="0" fillId="0" borderId="0" xfId="0" applyAlignment="1">
      <alignment horizontal="distributed" vertical="justify" wrapText="1"/>
    </xf>
    <xf numFmtId="0" fontId="93" fillId="0" borderId="0" xfId="0" applyFont="1" applyAlignment="1">
      <alignment horizontal="distributed" vertical="justify" wrapText="1"/>
    </xf>
    <xf numFmtId="0" fontId="93" fillId="0" borderId="0" xfId="0" applyFont="1" applyAlignment="1">
      <alignment horizontal="left" vertical="justify" wrapText="1"/>
    </xf>
    <xf numFmtId="0" fontId="0" fillId="0" borderId="0" xfId="0" applyAlignment="1">
      <alignment horizontal="left" vertical="justify" wrapText="1"/>
    </xf>
    <xf numFmtId="0" fontId="95" fillId="0" borderId="0" xfId="0" applyFont="1" applyAlignment="1">
      <alignment horizontal="left" vertical="justify" wrapText="1"/>
    </xf>
    <xf numFmtId="0" fontId="93" fillId="0" borderId="0" xfId="0" applyFont="1" applyAlignment="1">
      <alignment horizontal="left" vertical="center" indent="3"/>
    </xf>
    <xf numFmtId="0" fontId="92" fillId="0" borderId="74" xfId="0" applyFont="1" applyBorder="1" applyAlignment="1">
      <alignment horizontal="center" vertical="center" wrapText="1"/>
    </xf>
    <xf numFmtId="0" fontId="92" fillId="0" borderId="0" xfId="0" applyFont="1" applyAlignment="1">
      <alignment horizontal="center" vertical="center" wrapText="1"/>
    </xf>
    <xf numFmtId="0" fontId="92" fillId="0" borderId="0" xfId="0" applyFont="1" applyBorder="1" applyAlignment="1">
      <alignment horizontal="center" vertical="center" wrapText="1"/>
    </xf>
    <xf numFmtId="0" fontId="28" fillId="0" borderId="0" xfId="0" applyFont="1" applyAlignment="1">
      <alignment horizontal="justify" vertical="center"/>
    </xf>
    <xf numFmtId="0" fontId="8" fillId="0" borderId="0" xfId="0" applyFont="1" applyAlignment="1">
      <alignment/>
    </xf>
    <xf numFmtId="0" fontId="8" fillId="0" borderId="0" xfId="0" applyFont="1" applyFill="1" applyAlignment="1">
      <alignment/>
    </xf>
    <xf numFmtId="0" fontId="21" fillId="0" borderId="0" xfId="0" applyFont="1" applyAlignment="1">
      <alignment/>
    </xf>
    <xf numFmtId="0" fontId="14" fillId="0" borderId="0" xfId="0" applyFont="1" applyAlignment="1">
      <alignment/>
    </xf>
    <xf numFmtId="0" fontId="29" fillId="0" borderId="0" xfId="0" applyFont="1" applyAlignment="1">
      <alignment horizontal="justify" vertical="center"/>
    </xf>
    <xf numFmtId="0" fontId="21" fillId="0" borderId="0" xfId="0" applyFont="1" applyFill="1" applyAlignment="1">
      <alignment/>
    </xf>
    <xf numFmtId="0" fontId="29" fillId="0" borderId="0" xfId="0" applyFont="1" applyAlignment="1">
      <alignment vertical="center"/>
    </xf>
    <xf numFmtId="3" fontId="92" fillId="42" borderId="71" xfId="0" applyNumberFormat="1" applyFont="1" applyFill="1" applyBorder="1" applyAlignment="1">
      <alignment horizontal="right" vertical="center" wrapText="1"/>
    </xf>
    <xf numFmtId="49" fontId="12" fillId="0" borderId="0" xfId="0" applyNumberFormat="1" applyFont="1" applyAlignment="1">
      <alignment horizontal="center"/>
    </xf>
    <xf numFmtId="0" fontId="30" fillId="0" borderId="0" xfId="0" applyFont="1" applyAlignment="1">
      <alignment/>
    </xf>
    <xf numFmtId="171" fontId="30" fillId="0" borderId="0" xfId="0" applyNumberFormat="1" applyFont="1" applyAlignment="1">
      <alignment/>
    </xf>
    <xf numFmtId="0" fontId="30" fillId="37" borderId="0" xfId="0" applyFont="1" applyFill="1" applyAlignment="1">
      <alignment/>
    </xf>
    <xf numFmtId="0" fontId="30" fillId="36" borderId="0" xfId="0" applyFont="1" applyFill="1" applyAlignment="1">
      <alignment/>
    </xf>
    <xf numFmtId="41" fontId="1" fillId="0" borderId="0" xfId="58" applyFill="1" applyAlignment="1">
      <alignment/>
    </xf>
    <xf numFmtId="41" fontId="6" fillId="0" borderId="0" xfId="0" applyNumberFormat="1" applyFont="1" applyAlignment="1">
      <alignment/>
    </xf>
    <xf numFmtId="168" fontId="6" fillId="33" borderId="0" xfId="64" applyNumberFormat="1" applyFont="1" applyFill="1" applyBorder="1" applyProtection="1">
      <alignment/>
      <protection/>
    </xf>
    <xf numFmtId="164" fontId="30" fillId="37" borderId="0" xfId="0" applyNumberFormat="1" applyFont="1" applyFill="1" applyAlignment="1">
      <alignment/>
    </xf>
    <xf numFmtId="164" fontId="6" fillId="33" borderId="0" xfId="50" applyNumberFormat="1" applyFont="1" applyFill="1" applyBorder="1" applyProtection="1">
      <alignment/>
      <protection/>
    </xf>
    <xf numFmtId="171" fontId="30" fillId="37" borderId="0" xfId="0" applyNumberFormat="1" applyFont="1" applyFill="1" applyAlignment="1">
      <alignment/>
    </xf>
    <xf numFmtId="164" fontId="30" fillId="0" borderId="0" xfId="0" applyNumberFormat="1" applyFont="1" applyAlignment="1">
      <alignment/>
    </xf>
    <xf numFmtId="164" fontId="7" fillId="0" borderId="0" xfId="49" applyNumberFormat="1" applyFont="1" applyBorder="1" applyProtection="1">
      <alignment/>
      <protection/>
    </xf>
    <xf numFmtId="164" fontId="6" fillId="0" borderId="0" xfId="0" applyNumberFormat="1" applyFont="1" applyAlignment="1">
      <alignment/>
    </xf>
    <xf numFmtId="164" fontId="7" fillId="0" borderId="0" xfId="0" applyNumberFormat="1" applyFont="1" applyAlignment="1">
      <alignment/>
    </xf>
    <xf numFmtId="0" fontId="6" fillId="35" borderId="0" xfId="64" applyFont="1" applyFill="1" applyBorder="1" applyProtection="1">
      <alignment/>
      <protection/>
    </xf>
    <xf numFmtId="164" fontId="30" fillId="36" borderId="0" xfId="0" applyNumberFormat="1" applyFont="1" applyFill="1" applyAlignment="1">
      <alignment/>
    </xf>
    <xf numFmtId="164" fontId="6" fillId="0" borderId="0" xfId="0" applyNumberFormat="1" applyFont="1" applyAlignment="1">
      <alignment horizontal="right"/>
    </xf>
    <xf numFmtId="171" fontId="30" fillId="33" borderId="0" xfId="0" applyNumberFormat="1" applyFont="1" applyFill="1" applyAlignment="1">
      <alignment/>
    </xf>
    <xf numFmtId="171" fontId="30" fillId="36" borderId="0" xfId="0" applyNumberFormat="1" applyFont="1" applyFill="1" applyAlignment="1">
      <alignment/>
    </xf>
    <xf numFmtId="164" fontId="7" fillId="0" borderId="11" xfId="49" applyNumberFormat="1" applyFont="1" applyBorder="1" applyProtection="1">
      <alignment/>
      <protection/>
    </xf>
    <xf numFmtId="164" fontId="6" fillId="0" borderId="0" xfId="49" applyNumberFormat="1" applyFont="1" applyBorder="1" applyProtection="1">
      <alignment/>
      <protection/>
    </xf>
    <xf numFmtId="171" fontId="31" fillId="37" borderId="0" xfId="0" applyNumberFormat="1" applyFont="1" applyFill="1" applyAlignment="1">
      <alignment/>
    </xf>
    <xf numFmtId="164" fontId="6" fillId="0" borderId="11" xfId="0" applyNumberFormat="1" applyFont="1" applyBorder="1" applyAlignment="1">
      <alignment/>
    </xf>
    <xf numFmtId="171" fontId="31" fillId="0" borderId="0" xfId="0" applyNumberFormat="1" applyFont="1" applyAlignment="1">
      <alignment/>
    </xf>
    <xf numFmtId="173" fontId="6" fillId="0" borderId="0" xfId="50" applyFont="1" applyBorder="1" applyProtection="1">
      <alignment/>
      <protection/>
    </xf>
    <xf numFmtId="173" fontId="6" fillId="0" borderId="10" xfId="50" applyFont="1" applyBorder="1" applyProtection="1">
      <alignment/>
      <protection/>
    </xf>
    <xf numFmtId="164" fontId="7" fillId="0" borderId="13" xfId="49" applyNumberFormat="1" applyFont="1" applyBorder="1" applyProtection="1">
      <alignment/>
      <protection/>
    </xf>
    <xf numFmtId="170" fontId="9" fillId="0" borderId="0" xfId="49" applyNumberFormat="1" applyFont="1" applyBorder="1" applyProtection="1">
      <alignment/>
      <protection/>
    </xf>
    <xf numFmtId="171" fontId="9" fillId="0" borderId="0" xfId="0" applyNumberFormat="1" applyFont="1" applyAlignment="1">
      <alignment/>
    </xf>
    <xf numFmtId="164" fontId="9" fillId="0" borderId="0" xfId="0" applyNumberFormat="1" applyFont="1" applyAlignment="1">
      <alignment/>
    </xf>
    <xf numFmtId="171" fontId="30" fillId="0" borderId="12" xfId="0" applyNumberFormat="1" applyFont="1" applyBorder="1" applyAlignment="1">
      <alignment/>
    </xf>
    <xf numFmtId="0" fontId="17" fillId="0" borderId="0" xfId="0" applyFont="1" applyAlignment="1">
      <alignment/>
    </xf>
    <xf numFmtId="168" fontId="19" fillId="0" borderId="0" xfId="0" applyNumberFormat="1" applyFont="1" applyFill="1" applyAlignment="1">
      <alignment/>
    </xf>
    <xf numFmtId="171" fontId="19" fillId="0" borderId="0" xfId="62" applyNumberFormat="1" applyFont="1" applyFill="1" applyBorder="1" applyAlignment="1" applyProtection="1">
      <alignment wrapText="1"/>
      <protection/>
    </xf>
    <xf numFmtId="171" fontId="19" fillId="0" borderId="0" xfId="62" applyNumberFormat="1" applyFont="1" applyFill="1" applyBorder="1" applyAlignment="1" applyProtection="1">
      <alignment/>
      <protection/>
    </xf>
    <xf numFmtId="164" fontId="20" fillId="33" borderId="0" xfId="49" applyNumberFormat="1" applyFont="1" applyFill="1" applyBorder="1" applyAlignment="1" applyProtection="1">
      <alignment/>
      <protection/>
    </xf>
    <xf numFmtId="164" fontId="19" fillId="33" borderId="0" xfId="49" applyNumberFormat="1" applyFont="1" applyFill="1" applyBorder="1" applyAlignment="1" applyProtection="1">
      <alignment/>
      <protection/>
    </xf>
    <xf numFmtId="168" fontId="19" fillId="33" borderId="0" xfId="49" applyNumberFormat="1" applyFont="1" applyFill="1" applyBorder="1" applyAlignment="1" applyProtection="1">
      <alignment horizontal="center"/>
      <protection/>
    </xf>
    <xf numFmtId="49" fontId="32" fillId="0" borderId="0" xfId="0" applyNumberFormat="1" applyFont="1" applyFill="1" applyAlignment="1">
      <alignment horizontal="center"/>
    </xf>
    <xf numFmtId="168" fontId="20" fillId="0" borderId="0" xfId="0" applyNumberFormat="1" applyFont="1" applyFill="1" applyBorder="1" applyAlignment="1">
      <alignment horizontal="center"/>
    </xf>
    <xf numFmtId="168" fontId="20" fillId="0" borderId="0" xfId="0" applyNumberFormat="1" applyFont="1" applyAlignment="1">
      <alignment/>
    </xf>
    <xf numFmtId="164" fontId="33" fillId="33" borderId="0" xfId="57" applyNumberFormat="1" applyFont="1" applyFill="1" applyBorder="1" applyAlignment="1" applyProtection="1">
      <alignment/>
      <protection/>
    </xf>
    <xf numFmtId="164" fontId="33" fillId="33" borderId="14" xfId="57" applyNumberFormat="1" applyFont="1" applyFill="1" applyBorder="1" applyAlignment="1" applyProtection="1">
      <alignment/>
      <protection/>
    </xf>
    <xf numFmtId="164" fontId="20" fillId="0" borderId="11" xfId="49" applyNumberFormat="1" applyFont="1" applyFill="1" applyBorder="1" applyAlignment="1" applyProtection="1">
      <alignment/>
      <protection/>
    </xf>
    <xf numFmtId="164" fontId="20" fillId="0" borderId="0" xfId="49" applyNumberFormat="1" applyFont="1" applyFill="1" applyBorder="1" applyAlignment="1" applyProtection="1">
      <alignment/>
      <protection/>
    </xf>
    <xf numFmtId="164" fontId="19" fillId="0" borderId="0" xfId="49" applyNumberFormat="1" applyFont="1" applyFill="1" applyBorder="1" applyAlignment="1" applyProtection="1">
      <alignment/>
      <protection/>
    </xf>
    <xf numFmtId="170" fontId="20" fillId="0" borderId="11" xfId="49" applyNumberFormat="1" applyFont="1" applyFill="1" applyBorder="1" applyAlignment="1" applyProtection="1">
      <alignment/>
      <protection/>
    </xf>
    <xf numFmtId="169" fontId="20" fillId="0" borderId="11" xfId="49" applyFont="1" applyFill="1" applyBorder="1" applyAlignment="1" applyProtection="1">
      <alignment/>
      <protection/>
    </xf>
    <xf numFmtId="164" fontId="20" fillId="0" borderId="10" xfId="49" applyNumberFormat="1" applyFont="1" applyFill="1" applyBorder="1" applyAlignment="1" applyProtection="1">
      <alignment/>
      <protection/>
    </xf>
    <xf numFmtId="164" fontId="20" fillId="33" borderId="11" xfId="49" applyNumberFormat="1" applyFont="1" applyFill="1" applyBorder="1" applyAlignment="1" applyProtection="1">
      <alignment/>
      <protection/>
    </xf>
    <xf numFmtId="164" fontId="20" fillId="33" borderId="10" xfId="49" applyNumberFormat="1" applyFont="1" applyFill="1" applyBorder="1" applyAlignment="1" applyProtection="1">
      <alignment/>
      <protection/>
    </xf>
    <xf numFmtId="164" fontId="20" fillId="0" borderId="14" xfId="49" applyNumberFormat="1" applyFont="1" applyFill="1" applyBorder="1" applyAlignment="1" applyProtection="1">
      <alignment/>
      <protection/>
    </xf>
    <xf numFmtId="168" fontId="20" fillId="0" borderId="12" xfId="0" applyNumberFormat="1" applyFont="1" applyBorder="1" applyAlignment="1">
      <alignment/>
    </xf>
    <xf numFmtId="168" fontId="20" fillId="0" borderId="0" xfId="0" applyNumberFormat="1" applyFont="1" applyFill="1" applyAlignment="1">
      <alignment/>
    </xf>
    <xf numFmtId="164" fontId="30" fillId="33" borderId="0" xfId="49" applyNumberFormat="1" applyFont="1" applyFill="1" applyBorder="1" applyAlignment="1" applyProtection="1">
      <alignment/>
      <protection/>
    </xf>
    <xf numFmtId="164" fontId="34" fillId="33" borderId="0" xfId="49" applyNumberFormat="1" applyFont="1" applyFill="1" applyBorder="1" applyAlignment="1" applyProtection="1">
      <alignment/>
      <protection/>
    </xf>
    <xf numFmtId="174" fontId="20" fillId="33" borderId="0" xfId="47" applyFont="1" applyFill="1" applyBorder="1" applyAlignment="1" applyProtection="1">
      <alignment/>
      <protection/>
    </xf>
    <xf numFmtId="41" fontId="35" fillId="0" borderId="75" xfId="58" applyFont="1" applyBorder="1" applyAlignment="1">
      <alignment/>
    </xf>
    <xf numFmtId="0" fontId="36" fillId="0" borderId="0" xfId="0" applyFont="1" applyAlignment="1">
      <alignment/>
    </xf>
    <xf numFmtId="168" fontId="36" fillId="33" borderId="0" xfId="64" applyNumberFormat="1" applyFont="1" applyFill="1" applyBorder="1" applyProtection="1">
      <alignment/>
      <protection/>
    </xf>
    <xf numFmtId="0" fontId="7" fillId="38" borderId="0" xfId="0" applyFont="1" applyFill="1" applyAlignment="1">
      <alignment/>
    </xf>
    <xf numFmtId="0" fontId="0" fillId="0" borderId="0" xfId="0" applyFill="1" applyBorder="1" applyAlignment="1">
      <alignment/>
    </xf>
    <xf numFmtId="0" fontId="19" fillId="0" borderId="0" xfId="0" applyFont="1" applyAlignment="1">
      <alignment horizontal="left" vertical="center"/>
    </xf>
    <xf numFmtId="0" fontId="20" fillId="0" borderId="0" xfId="0" applyFont="1" applyAlignment="1">
      <alignment horizontal="left" vertical="center"/>
    </xf>
    <xf numFmtId="171" fontId="7" fillId="33" borderId="76" xfId="49" applyNumberFormat="1" applyFont="1" applyFill="1" applyBorder="1" applyAlignment="1" applyProtection="1">
      <alignment horizontal="center" vertical="center" wrapText="1"/>
      <protection/>
    </xf>
    <xf numFmtId="0" fontId="0" fillId="33" borderId="77" xfId="0" applyFill="1" applyBorder="1" applyAlignment="1">
      <alignment/>
    </xf>
    <xf numFmtId="171" fontId="7" fillId="33" borderId="78" xfId="49" applyNumberFormat="1" applyFont="1" applyFill="1" applyBorder="1" applyAlignment="1" applyProtection="1">
      <alignment horizontal="center" vertical="center" wrapText="1"/>
      <protection/>
    </xf>
    <xf numFmtId="164" fontId="7" fillId="38" borderId="79" xfId="49" applyNumberFormat="1" applyFont="1" applyFill="1" applyBorder="1" applyAlignment="1" applyProtection="1">
      <alignment horizontal="center" vertical="center" wrapText="1"/>
      <protection/>
    </xf>
    <xf numFmtId="164" fontId="7" fillId="38" borderId="80" xfId="49" applyNumberFormat="1" applyFont="1" applyFill="1" applyBorder="1" applyAlignment="1" applyProtection="1">
      <alignment horizontal="center" vertical="center" wrapText="1"/>
      <protection/>
    </xf>
    <xf numFmtId="164" fontId="7" fillId="38" borderId="81" xfId="49" applyNumberFormat="1" applyFont="1" applyFill="1" applyBorder="1" applyAlignment="1" applyProtection="1">
      <alignment horizontal="center" vertical="center" wrapText="1"/>
      <protection/>
    </xf>
    <xf numFmtId="0" fontId="11" fillId="38" borderId="82" xfId="0" applyFont="1" applyFill="1" applyBorder="1" applyAlignment="1">
      <alignment/>
    </xf>
    <xf numFmtId="0" fontId="11" fillId="38" borderId="34" xfId="0" applyFont="1" applyFill="1" applyBorder="1" applyAlignment="1">
      <alignment/>
    </xf>
    <xf numFmtId="0" fontId="11" fillId="38" borderId="83" xfId="0" applyFont="1" applyFill="1" applyBorder="1" applyAlignment="1">
      <alignment/>
    </xf>
    <xf numFmtId="164" fontId="7" fillId="38" borderId="84" xfId="49" applyNumberFormat="1" applyFont="1" applyFill="1" applyBorder="1" applyAlignment="1" applyProtection="1">
      <alignment horizontal="center" vertical="center" wrapText="1"/>
      <protection/>
    </xf>
    <xf numFmtId="164" fontId="7" fillId="38" borderId="20" xfId="49" applyNumberFormat="1" applyFont="1" applyFill="1" applyBorder="1" applyAlignment="1" applyProtection="1">
      <alignment horizontal="center" vertical="center" wrapText="1"/>
      <protection/>
    </xf>
    <xf numFmtId="164" fontId="7" fillId="38" borderId="85" xfId="49" applyNumberFormat="1" applyFont="1" applyFill="1" applyBorder="1" applyAlignment="1" applyProtection="1">
      <alignment horizontal="center" vertical="center" wrapText="1"/>
      <protection/>
    </xf>
    <xf numFmtId="0" fontId="98" fillId="42" borderId="43" xfId="0" applyFont="1" applyFill="1" applyBorder="1" applyAlignment="1">
      <alignment horizontal="center" vertical="center" wrapText="1"/>
    </xf>
    <xf numFmtId="0" fontId="98" fillId="42" borderId="47" xfId="0" applyFont="1" applyFill="1" applyBorder="1" applyAlignment="1">
      <alignment horizontal="center" vertical="center" wrapText="1"/>
    </xf>
    <xf numFmtId="0" fontId="92" fillId="42" borderId="43" xfId="0" applyFont="1" applyFill="1" applyBorder="1" applyAlignment="1">
      <alignment horizontal="center" vertical="center" wrapText="1"/>
    </xf>
    <xf numFmtId="0" fontId="92" fillId="42" borderId="86" xfId="0" applyFont="1" applyFill="1" applyBorder="1" applyAlignment="1">
      <alignment horizontal="center" vertical="center" wrapText="1"/>
    </xf>
    <xf numFmtId="0" fontId="92" fillId="42" borderId="47" xfId="0" applyFont="1" applyFill="1" applyBorder="1" applyAlignment="1">
      <alignment horizontal="center" vertical="center" wrapText="1"/>
    </xf>
    <xf numFmtId="0" fontId="92" fillId="42" borderId="51" xfId="0" applyFont="1" applyFill="1" applyBorder="1" applyAlignment="1">
      <alignment horizontal="center" vertical="center" wrapText="1"/>
    </xf>
    <xf numFmtId="0" fontId="92" fillId="42" borderId="52" xfId="0" applyFont="1" applyFill="1" applyBorder="1" applyAlignment="1">
      <alignment horizontal="center" vertical="center" wrapText="1"/>
    </xf>
    <xf numFmtId="0" fontId="92" fillId="42" borderId="46" xfId="0" applyFont="1" applyFill="1" applyBorder="1" applyAlignment="1">
      <alignment horizontal="center" vertical="center" wrapText="1"/>
    </xf>
    <xf numFmtId="0" fontId="101" fillId="42" borderId="51" xfId="0" applyFont="1" applyFill="1" applyBorder="1" applyAlignment="1">
      <alignment horizontal="center" vertical="center" wrapText="1"/>
    </xf>
    <xf numFmtId="0" fontId="101" fillId="42" borderId="46" xfId="0" applyFont="1" applyFill="1" applyBorder="1" applyAlignment="1">
      <alignment horizontal="center" vertical="center" wrapText="1"/>
    </xf>
    <xf numFmtId="0" fontId="26" fillId="0" borderId="43" xfId="0" applyFont="1" applyBorder="1" applyAlignment="1">
      <alignment horizontal="center" vertical="center" wrapText="1"/>
    </xf>
    <xf numFmtId="0" fontId="26" fillId="0" borderId="47" xfId="0" applyFont="1" applyBorder="1" applyAlignment="1">
      <alignment horizontal="center" vertical="center" wrapText="1"/>
    </xf>
    <xf numFmtId="0" fontId="18" fillId="0" borderId="49" xfId="0" applyFont="1" applyBorder="1" applyAlignment="1">
      <alignment vertical="center" wrapText="1"/>
    </xf>
    <xf numFmtId="0" fontId="25" fillId="0" borderId="43"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47" xfId="0" applyFont="1" applyBorder="1" applyAlignment="1">
      <alignment horizontal="center" vertical="center" wrapText="1"/>
    </xf>
    <xf numFmtId="0" fontId="101" fillId="42" borderId="43" xfId="0" applyFont="1" applyFill="1" applyBorder="1" applyAlignment="1">
      <alignment horizontal="center" vertical="center" wrapText="1"/>
    </xf>
    <xf numFmtId="0" fontId="101" fillId="42" borderId="47" xfId="0" applyFont="1" applyFill="1" applyBorder="1" applyAlignment="1">
      <alignment horizontal="center" vertical="center" wrapText="1"/>
    </xf>
    <xf numFmtId="0" fontId="101" fillId="42" borderId="52" xfId="0" applyFont="1" applyFill="1" applyBorder="1" applyAlignment="1">
      <alignment horizontal="center" vertical="center" wrapText="1"/>
    </xf>
    <xf numFmtId="0" fontId="100" fillId="42" borderId="51" xfId="0" applyFont="1" applyFill="1" applyBorder="1" applyAlignment="1">
      <alignment horizontal="center" vertical="center" wrapText="1"/>
    </xf>
    <xf numFmtId="0" fontId="100" fillId="42" borderId="46" xfId="0" applyFont="1" applyFill="1" applyBorder="1" applyAlignment="1">
      <alignment horizontal="center" vertical="center" wrapText="1"/>
    </xf>
    <xf numFmtId="0" fontId="100" fillId="42" borderId="43" xfId="0" applyFont="1" applyFill="1" applyBorder="1" applyAlignment="1">
      <alignment horizontal="center" vertical="center" wrapText="1"/>
    </xf>
    <xf numFmtId="0" fontId="100" fillId="42" borderId="47" xfId="0" applyFont="1" applyFill="1" applyBorder="1" applyAlignment="1">
      <alignment horizontal="center" vertical="center" wrapText="1"/>
    </xf>
    <xf numFmtId="0" fontId="100" fillId="0" borderId="43" xfId="0" applyFont="1" applyBorder="1" applyAlignment="1">
      <alignment horizontal="right" vertical="center" wrapText="1"/>
    </xf>
    <xf numFmtId="0" fontId="100" fillId="0" borderId="86" xfId="0" applyFont="1" applyBorder="1" applyAlignment="1">
      <alignment horizontal="right" vertical="center" wrapText="1"/>
    </xf>
    <xf numFmtId="0" fontId="100" fillId="0" borderId="47" xfId="0" applyFont="1" applyBorder="1" applyAlignment="1">
      <alignment horizontal="right" vertical="center" wrapText="1"/>
    </xf>
    <xf numFmtId="0" fontId="99" fillId="0" borderId="43" xfId="0" applyFont="1" applyBorder="1" applyAlignment="1">
      <alignment horizontal="right" vertical="center" wrapText="1"/>
    </xf>
    <xf numFmtId="0" fontId="99" fillId="0" borderId="86" xfId="0" applyFont="1" applyBorder="1" applyAlignment="1">
      <alignment horizontal="right" vertical="center" wrapText="1"/>
    </xf>
    <xf numFmtId="0" fontId="99" fillId="0" borderId="47" xfId="0" applyFont="1" applyBorder="1" applyAlignment="1">
      <alignment horizontal="right" vertical="center" wrapText="1"/>
    </xf>
    <xf numFmtId="0" fontId="105" fillId="43" borderId="87" xfId="0" applyFont="1" applyFill="1" applyBorder="1" applyAlignment="1">
      <alignment horizontal="center" vertical="center" wrapText="1"/>
    </xf>
    <xf numFmtId="0" fontId="105" fillId="43" borderId="88" xfId="0" applyFont="1" applyFill="1" applyBorder="1" applyAlignment="1">
      <alignment horizontal="center" vertical="center" wrapText="1"/>
    </xf>
    <xf numFmtId="0" fontId="105" fillId="43" borderId="89" xfId="0" applyFont="1" applyFill="1" applyBorder="1" applyAlignment="1">
      <alignment horizontal="center" vertical="center" wrapText="1"/>
    </xf>
    <xf numFmtId="0" fontId="105" fillId="43" borderId="67" xfId="0" applyFont="1" applyFill="1" applyBorder="1" applyAlignment="1">
      <alignment horizontal="center" vertical="center" wrapText="1"/>
    </xf>
    <xf numFmtId="0" fontId="106" fillId="0" borderId="90" xfId="0" applyFont="1" applyBorder="1" applyAlignment="1">
      <alignment vertical="center" wrapText="1"/>
    </xf>
    <xf numFmtId="0" fontId="106" fillId="0" borderId="91" xfId="0" applyFont="1" applyBorder="1" applyAlignment="1">
      <alignment vertical="center" wrapText="1"/>
    </xf>
    <xf numFmtId="0" fontId="100" fillId="0" borderId="43" xfId="0" applyFont="1" applyBorder="1" applyAlignment="1">
      <alignment vertical="center" wrapText="1"/>
    </xf>
    <xf numFmtId="0" fontId="100" fillId="0" borderId="86" xfId="0" applyFont="1" applyBorder="1" applyAlignment="1">
      <alignment vertical="center" wrapText="1"/>
    </xf>
    <xf numFmtId="0" fontId="100" fillId="0" borderId="47" xfId="0" applyFont="1" applyBorder="1" applyAlignment="1">
      <alignment vertical="center" wrapText="1"/>
    </xf>
    <xf numFmtId="0" fontId="109" fillId="42" borderId="51" xfId="0" applyFont="1" applyFill="1" applyBorder="1" applyAlignment="1">
      <alignment horizontal="center" vertical="center" wrapText="1"/>
    </xf>
    <xf numFmtId="0" fontId="109" fillId="42" borderId="46" xfId="0" applyFont="1" applyFill="1" applyBorder="1" applyAlignment="1">
      <alignment horizontal="center" vertical="center" wrapText="1"/>
    </xf>
    <xf numFmtId="0" fontId="101" fillId="41" borderId="51" xfId="0" applyFont="1" applyFill="1" applyBorder="1" applyAlignment="1">
      <alignment horizontal="center" vertical="center" wrapText="1"/>
    </xf>
    <xf numFmtId="0" fontId="101" fillId="41" borderId="52" xfId="0" applyFont="1" applyFill="1" applyBorder="1" applyAlignment="1">
      <alignment horizontal="center" vertical="center" wrapText="1"/>
    </xf>
    <xf numFmtId="0" fontId="101" fillId="41" borderId="46" xfId="0" applyFont="1" applyFill="1" applyBorder="1" applyAlignment="1">
      <alignment horizontal="center" vertical="center" wrapText="1"/>
    </xf>
    <xf numFmtId="0" fontId="109" fillId="41" borderId="51" xfId="0" applyFont="1" applyFill="1" applyBorder="1" applyAlignment="1">
      <alignment horizontal="center" vertical="center" wrapText="1"/>
    </xf>
    <xf numFmtId="0" fontId="109" fillId="41" borderId="46" xfId="0" applyFont="1" applyFill="1" applyBorder="1" applyAlignment="1">
      <alignment horizontal="center" vertical="center" wrapText="1"/>
    </xf>
    <xf numFmtId="0" fontId="109" fillId="42" borderId="68" xfId="0" applyFont="1" applyFill="1" applyBorder="1" applyAlignment="1">
      <alignment horizontal="center" vertical="center" wrapText="1"/>
    </xf>
    <xf numFmtId="0" fontId="109" fillId="42" borderId="69" xfId="0" applyFont="1" applyFill="1" applyBorder="1" applyAlignment="1">
      <alignment horizontal="center" vertical="center" wrapText="1"/>
    </xf>
    <xf numFmtId="0" fontId="109" fillId="42" borderId="39" xfId="0" applyFont="1" applyFill="1" applyBorder="1" applyAlignment="1">
      <alignment horizontal="center" vertical="center" wrapText="1"/>
    </xf>
    <xf numFmtId="0" fontId="109" fillId="41" borderId="52" xfId="0" applyFont="1" applyFill="1" applyBorder="1" applyAlignment="1">
      <alignment horizontal="center" vertical="center" wrapText="1"/>
    </xf>
    <xf numFmtId="0" fontId="100" fillId="42" borderId="68" xfId="0" applyFont="1" applyFill="1" applyBorder="1" applyAlignment="1">
      <alignment horizontal="center" vertical="center" wrapText="1"/>
    </xf>
    <xf numFmtId="0" fontId="100" fillId="42" borderId="69" xfId="0" applyFont="1" applyFill="1" applyBorder="1" applyAlignment="1">
      <alignment horizontal="center" vertical="center" wrapText="1"/>
    </xf>
    <xf numFmtId="0" fontId="100" fillId="42" borderId="39" xfId="0" applyFont="1" applyFill="1" applyBorder="1" applyAlignment="1">
      <alignment horizontal="center" vertical="center" wrapText="1"/>
    </xf>
    <xf numFmtId="0" fontId="99" fillId="40" borderId="68" xfId="0" applyFont="1" applyFill="1" applyBorder="1" applyAlignment="1">
      <alignment horizontal="center" vertical="center" wrapText="1"/>
    </xf>
    <xf numFmtId="0" fontId="99" fillId="40" borderId="39" xfId="0" applyFont="1" applyFill="1" applyBorder="1" applyAlignment="1">
      <alignment horizontal="center" vertical="center" wrapText="1"/>
    </xf>
    <xf numFmtId="3" fontId="100" fillId="40" borderId="68" xfId="0" applyNumberFormat="1" applyFont="1" applyFill="1" applyBorder="1" applyAlignment="1">
      <alignment horizontal="center" vertical="center" wrapText="1"/>
    </xf>
    <xf numFmtId="3" fontId="100" fillId="40" borderId="39" xfId="0" applyNumberFormat="1" applyFont="1" applyFill="1" applyBorder="1" applyAlignment="1">
      <alignment horizontal="center" vertical="center" wrapText="1"/>
    </xf>
    <xf numFmtId="0" fontId="100" fillId="40" borderId="68" xfId="0" applyFont="1" applyFill="1" applyBorder="1" applyAlignment="1">
      <alignment horizontal="center" vertical="center" wrapText="1"/>
    </xf>
    <xf numFmtId="0" fontId="100" fillId="40" borderId="39" xfId="0" applyFont="1" applyFill="1" applyBorder="1" applyAlignment="1">
      <alignment horizontal="center" vertical="center" wrapText="1"/>
    </xf>
    <xf numFmtId="0" fontId="100" fillId="40" borderId="68" xfId="0" applyFont="1" applyFill="1" applyBorder="1" applyAlignment="1">
      <alignment horizontal="right" vertical="center" wrapText="1"/>
    </xf>
    <xf numFmtId="0" fontId="100" fillId="40" borderId="39" xfId="0" applyFont="1" applyFill="1" applyBorder="1" applyAlignment="1">
      <alignment horizontal="right" vertical="center" wrapText="1"/>
    </xf>
    <xf numFmtId="0" fontId="100" fillId="41" borderId="68" xfId="0" applyFont="1" applyFill="1" applyBorder="1" applyAlignment="1">
      <alignment horizontal="center" vertical="center" wrapText="1"/>
    </xf>
    <xf numFmtId="0" fontId="100" fillId="41" borderId="69" xfId="0" applyFont="1" applyFill="1" applyBorder="1" applyAlignment="1">
      <alignment horizontal="center" vertical="center" wrapText="1"/>
    </xf>
    <xf numFmtId="0" fontId="100" fillId="41" borderId="39" xfId="0" applyFont="1" applyFill="1" applyBorder="1" applyAlignment="1">
      <alignment horizontal="center" vertical="center" wrapText="1"/>
    </xf>
    <xf numFmtId="0" fontId="113" fillId="42" borderId="51" xfId="0" applyFont="1" applyFill="1" applyBorder="1" applyAlignment="1">
      <alignment horizontal="center" vertical="center" wrapText="1"/>
    </xf>
    <xf numFmtId="0" fontId="113" fillId="42" borderId="46" xfId="0" applyFont="1" applyFill="1" applyBorder="1" applyAlignment="1">
      <alignment horizontal="center" vertical="center" wrapText="1"/>
    </xf>
    <xf numFmtId="0" fontId="113" fillId="42" borderId="68" xfId="0" applyFont="1" applyFill="1" applyBorder="1" applyAlignment="1">
      <alignment horizontal="center" vertical="center" wrapText="1"/>
    </xf>
    <xf numFmtId="0" fontId="113" fillId="42" borderId="39" xfId="0" applyFont="1" applyFill="1" applyBorder="1" applyAlignment="1">
      <alignment horizontal="center" vertical="center" wrapText="1"/>
    </xf>
    <xf numFmtId="0" fontId="113" fillId="40" borderId="92" xfId="0" applyFont="1" applyFill="1" applyBorder="1" applyAlignment="1">
      <alignment horizontal="center" vertical="center" wrapText="1"/>
    </xf>
    <xf numFmtId="0" fontId="113" fillId="40" borderId="93" xfId="0" applyFont="1" applyFill="1" applyBorder="1" applyAlignment="1">
      <alignment horizontal="center" vertical="center" wrapText="1"/>
    </xf>
    <xf numFmtId="0" fontId="113" fillId="40" borderId="72" xfId="0" applyFont="1" applyFill="1" applyBorder="1" applyAlignment="1">
      <alignment horizontal="center" vertical="center" wrapText="1"/>
    </xf>
    <xf numFmtId="0" fontId="115" fillId="42" borderId="68" xfId="0" applyFont="1" applyFill="1" applyBorder="1" applyAlignment="1">
      <alignment horizontal="center" vertical="center" wrapText="1"/>
    </xf>
    <xf numFmtId="0" fontId="115" fillId="42" borderId="69" xfId="0" applyFont="1" applyFill="1" applyBorder="1" applyAlignment="1">
      <alignment horizontal="center" vertical="center" wrapText="1"/>
    </xf>
    <xf numFmtId="0" fontId="115" fillId="42" borderId="39" xfId="0" applyFont="1" applyFill="1" applyBorder="1" applyAlignment="1">
      <alignment horizontal="center" vertical="center" wrapText="1"/>
    </xf>
    <xf numFmtId="0" fontId="115" fillId="42" borderId="92" xfId="0" applyFont="1" applyFill="1" applyBorder="1" applyAlignment="1">
      <alignment horizontal="center" vertical="center" wrapText="1"/>
    </xf>
    <xf numFmtId="0" fontId="115" fillId="42" borderId="93" xfId="0" applyFont="1" applyFill="1" applyBorder="1" applyAlignment="1">
      <alignment horizontal="center" vertical="center" wrapText="1"/>
    </xf>
    <xf numFmtId="0" fontId="115" fillId="42" borderId="72" xfId="0" applyFont="1" applyFill="1" applyBorder="1" applyAlignment="1">
      <alignment horizontal="center" vertical="center" wrapText="1"/>
    </xf>
    <xf numFmtId="0" fontId="115" fillId="42" borderId="51" xfId="0" applyFont="1" applyFill="1" applyBorder="1" applyAlignment="1">
      <alignment horizontal="center" vertical="center" wrapText="1"/>
    </xf>
    <xf numFmtId="0" fontId="115" fillId="42" borderId="52" xfId="0" applyFont="1" applyFill="1" applyBorder="1" applyAlignment="1">
      <alignment horizontal="center" vertical="center" wrapText="1"/>
    </xf>
    <xf numFmtId="0" fontId="115" fillId="42" borderId="46" xfId="0" applyFont="1" applyFill="1" applyBorder="1" applyAlignment="1">
      <alignment horizontal="center" vertical="center" wrapText="1"/>
    </xf>
    <xf numFmtId="0" fontId="115" fillId="42" borderId="43" xfId="0" applyFont="1" applyFill="1" applyBorder="1" applyAlignment="1">
      <alignment horizontal="center" vertical="center" wrapText="1"/>
    </xf>
    <xf numFmtId="0" fontId="115" fillId="42" borderId="86" xfId="0" applyFont="1" applyFill="1" applyBorder="1" applyAlignment="1">
      <alignment horizontal="center" vertical="center" wrapText="1"/>
    </xf>
    <xf numFmtId="0" fontId="115" fillId="42" borderId="47" xfId="0" applyFont="1" applyFill="1" applyBorder="1" applyAlignment="1">
      <alignment horizontal="center" vertical="center" wrapText="1"/>
    </xf>
    <xf numFmtId="0" fontId="92" fillId="45" borderId="68" xfId="0" applyFont="1" applyFill="1" applyBorder="1" applyAlignment="1">
      <alignment horizontal="center" vertical="center" wrapText="1"/>
    </xf>
    <xf numFmtId="0" fontId="92" fillId="45" borderId="39" xfId="0" applyFont="1" applyFill="1" applyBorder="1" applyAlignment="1">
      <alignment horizontal="center" vertical="center" wrapText="1"/>
    </xf>
    <xf numFmtId="0" fontId="92" fillId="41" borderId="68" xfId="0" applyFont="1" applyFill="1" applyBorder="1" applyAlignment="1">
      <alignment horizontal="center" vertical="center" wrapText="1"/>
    </xf>
    <xf numFmtId="0" fontId="92" fillId="41" borderId="39" xfId="0" applyFont="1" applyFill="1" applyBorder="1" applyAlignment="1">
      <alignment horizontal="center" vertical="center" wrapText="1"/>
    </xf>
    <xf numFmtId="0" fontId="101" fillId="42" borderId="86" xfId="0" applyFont="1" applyFill="1" applyBorder="1" applyAlignment="1">
      <alignment horizontal="center" vertical="center" wrapText="1"/>
    </xf>
    <xf numFmtId="0" fontId="92" fillId="41" borderId="51" xfId="0" applyFont="1" applyFill="1" applyBorder="1" applyAlignment="1">
      <alignment horizontal="center" vertical="center" wrapText="1"/>
    </xf>
    <xf numFmtId="0" fontId="92" fillId="41" borderId="46" xfId="0" applyFont="1" applyFill="1" applyBorder="1" applyAlignment="1">
      <alignment horizontal="center" vertical="center" wrapText="1"/>
    </xf>
    <xf numFmtId="0" fontId="120" fillId="0" borderId="0" xfId="0" applyFont="1" applyAlignment="1">
      <alignment horizontal="left" vertical="center"/>
    </xf>
    <xf numFmtId="0" fontId="92" fillId="41" borderId="94" xfId="0" applyFont="1" applyFill="1" applyBorder="1" applyAlignment="1">
      <alignment horizontal="center" vertical="center" wrapText="1"/>
    </xf>
    <xf numFmtId="0" fontId="92" fillId="42" borderId="68" xfId="0" applyFont="1" applyFill="1" applyBorder="1" applyAlignment="1">
      <alignment horizontal="center" vertical="center" wrapText="1"/>
    </xf>
    <xf numFmtId="0" fontId="92" fillId="42" borderId="94" xfId="0" applyFont="1" applyFill="1" applyBorder="1" applyAlignment="1">
      <alignment horizontal="center" vertical="center" wrapText="1"/>
    </xf>
    <xf numFmtId="0" fontId="92" fillId="42" borderId="39" xfId="0" applyFont="1" applyFill="1" applyBorder="1" applyAlignment="1">
      <alignment horizontal="center" vertical="center" wrapText="1"/>
    </xf>
    <xf numFmtId="0" fontId="93" fillId="0" borderId="0" xfId="0" applyFont="1" applyAlignment="1">
      <alignment horizontal="left" vertical="center" wrapText="1"/>
    </xf>
    <xf numFmtId="0" fontId="0" fillId="0" borderId="0" xfId="0" applyAlignment="1">
      <alignment horizontal="left" vertical="center" wrapText="1"/>
    </xf>
    <xf numFmtId="0" fontId="95" fillId="0" borderId="0" xfId="0" applyFont="1" applyAlignment="1">
      <alignment horizontal="left" vertical="justify" wrapText="1"/>
    </xf>
    <xf numFmtId="0" fontId="92" fillId="44" borderId="51" xfId="0" applyFont="1" applyFill="1" applyBorder="1" applyAlignment="1">
      <alignment horizontal="center" vertical="center" wrapText="1"/>
    </xf>
    <xf numFmtId="0" fontId="92" fillId="44" borderId="59" xfId="0" applyFont="1" applyFill="1" applyBorder="1" applyAlignment="1">
      <alignment horizontal="center" vertical="center" wrapText="1"/>
    </xf>
    <xf numFmtId="0" fontId="92" fillId="44" borderId="46" xfId="0" applyFont="1" applyFill="1" applyBorder="1" applyAlignment="1">
      <alignment horizontal="center"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xcel Built-in Comma [0]" xfId="47"/>
    <cellStyle name="Excel Built-in Comma 2" xfId="48"/>
    <cellStyle name="Excel_BuiltIn_Comma 1" xfId="49"/>
    <cellStyle name="Excel_BuiltIn_Comma_0 1" xfId="50"/>
    <cellStyle name="Heading" xfId="51"/>
    <cellStyle name="Heading1" xfId="52"/>
    <cellStyle name="Heading1 1" xfId="53"/>
    <cellStyle name="Hyperlink" xfId="54"/>
    <cellStyle name="Followed Hyperlink" xfId="55"/>
    <cellStyle name="Incorrecto" xfId="56"/>
    <cellStyle name="Comma" xfId="57"/>
    <cellStyle name="Comma [0]" xfId="58"/>
    <cellStyle name="Currency" xfId="59"/>
    <cellStyle name="Currency [0]" xfId="60"/>
    <cellStyle name="Neutral" xfId="61"/>
    <cellStyle name="Normal 11" xfId="62"/>
    <cellStyle name="Normal 2" xfId="63"/>
    <cellStyle name="Normal 2 10" xfId="64"/>
    <cellStyle name="Notas" xfId="65"/>
    <cellStyle name="Percent" xfId="66"/>
    <cellStyle name="Result" xfId="67"/>
    <cellStyle name="Result 1" xfId="68"/>
    <cellStyle name="Result2" xfId="69"/>
    <cellStyle name="Result2 1"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39</xdr:row>
      <xdr:rowOff>28575</xdr:rowOff>
    </xdr:from>
    <xdr:to>
      <xdr:col>2</xdr:col>
      <xdr:colOff>676275</xdr:colOff>
      <xdr:row>40</xdr:row>
      <xdr:rowOff>0</xdr:rowOff>
    </xdr:to>
    <xdr:pic>
      <xdr:nvPicPr>
        <xdr:cNvPr id="1" name="Picture 293"/>
        <xdr:cNvPicPr preferRelativeResize="1">
          <a:picLocks noChangeAspect="1"/>
        </xdr:cNvPicPr>
      </xdr:nvPicPr>
      <xdr:blipFill>
        <a:blip r:embed="rId1"/>
        <a:stretch>
          <a:fillRect/>
        </a:stretch>
      </xdr:blipFill>
      <xdr:spPr>
        <a:xfrm>
          <a:off x="390525" y="6600825"/>
          <a:ext cx="285750" cy="133350"/>
        </a:xfrm>
        <a:prstGeom prst="rect">
          <a:avLst/>
        </a:prstGeom>
        <a:blipFill>
          <a:blip r:embed=""/>
          <a:srcRect/>
          <a:stretch>
            <a:fillRect/>
          </a:stretch>
        </a:blipFill>
        <a:ln w="9525" cmpd="sng">
          <a:noFill/>
        </a:ln>
      </xdr:spPr>
    </xdr:pic>
    <xdr:clientData/>
  </xdr:twoCellAnchor>
  <xdr:twoCellAnchor editAs="oneCell">
    <xdr:from>
      <xdr:col>0</xdr:col>
      <xdr:colOff>0</xdr:colOff>
      <xdr:row>0</xdr:row>
      <xdr:rowOff>0</xdr:rowOff>
    </xdr:from>
    <xdr:to>
      <xdr:col>5</xdr:col>
      <xdr:colOff>114300</xdr:colOff>
      <xdr:row>1</xdr:row>
      <xdr:rowOff>180975</xdr:rowOff>
    </xdr:to>
    <xdr:pic>
      <xdr:nvPicPr>
        <xdr:cNvPr id="2" name="Imagen 2"/>
        <xdr:cNvPicPr preferRelativeResize="1">
          <a:picLocks noChangeAspect="1"/>
        </xdr:cNvPicPr>
      </xdr:nvPicPr>
      <xdr:blipFill>
        <a:blip r:embed="rId2"/>
        <a:stretch>
          <a:fillRect/>
        </a:stretch>
      </xdr:blipFill>
      <xdr:spPr>
        <a:xfrm>
          <a:off x="0" y="0"/>
          <a:ext cx="5410200" cy="3429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161925</xdr:rowOff>
    </xdr:to>
    <xdr:pic>
      <xdr:nvPicPr>
        <xdr:cNvPr id="1" name="Imagen 1"/>
        <xdr:cNvPicPr preferRelativeResize="1">
          <a:picLocks noChangeAspect="1"/>
        </xdr:cNvPicPr>
      </xdr:nvPicPr>
      <xdr:blipFill>
        <a:blip r:embed="rId1"/>
        <a:stretch>
          <a:fillRect/>
        </a:stretch>
      </xdr:blipFill>
      <xdr:spPr>
        <a:xfrm>
          <a:off x="0" y="0"/>
          <a:ext cx="5400675" cy="3238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1295400</xdr:colOff>
      <xdr:row>1</xdr:row>
      <xdr:rowOff>152400</xdr:rowOff>
    </xdr:to>
    <xdr:pic>
      <xdr:nvPicPr>
        <xdr:cNvPr id="1" name="Imagen 1"/>
        <xdr:cNvPicPr preferRelativeResize="1">
          <a:picLocks noChangeAspect="1"/>
        </xdr:cNvPicPr>
      </xdr:nvPicPr>
      <xdr:blipFill>
        <a:blip r:embed="rId1"/>
        <a:stretch>
          <a:fillRect/>
        </a:stretch>
      </xdr:blipFill>
      <xdr:spPr>
        <a:xfrm>
          <a:off x="0" y="0"/>
          <a:ext cx="5400675" cy="33337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76200</xdr:rowOff>
    </xdr:from>
    <xdr:to>
      <xdr:col>2</xdr:col>
      <xdr:colOff>838200</xdr:colOff>
      <xdr:row>2</xdr:row>
      <xdr:rowOff>38100</xdr:rowOff>
    </xdr:to>
    <xdr:pic>
      <xdr:nvPicPr>
        <xdr:cNvPr id="1" name="Imagen 1"/>
        <xdr:cNvPicPr preferRelativeResize="1">
          <a:picLocks noChangeAspect="1"/>
        </xdr:cNvPicPr>
      </xdr:nvPicPr>
      <xdr:blipFill>
        <a:blip r:embed="rId1"/>
        <a:stretch>
          <a:fillRect/>
        </a:stretch>
      </xdr:blipFill>
      <xdr:spPr>
        <a:xfrm>
          <a:off x="200025" y="76200"/>
          <a:ext cx="5391150" cy="34290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142875</xdr:rowOff>
    </xdr:from>
    <xdr:to>
      <xdr:col>1</xdr:col>
      <xdr:colOff>1866900</xdr:colOff>
      <xdr:row>2</xdr:row>
      <xdr:rowOff>123825</xdr:rowOff>
    </xdr:to>
    <xdr:pic>
      <xdr:nvPicPr>
        <xdr:cNvPr id="1" name="Imagen 1"/>
        <xdr:cNvPicPr preferRelativeResize="1">
          <a:picLocks noChangeAspect="1"/>
        </xdr:cNvPicPr>
      </xdr:nvPicPr>
      <xdr:blipFill>
        <a:blip r:embed="rId1"/>
        <a:stretch>
          <a:fillRect/>
        </a:stretch>
      </xdr:blipFill>
      <xdr:spPr>
        <a:xfrm>
          <a:off x="400050" y="142875"/>
          <a:ext cx="5400675" cy="30480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ourdes.ramirez\Desktop\Carpetas%20de%20escritorio\Escritorio%202022\Auditoria%20Externa%202022\Flujo%20de%20Efectivo%20con%20formula%20EEFF%20Banco%20Rio%20A&#241;o%202021_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ado_de_Situación_patrimonial"/>
      <sheetName val="Estado_de_Resultados"/>
      <sheetName val="Sheet1"/>
      <sheetName val="BAL 2021"/>
      <sheetName val="est-evoluc_patrimonio"/>
      <sheetName val="Estado_de_flujo_de_caja"/>
    </sheetNames>
    <sheetDataSet>
      <sheetData sheetId="0">
        <row r="11">
          <cell r="X11">
            <v>-26404823675</v>
          </cell>
        </row>
        <row r="12">
          <cell r="X12">
            <v>-260900667</v>
          </cell>
        </row>
        <row r="13">
          <cell r="X13">
            <v>40235214426</v>
          </cell>
        </row>
        <row r="14">
          <cell r="X14">
            <v>-239907618</v>
          </cell>
        </row>
        <row r="16">
          <cell r="E16">
            <v>329986969055</v>
          </cell>
          <cell r="F16">
            <v>385336127156.32</v>
          </cell>
          <cell r="G16">
            <v>55349158101.32001</v>
          </cell>
        </row>
        <row r="18">
          <cell r="G18">
            <v>-86005897838</v>
          </cell>
        </row>
        <row r="19">
          <cell r="X19">
            <v>41171931157</v>
          </cell>
        </row>
        <row r="20">
          <cell r="X20">
            <v>77277915089</v>
          </cell>
        </row>
        <row r="21">
          <cell r="X21">
            <v>30501210</v>
          </cell>
        </row>
        <row r="22">
          <cell r="X22">
            <v>30892756383</v>
          </cell>
        </row>
        <row r="23">
          <cell r="X23">
            <v>86135575466</v>
          </cell>
        </row>
        <row r="24">
          <cell r="X24">
            <v>808256606</v>
          </cell>
        </row>
        <row r="27">
          <cell r="G27">
            <v>59596611756</v>
          </cell>
        </row>
        <row r="30">
          <cell r="X30">
            <v>-32760265</v>
          </cell>
        </row>
        <row r="31">
          <cell r="X31">
            <v>750299249</v>
          </cell>
        </row>
        <row r="32">
          <cell r="X32">
            <v>14376006776.089996</v>
          </cell>
        </row>
        <row r="37">
          <cell r="G37">
            <v>-191138328840.2402</v>
          </cell>
          <cell r="X37">
            <v>2880976782</v>
          </cell>
        </row>
        <row r="39">
          <cell r="G39">
            <v>-84342051076</v>
          </cell>
        </row>
        <row r="49">
          <cell r="G49">
            <v>21176607584.7664</v>
          </cell>
        </row>
        <row r="57">
          <cell r="G57">
            <v>-59222070907</v>
          </cell>
        </row>
        <row r="60">
          <cell r="G60">
            <v>904711077</v>
          </cell>
        </row>
        <row r="64">
          <cell r="G64">
            <v>-28682501118</v>
          </cell>
        </row>
      </sheetData>
      <sheetData sheetId="1">
        <row r="8">
          <cell r="C8" t="str">
            <v>Ejercicio finalizado el:</v>
          </cell>
          <cell r="D8" t="str">
            <v>Ejercicio finalizado el:</v>
          </cell>
          <cell r="H8" t="str">
            <v>Para Flujo de caja</v>
          </cell>
        </row>
        <row r="9">
          <cell r="C9" t="str">
            <v>31.12.2021</v>
          </cell>
          <cell r="D9" t="str">
            <v>31.12.2020</v>
          </cell>
        </row>
        <row r="13">
          <cell r="C13">
            <v>36636729481</v>
          </cell>
          <cell r="D13">
            <v>35140572526</v>
          </cell>
          <cell r="H13" t="str">
            <v>Ingresos por intereses</v>
          </cell>
        </row>
        <row r="14">
          <cell r="C14">
            <v>195471690933</v>
          </cell>
          <cell r="D14">
            <v>195102443392</v>
          </cell>
          <cell r="H14" t="str">
            <v>Ingresos por intereses</v>
          </cell>
        </row>
        <row r="15">
          <cell r="C15">
            <v>14639263069</v>
          </cell>
          <cell r="D15">
            <v>15634399303</v>
          </cell>
          <cell r="H15" t="str">
            <v>Ingresos por intereses</v>
          </cell>
        </row>
        <row r="16">
          <cell r="C16">
            <v>1238706396919</v>
          </cell>
          <cell r="D16">
            <v>573646592860.0688</v>
          </cell>
          <cell r="H16" t="str">
            <v>Arbitraje y otras diferencias de cambio</v>
          </cell>
        </row>
        <row r="17">
          <cell r="C17">
            <v>4513220559</v>
          </cell>
          <cell r="D17">
            <v>1780910904</v>
          </cell>
          <cell r="H17" t="str">
            <v>Rentas y Dif. Cotiz. Valores</v>
          </cell>
        </row>
        <row r="18">
          <cell r="C18">
            <v>1489967300961</v>
          </cell>
          <cell r="D18">
            <v>821304918985.0688</v>
          </cell>
        </row>
        <row r="21">
          <cell r="C21">
            <v>-43777995808</v>
          </cell>
          <cell r="D21">
            <v>-42680524225</v>
          </cell>
          <cell r="H21" t="str">
            <v>Intereses pagados</v>
          </cell>
        </row>
        <row r="22">
          <cell r="C22">
            <v>-114708839316</v>
          </cell>
          <cell r="D22">
            <v>-113892363821.69</v>
          </cell>
          <cell r="H22" t="str">
            <v>Intereses pagados</v>
          </cell>
        </row>
        <row r="23">
          <cell r="C23">
            <v>-1236567606236</v>
          </cell>
          <cell r="D23">
            <v>-571962378731</v>
          </cell>
          <cell r="H23" t="str">
            <v>Arbitraje y otras diferencias de cambio</v>
          </cell>
        </row>
        <row r="24">
          <cell r="C24">
            <v>0</v>
          </cell>
          <cell r="D24">
            <v>0</v>
          </cell>
        </row>
        <row r="25">
          <cell r="C25">
            <v>-1395054441360</v>
          </cell>
          <cell r="D25">
            <v>-728535266777.69</v>
          </cell>
        </row>
        <row r="27">
          <cell r="C27">
            <v>94912859601</v>
          </cell>
          <cell r="D27">
            <v>92769652207.3789</v>
          </cell>
        </row>
        <row r="30">
          <cell r="C30">
            <v>-130469672002</v>
          </cell>
          <cell r="D30">
            <v>-158804856973</v>
          </cell>
          <cell r="H30" t="str">
            <v>Créditos por intermediación financiera</v>
          </cell>
        </row>
        <row r="31">
          <cell r="C31">
            <v>128703484144</v>
          </cell>
          <cell r="D31">
            <v>141384116412</v>
          </cell>
          <cell r="H31" t="str">
            <v>Créditos por intermediación financiera</v>
          </cell>
        </row>
        <row r="32">
          <cell r="C32">
            <v>-1766187858</v>
          </cell>
          <cell r="D32">
            <v>-17420740561</v>
          </cell>
        </row>
        <row r="34">
          <cell r="C34">
            <v>93146671743</v>
          </cell>
          <cell r="D34">
            <v>75348911646.3789</v>
          </cell>
        </row>
        <row r="37">
          <cell r="C37">
            <v>26106331014</v>
          </cell>
          <cell r="D37">
            <v>20650492569</v>
          </cell>
          <cell r="H37" t="str">
            <v>Ingresos netos  por servicios varios</v>
          </cell>
        </row>
        <row r="38">
          <cell r="C38">
            <v>-4725965039</v>
          </cell>
          <cell r="D38">
            <v>-4043286701.3</v>
          </cell>
          <cell r="H38" t="str">
            <v>Ingresos netos  por servicios varios</v>
          </cell>
        </row>
        <row r="40">
          <cell r="C40">
            <v>21380365975</v>
          </cell>
          <cell r="D40">
            <v>16607205867.7</v>
          </cell>
        </row>
        <row r="41">
          <cell r="C41">
            <v>114527037718</v>
          </cell>
          <cell r="D41">
            <v>91956117514.0789</v>
          </cell>
        </row>
        <row r="44">
          <cell r="C44">
            <v>18420667784</v>
          </cell>
          <cell r="D44">
            <v>32409511045</v>
          </cell>
          <cell r="H44" t="str">
            <v>Ingresos por créditos diversos</v>
          </cell>
        </row>
        <row r="45">
          <cell r="C45">
            <v>586622495419</v>
          </cell>
          <cell r="D45">
            <v>325370309136</v>
          </cell>
          <cell r="H45" t="str">
            <v>Arbitraje y otras diferencias de cambio</v>
          </cell>
        </row>
        <row r="46">
          <cell r="C46">
            <v>3722260104</v>
          </cell>
          <cell r="D46">
            <v>2001735234</v>
          </cell>
          <cell r="H46" t="str">
            <v>Otros ingresos operativos</v>
          </cell>
        </row>
        <row r="47">
          <cell r="C47">
            <v>14647077413</v>
          </cell>
          <cell r="D47">
            <v>13443429296</v>
          </cell>
          <cell r="H47" t="str">
            <v>Otros ingresos operativos</v>
          </cell>
        </row>
        <row r="48">
          <cell r="C48">
            <v>623412500720</v>
          </cell>
          <cell r="D48">
            <v>373224984711</v>
          </cell>
        </row>
        <row r="51">
          <cell r="C51">
            <v>-48404685848</v>
          </cell>
          <cell r="D51">
            <v>-45465614940</v>
          </cell>
          <cell r="H51" t="str">
            <v>Pagos efectuados a proveedores y empleados</v>
          </cell>
        </row>
        <row r="52">
          <cell r="C52">
            <v>-18655134963</v>
          </cell>
          <cell r="D52">
            <v>-4793135364</v>
          </cell>
          <cell r="H52" t="str">
            <v>Pagos efectuados a proveedores y empleados</v>
          </cell>
        </row>
        <row r="53">
          <cell r="C53">
            <v>-2637474693</v>
          </cell>
          <cell r="D53">
            <v>-2553098970</v>
          </cell>
          <cell r="H53" t="str">
            <v>Adquisición de bienes de uso en el año</v>
          </cell>
        </row>
        <row r="54">
          <cell r="C54">
            <v>-1948846809</v>
          </cell>
          <cell r="D54">
            <v>-1887938594</v>
          </cell>
          <cell r="H54" t="str">
            <v>Cargos diferidos</v>
          </cell>
        </row>
        <row r="55">
          <cell r="C55">
            <v>-44039370075</v>
          </cell>
          <cell r="D55">
            <v>-70362017473</v>
          </cell>
          <cell r="H55" t="str">
            <v>Otras pérdidas operativas</v>
          </cell>
        </row>
        <row r="56">
          <cell r="C56">
            <v>-587312789963</v>
          </cell>
          <cell r="D56">
            <v>-321550932705</v>
          </cell>
          <cell r="H56" t="str">
            <v>Arbitraje y otras diferencias de cambio</v>
          </cell>
        </row>
        <row r="57">
          <cell r="C57">
            <v>-702998302351</v>
          </cell>
          <cell r="D57">
            <v>-446612738046</v>
          </cell>
        </row>
        <row r="60">
          <cell r="C60">
            <v>34941236087</v>
          </cell>
          <cell r="D60">
            <v>18568364179.078903</v>
          </cell>
        </row>
        <row r="63">
          <cell r="D63">
            <v>0</v>
          </cell>
        </row>
        <row r="64">
          <cell r="C64">
            <v>11482886701</v>
          </cell>
          <cell r="D64">
            <v>3571058301</v>
          </cell>
          <cell r="H64" t="str">
            <v>Otros ingresos operativos</v>
          </cell>
        </row>
        <row r="65">
          <cell r="C65">
            <v>-3410300898</v>
          </cell>
          <cell r="D65">
            <v>-367812627</v>
          </cell>
          <cell r="H65" t="str">
            <v>Otras pérdidas operativas</v>
          </cell>
        </row>
        <row r="66">
          <cell r="C66">
            <v>8072585803</v>
          </cell>
          <cell r="D66">
            <v>3203245674</v>
          </cell>
        </row>
        <row r="69">
          <cell r="C69">
            <v>0</v>
          </cell>
          <cell r="D69">
            <v>169785</v>
          </cell>
          <cell r="H69" t="str">
            <v>Otras pérdidas operativas</v>
          </cell>
        </row>
        <row r="70">
          <cell r="C70">
            <v>0</v>
          </cell>
          <cell r="D70">
            <v>-123416704</v>
          </cell>
          <cell r="H70" t="str">
            <v>Otras pérdidas operativas</v>
          </cell>
        </row>
        <row r="71">
          <cell r="C71">
            <v>0</v>
          </cell>
          <cell r="D71">
            <v>-123246919</v>
          </cell>
        </row>
        <row r="73">
          <cell r="C73">
            <v>43013821890</v>
          </cell>
          <cell r="D73">
            <v>21648362934.078903</v>
          </cell>
        </row>
        <row r="75">
          <cell r="C75">
            <v>-2820080550</v>
          </cell>
          <cell r="D75">
            <v>-922078350</v>
          </cell>
        </row>
        <row r="77">
          <cell r="C77">
            <v>40193741340</v>
          </cell>
          <cell r="D77">
            <v>20726284584.078903</v>
          </cell>
        </row>
        <row r="78">
          <cell r="D78">
            <v>20726284584.078903</v>
          </cell>
        </row>
        <row r="79">
          <cell r="D79">
            <v>0</v>
          </cell>
        </row>
        <row r="81">
          <cell r="C81">
            <v>0</v>
          </cell>
          <cell r="D81">
            <v>0</v>
          </cell>
        </row>
        <row r="82">
          <cell r="C82">
            <v>-40193741340</v>
          </cell>
          <cell r="D82">
            <v>-0.0789031982421875</v>
          </cell>
        </row>
        <row r="83">
          <cell r="C83">
            <v>0</v>
          </cell>
          <cell r="D83">
            <v>-20726284584.0789</v>
          </cell>
        </row>
      </sheetData>
      <sheetData sheetId="3">
        <row r="1643">
          <cell r="E1643">
            <v>-5300000</v>
          </cell>
        </row>
        <row r="1727">
          <cell r="E1727">
            <v>-55856.75</v>
          </cell>
        </row>
        <row r="1746">
          <cell r="E1746">
            <v>0</v>
          </cell>
        </row>
        <row r="1763">
          <cell r="E1763">
            <v>-52132.38</v>
          </cell>
        </row>
        <row r="1825">
          <cell r="E1825">
            <v>-926999.0581818182</v>
          </cell>
        </row>
        <row r="1837">
          <cell r="E1837">
            <v>0</v>
          </cell>
        </row>
        <row r="1911">
          <cell r="E1911">
            <v>-399532.88</v>
          </cell>
        </row>
        <row r="1926">
          <cell r="E1926">
            <v>1288829.24</v>
          </cell>
        </row>
        <row r="1945">
          <cell r="E1945">
            <v>0</v>
          </cell>
        </row>
        <row r="2109">
          <cell r="E2109">
            <v>0</v>
          </cell>
        </row>
        <row r="2117">
          <cell r="E2117">
            <v>0</v>
          </cell>
        </row>
        <row r="2134">
          <cell r="D2134">
            <v>0</v>
          </cell>
        </row>
      </sheetData>
      <sheetData sheetId="4">
        <row r="20">
          <cell r="H20">
            <v>-39221000</v>
          </cell>
        </row>
        <row r="21">
          <cell r="B21">
            <v>3071500000</v>
          </cell>
          <cell r="C21">
            <v>1516700000</v>
          </cell>
        </row>
        <row r="35">
          <cell r="B35">
            <v>2000000000</v>
          </cell>
          <cell r="C35">
            <v>600000000</v>
          </cell>
        </row>
      </sheetData>
      <sheetData sheetId="5">
        <row r="14">
          <cell r="B14" t="str">
            <v>Ingresos por intereses</v>
          </cell>
        </row>
        <row r="15">
          <cell r="B15" t="str">
            <v> Por Créditos vigentes - Sector financiero</v>
          </cell>
        </row>
        <row r="16">
          <cell r="B16" t="str">
            <v> Por Créditos vigentes - Sector no financiero</v>
          </cell>
        </row>
        <row r="17">
          <cell r="B17" t="str">
            <v>Por valores publicos</v>
          </cell>
        </row>
        <row r="18">
          <cell r="B18" t="str">
            <v> Por Créditos vencidos</v>
          </cell>
        </row>
        <row r="19">
          <cell r="B19" t="str">
            <v>Intereses pagados</v>
          </cell>
        </row>
        <row r="20">
          <cell r="B20" t="str">
            <v> Por Obligaciones - Sector financiero</v>
          </cell>
        </row>
        <row r="21">
          <cell r="B21" t="str">
            <v> Por Obligaciones - Sector no financiero</v>
          </cell>
        </row>
        <row r="22">
          <cell r="B22" t="str">
            <v>Ingresos netos  por servicios varios</v>
          </cell>
        </row>
        <row r="23">
          <cell r="B23" t="str">
            <v>Rentas y Dif. Cotiz. Valores</v>
          </cell>
        </row>
        <row r="24">
          <cell r="B24" t="str">
            <v>Ingresos por créditos diversos</v>
          </cell>
        </row>
        <row r="25">
          <cell r="B25" t="str">
            <v>Pagos efectuados a proveedores y empleados</v>
          </cell>
        </row>
        <row r="26">
          <cell r="B26" t="str">
            <v>Arbitraje y otras diferencias de cambio</v>
          </cell>
        </row>
        <row r="27">
          <cell r="B27" t="str">
            <v> Retribución al personal y cargas sociales</v>
          </cell>
        </row>
        <row r="28">
          <cell r="B28" t="str">
            <v> Gastos generales</v>
          </cell>
        </row>
        <row r="29">
          <cell r="B29" t="str">
            <v>Otros ingresos operativos</v>
          </cell>
        </row>
        <row r="30">
          <cell r="B30" t="str">
            <v> Otras</v>
          </cell>
        </row>
        <row r="31">
          <cell r="B31" t="str">
            <v> Ganancias extraordinarias</v>
          </cell>
        </row>
        <row r="32">
          <cell r="B32" t="str">
            <v>Ganancias</v>
          </cell>
        </row>
        <row r="33">
          <cell r="B33" t="str">
            <v>Otras pérdidas operativas</v>
          </cell>
        </row>
        <row r="34">
          <cell r="B34" t="str">
            <v> Otras</v>
          </cell>
        </row>
        <row r="35">
          <cell r="B35" t="str">
            <v>Perdidas extraordinarias</v>
          </cell>
        </row>
        <row r="36">
          <cell r="B36" t="str">
            <v>Perdidas de años anteriores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Z85"/>
  <sheetViews>
    <sheetView zoomScale="85" zoomScaleNormal="85" zoomScalePageLayoutView="0" workbookViewId="0" topLeftCell="C45">
      <selection activeCell="P42" sqref="P42"/>
    </sheetView>
  </sheetViews>
  <sheetFormatPr defaultColWidth="8.75390625" defaultRowHeight="14.25"/>
  <cols>
    <col min="1" max="1" width="0" style="1" hidden="1" customWidth="1"/>
    <col min="2" max="2" width="0" style="2" hidden="1" customWidth="1"/>
    <col min="3" max="3" width="40.625" style="2" customWidth="1"/>
    <col min="4" max="4" width="13.25390625" style="3" customWidth="1"/>
    <col min="5" max="5" width="15.625" style="3" customWidth="1"/>
    <col min="6" max="6" width="15.625" style="4" customWidth="1"/>
    <col min="7" max="8" width="15.625" style="4" hidden="1" customWidth="1"/>
    <col min="9" max="9" width="15.625" style="5" hidden="1" customWidth="1"/>
    <col min="10" max="10" width="2.625" style="5" customWidth="1"/>
    <col min="11" max="11" width="0" style="6" hidden="1" customWidth="1"/>
    <col min="12" max="12" width="3.00390625" style="2" customWidth="1"/>
    <col min="13" max="13" width="0" style="7" hidden="1" customWidth="1"/>
    <col min="14" max="14" width="0.2421875" style="2" customWidth="1"/>
    <col min="15" max="15" width="40.625" style="2" customWidth="1"/>
    <col min="16" max="16" width="1.625" style="2" customWidth="1"/>
    <col min="17" max="17" width="11.625" style="3" customWidth="1"/>
    <col min="18" max="18" width="15.625" style="3" customWidth="1"/>
    <col min="19" max="19" width="15.625" style="4" customWidth="1"/>
    <col min="20" max="20" width="2.625" style="5" customWidth="1"/>
    <col min="21" max="21" width="0" style="5" hidden="1" customWidth="1"/>
    <col min="22" max="22" width="0" style="1" hidden="1" customWidth="1"/>
    <col min="23" max="23" width="0" style="2" hidden="1" customWidth="1"/>
    <col min="24" max="24" width="13.25390625" style="2" hidden="1" customWidth="1"/>
    <col min="25" max="25" width="15.25390625" style="2" hidden="1" customWidth="1"/>
    <col min="26" max="26" width="14.375" style="2" hidden="1" customWidth="1"/>
    <col min="27" max="28" width="8.75390625" style="2" customWidth="1"/>
    <col min="29" max="29" width="14.25390625" style="2" bestFit="1" customWidth="1"/>
    <col min="30" max="16384" width="8.75390625" style="2" customWidth="1"/>
  </cols>
  <sheetData>
    <row r="1" ht="12.75"/>
    <row r="2" ht="32.25" customHeight="1"/>
    <row r="3" spans="3:18" ht="12.75">
      <c r="C3" s="622" t="s">
        <v>290</v>
      </c>
      <c r="D3" s="622"/>
      <c r="E3" s="622"/>
      <c r="F3" s="622"/>
      <c r="G3" s="622"/>
      <c r="H3" s="622"/>
      <c r="I3" s="622"/>
      <c r="J3" s="622"/>
      <c r="K3" s="622"/>
      <c r="L3" s="622"/>
      <c r="M3" s="622"/>
      <c r="N3" s="622"/>
      <c r="O3" s="622"/>
      <c r="P3" s="622"/>
      <c r="Q3" s="622"/>
      <c r="R3" s="622"/>
    </row>
    <row r="4" spans="3:18" ht="12.75">
      <c r="C4" s="623" t="s">
        <v>291</v>
      </c>
      <c r="D4" s="623"/>
      <c r="E4" s="623"/>
      <c r="F4" s="623"/>
      <c r="G4" s="623"/>
      <c r="H4" s="623"/>
      <c r="I4" s="623"/>
      <c r="J4" s="623"/>
      <c r="K4" s="623"/>
      <c r="L4" s="623"/>
      <c r="M4" s="623"/>
      <c r="N4" s="623"/>
      <c r="O4" s="623"/>
      <c r="P4" s="623"/>
      <c r="Q4" s="623"/>
      <c r="R4" s="623"/>
    </row>
    <row r="5" spans="3:18" ht="15.75" customHeight="1">
      <c r="C5" s="623" t="s">
        <v>53</v>
      </c>
      <c r="D5" s="623"/>
      <c r="E5" s="623"/>
      <c r="F5" s="623"/>
      <c r="G5" s="623"/>
      <c r="H5" s="623"/>
      <c r="I5" s="623"/>
      <c r="J5" s="623"/>
      <c r="K5" s="623"/>
      <c r="L5" s="623"/>
      <c r="M5" s="623"/>
      <c r="N5" s="623"/>
      <c r="O5" s="623"/>
      <c r="P5" s="623"/>
      <c r="Q5" s="623"/>
      <c r="R5" s="623"/>
    </row>
    <row r="6" spans="3:18" ht="12.75">
      <c r="C6" s="623" t="s">
        <v>292</v>
      </c>
      <c r="D6" s="623"/>
      <c r="E6" s="623"/>
      <c r="F6" s="623"/>
      <c r="G6" s="623"/>
      <c r="H6" s="623"/>
      <c r="I6" s="623"/>
      <c r="J6" s="623"/>
      <c r="K6" s="623"/>
      <c r="L6" s="623"/>
      <c r="M6" s="623"/>
      <c r="N6" s="623"/>
      <c r="O6" s="623"/>
      <c r="P6" s="623"/>
      <c r="Q6" s="623"/>
      <c r="R6" s="623"/>
    </row>
    <row r="7" spans="6:21" ht="12.75">
      <c r="F7" s="3"/>
      <c r="G7" s="3"/>
      <c r="H7" s="3"/>
      <c r="I7" s="9"/>
      <c r="J7" s="9"/>
      <c r="K7" s="9"/>
      <c r="L7" s="10"/>
      <c r="M7" s="10"/>
      <c r="S7" s="3"/>
      <c r="T7" s="9"/>
      <c r="U7" s="9"/>
    </row>
    <row r="8" spans="1:24" s="8" customFormat="1" ht="12.75">
      <c r="A8" s="11"/>
      <c r="C8" s="12"/>
      <c r="D8" s="13" t="s">
        <v>55</v>
      </c>
      <c r="E8" s="14">
        <v>2021</v>
      </c>
      <c r="F8" s="14">
        <v>2020</v>
      </c>
      <c r="G8" s="14" t="s">
        <v>289</v>
      </c>
      <c r="H8" s="15"/>
      <c r="I8" s="15"/>
      <c r="J8" s="16"/>
      <c r="K8" s="14">
        <v>2018</v>
      </c>
      <c r="L8" s="17"/>
      <c r="M8" s="17"/>
      <c r="N8" s="18"/>
      <c r="O8" s="19"/>
      <c r="P8" s="19"/>
      <c r="Q8" s="13" t="s">
        <v>55</v>
      </c>
      <c r="R8" s="14">
        <v>2021</v>
      </c>
      <c r="S8" s="14">
        <v>2020</v>
      </c>
      <c r="T8" s="15"/>
      <c r="U8" s="14">
        <v>2018</v>
      </c>
      <c r="V8" s="11"/>
      <c r="X8" s="14" t="s">
        <v>289</v>
      </c>
    </row>
    <row r="9" spans="6:21" ht="12.75">
      <c r="F9" s="20"/>
      <c r="G9" s="148"/>
      <c r="H9" s="148"/>
      <c r="I9" s="6"/>
      <c r="K9" s="20"/>
      <c r="L9" s="21"/>
      <c r="S9" s="20"/>
      <c r="T9" s="22"/>
      <c r="U9" s="20"/>
    </row>
    <row r="10" spans="6:21" ht="8.25" customHeight="1">
      <c r="F10" s="6"/>
      <c r="G10" s="6"/>
      <c r="H10" s="6"/>
      <c r="L10" s="21"/>
      <c r="S10" s="22"/>
      <c r="T10" s="22"/>
      <c r="U10" s="22"/>
    </row>
    <row r="11" spans="1:19" ht="12.75">
      <c r="A11" s="1">
        <v>10000000000</v>
      </c>
      <c r="B11" s="2" t="s">
        <v>0</v>
      </c>
      <c r="C11" s="8" t="s">
        <v>0</v>
      </c>
      <c r="F11" s="23"/>
      <c r="G11" s="23"/>
      <c r="H11" s="23"/>
      <c r="I11" s="16"/>
      <c r="J11" s="16"/>
      <c r="K11" s="23"/>
      <c r="O11" s="8" t="s">
        <v>21</v>
      </c>
      <c r="P11" s="8"/>
      <c r="S11" s="5"/>
    </row>
    <row r="12" spans="6:19" ht="12.75">
      <c r="F12" s="23"/>
      <c r="G12" s="23"/>
      <c r="H12" s="23"/>
      <c r="K12" s="23"/>
      <c r="O12" s="8"/>
      <c r="P12" s="8"/>
      <c r="S12" s="5"/>
    </row>
    <row r="13" spans="1:23" ht="12.75">
      <c r="A13" s="1">
        <v>11000000000</v>
      </c>
      <c r="B13" s="2" t="s">
        <v>1</v>
      </c>
      <c r="C13" s="8" t="s">
        <v>56</v>
      </c>
      <c r="F13" s="23"/>
      <c r="G13" s="23"/>
      <c r="H13" s="23"/>
      <c r="I13" s="16"/>
      <c r="J13" s="16"/>
      <c r="K13" s="23"/>
      <c r="O13" s="8" t="s">
        <v>57</v>
      </c>
      <c r="P13" s="8"/>
      <c r="S13" s="5"/>
      <c r="V13" s="1">
        <v>21000000000</v>
      </c>
      <c r="W13" s="2" t="s">
        <v>58</v>
      </c>
    </row>
    <row r="14" spans="1:19" ht="12.75">
      <c r="A14" s="1">
        <v>11010000000</v>
      </c>
      <c r="B14" s="2" t="s">
        <v>2</v>
      </c>
      <c r="C14" s="2" t="s">
        <v>59</v>
      </c>
      <c r="E14" s="24">
        <v>64119808808</v>
      </c>
      <c r="F14" s="24">
        <v>58672918421</v>
      </c>
      <c r="G14" s="176">
        <v>-5446890387</v>
      </c>
      <c r="H14" s="24">
        <v>64119808808</v>
      </c>
      <c r="I14" s="25">
        <v>0</v>
      </c>
      <c r="J14" s="25"/>
      <c r="K14" s="24">
        <v>82812696504</v>
      </c>
      <c r="O14" s="8" t="s">
        <v>60</v>
      </c>
      <c r="P14" s="8"/>
      <c r="S14" s="5"/>
    </row>
    <row r="15" spans="1:24" ht="12.75">
      <c r="A15" s="1">
        <v>11020105000</v>
      </c>
      <c r="B15" s="2" t="s">
        <v>3</v>
      </c>
      <c r="C15" s="2" t="s">
        <v>61</v>
      </c>
      <c r="D15" s="3" t="s">
        <v>62</v>
      </c>
      <c r="E15" s="24">
        <v>250638469411</v>
      </c>
      <c r="F15" s="24">
        <v>246158287736.32</v>
      </c>
      <c r="G15" s="176">
        <v>-4480181674.679993</v>
      </c>
      <c r="H15" s="24">
        <v>250638469411</v>
      </c>
      <c r="I15" s="25">
        <v>0</v>
      </c>
      <c r="J15" s="26"/>
      <c r="K15" s="24">
        <v>267191768045</v>
      </c>
      <c r="L15" s="7"/>
      <c r="O15" s="2" t="s">
        <v>63</v>
      </c>
      <c r="R15" s="26">
        <v>484888717216</v>
      </c>
      <c r="S15" s="26">
        <v>511293540891</v>
      </c>
      <c r="T15" s="26"/>
      <c r="U15" s="26">
        <v>185398156754</v>
      </c>
      <c r="V15" s="1">
        <v>21010000000</v>
      </c>
      <c r="W15" s="2" t="s">
        <v>64</v>
      </c>
      <c r="X15" s="181">
        <f>+(S15-R15)*-1</f>
        <v>-26404823675</v>
      </c>
    </row>
    <row r="16" spans="3:24" ht="12.75">
      <c r="C16" s="2" t="s">
        <v>63</v>
      </c>
      <c r="E16" s="24">
        <v>13080898347</v>
      </c>
      <c r="F16" s="24">
        <v>76018427829</v>
      </c>
      <c r="G16" s="176">
        <v>62937529482</v>
      </c>
      <c r="H16" s="24">
        <v>13080898347</v>
      </c>
      <c r="I16" s="25">
        <v>0</v>
      </c>
      <c r="J16" s="26"/>
      <c r="K16" s="24">
        <v>0</v>
      </c>
      <c r="L16" s="7"/>
      <c r="O16" s="27" t="s">
        <v>65</v>
      </c>
      <c r="R16" s="26">
        <v>178688692605</v>
      </c>
      <c r="S16" s="26">
        <v>178949593272</v>
      </c>
      <c r="T16" s="26"/>
      <c r="U16" s="26">
        <v>115128143338</v>
      </c>
      <c r="V16" s="1">
        <v>21020000000</v>
      </c>
      <c r="W16" s="2" t="s">
        <v>66</v>
      </c>
      <c r="X16" s="181">
        <f>+(S16-R16)*-1</f>
        <v>-260900667</v>
      </c>
    </row>
    <row r="17" spans="1:24" ht="12.75">
      <c r="A17" s="1">
        <v>11020109000</v>
      </c>
      <c r="B17" s="2" t="s">
        <v>67</v>
      </c>
      <c r="C17" s="2" t="s">
        <v>68</v>
      </c>
      <c r="E17" s="24">
        <v>1268097537</v>
      </c>
      <c r="F17" s="24">
        <v>4485809664</v>
      </c>
      <c r="G17" s="176">
        <v>3217712127</v>
      </c>
      <c r="H17" s="24">
        <v>1268097537</v>
      </c>
      <c r="I17" s="25">
        <v>0</v>
      </c>
      <c r="J17" s="28"/>
      <c r="K17" s="24">
        <v>10470509477</v>
      </c>
      <c r="O17" s="27" t="s">
        <v>69</v>
      </c>
      <c r="P17" s="27"/>
      <c r="R17" s="26">
        <v>40235214426</v>
      </c>
      <c r="S17" s="26">
        <v>0</v>
      </c>
      <c r="T17" s="28"/>
      <c r="U17" s="26">
        <v>0</v>
      </c>
      <c r="V17" s="1">
        <v>21040000000</v>
      </c>
      <c r="W17" s="2" t="s">
        <v>23</v>
      </c>
      <c r="X17" s="181">
        <f>+(S17-R17)*-1</f>
        <v>40235214426</v>
      </c>
    </row>
    <row r="18" spans="1:24" ht="12.75">
      <c r="A18" s="1">
        <v>11020111000</v>
      </c>
      <c r="B18" s="2" t="s">
        <v>4</v>
      </c>
      <c r="C18" s="2" t="s">
        <v>70</v>
      </c>
      <c r="E18" s="24">
        <v>869557071</v>
      </c>
      <c r="F18" s="24">
        <v>683506</v>
      </c>
      <c r="G18" s="176">
        <v>-868873565</v>
      </c>
      <c r="H18" s="24">
        <v>869557071</v>
      </c>
      <c r="I18" s="25">
        <v>0</v>
      </c>
      <c r="J18" s="26"/>
      <c r="K18" s="24">
        <v>1163959446</v>
      </c>
      <c r="O18" s="27" t="s">
        <v>71</v>
      </c>
      <c r="P18" s="27"/>
      <c r="R18" s="26">
        <v>11814791710</v>
      </c>
      <c r="S18" s="26">
        <v>12054699328</v>
      </c>
      <c r="T18" s="26"/>
      <c r="U18" s="26">
        <v>5085211449</v>
      </c>
      <c r="V18" s="1">
        <v>21080000000</v>
      </c>
      <c r="W18" s="2" t="s">
        <v>24</v>
      </c>
      <c r="X18" s="181">
        <f>+(S18-R18)*-1</f>
        <v>-239907618</v>
      </c>
    </row>
    <row r="19" spans="1:26" ht="12.75">
      <c r="A19" s="1">
        <v>11080000000</v>
      </c>
      <c r="B19" s="2" t="s">
        <v>5</v>
      </c>
      <c r="C19" s="2" t="s">
        <v>72</v>
      </c>
      <c r="E19" s="24">
        <v>10137881</v>
      </c>
      <c r="F19" s="24">
        <v>0</v>
      </c>
      <c r="G19" s="176">
        <v>-10137881</v>
      </c>
      <c r="H19" s="24">
        <v>10137881</v>
      </c>
      <c r="I19" s="25">
        <v>0</v>
      </c>
      <c r="J19" s="26"/>
      <c r="K19" s="24">
        <v>63166571</v>
      </c>
      <c r="Q19" s="3" t="s">
        <v>73</v>
      </c>
      <c r="R19" s="29">
        <v>715627415957</v>
      </c>
      <c r="S19" s="29">
        <v>702297833491</v>
      </c>
      <c r="T19" s="28"/>
      <c r="U19" s="29">
        <v>305611511541</v>
      </c>
      <c r="X19" s="183"/>
      <c r="Y19" s="24" t="e">
        <f>+SUMIF(#REF!,Estado_de_Situación_patrimonial!O14,#REF!)</f>
        <v>#REF!</v>
      </c>
      <c r="Z19" s="2" t="e">
        <f>+R19+Y19</f>
        <v>#REF!</v>
      </c>
    </row>
    <row r="20" spans="5:24" ht="12.75">
      <c r="E20" s="30">
        <v>329986969055</v>
      </c>
      <c r="F20" s="30">
        <v>385336127156.32</v>
      </c>
      <c r="G20" s="30">
        <v>55349158101.32001</v>
      </c>
      <c r="H20" s="25">
        <v>329986969055</v>
      </c>
      <c r="I20" s="25">
        <v>0</v>
      </c>
      <c r="J20" s="26"/>
      <c r="K20" s="30">
        <v>362782711732</v>
      </c>
      <c r="M20" s="31"/>
      <c r="S20" s="26"/>
      <c r="T20" s="28"/>
      <c r="U20" s="26"/>
      <c r="X20" s="183"/>
    </row>
    <row r="21" spans="6:24" ht="12.75">
      <c r="F21" s="26"/>
      <c r="G21" s="26"/>
      <c r="H21" s="26"/>
      <c r="I21" s="26"/>
      <c r="J21" s="26"/>
      <c r="K21" s="26"/>
      <c r="O21" s="8" t="s">
        <v>57</v>
      </c>
      <c r="S21" s="26"/>
      <c r="T21" s="26"/>
      <c r="U21" s="26"/>
      <c r="X21" s="183"/>
    </row>
    <row r="22" spans="1:24" ht="12.75">
      <c r="A22" s="1">
        <v>12000000000</v>
      </c>
      <c r="B22" s="2" t="s">
        <v>74</v>
      </c>
      <c r="C22" s="8" t="s">
        <v>75</v>
      </c>
      <c r="D22" s="3" t="s">
        <v>76</v>
      </c>
      <c r="E22" s="32">
        <v>147527904007</v>
      </c>
      <c r="F22" s="24">
        <v>61522006169</v>
      </c>
      <c r="G22" s="181">
        <v>-86005897838</v>
      </c>
      <c r="H22" s="24">
        <v>147527904007</v>
      </c>
      <c r="I22" s="25">
        <v>0</v>
      </c>
      <c r="J22" s="33"/>
      <c r="K22" s="24">
        <v>36643775911</v>
      </c>
      <c r="M22" s="34"/>
      <c r="O22" s="8" t="s">
        <v>77</v>
      </c>
      <c r="P22" s="8"/>
      <c r="S22" s="26"/>
      <c r="T22" s="26"/>
      <c r="U22" s="26"/>
      <c r="X22" s="183"/>
    </row>
    <row r="23" spans="3:24" ht="12.75">
      <c r="C23" s="8"/>
      <c r="F23" s="33"/>
      <c r="G23" s="33"/>
      <c r="H23" s="33"/>
      <c r="I23" s="33"/>
      <c r="J23" s="33"/>
      <c r="K23" s="33"/>
      <c r="O23" s="2" t="s">
        <v>78</v>
      </c>
      <c r="R23" s="26">
        <v>1959937510984</v>
      </c>
      <c r="S23" s="26">
        <v>1918765579827</v>
      </c>
      <c r="T23" s="26"/>
      <c r="U23" s="26">
        <v>938904097824</v>
      </c>
      <c r="V23" s="1">
        <v>22000000000</v>
      </c>
      <c r="W23" s="2" t="s">
        <v>79</v>
      </c>
      <c r="X23" s="181">
        <f aca="true" t="shared" si="0" ref="X23:X28">+(S23-R23)*-1</f>
        <v>41171931157</v>
      </c>
    </row>
    <row r="24" spans="1:24" ht="12.75">
      <c r="A24" s="1">
        <v>13000000000</v>
      </c>
      <c r="B24" s="2" t="s">
        <v>80</v>
      </c>
      <c r="C24" s="8" t="s">
        <v>81</v>
      </c>
      <c r="F24" s="33"/>
      <c r="G24" s="33"/>
      <c r="H24" s="33"/>
      <c r="I24" s="33"/>
      <c r="J24" s="33"/>
      <c r="K24" s="33"/>
      <c r="O24" s="2" t="s">
        <v>82</v>
      </c>
      <c r="R24" s="26">
        <v>439566117813</v>
      </c>
      <c r="S24" s="26">
        <v>362288202724</v>
      </c>
      <c r="T24" s="26"/>
      <c r="U24" s="26">
        <v>70517121104</v>
      </c>
      <c r="V24" s="1">
        <v>22010000000</v>
      </c>
      <c r="W24" s="2" t="s">
        <v>22</v>
      </c>
      <c r="X24" s="181">
        <f t="shared" si="0"/>
        <v>77277915089</v>
      </c>
    </row>
    <row r="25" spans="3:24" ht="12.75">
      <c r="C25" s="8" t="s">
        <v>83</v>
      </c>
      <c r="F25" s="33"/>
      <c r="G25" s="33"/>
      <c r="H25" s="33"/>
      <c r="I25" s="33"/>
      <c r="J25" s="33"/>
      <c r="K25" s="33"/>
      <c r="O25" s="2" t="s">
        <v>84</v>
      </c>
      <c r="R25" s="26">
        <v>254678357</v>
      </c>
      <c r="S25" s="26">
        <v>224177147</v>
      </c>
      <c r="T25" s="26"/>
      <c r="U25" s="26">
        <v>339278870</v>
      </c>
      <c r="V25" s="1">
        <v>22040000000</v>
      </c>
      <c r="W25" s="2" t="s">
        <v>9</v>
      </c>
      <c r="X25" s="181">
        <f t="shared" si="0"/>
        <v>30501210</v>
      </c>
    </row>
    <row r="26" spans="1:24" ht="12.75">
      <c r="A26" s="1">
        <v>13010000000</v>
      </c>
      <c r="B26" s="2" t="s">
        <v>6</v>
      </c>
      <c r="C26" s="2" t="s">
        <v>274</v>
      </c>
      <c r="E26" s="24">
        <v>367239808926</v>
      </c>
      <c r="F26" s="24">
        <v>460535178354</v>
      </c>
      <c r="G26" s="176">
        <v>93295369428</v>
      </c>
      <c r="H26" s="24">
        <v>367239808926</v>
      </c>
      <c r="I26" s="25">
        <v>0</v>
      </c>
      <c r="J26" s="26"/>
      <c r="K26" s="24">
        <v>16007428662</v>
      </c>
      <c r="O26" s="2" t="s">
        <v>85</v>
      </c>
      <c r="R26" s="26">
        <v>148137247500</v>
      </c>
      <c r="S26" s="26">
        <v>45475522500</v>
      </c>
      <c r="T26" s="26"/>
      <c r="U26" s="26">
        <v>0</v>
      </c>
      <c r="V26" s="1">
        <v>22020000000</v>
      </c>
      <c r="W26" s="2" t="s">
        <v>25</v>
      </c>
      <c r="X26" s="181">
        <f>+(S26-R27)*-1</f>
        <v>30892756383</v>
      </c>
    </row>
    <row r="27" spans="1:24" ht="12.75">
      <c r="A27" s="1">
        <v>13020000000</v>
      </c>
      <c r="B27" s="2" t="s">
        <v>7</v>
      </c>
      <c r="C27" s="2" t="s">
        <v>86</v>
      </c>
      <c r="E27" s="24">
        <v>40635043133</v>
      </c>
      <c r="F27" s="24">
        <v>106524454</v>
      </c>
      <c r="G27" s="176">
        <v>-40528518679</v>
      </c>
      <c r="H27" s="24">
        <v>40635043133</v>
      </c>
      <c r="I27" s="25">
        <v>0</v>
      </c>
      <c r="J27" s="26"/>
      <c r="K27" s="24">
        <v>0</v>
      </c>
      <c r="O27" s="2" t="s">
        <v>86</v>
      </c>
      <c r="P27" s="27"/>
      <c r="R27" s="26">
        <v>76368278883</v>
      </c>
      <c r="S27" s="26">
        <v>62001672034</v>
      </c>
      <c r="T27" s="28"/>
      <c r="U27" s="26">
        <v>0</v>
      </c>
      <c r="V27" s="1">
        <v>22030000000</v>
      </c>
      <c r="W27" s="2" t="s">
        <v>7</v>
      </c>
      <c r="X27" s="181">
        <f>+(S27-R26)*-1</f>
        <v>86135575466</v>
      </c>
    </row>
    <row r="28" spans="1:24" ht="12.75">
      <c r="A28" s="1">
        <v>13080000000</v>
      </c>
      <c r="B28" s="2" t="s">
        <v>5</v>
      </c>
      <c r="C28" s="27" t="s">
        <v>276</v>
      </c>
      <c r="E28" s="24">
        <v>10854298444</v>
      </c>
      <c r="F28" s="24">
        <v>17680523687</v>
      </c>
      <c r="G28" s="176">
        <v>6826225243</v>
      </c>
      <c r="H28" s="24">
        <v>10854298444</v>
      </c>
      <c r="I28" s="25">
        <v>0</v>
      </c>
      <c r="J28" s="28"/>
      <c r="K28" s="24">
        <v>1754502098</v>
      </c>
      <c r="O28" s="27" t="s">
        <v>71</v>
      </c>
      <c r="R28" s="26">
        <v>21361318262</v>
      </c>
      <c r="S28" s="26">
        <v>20553061656</v>
      </c>
      <c r="T28" s="26"/>
      <c r="U28" s="26">
        <v>10027581470</v>
      </c>
      <c r="V28" s="1">
        <v>22080000000</v>
      </c>
      <c r="W28" s="2" t="s">
        <v>24</v>
      </c>
      <c r="X28" s="181">
        <f t="shared" si="0"/>
        <v>808256606</v>
      </c>
    </row>
    <row r="29" spans="1:26" ht="13.5" customHeight="1">
      <c r="A29" s="1">
        <v>13030000000</v>
      </c>
      <c r="B29" s="2" t="s">
        <v>87</v>
      </c>
      <c r="C29" s="2" t="s">
        <v>88</v>
      </c>
      <c r="E29" s="24">
        <v>0</v>
      </c>
      <c r="F29" s="24">
        <v>0</v>
      </c>
      <c r="G29" s="176">
        <v>0</v>
      </c>
      <c r="H29" s="24">
        <v>0</v>
      </c>
      <c r="I29" s="25">
        <v>0</v>
      </c>
      <c r="J29" s="26"/>
      <c r="K29" s="24">
        <v>0</v>
      </c>
      <c r="Q29" s="3" t="s">
        <v>73</v>
      </c>
      <c r="R29" s="29">
        <v>2645625151799</v>
      </c>
      <c r="S29" s="29">
        <v>2409308215888</v>
      </c>
      <c r="T29" s="26"/>
      <c r="U29" s="29">
        <v>1019788079268</v>
      </c>
      <c r="X29" s="183"/>
      <c r="Y29" s="24" t="e">
        <f>+SUMIF(#REF!,Estado_de_Situación_patrimonial!O22,#REF!)</f>
        <v>#REF!</v>
      </c>
      <c r="Z29" s="2" t="e">
        <f>+R29+Y29</f>
        <v>#REF!</v>
      </c>
    </row>
    <row r="30" spans="1:21" ht="12.75">
      <c r="A30" s="1">
        <v>13090000000</v>
      </c>
      <c r="C30" s="2" t="s">
        <v>89</v>
      </c>
      <c r="E30" s="24">
        <v>-5326577</v>
      </c>
      <c r="F30" s="24">
        <v>-1790813</v>
      </c>
      <c r="G30" s="176">
        <v>3535764</v>
      </c>
      <c r="H30" s="24">
        <v>-5326577</v>
      </c>
      <c r="I30" s="25">
        <v>0</v>
      </c>
      <c r="J30" s="26"/>
      <c r="K30" s="24">
        <v>-97236664</v>
      </c>
      <c r="S30" s="26"/>
      <c r="T30" s="26"/>
      <c r="U30" s="26"/>
    </row>
    <row r="31" spans="5:23" ht="12.75">
      <c r="E31" s="30">
        <v>418723823926</v>
      </c>
      <c r="F31" s="30">
        <v>478320435682</v>
      </c>
      <c r="G31" s="182">
        <v>59596611756</v>
      </c>
      <c r="H31" s="25">
        <v>418723823926</v>
      </c>
      <c r="I31" s="25">
        <v>0</v>
      </c>
      <c r="J31" s="26"/>
      <c r="K31" s="30">
        <v>17664694096</v>
      </c>
      <c r="L31" s="35"/>
      <c r="M31" s="31"/>
      <c r="P31" s="8"/>
      <c r="S31" s="26"/>
      <c r="T31" s="26"/>
      <c r="U31" s="26"/>
      <c r="V31" s="1">
        <v>24000000000</v>
      </c>
      <c r="W31" s="2" t="s">
        <v>26</v>
      </c>
    </row>
    <row r="32" spans="3:23" ht="12.75">
      <c r="C32" s="2" t="s">
        <v>90</v>
      </c>
      <c r="F32" s="26"/>
      <c r="G32" s="26"/>
      <c r="H32" s="26"/>
      <c r="I32" s="26"/>
      <c r="J32" s="26"/>
      <c r="K32" s="26"/>
      <c r="S32" s="26"/>
      <c r="T32" s="26"/>
      <c r="U32" s="26"/>
      <c r="V32" s="1">
        <v>24010000000</v>
      </c>
      <c r="W32" s="2" t="s">
        <v>27</v>
      </c>
    </row>
    <row r="33" spans="1:24" ht="12.75">
      <c r="A33" s="1">
        <v>14000000000</v>
      </c>
      <c r="B33" s="2" t="s">
        <v>91</v>
      </c>
      <c r="C33" s="8" t="s">
        <v>92</v>
      </c>
      <c r="F33" s="33"/>
      <c r="G33" s="33"/>
      <c r="H33" s="33"/>
      <c r="I33" s="33"/>
      <c r="J33" s="33"/>
      <c r="K33" s="33"/>
      <c r="O33" s="8" t="s">
        <v>93</v>
      </c>
      <c r="S33" s="26"/>
      <c r="T33" s="26"/>
      <c r="U33" s="26"/>
      <c r="V33" s="1">
        <v>24020000000</v>
      </c>
      <c r="W33" s="2" t="s">
        <v>28</v>
      </c>
      <c r="X33" s="176">
        <f>+(S33-R33)*-1</f>
        <v>0</v>
      </c>
    </row>
    <row r="34" spans="3:24" ht="12.75">
      <c r="C34" s="8" t="s">
        <v>94</v>
      </c>
      <c r="F34" s="33"/>
      <c r="G34" s="33"/>
      <c r="H34" s="33"/>
      <c r="I34" s="33"/>
      <c r="J34" s="33"/>
      <c r="K34" s="33"/>
      <c r="O34" s="27" t="s">
        <v>95</v>
      </c>
      <c r="P34" s="27"/>
      <c r="R34" s="26">
        <v>245031468</v>
      </c>
      <c r="S34" s="26">
        <v>277791733</v>
      </c>
      <c r="T34" s="28"/>
      <c r="U34" s="26">
        <v>1249502529</v>
      </c>
      <c r="V34" s="1">
        <v>24040000000</v>
      </c>
      <c r="W34" s="2" t="s">
        <v>29</v>
      </c>
      <c r="X34" s="181">
        <f>+(S34-R34)*-1</f>
        <v>-32760265</v>
      </c>
    </row>
    <row r="35" spans="1:24" ht="14.25">
      <c r="A35" s="1">
        <v>14010000000</v>
      </c>
      <c r="B35" s="2" t="s">
        <v>8</v>
      </c>
      <c r="C35" s="2" t="s">
        <v>96</v>
      </c>
      <c r="E35" s="24">
        <v>2093455539648</v>
      </c>
      <c r="F35" s="24">
        <v>1900841912473.5127</v>
      </c>
      <c r="G35" s="176">
        <v>-192613627174.4873</v>
      </c>
      <c r="H35" s="24">
        <v>2095981664591</v>
      </c>
      <c r="I35" s="25">
        <v>-2526124943</v>
      </c>
      <c r="J35" s="26"/>
      <c r="K35" s="24">
        <v>725263259727</v>
      </c>
      <c r="O35" s="27" t="s">
        <v>97</v>
      </c>
      <c r="P35" s="27"/>
      <c r="R35" s="26">
        <v>750299249</v>
      </c>
      <c r="S35"/>
      <c r="T35" s="28"/>
      <c r="U35" s="26">
        <v>14109150712.34</v>
      </c>
      <c r="V35" s="1">
        <v>24030000000</v>
      </c>
      <c r="W35" s="2" t="s">
        <v>98</v>
      </c>
      <c r="X35" s="181">
        <f>+(S35-R35)*-1</f>
        <v>750299249</v>
      </c>
    </row>
    <row r="36" spans="1:24" ht="12.75">
      <c r="A36" s="1">
        <v>14030000000</v>
      </c>
      <c r="B36" s="2" t="s">
        <v>7</v>
      </c>
      <c r="C36" s="2" t="s">
        <v>99</v>
      </c>
      <c r="E36" s="24">
        <v>76151095546</v>
      </c>
      <c r="F36" s="24">
        <v>61954511795</v>
      </c>
      <c r="G36" s="176">
        <v>-14196583751</v>
      </c>
      <c r="H36" s="24">
        <v>76151095546</v>
      </c>
      <c r="I36" s="25">
        <v>0</v>
      </c>
      <c r="J36" s="26"/>
      <c r="K36" s="24"/>
      <c r="O36" s="27" t="s">
        <v>100</v>
      </c>
      <c r="R36" s="26">
        <v>68428707003</v>
      </c>
      <c r="S36" s="26">
        <v>54052700226.91</v>
      </c>
      <c r="T36" s="26"/>
      <c r="U36" s="26"/>
      <c r="X36" s="181">
        <f>+(S36-R36)*-1</f>
        <v>14376006776.089996</v>
      </c>
    </row>
    <row r="37" spans="3:21" ht="12.75">
      <c r="C37" s="2" t="s">
        <v>101</v>
      </c>
      <c r="E37" s="24">
        <v>2526124943</v>
      </c>
      <c r="F37" s="24"/>
      <c r="G37" s="176">
        <v>-2526124943</v>
      </c>
      <c r="H37" s="24">
        <v>0</v>
      </c>
      <c r="I37" s="25">
        <v>2526124943</v>
      </c>
      <c r="J37" s="26"/>
      <c r="K37" s="24"/>
      <c r="S37" s="26"/>
      <c r="T37" s="26"/>
      <c r="U37" s="26"/>
    </row>
    <row r="38" spans="3:21" ht="12.75">
      <c r="C38" s="2" t="s">
        <v>102</v>
      </c>
      <c r="E38" s="24">
        <v>-999429115</v>
      </c>
      <c r="F38" s="24">
        <v>-637603935</v>
      </c>
      <c r="G38" s="176">
        <v>361825180</v>
      </c>
      <c r="H38" s="24">
        <v>-999429115</v>
      </c>
      <c r="I38" s="25">
        <v>0</v>
      </c>
      <c r="J38" s="26"/>
      <c r="K38" s="24">
        <v>-583501021</v>
      </c>
      <c r="S38" s="26"/>
      <c r="T38" s="26"/>
      <c r="U38" s="26"/>
    </row>
    <row r="39" spans="1:26" ht="12.75">
      <c r="A39" s="1">
        <v>14080000000</v>
      </c>
      <c r="B39" s="2" t="s">
        <v>5</v>
      </c>
      <c r="C39" s="27" t="s">
        <v>103</v>
      </c>
      <c r="E39" s="24">
        <v>39085745637</v>
      </c>
      <c r="F39" s="24">
        <v>46986788250.2835</v>
      </c>
      <c r="G39" s="176">
        <v>7901042613.283501</v>
      </c>
      <c r="H39" s="24">
        <v>39085745637</v>
      </c>
      <c r="I39" s="25">
        <v>0</v>
      </c>
      <c r="J39" s="28"/>
      <c r="K39" s="24">
        <v>21136739740</v>
      </c>
      <c r="Q39" s="3" t="s">
        <v>104</v>
      </c>
      <c r="R39" s="29">
        <v>69424037720</v>
      </c>
      <c r="S39" s="29">
        <v>54330491959.91</v>
      </c>
      <c r="T39" s="26"/>
      <c r="U39" s="29">
        <v>15358653241.34</v>
      </c>
      <c r="V39" s="1">
        <v>25000000000</v>
      </c>
      <c r="W39" s="2" t="s">
        <v>33</v>
      </c>
      <c r="Y39" s="24" t="e">
        <f>+SUMIF(#REF!,Estado_de_Situación_patrimonial!O33,#REF!)</f>
        <v>#REF!</v>
      </c>
      <c r="Z39" s="2" t="e">
        <f>+R39+Y39</f>
        <v>#REF!</v>
      </c>
    </row>
    <row r="40" spans="1:21" ht="12.75">
      <c r="A40" s="1">
        <v>14090000000</v>
      </c>
      <c r="B40" s="2" t="s">
        <v>34</v>
      </c>
      <c r="C40" s="27" t="s">
        <v>275</v>
      </c>
      <c r="D40" s="3" t="s">
        <v>105</v>
      </c>
      <c r="E40" s="24">
        <v>-58872997483</v>
      </c>
      <c r="F40" s="24">
        <v>-48937858248.0364</v>
      </c>
      <c r="G40" s="176">
        <v>9935139234.9636</v>
      </c>
      <c r="H40" s="24">
        <v>-58872997483</v>
      </c>
      <c r="I40" s="25">
        <v>0</v>
      </c>
      <c r="J40" s="28"/>
      <c r="K40" s="24">
        <v>-41043561903</v>
      </c>
      <c r="S40" s="26"/>
      <c r="T40" s="26"/>
      <c r="U40" s="26"/>
    </row>
    <row r="41" spans="3:26" ht="12.75">
      <c r="C41" s="8"/>
      <c r="D41" s="3" t="s">
        <v>106</v>
      </c>
      <c r="E41" s="30">
        <v>2151346079176</v>
      </c>
      <c r="F41" s="30">
        <v>1960207750335.7598</v>
      </c>
      <c r="G41" s="182">
        <v>-191138328840.2402</v>
      </c>
      <c r="H41" s="25">
        <v>2151346079176</v>
      </c>
      <c r="I41" s="25">
        <v>0</v>
      </c>
      <c r="J41" s="33"/>
      <c r="K41" s="30">
        <v>704772936543</v>
      </c>
      <c r="L41" s="35"/>
      <c r="M41" s="31"/>
      <c r="O41" s="8" t="s">
        <v>107</v>
      </c>
      <c r="P41" s="8"/>
      <c r="R41" s="26">
        <v>11139833945</v>
      </c>
      <c r="S41" s="26">
        <v>8258857163</v>
      </c>
      <c r="T41" s="26"/>
      <c r="U41" s="26">
        <v>4434173702</v>
      </c>
      <c r="X41" s="176">
        <f>+(S41-R41)*-1</f>
        <v>2880976782</v>
      </c>
      <c r="Y41" s="24" t="e">
        <f>+SUMIF(#REF!,Estado_de_Situación_patrimonial!O41,#REF!)</f>
        <v>#REF!</v>
      </c>
      <c r="Z41" s="2" t="e">
        <f>+R41+Y41</f>
        <v>#REF!</v>
      </c>
    </row>
    <row r="42" spans="3:26" ht="12.75">
      <c r="C42" s="8"/>
      <c r="F42" s="33"/>
      <c r="G42" s="33"/>
      <c r="H42" s="33"/>
      <c r="I42" s="33"/>
      <c r="J42" s="33"/>
      <c r="K42" s="33"/>
      <c r="S42" s="26"/>
      <c r="T42" s="26"/>
      <c r="U42" s="26"/>
      <c r="V42" s="1">
        <v>20000000000</v>
      </c>
      <c r="W42" s="2" t="s">
        <v>21</v>
      </c>
      <c r="Z42" s="26"/>
    </row>
    <row r="43" spans="1:26" ht="12.75">
      <c r="A43" s="1">
        <v>15000000000</v>
      </c>
      <c r="B43" s="2" t="s">
        <v>11</v>
      </c>
      <c r="C43" s="8" t="s">
        <v>108</v>
      </c>
      <c r="D43" s="3" t="s">
        <v>109</v>
      </c>
      <c r="E43" s="32">
        <v>308353687835</v>
      </c>
      <c r="F43" s="24">
        <v>224011636759</v>
      </c>
      <c r="G43" s="181">
        <v>-84342051076</v>
      </c>
      <c r="H43" s="24">
        <v>308353687835</v>
      </c>
      <c r="I43" s="25">
        <v>0</v>
      </c>
      <c r="J43" s="33"/>
      <c r="K43" s="24">
        <v>122902901508</v>
      </c>
      <c r="M43" s="34"/>
      <c r="O43" s="8" t="s">
        <v>110</v>
      </c>
      <c r="P43" s="8"/>
      <c r="R43" s="29">
        <v>3441816439421</v>
      </c>
      <c r="S43" s="29">
        <v>3174195398501.91</v>
      </c>
      <c r="T43" s="26"/>
      <c r="U43" s="29">
        <v>1345192417752.34</v>
      </c>
      <c r="X43" s="2">
        <f>+SUM(X15:X41)</f>
        <v>267621040919.09</v>
      </c>
      <c r="Y43" s="29" t="e">
        <f>+Y41+Y39+Y29+Y19</f>
        <v>#REF!</v>
      </c>
      <c r="Z43" s="2" t="e">
        <f>+R43+Y43</f>
        <v>#REF!</v>
      </c>
    </row>
    <row r="44" spans="3:23" ht="12.75">
      <c r="C44" s="8"/>
      <c r="F44" s="33"/>
      <c r="G44" s="33"/>
      <c r="H44" s="33"/>
      <c r="I44" s="33"/>
      <c r="J44" s="33"/>
      <c r="K44" s="33"/>
      <c r="P44" s="8"/>
      <c r="S44" s="26"/>
      <c r="T44" s="26"/>
      <c r="U44" s="26"/>
      <c r="V44" s="1">
        <v>30000000000</v>
      </c>
      <c r="W44" s="2" t="s">
        <v>35</v>
      </c>
    </row>
    <row r="45" spans="1:21" ht="12.75">
      <c r="A45" s="1">
        <v>16000000000</v>
      </c>
      <c r="B45" s="2" t="s">
        <v>111</v>
      </c>
      <c r="C45" s="8" t="s">
        <v>112</v>
      </c>
      <c r="F45" s="33"/>
      <c r="G45" s="33"/>
      <c r="H45" s="33"/>
      <c r="I45" s="33"/>
      <c r="J45" s="33"/>
      <c r="K45" s="33"/>
      <c r="S45" s="26"/>
      <c r="T45" s="26"/>
      <c r="U45" s="26"/>
    </row>
    <row r="46" spans="3:23" ht="12.75">
      <c r="C46" s="8" t="s">
        <v>113</v>
      </c>
      <c r="F46" s="33"/>
      <c r="G46" s="33"/>
      <c r="H46" s="33"/>
      <c r="I46" s="36"/>
      <c r="J46" s="36"/>
      <c r="K46" s="33"/>
      <c r="L46" s="27"/>
      <c r="M46" s="37"/>
      <c r="N46" s="27"/>
      <c r="O46" s="8" t="s">
        <v>35</v>
      </c>
      <c r="S46" s="26"/>
      <c r="T46" s="26"/>
      <c r="U46" s="26"/>
      <c r="V46" s="1">
        <v>31010000000</v>
      </c>
      <c r="W46" s="2" t="s">
        <v>36</v>
      </c>
    </row>
    <row r="47" spans="1:21" ht="12.75">
      <c r="A47" s="1">
        <v>16010000000</v>
      </c>
      <c r="B47" s="2" t="s">
        <v>16</v>
      </c>
      <c r="C47" s="2" t="s">
        <v>114</v>
      </c>
      <c r="E47" s="24">
        <v>15043629507</v>
      </c>
      <c r="F47" s="24">
        <v>32492237182.6354</v>
      </c>
      <c r="G47" s="176">
        <v>17448607675.6354</v>
      </c>
      <c r="H47" s="24">
        <v>0</v>
      </c>
      <c r="I47" s="25">
        <v>15043629507</v>
      </c>
      <c r="J47" s="28"/>
      <c r="K47" s="24">
        <v>29467511167</v>
      </c>
      <c r="L47" s="27"/>
      <c r="M47" s="37"/>
      <c r="N47" s="27"/>
      <c r="R47" s="26"/>
      <c r="S47" s="26"/>
      <c r="T47" s="26"/>
      <c r="U47" s="26"/>
    </row>
    <row r="48" spans="3:24" ht="12.75">
      <c r="C48" s="2" t="s">
        <v>115</v>
      </c>
      <c r="E48" s="24">
        <v>1062322874</v>
      </c>
      <c r="F48" s="24">
        <v>372498895</v>
      </c>
      <c r="G48" s="176">
        <v>-689823979</v>
      </c>
      <c r="H48" s="24">
        <v>1062322874</v>
      </c>
      <c r="I48" s="25">
        <v>0</v>
      </c>
      <c r="J48" s="28"/>
      <c r="K48" s="24">
        <v>0</v>
      </c>
      <c r="L48" s="27"/>
      <c r="M48" s="37"/>
      <c r="N48" s="27"/>
      <c r="O48" s="35" t="s">
        <v>37</v>
      </c>
      <c r="P48" s="35"/>
      <c r="R48" s="26">
        <v>361678100000</v>
      </c>
      <c r="S48" s="26">
        <v>348606600000</v>
      </c>
      <c r="T48" s="26"/>
      <c r="U48" s="26">
        <v>139722400000</v>
      </c>
      <c r="X48" s="176">
        <f aca="true" t="shared" si="1" ref="X48:X54">+(S48-R48)*-1</f>
        <v>13071500000</v>
      </c>
    </row>
    <row r="49" spans="1:23" ht="12.75">
      <c r="A49" s="1">
        <v>16080000000</v>
      </c>
      <c r="B49" s="2" t="s">
        <v>5</v>
      </c>
      <c r="C49" s="38" t="s">
        <v>116</v>
      </c>
      <c r="E49" s="24">
        <v>54304238398</v>
      </c>
      <c r="F49" s="24">
        <v>49536820311.986</v>
      </c>
      <c r="G49" s="176">
        <v>-4767418086.014</v>
      </c>
      <c r="H49" s="24">
        <v>69583405570</v>
      </c>
      <c r="I49" s="25">
        <v>-15279167172</v>
      </c>
      <c r="J49" s="39"/>
      <c r="K49" s="24">
        <v>50876228375</v>
      </c>
      <c r="L49" s="27"/>
      <c r="M49" s="37"/>
      <c r="N49" s="27"/>
      <c r="O49" s="35"/>
      <c r="P49" s="35"/>
      <c r="R49" s="26"/>
      <c r="S49" s="26"/>
      <c r="T49" s="26"/>
      <c r="U49" s="26"/>
      <c r="V49" s="1">
        <v>31030000000</v>
      </c>
      <c r="W49" s="2" t="s">
        <v>39</v>
      </c>
    </row>
    <row r="50" spans="1:24" ht="12.75">
      <c r="A50" s="1">
        <v>16030000000</v>
      </c>
      <c r="B50" s="2" t="s">
        <v>17</v>
      </c>
      <c r="C50" s="2" t="s">
        <v>117</v>
      </c>
      <c r="E50" s="24">
        <v>-1529750879</v>
      </c>
      <c r="F50" s="24">
        <v>-1611530310</v>
      </c>
      <c r="G50" s="176">
        <v>-81779431</v>
      </c>
      <c r="H50" s="24">
        <v>-1529750879</v>
      </c>
      <c r="I50" s="25">
        <v>0</v>
      </c>
      <c r="J50" s="39"/>
      <c r="K50" s="24">
        <v>-5385048</v>
      </c>
      <c r="L50" s="27"/>
      <c r="M50" s="37"/>
      <c r="N50" s="27"/>
      <c r="O50" s="35" t="s">
        <v>38</v>
      </c>
      <c r="R50" s="26">
        <v>13616700000</v>
      </c>
      <c r="S50" s="26">
        <v>12100000000</v>
      </c>
      <c r="T50" s="26"/>
      <c r="U50" s="26">
        <v>0</v>
      </c>
      <c r="X50" s="176">
        <f t="shared" si="1"/>
        <v>1516700000</v>
      </c>
    </row>
    <row r="51" spans="3:21" ht="12.75">
      <c r="C51" s="2" t="s">
        <v>278</v>
      </c>
      <c r="E51" s="24">
        <v>4267416624</v>
      </c>
      <c r="F51" s="24">
        <v>4763954670.9102</v>
      </c>
      <c r="G51" s="176">
        <v>496538046.9102001</v>
      </c>
      <c r="H51" s="24">
        <v>4031878959</v>
      </c>
      <c r="I51" s="25">
        <v>235537665</v>
      </c>
      <c r="J51" s="28"/>
      <c r="K51" s="24">
        <v>4410624830</v>
      </c>
      <c r="L51" s="27"/>
      <c r="M51" s="37"/>
      <c r="N51" s="27"/>
      <c r="R51" s="26"/>
      <c r="S51" s="26"/>
      <c r="T51" s="26"/>
      <c r="U51" s="26"/>
    </row>
    <row r="52" spans="1:24" ht="12.75">
      <c r="A52" s="1">
        <v>16090000000</v>
      </c>
      <c r="B52" s="2" t="s">
        <v>34</v>
      </c>
      <c r="C52" s="2" t="s">
        <v>277</v>
      </c>
      <c r="D52" s="3" t="s">
        <v>105</v>
      </c>
      <c r="E52" s="24">
        <v>-18460409529</v>
      </c>
      <c r="F52" s="24">
        <v>-9689926170.7652</v>
      </c>
      <c r="G52" s="176">
        <v>8770483358.2348</v>
      </c>
      <c r="H52" s="24">
        <v>-18460409529</v>
      </c>
      <c r="I52" s="25">
        <v>0</v>
      </c>
      <c r="J52" s="28"/>
      <c r="K52" s="24">
        <v>-41399991698</v>
      </c>
      <c r="L52" s="27"/>
      <c r="M52" s="37"/>
      <c r="N52" s="27"/>
      <c r="O52" s="35" t="s">
        <v>39</v>
      </c>
      <c r="P52" s="35"/>
      <c r="R52" s="26">
        <v>1684672973</v>
      </c>
      <c r="S52" s="26">
        <v>18398050153</v>
      </c>
      <c r="T52" s="26"/>
      <c r="U52" s="26">
        <v>10728533249.01</v>
      </c>
      <c r="V52" s="1">
        <v>31040000000</v>
      </c>
      <c r="W52" s="2" t="s">
        <v>40</v>
      </c>
      <c r="X52" s="176">
        <f t="shared" si="1"/>
        <v>-16713377180</v>
      </c>
    </row>
    <row r="53" spans="4:21" ht="12.75">
      <c r="D53" s="3" t="s">
        <v>118</v>
      </c>
      <c r="E53" s="30">
        <v>54687446995</v>
      </c>
      <c r="F53" s="30">
        <v>75864054579.7664</v>
      </c>
      <c r="G53" s="182">
        <v>21176607584.7664</v>
      </c>
      <c r="H53" s="25">
        <v>54687446995</v>
      </c>
      <c r="I53" s="25">
        <v>0</v>
      </c>
      <c r="J53" s="28"/>
      <c r="K53" s="30">
        <v>43348987626</v>
      </c>
      <c r="L53" s="35"/>
      <c r="M53" s="40"/>
      <c r="N53" s="27"/>
      <c r="R53" s="26"/>
      <c r="S53" s="26"/>
      <c r="T53" s="26"/>
      <c r="U53" s="26"/>
    </row>
    <row r="54" spans="6:24" ht="12.75">
      <c r="F54" s="26"/>
      <c r="G54" s="26"/>
      <c r="H54" s="26"/>
      <c r="I54" s="28"/>
      <c r="J54" s="28"/>
      <c r="K54" s="26"/>
      <c r="L54" s="27"/>
      <c r="M54" s="37"/>
      <c r="N54" s="27"/>
      <c r="O54" s="35" t="s">
        <v>40</v>
      </c>
      <c r="P54" s="35"/>
      <c r="R54" s="26">
        <v>27400440764</v>
      </c>
      <c r="S54" s="26">
        <v>0</v>
      </c>
      <c r="T54" s="26"/>
      <c r="U54" s="26">
        <v>38017637074.82</v>
      </c>
      <c r="V54" s="1">
        <v>31050000000</v>
      </c>
      <c r="W54" s="2" t="s">
        <v>119</v>
      </c>
      <c r="X54" s="176">
        <f t="shared" si="1"/>
        <v>27400440764</v>
      </c>
    </row>
    <row r="55" spans="1:21" ht="12.75">
      <c r="A55" s="1">
        <v>17000000000</v>
      </c>
      <c r="B55" s="2" t="s">
        <v>18</v>
      </c>
      <c r="C55" s="8" t="s">
        <v>120</v>
      </c>
      <c r="F55" s="33"/>
      <c r="G55" s="33"/>
      <c r="H55" s="33"/>
      <c r="I55" s="36"/>
      <c r="J55" s="36"/>
      <c r="K55" s="33"/>
      <c r="L55" s="27"/>
      <c r="M55" s="37"/>
      <c r="N55" s="27"/>
      <c r="R55" s="26"/>
      <c r="S55" s="26"/>
      <c r="T55" s="26"/>
      <c r="U55" s="26"/>
    </row>
    <row r="56" spans="1:21" ht="12.75">
      <c r="A56" s="1">
        <v>17020000000</v>
      </c>
      <c r="B56" s="2" t="s">
        <v>18</v>
      </c>
      <c r="C56" s="2" t="s">
        <v>121</v>
      </c>
      <c r="E56" s="24">
        <v>127240554890</v>
      </c>
      <c r="F56" s="24">
        <v>70895667708</v>
      </c>
      <c r="G56" s="176">
        <v>-56344887182</v>
      </c>
      <c r="H56" s="24">
        <v>127240554890</v>
      </c>
      <c r="I56" s="25">
        <v>0</v>
      </c>
      <c r="J56" s="28"/>
      <c r="K56" s="24">
        <v>2992734618</v>
      </c>
      <c r="L56" s="27"/>
      <c r="M56" s="37"/>
      <c r="N56" s="27"/>
      <c r="O56" s="35" t="s">
        <v>119</v>
      </c>
      <c r="P56" s="35"/>
      <c r="R56" s="26"/>
      <c r="S56" s="26">
        <v>0</v>
      </c>
      <c r="T56" s="26"/>
      <c r="U56" s="26">
        <v>0</v>
      </c>
    </row>
    <row r="57" spans="1:21" ht="12.75">
      <c r="A57" s="1">
        <v>17060000000</v>
      </c>
      <c r="B57" s="2" t="s">
        <v>18</v>
      </c>
      <c r="C57" s="2" t="s">
        <v>122</v>
      </c>
      <c r="E57" s="24">
        <v>232378204540</v>
      </c>
      <c r="F57" s="24">
        <v>209028210793</v>
      </c>
      <c r="G57" s="176">
        <v>-23349993747</v>
      </c>
      <c r="H57" s="24">
        <v>232378204540</v>
      </c>
      <c r="I57" s="25">
        <v>0</v>
      </c>
      <c r="J57" s="28"/>
      <c r="K57" s="24">
        <v>67257325755</v>
      </c>
      <c r="L57" s="27"/>
      <c r="M57" s="37"/>
      <c r="N57" s="27"/>
      <c r="R57" s="26"/>
      <c r="S57" s="26"/>
      <c r="T57" s="26"/>
      <c r="U57" s="26"/>
    </row>
    <row r="58" spans="1:21" ht="12.75">
      <c r="A58" s="1">
        <v>17010000000</v>
      </c>
      <c r="B58" s="2" t="s">
        <v>19</v>
      </c>
      <c r="C58" s="2" t="s">
        <v>123</v>
      </c>
      <c r="E58" s="24">
        <v>231908554382</v>
      </c>
      <c r="F58" s="24">
        <v>242094211861</v>
      </c>
      <c r="G58" s="176">
        <v>10185657479</v>
      </c>
      <c r="H58" s="24">
        <v>231908554382</v>
      </c>
      <c r="I58" s="25">
        <v>0</v>
      </c>
      <c r="J58" s="28"/>
      <c r="K58" s="24">
        <v>129619087632</v>
      </c>
      <c r="L58" s="27"/>
      <c r="M58" s="37"/>
      <c r="N58" s="27"/>
      <c r="O58" s="35" t="s">
        <v>124</v>
      </c>
      <c r="R58" s="26"/>
      <c r="S58" s="26"/>
      <c r="T58" s="26"/>
      <c r="U58" s="26"/>
    </row>
    <row r="59" spans="3:21" ht="12.75">
      <c r="C59" s="2" t="s">
        <v>125</v>
      </c>
      <c r="E59" s="24">
        <v>3006474165</v>
      </c>
      <c r="F59" s="24">
        <v>618156161</v>
      </c>
      <c r="G59" s="176">
        <v>-2388318004</v>
      </c>
      <c r="H59" s="24">
        <v>3006474165</v>
      </c>
      <c r="I59" s="25">
        <v>0</v>
      </c>
      <c r="J59" s="28"/>
      <c r="K59" s="24">
        <v>0</v>
      </c>
      <c r="L59" s="27"/>
      <c r="M59" s="37"/>
      <c r="N59" s="27"/>
      <c r="O59" s="35"/>
      <c r="R59" s="26"/>
      <c r="S59" s="26"/>
      <c r="T59" s="26"/>
      <c r="U59" s="26"/>
    </row>
    <row r="60" spans="1:24" ht="12.75">
      <c r="A60" s="1">
        <v>17030000000</v>
      </c>
      <c r="B60" s="2" t="s">
        <v>126</v>
      </c>
      <c r="C60" s="2" t="s">
        <v>279</v>
      </c>
      <c r="D60" s="3" t="s">
        <v>105</v>
      </c>
      <c r="E60" s="24">
        <v>-191573038829</v>
      </c>
      <c r="F60" s="24">
        <v>-178897568282</v>
      </c>
      <c r="G60" s="176">
        <v>12675470547</v>
      </c>
      <c r="H60" s="24">
        <v>-191573038829</v>
      </c>
      <c r="I60" s="25">
        <v>0</v>
      </c>
      <c r="J60" s="28"/>
      <c r="K60" s="24">
        <v>-70615737342</v>
      </c>
      <c r="L60" s="27"/>
      <c r="M60" s="37"/>
      <c r="N60" s="27"/>
      <c r="O60" s="27" t="s">
        <v>124</v>
      </c>
      <c r="P60" s="35"/>
      <c r="Q60" s="3" t="s">
        <v>127</v>
      </c>
      <c r="R60" s="26">
        <v>40193741341</v>
      </c>
      <c r="S60" s="26">
        <v>20726284584.0789</v>
      </c>
      <c r="T60" s="26"/>
      <c r="U60" s="26">
        <v>-81649572747.34</v>
      </c>
      <c r="V60" s="1">
        <v>31060000000</v>
      </c>
      <c r="W60" s="2" t="s">
        <v>42</v>
      </c>
      <c r="X60" s="176">
        <f>+(S60-R60)*-1</f>
        <v>19467456756.9211</v>
      </c>
    </row>
    <row r="61" spans="1:21" ht="12.75">
      <c r="A61" s="1">
        <v>17040000000</v>
      </c>
      <c r="B61" s="2" t="s">
        <v>128</v>
      </c>
      <c r="C61" s="8"/>
      <c r="D61" s="3" t="s">
        <v>129</v>
      </c>
      <c r="E61" s="30">
        <v>402960749148</v>
      </c>
      <c r="F61" s="30">
        <v>343738678241</v>
      </c>
      <c r="G61" s="30">
        <v>-59222070907</v>
      </c>
      <c r="H61" s="25">
        <v>402960749148</v>
      </c>
      <c r="I61" s="25">
        <v>0</v>
      </c>
      <c r="J61" s="36"/>
      <c r="K61" s="30">
        <v>129253410663</v>
      </c>
      <c r="L61" s="35"/>
      <c r="M61" s="40"/>
      <c r="N61" s="27"/>
      <c r="S61" s="26"/>
      <c r="T61" s="26"/>
      <c r="U61" s="26"/>
    </row>
    <row r="62" spans="1:21" ht="12.75">
      <c r="A62" s="1">
        <v>17050000000</v>
      </c>
      <c r="B62" s="2" t="s">
        <v>130</v>
      </c>
      <c r="C62" s="8"/>
      <c r="F62" s="33"/>
      <c r="G62" s="33"/>
      <c r="H62" s="33"/>
      <c r="I62" s="36"/>
      <c r="J62" s="36"/>
      <c r="K62" s="33"/>
      <c r="L62" s="27"/>
      <c r="M62" s="37"/>
      <c r="N62" s="27"/>
      <c r="S62" s="26"/>
      <c r="T62" s="26"/>
      <c r="U62" s="26"/>
    </row>
    <row r="63" spans="1:26" ht="12.75">
      <c r="A63" s="1">
        <v>17090000000</v>
      </c>
      <c r="B63" s="2" t="s">
        <v>34</v>
      </c>
      <c r="C63" s="8" t="s">
        <v>131</v>
      </c>
      <c r="F63" s="33"/>
      <c r="G63" s="33"/>
      <c r="H63" s="33"/>
      <c r="I63" s="36"/>
      <c r="J63" s="36"/>
      <c r="K63" s="33"/>
      <c r="L63" s="27"/>
      <c r="M63" s="37"/>
      <c r="N63" s="27"/>
      <c r="O63" s="35" t="s">
        <v>132</v>
      </c>
      <c r="P63" s="35"/>
      <c r="R63" s="41">
        <v>444573655078</v>
      </c>
      <c r="S63" s="41">
        <v>399830934737.0789</v>
      </c>
      <c r="T63" s="26"/>
      <c r="U63" s="41">
        <v>106818997576.49</v>
      </c>
      <c r="V63" s="1">
        <v>30000000000</v>
      </c>
      <c r="W63" s="2" t="s">
        <v>35</v>
      </c>
      <c r="Y63" s="24" t="e">
        <f>+SUMIF(#REF!,Estado_de_Situación_patrimonial!O63,#REF!)</f>
        <v>#REF!</v>
      </c>
      <c r="Z63" s="2" t="e">
        <f>+R63+Y63</f>
        <v>#REF!</v>
      </c>
    </row>
    <row r="64" spans="1:21" ht="12.75">
      <c r="A64" s="1">
        <v>18000000000</v>
      </c>
      <c r="B64" s="2" t="s">
        <v>20</v>
      </c>
      <c r="C64" s="2" t="s">
        <v>133</v>
      </c>
      <c r="D64" s="3" t="s">
        <v>134</v>
      </c>
      <c r="E64" s="24">
        <v>14963309467</v>
      </c>
      <c r="F64" s="24">
        <v>15868020544</v>
      </c>
      <c r="G64" s="176">
        <v>904711077</v>
      </c>
      <c r="H64" s="24">
        <v>14963309467</v>
      </c>
      <c r="I64" s="25">
        <v>0</v>
      </c>
      <c r="J64" s="28"/>
      <c r="K64" s="24">
        <v>31789983045.83</v>
      </c>
      <c r="L64" s="27"/>
      <c r="M64" s="37"/>
      <c r="N64" s="27"/>
      <c r="O64" s="27"/>
      <c r="P64" s="27"/>
      <c r="S64" s="26"/>
      <c r="T64" s="26"/>
      <c r="U64" s="26"/>
    </row>
    <row r="65" spans="1:21" ht="12.75">
      <c r="A65" s="1">
        <v>18010000000</v>
      </c>
      <c r="B65" s="2" t="s">
        <v>135</v>
      </c>
      <c r="C65" s="2" t="s">
        <v>136</v>
      </c>
      <c r="F65" s="26"/>
      <c r="G65" s="26"/>
      <c r="H65" s="26"/>
      <c r="I65" s="28"/>
      <c r="J65" s="28"/>
      <c r="K65" s="26"/>
      <c r="L65" s="27"/>
      <c r="M65" s="42"/>
      <c r="N65" s="27"/>
      <c r="O65" s="27"/>
      <c r="P65" s="27"/>
      <c r="S65" s="26"/>
      <c r="T65" s="26"/>
      <c r="U65" s="26"/>
    </row>
    <row r="66" spans="1:21" ht="12.75">
      <c r="A66" s="1">
        <v>18020000000</v>
      </c>
      <c r="B66" s="2" t="s">
        <v>137</v>
      </c>
      <c r="E66" s="29">
        <v>14963309467</v>
      </c>
      <c r="F66" s="29">
        <v>15868020544</v>
      </c>
      <c r="G66" s="26"/>
      <c r="H66" s="25">
        <v>14963309467</v>
      </c>
      <c r="I66" s="25">
        <v>0</v>
      </c>
      <c r="J66" s="28"/>
      <c r="K66" s="29">
        <v>31789983045.83</v>
      </c>
      <c r="L66" s="27"/>
      <c r="M66" s="37"/>
      <c r="N66" s="27"/>
      <c r="S66" s="26"/>
      <c r="T66" s="26"/>
      <c r="U66" s="26"/>
    </row>
    <row r="67" spans="1:21" ht="12.75">
      <c r="A67" s="1">
        <v>19000000000</v>
      </c>
      <c r="B67" s="2" t="s">
        <v>138</v>
      </c>
      <c r="F67" s="26"/>
      <c r="G67" s="26"/>
      <c r="H67" s="26"/>
      <c r="I67" s="28"/>
      <c r="J67" s="28"/>
      <c r="K67" s="26"/>
      <c r="L67" s="27"/>
      <c r="M67" s="37"/>
      <c r="N67" s="27"/>
      <c r="O67" s="35"/>
      <c r="P67" s="35"/>
      <c r="S67" s="26"/>
      <c r="T67" s="26"/>
      <c r="U67" s="26"/>
    </row>
    <row r="68" spans="1:21" ht="12.75">
      <c r="A68" s="1">
        <v>17030000000</v>
      </c>
      <c r="B68" s="2" t="s">
        <v>126</v>
      </c>
      <c r="C68" s="8" t="s">
        <v>139</v>
      </c>
      <c r="D68" s="3" t="s">
        <v>140</v>
      </c>
      <c r="E68" s="24">
        <v>57840124890</v>
      </c>
      <c r="F68" s="24">
        <v>29157623772</v>
      </c>
      <c r="G68" s="181">
        <v>-28682501118</v>
      </c>
      <c r="H68" s="24">
        <v>57840124890</v>
      </c>
      <c r="I68" s="25">
        <v>0</v>
      </c>
      <c r="J68" s="36"/>
      <c r="K68" s="24">
        <v>2852014203</v>
      </c>
      <c r="L68" s="27"/>
      <c r="M68" s="42"/>
      <c r="N68" s="27"/>
      <c r="O68" s="27"/>
      <c r="P68" s="27"/>
      <c r="S68" s="26"/>
      <c r="T68" s="26"/>
      <c r="U68" s="26"/>
    </row>
    <row r="69" spans="6:21" ht="12.75">
      <c r="F69" s="26"/>
      <c r="G69" s="26"/>
      <c r="H69" s="26"/>
      <c r="I69" s="26"/>
      <c r="J69" s="26"/>
      <c r="K69" s="26"/>
      <c r="S69" s="26"/>
      <c r="T69" s="26"/>
      <c r="U69" s="26"/>
    </row>
    <row r="70" spans="3:26" ht="13.5" thickBot="1">
      <c r="C70" s="8" t="s">
        <v>141</v>
      </c>
      <c r="E70" s="43">
        <v>3886390094499</v>
      </c>
      <c r="F70" s="43">
        <v>3574026333238.8467</v>
      </c>
      <c r="G70" s="43">
        <v>-312363761260.1538</v>
      </c>
      <c r="H70" s="43">
        <v>3886390094499</v>
      </c>
      <c r="I70" s="25">
        <v>0</v>
      </c>
      <c r="J70" s="33"/>
      <c r="K70" s="43">
        <v>1452011415327.83</v>
      </c>
      <c r="M70" s="44"/>
      <c r="O70" s="8" t="s">
        <v>142</v>
      </c>
      <c r="P70" s="8"/>
      <c r="R70" s="43">
        <v>3886390094499</v>
      </c>
      <c r="S70" s="43">
        <v>3574026333238.9893</v>
      </c>
      <c r="T70" s="26"/>
      <c r="U70" s="43">
        <v>1452011415327.83</v>
      </c>
      <c r="X70" s="2">
        <f>+SUM(X43:X61)</f>
        <v>312363761260.01105</v>
      </c>
      <c r="Y70" s="43" t="e">
        <f>+Y63+Y43</f>
        <v>#REF!</v>
      </c>
      <c r="Z70" s="2" t="e">
        <f>+R70+Y70</f>
        <v>#REF!</v>
      </c>
    </row>
    <row r="71" spans="5:24" ht="13.5" thickTop="1">
      <c r="E71" s="3">
        <v>0</v>
      </c>
      <c r="F71" s="3">
        <v>-0.142578125</v>
      </c>
      <c r="G71" s="3"/>
      <c r="H71" s="25"/>
      <c r="I71" s="26"/>
      <c r="J71" s="26"/>
      <c r="K71" s="25"/>
      <c r="S71" s="26"/>
      <c r="T71" s="26"/>
      <c r="U71" s="28"/>
      <c r="X71" s="2">
        <f>+X70+G70</f>
        <v>-0.14276123046875</v>
      </c>
    </row>
    <row r="72" spans="1:22" s="46" customFormat="1" ht="12.75">
      <c r="A72" s="45"/>
      <c r="D72" s="47"/>
      <c r="E72" s="47"/>
      <c r="F72" s="48">
        <v>3574026333238.846</v>
      </c>
      <c r="G72" s="48"/>
      <c r="H72" s="48"/>
      <c r="I72" s="49"/>
      <c r="J72" s="49"/>
      <c r="K72" s="50"/>
      <c r="M72" s="51"/>
      <c r="Q72" s="47"/>
      <c r="R72" s="47"/>
      <c r="S72" s="49"/>
      <c r="T72" s="49"/>
      <c r="U72" s="52"/>
      <c r="V72" s="45"/>
    </row>
    <row r="73" spans="1:22" s="46" customFormat="1" ht="15">
      <c r="A73" s="45"/>
      <c r="C73" s="53" t="s">
        <v>143</v>
      </c>
      <c r="D73" s="54"/>
      <c r="E73" s="54"/>
      <c r="F73" s="50">
        <v>0</v>
      </c>
      <c r="G73" s="50"/>
      <c r="H73" s="50"/>
      <c r="I73" s="49"/>
      <c r="J73" s="49"/>
      <c r="K73" s="50"/>
      <c r="L73" s="47"/>
      <c r="M73" s="51"/>
      <c r="O73" s="47"/>
      <c r="P73" s="47"/>
      <c r="Q73" s="47"/>
      <c r="R73" s="47"/>
      <c r="S73" s="48">
        <v>-0.142578125</v>
      </c>
      <c r="T73" s="49"/>
      <c r="U73" s="49"/>
      <c r="V73" s="45"/>
    </row>
    <row r="74" spans="3:18" ht="15">
      <c r="C74" s="55"/>
      <c r="D74" s="56"/>
      <c r="E74" s="56"/>
      <c r="F74" s="57"/>
      <c r="G74" s="57"/>
      <c r="H74" s="57"/>
      <c r="I74" s="26"/>
      <c r="J74" s="26"/>
      <c r="K74" s="58"/>
      <c r="L74" s="21"/>
      <c r="O74" s="59"/>
      <c r="P74" s="21"/>
      <c r="Q74" s="60"/>
      <c r="R74" s="60"/>
    </row>
    <row r="75" spans="3:18" ht="15">
      <c r="C75" s="55" t="s">
        <v>144</v>
      </c>
      <c r="D75" s="56"/>
      <c r="E75" s="56"/>
      <c r="F75" s="61"/>
      <c r="G75" s="61"/>
      <c r="H75" s="61"/>
      <c r="I75" s="26"/>
      <c r="J75" s="26"/>
      <c r="K75" s="62"/>
      <c r="L75" s="21"/>
      <c r="O75" s="59"/>
      <c r="P75" s="21"/>
      <c r="Q75" s="56"/>
      <c r="R75" s="56"/>
    </row>
    <row r="76" spans="3:18" ht="15">
      <c r="C76" s="55"/>
      <c r="D76" s="56"/>
      <c r="E76" s="56"/>
      <c r="F76" s="57"/>
      <c r="G76" s="57"/>
      <c r="H76" s="57"/>
      <c r="I76" s="26"/>
      <c r="J76" s="26"/>
      <c r="K76" s="58"/>
      <c r="L76" s="21"/>
      <c r="O76" s="59"/>
      <c r="P76" s="21"/>
      <c r="Q76" s="60"/>
      <c r="R76" s="60"/>
    </row>
    <row r="77" spans="1:18" ht="15">
      <c r="A77" s="1">
        <v>41010000000</v>
      </c>
      <c r="B77" s="2" t="s">
        <v>44</v>
      </c>
      <c r="C77" s="63" t="s">
        <v>145</v>
      </c>
      <c r="D77" s="60" t="s">
        <v>146</v>
      </c>
      <c r="E77" s="64">
        <v>6140181685213.32</v>
      </c>
      <c r="F77" s="2">
        <v>5715678717692</v>
      </c>
      <c r="G77" s="64"/>
      <c r="H77" s="24">
        <v>6140181685213.324</v>
      </c>
      <c r="I77" s="25">
        <v>0</v>
      </c>
      <c r="J77" s="26"/>
      <c r="K77" s="64">
        <v>1269639966629</v>
      </c>
      <c r="L77" s="21"/>
      <c r="O77" s="59"/>
      <c r="P77" s="21"/>
      <c r="Q77" s="60"/>
      <c r="R77" s="60"/>
    </row>
    <row r="78" spans="1:18" ht="15.75" thickBot="1">
      <c r="A78" s="1">
        <v>41010617000</v>
      </c>
      <c r="B78" s="2" t="s">
        <v>147</v>
      </c>
      <c r="C78" s="63" t="s">
        <v>148</v>
      </c>
      <c r="D78" s="60" t="s">
        <v>146</v>
      </c>
      <c r="E78" s="65">
        <v>74061231928</v>
      </c>
      <c r="F78" s="193">
        <v>76323020012</v>
      </c>
      <c r="G78" s="149"/>
      <c r="H78" s="24">
        <v>74061231928</v>
      </c>
      <c r="I78" s="25">
        <v>0</v>
      </c>
      <c r="J78" s="26"/>
      <c r="K78" s="65">
        <v>40585129078</v>
      </c>
      <c r="L78" s="21"/>
      <c r="O78" s="59"/>
      <c r="P78" s="21"/>
      <c r="Q78" s="60"/>
      <c r="R78" s="60"/>
    </row>
    <row r="79" spans="1:16" ht="6.75" customHeight="1" thickTop="1">
      <c r="A79" s="1">
        <v>40000000000</v>
      </c>
      <c r="B79" s="2" t="s">
        <v>43</v>
      </c>
      <c r="C79" s="7"/>
      <c r="F79" s="6"/>
      <c r="G79" s="6"/>
      <c r="H79" s="6"/>
      <c r="K79" s="2"/>
      <c r="L79" s="21"/>
      <c r="O79" s="21"/>
      <c r="P79" s="21"/>
    </row>
    <row r="80" spans="1:16" ht="12.75">
      <c r="A80" s="1">
        <v>50000000000</v>
      </c>
      <c r="B80" s="2" t="s">
        <v>45</v>
      </c>
      <c r="C80" s="66"/>
      <c r="D80" s="60"/>
      <c r="E80" s="60"/>
      <c r="F80" s="66"/>
      <c r="G80" s="66"/>
      <c r="H80" s="66"/>
      <c r="K80" s="67"/>
      <c r="L80" s="21"/>
      <c r="O80" s="21"/>
      <c r="P80" s="21"/>
    </row>
    <row r="81" spans="1:12" ht="6" customHeight="1">
      <c r="A81" s="68"/>
      <c r="L81" s="10"/>
    </row>
    <row r="82" spans="1:12" ht="12.75">
      <c r="A82" s="68"/>
      <c r="C82" s="2" t="s">
        <v>149</v>
      </c>
      <c r="L82" s="10"/>
    </row>
    <row r="85" spans="3:21" ht="14.25">
      <c r="C85" s="621"/>
      <c r="D85" s="621"/>
      <c r="E85" s="621"/>
      <c r="F85" s="621"/>
      <c r="G85" s="621"/>
      <c r="H85" s="621"/>
      <c r="I85" s="621"/>
      <c r="J85" s="621"/>
      <c r="K85" s="621"/>
      <c r="L85" s="621"/>
      <c r="M85" s="621"/>
      <c r="N85" s="621"/>
      <c r="O85" s="621"/>
      <c r="P85" s="621"/>
      <c r="Q85" s="621"/>
      <c r="R85" s="621"/>
      <c r="S85" s="621"/>
      <c r="T85" s="621"/>
      <c r="U85" s="621"/>
    </row>
  </sheetData>
  <sheetProtection selectLockedCells="1" selectUnlockedCells="1"/>
  <mergeCells count="5">
    <mergeCell ref="C85:U85"/>
    <mergeCell ref="C3:R3"/>
    <mergeCell ref="C4:R4"/>
    <mergeCell ref="C5:R5"/>
    <mergeCell ref="C6:R6"/>
  </mergeCells>
  <printOptions horizontalCentered="1"/>
  <pageMargins left="0.39375" right="0.15763888888888888" top="0.8270833333333333" bottom="0.6298611111111111" header="0.5118055555555555" footer="0"/>
  <pageSetup firstPageNumber="3" useFirstPageNumber="1" fitToHeight="1" fitToWidth="1" horizontalDpi="300" verticalDpi="300" orientation="portrait"/>
  <headerFooter alignWithMargins="0">
    <oddFooter>&amp;C&amp;"Times New Roman,Normal"&amp;12&amp;P</oddFooter>
  </headerFooter>
  <drawing r:id="rId1"/>
</worksheet>
</file>

<file path=xl/worksheets/sheet2.xml><?xml version="1.0" encoding="utf-8"?>
<worksheet xmlns="http://schemas.openxmlformats.org/spreadsheetml/2006/main" xmlns:r="http://schemas.openxmlformats.org/officeDocument/2006/relationships">
  <dimension ref="A2:J105"/>
  <sheetViews>
    <sheetView zoomScale="85" zoomScaleNormal="85" zoomScalePageLayoutView="0" workbookViewId="0" topLeftCell="A1">
      <selection activeCell="M77" sqref="M77"/>
    </sheetView>
  </sheetViews>
  <sheetFormatPr defaultColWidth="10.50390625" defaultRowHeight="14.25"/>
  <cols>
    <col min="1" max="1" width="54.375" style="69" customWidth="1"/>
    <col min="2" max="2" width="14.375" style="70" bestFit="1" customWidth="1"/>
    <col min="3" max="4" width="19.875" style="595" customWidth="1"/>
    <col min="5" max="5" width="2.625" style="69" customWidth="1"/>
    <col min="6" max="6" width="15.625" style="69" hidden="1" customWidth="1"/>
    <col min="7" max="7" width="13.25390625" style="69" hidden="1" customWidth="1"/>
    <col min="8" max="8" width="14.875" style="69" hidden="1" customWidth="1"/>
    <col min="9" max="9" width="8.75390625" style="69" hidden="1" customWidth="1"/>
    <col min="10" max="10" width="13.25390625" style="69" hidden="1" customWidth="1"/>
    <col min="11" max="11" width="8.75390625" style="69" customWidth="1"/>
    <col min="12" max="12" width="14.25390625" style="69" bestFit="1" customWidth="1"/>
    <col min="13" max="13" width="16.50390625" style="69" customWidth="1"/>
    <col min="14" max="254" width="8.75390625" style="69" customWidth="1"/>
  </cols>
  <sheetData>
    <row r="1" ht="12.75"/>
    <row r="2" spans="1:5" ht="30" customHeight="1">
      <c r="A2" s="8"/>
      <c r="B2" s="3"/>
      <c r="C2" s="592"/>
      <c r="D2" s="592"/>
      <c r="E2" s="71"/>
    </row>
    <row r="3" spans="1:5" ht="25.5" customHeight="1">
      <c r="A3" s="72" t="s">
        <v>150</v>
      </c>
      <c r="B3" s="72"/>
      <c r="C3" s="593"/>
      <c r="D3" s="593"/>
      <c r="E3" s="72"/>
    </row>
    <row r="4" spans="1:5" ht="14.25">
      <c r="A4" s="73" t="s">
        <v>53</v>
      </c>
      <c r="B4" s="71"/>
      <c r="C4" s="594"/>
      <c r="D4" s="594"/>
      <c r="E4" s="71"/>
    </row>
    <row r="5" spans="1:5" ht="14.25">
      <c r="A5" s="73" t="s">
        <v>54</v>
      </c>
      <c r="B5" s="71"/>
      <c r="C5" s="594"/>
      <c r="D5" s="594"/>
      <c r="E5" s="71"/>
    </row>
    <row r="6" ht="9" customHeight="1"/>
    <row r="7" spans="1:5" ht="21.75" customHeight="1">
      <c r="A7" s="74"/>
      <c r="C7" s="596"/>
      <c r="D7" s="596"/>
      <c r="E7" s="74"/>
    </row>
    <row r="8" spans="2:8" s="74" customFormat="1" ht="12.75">
      <c r="B8" s="70"/>
      <c r="C8" s="597" t="s">
        <v>151</v>
      </c>
      <c r="D8" s="597" t="s">
        <v>151</v>
      </c>
      <c r="E8" s="75"/>
      <c r="H8" s="74" t="s">
        <v>287</v>
      </c>
    </row>
    <row r="9" spans="2:4" s="74" customFormat="1" ht="12.75">
      <c r="B9" s="76" t="s">
        <v>152</v>
      </c>
      <c r="C9" s="598" t="s">
        <v>153</v>
      </c>
      <c r="D9" s="598" t="s">
        <v>154</v>
      </c>
    </row>
    <row r="10" spans="3:4" ht="14.25">
      <c r="C10" s="599"/>
      <c r="D10" s="599"/>
    </row>
    <row r="11" spans="3:4" ht="5.25" customHeight="1">
      <c r="C11" s="600"/>
      <c r="D11" s="600"/>
    </row>
    <row r="12" spans="1:5" ht="14.25">
      <c r="A12" s="77" t="s">
        <v>46</v>
      </c>
      <c r="C12" s="600"/>
      <c r="D12" s="600"/>
      <c r="E12" s="74"/>
    </row>
    <row r="13" spans="1:8" ht="14.25">
      <c r="A13" s="78" t="s">
        <v>155</v>
      </c>
      <c r="C13" s="601">
        <v>36636729481</v>
      </c>
      <c r="D13" s="601">
        <v>35140572526</v>
      </c>
      <c r="E13" s="27"/>
      <c r="H13" s="177" t="s">
        <v>215</v>
      </c>
    </row>
    <row r="14" spans="1:8" ht="14.25">
      <c r="A14" s="78" t="s">
        <v>156</v>
      </c>
      <c r="C14" s="601">
        <v>195471690933</v>
      </c>
      <c r="D14" s="601">
        <v>195102443392</v>
      </c>
      <c r="E14" s="27"/>
      <c r="H14" s="177" t="s">
        <v>215</v>
      </c>
    </row>
    <row r="15" spans="1:8" ht="14.25">
      <c r="A15" s="78" t="s">
        <v>157</v>
      </c>
      <c r="C15" s="601">
        <v>14639263069</v>
      </c>
      <c r="D15" s="601">
        <v>15634399303</v>
      </c>
      <c r="E15" s="27"/>
      <c r="H15" s="177" t="s">
        <v>215</v>
      </c>
    </row>
    <row r="16" spans="1:8" ht="14.25">
      <c r="A16" s="79" t="s">
        <v>158</v>
      </c>
      <c r="B16" s="3" t="s">
        <v>159</v>
      </c>
      <c r="C16" s="601">
        <v>1238706396919</v>
      </c>
      <c r="D16" s="601">
        <v>573646592860.0688</v>
      </c>
      <c r="E16" s="2"/>
      <c r="H16" s="179" t="s">
        <v>288</v>
      </c>
    </row>
    <row r="17" spans="1:8" ht="14.25">
      <c r="A17" s="78" t="s">
        <v>160</v>
      </c>
      <c r="C17" s="601">
        <v>4513220559</v>
      </c>
      <c r="D17" s="601">
        <v>1780910904</v>
      </c>
      <c r="E17" s="27"/>
      <c r="H17" s="178" t="s">
        <v>219</v>
      </c>
    </row>
    <row r="18" spans="1:7" ht="11.25" customHeight="1">
      <c r="A18" s="78"/>
      <c r="C18" s="602">
        <v>1489967300961</v>
      </c>
      <c r="D18" s="602">
        <v>821304918985.0688</v>
      </c>
      <c r="E18" s="27"/>
      <c r="F18" s="69" t="e">
        <f>+SUMIF(#REF!,Estado_de_Resultados!A12,#REF!)</f>
        <v>#REF!</v>
      </c>
      <c r="G18" s="69" t="e">
        <f>+C18+F18</f>
        <v>#REF!</v>
      </c>
    </row>
    <row r="19" spans="1:5" ht="14.25">
      <c r="A19" s="78"/>
      <c r="C19" s="603"/>
      <c r="D19" s="603"/>
      <c r="E19" s="27"/>
    </row>
    <row r="20" spans="1:5" ht="14.25">
      <c r="A20" s="77" t="s">
        <v>48</v>
      </c>
      <c r="C20" s="604"/>
      <c r="D20" s="604"/>
      <c r="E20" s="27"/>
    </row>
    <row r="21" spans="1:8" ht="14.25">
      <c r="A21" s="78" t="s">
        <v>161</v>
      </c>
      <c r="C21" s="605">
        <v>-43777995808</v>
      </c>
      <c r="D21" s="605">
        <v>-42680524225</v>
      </c>
      <c r="E21" s="35"/>
      <c r="H21" s="177" t="s">
        <v>217</v>
      </c>
    </row>
    <row r="22" spans="1:8" ht="14.25">
      <c r="A22" s="78" t="s">
        <v>162</v>
      </c>
      <c r="C22" s="604">
        <v>-114708839316</v>
      </c>
      <c r="D22" s="604">
        <v>-113892363821.69</v>
      </c>
      <c r="E22" s="27"/>
      <c r="H22" s="177" t="s">
        <v>217</v>
      </c>
    </row>
    <row r="23" spans="1:8" ht="14.25">
      <c r="A23" s="79" t="s">
        <v>163</v>
      </c>
      <c r="B23" s="3" t="s">
        <v>159</v>
      </c>
      <c r="C23" s="604">
        <v>-1236567606236</v>
      </c>
      <c r="D23" s="604">
        <v>-571962378731</v>
      </c>
      <c r="E23" s="27"/>
      <c r="H23" s="179" t="s">
        <v>288</v>
      </c>
    </row>
    <row r="24" spans="1:5" ht="14.25">
      <c r="A24" s="78" t="s">
        <v>164</v>
      </c>
      <c r="B24" s="3"/>
      <c r="C24" s="604">
        <v>0</v>
      </c>
      <c r="D24" s="604">
        <v>0</v>
      </c>
      <c r="E24" s="2"/>
    </row>
    <row r="25" spans="1:7" ht="14.25">
      <c r="A25" s="78"/>
      <c r="C25" s="606">
        <v>-1395054441360</v>
      </c>
      <c r="D25" s="607">
        <v>-728535266777.69</v>
      </c>
      <c r="E25" s="27"/>
      <c r="F25" s="69" t="e">
        <f>+SUMIF(#REF!,Estado_de_Resultados!A20,#REF!)</f>
        <v>#REF!</v>
      </c>
      <c r="G25" s="69" t="e">
        <f>+C25+F25</f>
        <v>#REF!</v>
      </c>
    </row>
    <row r="26" spans="1:5" ht="14.25">
      <c r="A26" s="78"/>
      <c r="C26" s="608"/>
      <c r="D26" s="608"/>
      <c r="E26" s="27"/>
    </row>
    <row r="27" spans="1:5" ht="14.25">
      <c r="A27" s="77" t="s">
        <v>165</v>
      </c>
      <c r="C27" s="604">
        <v>94912859601</v>
      </c>
      <c r="D27" s="604">
        <v>92769652207.3789</v>
      </c>
      <c r="E27" s="27"/>
    </row>
    <row r="28" spans="1:5" ht="14.25">
      <c r="A28" s="78"/>
      <c r="C28" s="608"/>
      <c r="D28" s="608"/>
      <c r="E28" s="35"/>
    </row>
    <row r="29" spans="1:5" ht="14.25">
      <c r="A29" s="77" t="s">
        <v>34</v>
      </c>
      <c r="C29" s="604"/>
      <c r="D29" s="604"/>
      <c r="E29" s="27"/>
    </row>
    <row r="30" spans="1:8" ht="14.25">
      <c r="A30" s="78" t="s">
        <v>166</v>
      </c>
      <c r="C30" s="605">
        <v>-130469672002</v>
      </c>
      <c r="D30" s="605">
        <v>-158804856973</v>
      </c>
      <c r="E30" s="35"/>
      <c r="F30" s="69" t="e">
        <f>+SUMIF(#REF!,Estado_de_Resultados!A30,#REF!)</f>
        <v>#REF!</v>
      </c>
      <c r="G30" s="69" t="e">
        <f>+C30+F30</f>
        <v>#REF!</v>
      </c>
      <c r="H30" s="91" t="s">
        <v>231</v>
      </c>
    </row>
    <row r="31" spans="1:8" ht="14.25">
      <c r="A31" s="78" t="s">
        <v>167</v>
      </c>
      <c r="C31" s="604">
        <v>128703484144</v>
      </c>
      <c r="D31" s="604">
        <v>141384116412</v>
      </c>
      <c r="E31" s="27"/>
      <c r="F31" s="69" t="e">
        <f>+SUMIF(#REF!,Estado_de_Resultados!A31,#REF!)</f>
        <v>#REF!</v>
      </c>
      <c r="G31" s="69" t="e">
        <f>+C31+F31</f>
        <v>#REF!</v>
      </c>
      <c r="H31" s="91" t="s">
        <v>231</v>
      </c>
    </row>
    <row r="32" spans="1:5" ht="14.25">
      <c r="A32" s="78"/>
      <c r="C32" s="604">
        <v>-1766187858</v>
      </c>
      <c r="D32" s="604">
        <v>-17420740561</v>
      </c>
      <c r="E32" s="27"/>
    </row>
    <row r="33" spans="1:5" ht="14.25">
      <c r="A33" s="78"/>
      <c r="C33" s="603"/>
      <c r="D33" s="603"/>
      <c r="E33" s="27"/>
    </row>
    <row r="34" spans="1:5" ht="14.25">
      <c r="A34" s="77" t="s">
        <v>168</v>
      </c>
      <c r="C34" s="604">
        <v>93146671743</v>
      </c>
      <c r="D34" s="604">
        <v>75348911646.3789</v>
      </c>
      <c r="E34" s="27"/>
    </row>
    <row r="35" spans="1:5" ht="14.25">
      <c r="A35" s="78"/>
      <c r="C35" s="604"/>
      <c r="D35" s="604"/>
      <c r="E35" s="27"/>
    </row>
    <row r="36" spans="1:5" ht="14.25">
      <c r="A36" s="77" t="s">
        <v>169</v>
      </c>
      <c r="C36" s="604"/>
      <c r="D36" s="604"/>
      <c r="E36" s="27"/>
    </row>
    <row r="37" spans="1:8" ht="14.25">
      <c r="A37" s="78" t="s">
        <v>170</v>
      </c>
      <c r="C37" s="604">
        <v>26106331014</v>
      </c>
      <c r="D37" s="604">
        <v>20650492569</v>
      </c>
      <c r="E37" s="35"/>
      <c r="F37" s="69" t="e">
        <f>+SUMIF(#REF!,Estado_de_Resultados!A37,#REF!)</f>
        <v>#REF!</v>
      </c>
      <c r="G37" s="69" t="e">
        <f>+C37+F37</f>
        <v>#REF!</v>
      </c>
      <c r="H37" s="178" t="s">
        <v>218</v>
      </c>
    </row>
    <row r="38" spans="1:8" ht="14.25">
      <c r="A38" s="78" t="s">
        <v>171</v>
      </c>
      <c r="C38" s="604">
        <v>-4725965039</v>
      </c>
      <c r="D38" s="604">
        <v>-4043286701.3</v>
      </c>
      <c r="E38" s="27"/>
      <c r="F38" s="69" t="e">
        <f>+SUMIF(#REF!,Estado_de_Resultados!A38,#REF!)</f>
        <v>#REF!</v>
      </c>
      <c r="G38" s="69" t="e">
        <f>+C38+F38</f>
        <v>#REF!</v>
      </c>
      <c r="H38" s="178" t="s">
        <v>218</v>
      </c>
    </row>
    <row r="39" spans="1:5" ht="14.25">
      <c r="A39" s="78"/>
      <c r="C39" s="604"/>
      <c r="D39" s="604"/>
      <c r="E39" s="27"/>
    </row>
    <row r="40" spans="1:8" ht="14.25">
      <c r="A40" s="78"/>
      <c r="C40" s="603">
        <v>21380365975</v>
      </c>
      <c r="D40" s="603">
        <v>16607205867.7</v>
      </c>
      <c r="E40" s="27"/>
      <c r="H40" s="175"/>
    </row>
    <row r="41" spans="1:5" ht="14.25">
      <c r="A41" s="77" t="s">
        <v>172</v>
      </c>
      <c r="C41" s="603">
        <v>114527037718</v>
      </c>
      <c r="D41" s="603">
        <v>91956117514.0789</v>
      </c>
      <c r="E41" s="27"/>
    </row>
    <row r="42" spans="1:5" ht="14.25">
      <c r="A42" s="78"/>
      <c r="C42" s="604"/>
      <c r="D42" s="604"/>
      <c r="E42" s="35"/>
    </row>
    <row r="43" spans="1:5" ht="14.25">
      <c r="A43" s="77" t="s">
        <v>47</v>
      </c>
      <c r="C43" s="604"/>
      <c r="D43" s="604"/>
      <c r="E43" s="180"/>
    </row>
    <row r="44" spans="1:8" ht="14.25">
      <c r="A44" s="78" t="s">
        <v>173</v>
      </c>
      <c r="C44" s="604">
        <v>18420667784</v>
      </c>
      <c r="D44" s="604">
        <v>32409511045</v>
      </c>
      <c r="E44" s="35"/>
      <c r="F44" s="69" t="e">
        <f>+SUMIF(#REF!,Estado_de_Resultados!A44,#REF!)</f>
        <v>#REF!</v>
      </c>
      <c r="G44" s="69" t="e">
        <f>+C44+F44</f>
        <v>#REF!</v>
      </c>
      <c r="H44" s="178" t="s">
        <v>220</v>
      </c>
    </row>
    <row r="45" spans="1:8" ht="14.25">
      <c r="A45" s="78" t="s">
        <v>174</v>
      </c>
      <c r="B45" s="70" t="s">
        <v>159</v>
      </c>
      <c r="C45" s="604">
        <v>586622495419</v>
      </c>
      <c r="D45" s="604">
        <v>325370309136</v>
      </c>
      <c r="E45" s="27"/>
      <c r="F45" s="69" t="e">
        <f>+SUMIF(#REF!,Estado_de_Resultados!A45,#REF!)</f>
        <v>#REF!</v>
      </c>
      <c r="G45" s="69" t="e">
        <f>+C45+F45</f>
        <v>#REF!</v>
      </c>
      <c r="H45" s="179" t="s">
        <v>288</v>
      </c>
    </row>
    <row r="46" spans="1:8" ht="14.25">
      <c r="A46" s="78" t="s">
        <v>175</v>
      </c>
      <c r="C46" s="604">
        <v>3722260104</v>
      </c>
      <c r="D46" s="604">
        <v>2001735234</v>
      </c>
      <c r="E46" s="27"/>
      <c r="F46" s="69" t="e">
        <f>+SUMIF(#REF!,Estado_de_Resultados!A46,#REF!)</f>
        <v>#REF!</v>
      </c>
      <c r="G46" s="69" t="e">
        <f>+C46+F46</f>
        <v>#REF!</v>
      </c>
      <c r="H46" s="177" t="s">
        <v>222</v>
      </c>
    </row>
    <row r="47" spans="1:8" ht="14.25">
      <c r="A47" s="78" t="s">
        <v>176</v>
      </c>
      <c r="C47" s="604">
        <v>14647077413</v>
      </c>
      <c r="D47" s="604">
        <v>13443429296</v>
      </c>
      <c r="E47" s="27"/>
      <c r="F47" s="69" t="e">
        <f>+SUMIF(#REF!,Estado_de_Resultados!A47,#REF!)</f>
        <v>#REF!</v>
      </c>
      <c r="G47" s="69" t="e">
        <f>+C47+F47</f>
        <v>#REF!</v>
      </c>
      <c r="H47" s="177" t="s">
        <v>222</v>
      </c>
    </row>
    <row r="48" spans="1:5" ht="14.25">
      <c r="A48" s="78"/>
      <c r="C48" s="609">
        <v>623412500720</v>
      </c>
      <c r="D48" s="609">
        <v>373224984711</v>
      </c>
      <c r="E48" s="27"/>
    </row>
    <row r="49" spans="1:5" ht="14.25">
      <c r="A49" s="78"/>
      <c r="C49" s="604"/>
      <c r="D49" s="604"/>
      <c r="E49" s="27"/>
    </row>
    <row r="50" spans="1:5" ht="14.25">
      <c r="A50" s="77" t="s">
        <v>49</v>
      </c>
      <c r="C50" s="605"/>
      <c r="D50" s="605"/>
      <c r="E50" s="35"/>
    </row>
    <row r="51" spans="1:8" ht="14.25">
      <c r="A51" s="78" t="s">
        <v>177</v>
      </c>
      <c r="C51" s="604">
        <v>-48404685848</v>
      </c>
      <c r="D51" s="604">
        <v>-45465614940</v>
      </c>
      <c r="E51" s="27"/>
      <c r="F51" s="69" t="e">
        <f>+SUMIF(#REF!,Estado_de_Resultados!A51,#REF!)</f>
        <v>#REF!</v>
      </c>
      <c r="G51" s="69" t="e">
        <f aca="true" t="shared" si="0" ref="G51:G56">+C51+F51</f>
        <v>#REF!</v>
      </c>
      <c r="H51" s="177" t="s">
        <v>221</v>
      </c>
    </row>
    <row r="52" spans="1:8" ht="14.25">
      <c r="A52" s="78" t="s">
        <v>178</v>
      </c>
      <c r="B52" s="3"/>
      <c r="C52" s="604">
        <v>-18655134963</v>
      </c>
      <c r="D52" s="604">
        <v>-4793135364</v>
      </c>
      <c r="E52" s="27"/>
      <c r="F52" s="69" t="e">
        <f>+SUMIF(#REF!,Estado_de_Resultados!A52,#REF!)</f>
        <v>#REF!</v>
      </c>
      <c r="G52" s="69" t="e">
        <f t="shared" si="0"/>
        <v>#REF!</v>
      </c>
      <c r="H52" s="177" t="s">
        <v>221</v>
      </c>
    </row>
    <row r="53" spans="1:8" ht="14.25">
      <c r="A53" s="78" t="s">
        <v>179</v>
      </c>
      <c r="C53" s="604">
        <v>-2637474693</v>
      </c>
      <c r="D53" s="604">
        <v>-2553098970</v>
      </c>
      <c r="E53" s="27"/>
      <c r="F53" s="69" t="e">
        <f>+SUMIF(#REF!,Estado_de_Resultados!A53,#REF!)</f>
        <v>#REF!</v>
      </c>
      <c r="G53" s="69" t="e">
        <f t="shared" si="0"/>
        <v>#REF!</v>
      </c>
      <c r="H53" s="91" t="s">
        <v>257</v>
      </c>
    </row>
    <row r="54" spans="1:8" ht="14.25">
      <c r="A54" s="79" t="s">
        <v>180</v>
      </c>
      <c r="B54" s="3"/>
      <c r="C54" s="604">
        <v>-1948846809</v>
      </c>
      <c r="D54" s="604">
        <v>-1887938594</v>
      </c>
      <c r="E54" s="27"/>
      <c r="F54" s="69" t="e">
        <f>+SUMIF(#REF!,Estado_de_Resultados!A54,#REF!)</f>
        <v>#REF!</v>
      </c>
      <c r="G54" s="69" t="e">
        <f t="shared" si="0"/>
        <v>#REF!</v>
      </c>
      <c r="H54" s="69" t="s">
        <v>239</v>
      </c>
    </row>
    <row r="55" spans="1:8" ht="14.25">
      <c r="A55" s="78" t="s">
        <v>281</v>
      </c>
      <c r="B55" s="3" t="s">
        <v>181</v>
      </c>
      <c r="C55" s="600">
        <v>-44039370075</v>
      </c>
      <c r="D55" s="604">
        <v>-70362017473</v>
      </c>
      <c r="E55" s="27"/>
      <c r="F55" s="69" t="e">
        <f>+SUMIF(#REF!,Estado_de_Resultados!A55,#REF!)</f>
        <v>#REF!</v>
      </c>
      <c r="G55" s="69" t="e">
        <f t="shared" si="0"/>
        <v>#REF!</v>
      </c>
      <c r="H55" s="177" t="s">
        <v>223</v>
      </c>
    </row>
    <row r="56" spans="1:8" ht="14.25">
      <c r="A56" s="78" t="s">
        <v>280</v>
      </c>
      <c r="B56" s="70" t="s">
        <v>159</v>
      </c>
      <c r="C56" s="600">
        <v>-587312789963</v>
      </c>
      <c r="D56" s="603">
        <v>-321550932705</v>
      </c>
      <c r="E56" s="80"/>
      <c r="F56" s="69" t="e">
        <f>+SUMIF(#REF!,Estado_de_Resultados!A56,#REF!)</f>
        <v>#REF!</v>
      </c>
      <c r="G56" s="69" t="e">
        <f t="shared" si="0"/>
        <v>#REF!</v>
      </c>
      <c r="H56" s="179" t="s">
        <v>288</v>
      </c>
    </row>
    <row r="57" spans="1:5" ht="14.25">
      <c r="A57" s="78"/>
      <c r="C57" s="608">
        <v>-702998302351</v>
      </c>
      <c r="D57" s="610">
        <v>-446612738046</v>
      </c>
      <c r="E57" s="27"/>
    </row>
    <row r="58" spans="1:5" ht="14.25">
      <c r="A58" s="78"/>
      <c r="B58" s="81">
        <f>44039370075+C55</f>
        <v>0</v>
      </c>
      <c r="D58" s="611"/>
      <c r="E58" s="27"/>
    </row>
    <row r="59" spans="1:5" ht="6.75" customHeight="1">
      <c r="A59" s="78"/>
      <c r="C59" s="604"/>
      <c r="D59" s="604"/>
      <c r="E59" s="27"/>
    </row>
    <row r="60" spans="1:5" ht="14.25">
      <c r="A60" s="77" t="s">
        <v>182</v>
      </c>
      <c r="C60" s="608">
        <v>34941236087</v>
      </c>
      <c r="D60" s="608">
        <v>18568364179.078903</v>
      </c>
      <c r="E60" s="35"/>
    </row>
    <row r="61" spans="1:5" ht="14.25">
      <c r="A61" s="78"/>
      <c r="C61" s="604"/>
      <c r="D61" s="604"/>
      <c r="E61" s="27"/>
    </row>
    <row r="62" spans="1:5" ht="14.25">
      <c r="A62" s="77" t="s">
        <v>183</v>
      </c>
      <c r="C62" s="605"/>
      <c r="D62" s="605"/>
      <c r="E62" s="35"/>
    </row>
    <row r="63" spans="1:5" ht="14.25">
      <c r="A63" s="78" t="s">
        <v>184</v>
      </c>
      <c r="C63" s="604"/>
      <c r="D63" s="604">
        <v>0</v>
      </c>
      <c r="E63" s="27"/>
    </row>
    <row r="64" spans="1:10" ht="26.25" customHeight="1">
      <c r="A64" s="78" t="s">
        <v>185</v>
      </c>
      <c r="C64" s="595">
        <v>11482886701</v>
      </c>
      <c r="D64" s="595">
        <v>3571058301</v>
      </c>
      <c r="E64" s="27"/>
      <c r="F64" s="69" t="e">
        <f>+SUMIF(#REF!,Estado_de_Resultados!A64,#REF!)</f>
        <v>#REF!</v>
      </c>
      <c r="G64" s="69" t="e">
        <f>+C64+F64</f>
        <v>#REF!</v>
      </c>
      <c r="H64" s="177" t="s">
        <v>222</v>
      </c>
      <c r="J64" s="69">
        <v>-13361715600</v>
      </c>
    </row>
    <row r="65" spans="1:8" ht="14.25">
      <c r="A65" s="78" t="s">
        <v>186</v>
      </c>
      <c r="C65" s="603">
        <v>-3410300898</v>
      </c>
      <c r="D65" s="603">
        <v>-367812627</v>
      </c>
      <c r="E65" s="27"/>
      <c r="F65" s="69" t="e">
        <f>+SUMIF(#REF!,Estado_de_Resultados!A65,#REF!)</f>
        <v>#REF!</v>
      </c>
      <c r="G65" s="69" t="e">
        <f>+C65+F65</f>
        <v>#REF!</v>
      </c>
      <c r="H65" s="177" t="s">
        <v>223</v>
      </c>
    </row>
    <row r="66" spans="1:5" ht="18" customHeight="1">
      <c r="A66" s="78"/>
      <c r="C66" s="604">
        <v>8072585803</v>
      </c>
      <c r="D66" s="604">
        <v>3203245674</v>
      </c>
      <c r="E66" s="27"/>
    </row>
    <row r="67" spans="1:5" ht="12" customHeight="1">
      <c r="A67" s="78"/>
      <c r="C67" s="605"/>
      <c r="D67" s="605"/>
      <c r="E67" s="35"/>
    </row>
    <row r="68" spans="1:5" ht="14.25" customHeight="1">
      <c r="A68" s="77" t="s">
        <v>187</v>
      </c>
      <c r="C68" s="604"/>
      <c r="D68" s="604"/>
      <c r="E68" s="27"/>
    </row>
    <row r="69" spans="1:8" ht="14.25">
      <c r="A69" s="78" t="s">
        <v>188</v>
      </c>
      <c r="C69" s="604">
        <v>0</v>
      </c>
      <c r="D69" s="604">
        <v>169785</v>
      </c>
      <c r="E69" s="27"/>
      <c r="H69" s="177" t="s">
        <v>223</v>
      </c>
    </row>
    <row r="70" spans="1:8" ht="14.25">
      <c r="A70" s="78" t="s">
        <v>189</v>
      </c>
      <c r="C70" s="603">
        <v>0</v>
      </c>
      <c r="D70" s="603">
        <v>-123416704</v>
      </c>
      <c r="E70" s="27"/>
      <c r="H70" s="177" t="s">
        <v>223</v>
      </c>
    </row>
    <row r="71" spans="1:5" ht="14.25">
      <c r="A71" s="78"/>
      <c r="C71" s="604">
        <v>0</v>
      </c>
      <c r="D71" s="604">
        <v>-123246919</v>
      </c>
      <c r="E71" s="27"/>
    </row>
    <row r="72" spans="1:8" ht="14.25">
      <c r="A72" s="78"/>
      <c r="C72" s="608"/>
      <c r="D72" s="608"/>
      <c r="E72" s="35"/>
      <c r="H72" s="91"/>
    </row>
    <row r="73" spans="1:5" ht="14.25">
      <c r="A73" s="77" t="s">
        <v>190</v>
      </c>
      <c r="C73" s="604">
        <v>43013821890</v>
      </c>
      <c r="D73" s="604">
        <v>21648362934.078903</v>
      </c>
      <c r="E73" s="27"/>
    </row>
    <row r="74" spans="1:5" ht="14.25">
      <c r="A74" s="78"/>
      <c r="C74" s="604"/>
      <c r="D74" s="604"/>
      <c r="E74" s="35"/>
    </row>
    <row r="75" spans="1:8" ht="14.25">
      <c r="A75" s="77" t="s">
        <v>191</v>
      </c>
      <c r="C75" s="604">
        <v>-2820080550</v>
      </c>
      <c r="D75" s="604">
        <v>-922078350</v>
      </c>
      <c r="E75" s="27"/>
      <c r="H75" s="177"/>
    </row>
    <row r="76" spans="1:5" ht="14.25">
      <c r="A76" s="78"/>
      <c r="C76" s="611"/>
      <c r="D76" s="611"/>
      <c r="E76" s="35"/>
    </row>
    <row r="77" spans="1:5" ht="15" thickBot="1">
      <c r="A77" s="77" t="s">
        <v>192</v>
      </c>
      <c r="C77" s="612">
        <v>40193741340</v>
      </c>
      <c r="D77" s="612">
        <v>20726284584.078903</v>
      </c>
      <c r="E77" s="82"/>
    </row>
    <row r="78" ht="15" thickTop="1"/>
    <row r="79" ht="14.25">
      <c r="A79" s="2" t="s">
        <v>149</v>
      </c>
    </row>
    <row r="80" spans="1:5" s="85" customFormat="1" ht="12.75">
      <c r="A80" s="2" t="s">
        <v>143</v>
      </c>
      <c r="B80" s="83"/>
      <c r="C80" s="613"/>
      <c r="D80" s="613"/>
      <c r="E80" s="84"/>
    </row>
    <row r="81" spans="1:4" s="85" customFormat="1" ht="12.75">
      <c r="A81" s="2"/>
      <c r="B81" s="86"/>
      <c r="C81" s="614">
        <f>C80-C77</f>
        <v>-40193741340</v>
      </c>
      <c r="D81" s="614">
        <v>-0.0789031982421875</v>
      </c>
    </row>
    <row r="82" spans="2:4" s="85" customFormat="1" ht="12.75">
      <c r="B82" s="86"/>
      <c r="C82" s="614" t="e">
        <f>#REF!</f>
        <v>#REF!</v>
      </c>
      <c r="D82" s="614">
        <v>-20726284584.0789</v>
      </c>
    </row>
    <row r="85" spans="3:4" ht="14.25">
      <c r="C85" s="615"/>
      <c r="D85" s="615"/>
    </row>
    <row r="86" spans="3:4" ht="14.25">
      <c r="C86" s="615"/>
      <c r="D86" s="615"/>
    </row>
    <row r="87" spans="3:4" ht="14.25">
      <c r="C87" s="615"/>
      <c r="D87" s="615"/>
    </row>
    <row r="88" spans="3:4" ht="14.25">
      <c r="C88" s="615"/>
      <c r="D88" s="615"/>
    </row>
    <row r="89" spans="3:4" ht="14.25">
      <c r="C89" s="615"/>
      <c r="D89" s="615"/>
    </row>
    <row r="90" spans="3:4" ht="14.25">
      <c r="C90" s="615"/>
      <c r="D90" s="615"/>
    </row>
    <row r="91" spans="3:4" ht="14.25">
      <c r="C91" s="615"/>
      <c r="D91" s="615"/>
    </row>
    <row r="105" spans="3:4" s="69" customFormat="1" ht="12.75">
      <c r="C105" s="616"/>
      <c r="D105" s="616"/>
    </row>
  </sheetData>
  <sheetProtection selectLockedCells="1" selectUnlockedCells="1"/>
  <printOptions horizontalCentered="1"/>
  <pageMargins left="0.5902777777777778" right="0.5902777777777778" top="0.8270833333333333" bottom="0.43333333333333335" header="0.5118055555555555" footer="0"/>
  <pageSetup firstPageNumber="4" useFirstPageNumber="1" horizontalDpi="300" verticalDpi="300" orientation="portrait" scale="60" r:id="rId2"/>
  <headerFooter alignWithMargins="0">
    <oddFooter>&amp;C&amp;"Times New Roman,Normal"&amp;12&amp;P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70" zoomScaleNormal="70" zoomScalePageLayoutView="0" workbookViewId="0" topLeftCell="B17">
      <selection activeCell="N20" sqref="N20"/>
    </sheetView>
  </sheetViews>
  <sheetFormatPr defaultColWidth="6.875" defaultRowHeight="19.5" customHeight="1"/>
  <cols>
    <col min="1" max="1" width="53.875" style="87" customWidth="1"/>
    <col min="2" max="4" width="18.625" style="88" customWidth="1"/>
    <col min="5" max="6" width="18.625" style="89" customWidth="1"/>
    <col min="7" max="8" width="18.625" style="88" customWidth="1"/>
    <col min="9" max="9" width="17.50390625" style="90" customWidth="1"/>
    <col min="10" max="16384" width="6.875" style="91" customWidth="1"/>
  </cols>
  <sheetData>
    <row r="1" spans="1:8" ht="14.25" customHeight="1">
      <c r="A1" s="621"/>
      <c r="B1" s="621"/>
      <c r="C1" s="621"/>
      <c r="D1" s="621"/>
      <c r="E1" s="621"/>
      <c r="F1" s="621"/>
      <c r="G1" s="621"/>
      <c r="H1" s="621"/>
    </row>
    <row r="2" spans="1:9" ht="12.75" customHeight="1">
      <c r="A2" s="92"/>
      <c r="E2" s="88"/>
      <c r="F2" s="88"/>
      <c r="G2" s="89"/>
      <c r="I2" s="88"/>
    </row>
    <row r="3" spans="1:9" ht="12.75" customHeight="1">
      <c r="A3" s="93" t="s">
        <v>193</v>
      </c>
      <c r="E3" s="88"/>
      <c r="F3" s="88"/>
      <c r="G3" s="89"/>
      <c r="I3" s="88"/>
    </row>
    <row r="4" spans="1:9" ht="12.75" customHeight="1">
      <c r="A4" s="93" t="s">
        <v>53</v>
      </c>
      <c r="E4" s="88"/>
      <c r="F4" s="88"/>
      <c r="G4" s="89"/>
      <c r="I4" s="88"/>
    </row>
    <row r="5" spans="1:9" ht="12.75" customHeight="1">
      <c r="A5" s="93" t="s">
        <v>54</v>
      </c>
      <c r="E5" s="88"/>
      <c r="F5" s="88"/>
      <c r="G5" s="89"/>
      <c r="I5" s="88"/>
    </row>
    <row r="6" spans="5:9" ht="12.75" customHeight="1">
      <c r="E6" s="88"/>
      <c r="F6" s="88"/>
      <c r="G6" s="89"/>
      <c r="I6" s="88"/>
    </row>
    <row r="7" spans="2:9" ht="13.5" customHeight="1">
      <c r="B7" s="94" t="e">
        <f>NA()</f>
        <v>#N/A</v>
      </c>
      <c r="C7" s="94" t="e">
        <f>NA()</f>
        <v>#N/A</v>
      </c>
      <c r="D7" s="94" t="e">
        <f>NA()</f>
        <v>#N/A</v>
      </c>
      <c r="E7" s="94" t="e">
        <f>NA()</f>
        <v>#N/A</v>
      </c>
      <c r="F7" s="94" t="e">
        <f>NA()</f>
        <v>#N/A</v>
      </c>
      <c r="G7" s="95" t="e">
        <f>NA()</f>
        <v>#N/A</v>
      </c>
      <c r="H7" s="94" t="e">
        <f>NA()</f>
        <v>#N/A</v>
      </c>
      <c r="I7" s="94" t="e">
        <f>NA()</f>
        <v>#N/A</v>
      </c>
    </row>
    <row r="8" spans="1:9" ht="13.5" customHeight="1">
      <c r="A8" s="625"/>
      <c r="B8" s="626" t="s">
        <v>194</v>
      </c>
      <c r="C8" s="626" t="s">
        <v>195</v>
      </c>
      <c r="D8" s="626" t="s">
        <v>196</v>
      </c>
      <c r="E8" s="626" t="s">
        <v>41</v>
      </c>
      <c r="F8" s="626" t="s">
        <v>197</v>
      </c>
      <c r="G8" s="626" t="s">
        <v>198</v>
      </c>
      <c r="H8" s="624" t="s">
        <v>199</v>
      </c>
      <c r="I8" s="624" t="s">
        <v>200</v>
      </c>
    </row>
    <row r="9" spans="1:9" ht="15.75" customHeight="1">
      <c r="A9" s="625"/>
      <c r="B9" s="626"/>
      <c r="C9" s="626"/>
      <c r="D9" s="626"/>
      <c r="E9" s="626"/>
      <c r="F9" s="626"/>
      <c r="G9" s="626"/>
      <c r="H9" s="624"/>
      <c r="I9" s="624"/>
    </row>
    <row r="10" spans="1:9" ht="14.25" customHeight="1">
      <c r="A10" s="625"/>
      <c r="B10" s="626"/>
      <c r="C10" s="626"/>
      <c r="D10" s="626"/>
      <c r="E10" s="626"/>
      <c r="F10" s="626"/>
      <c r="G10" s="626"/>
      <c r="H10" s="624"/>
      <c r="I10" s="624"/>
    </row>
    <row r="11" spans="1:9" ht="14.25" customHeight="1" thickBot="1">
      <c r="A11" s="96" t="s">
        <v>201</v>
      </c>
      <c r="B11" s="97">
        <v>348606600000</v>
      </c>
      <c r="C11" s="97">
        <v>12100000000</v>
      </c>
      <c r="D11" s="97">
        <v>1684672973</v>
      </c>
      <c r="E11" s="97">
        <v>5931290853</v>
      </c>
      <c r="F11" s="97">
        <v>10782086327</v>
      </c>
      <c r="G11" s="97">
        <v>0</v>
      </c>
      <c r="H11" s="97">
        <v>20726284584.0789</v>
      </c>
      <c r="I11" s="98">
        <v>399830934737.0789</v>
      </c>
    </row>
    <row r="12" spans="1:10" ht="22.5" customHeight="1" hidden="1">
      <c r="A12" s="99" t="s">
        <v>202</v>
      </c>
      <c r="B12" s="100">
        <v>0</v>
      </c>
      <c r="C12" s="100">
        <v>0</v>
      </c>
      <c r="D12" s="100">
        <v>0</v>
      </c>
      <c r="E12" s="100">
        <v>0</v>
      </c>
      <c r="F12" s="100">
        <v>0</v>
      </c>
      <c r="G12" s="101">
        <v>0</v>
      </c>
      <c r="H12" s="100"/>
      <c r="I12" s="102">
        <v>0</v>
      </c>
      <c r="J12" s="103"/>
    </row>
    <row r="13" spans="1:10" ht="22.5" customHeight="1" hidden="1">
      <c r="A13" s="104" t="s">
        <v>203</v>
      </c>
      <c r="B13" s="105"/>
      <c r="C13" s="105"/>
      <c r="D13" s="105"/>
      <c r="E13" s="105"/>
      <c r="F13" s="105"/>
      <c r="G13" s="105">
        <v>0</v>
      </c>
      <c r="H13" s="105"/>
      <c r="I13" s="106">
        <v>0</v>
      </c>
      <c r="J13" s="103"/>
    </row>
    <row r="14" spans="1:10" ht="22.5" customHeight="1" hidden="1">
      <c r="A14" s="107" t="s">
        <v>204</v>
      </c>
      <c r="B14" s="108"/>
      <c r="C14" s="108"/>
      <c r="D14" s="108"/>
      <c r="E14" s="108">
        <v>0</v>
      </c>
      <c r="F14" s="108">
        <v>0</v>
      </c>
      <c r="G14" s="108">
        <v>0</v>
      </c>
      <c r="H14" s="108">
        <v>0</v>
      </c>
      <c r="I14" s="109">
        <v>0</v>
      </c>
      <c r="J14" s="103"/>
    </row>
    <row r="15" spans="1:10" ht="21" customHeight="1" hidden="1">
      <c r="A15" s="110" t="s">
        <v>205</v>
      </c>
      <c r="B15" s="111">
        <v>348606600000</v>
      </c>
      <c r="C15" s="111">
        <v>12100000000</v>
      </c>
      <c r="D15" s="111">
        <v>1684672973</v>
      </c>
      <c r="E15" s="111">
        <v>5931290853</v>
      </c>
      <c r="F15" s="111">
        <v>10782086327</v>
      </c>
      <c r="G15" s="111">
        <v>0</v>
      </c>
      <c r="H15" s="111">
        <v>20726284584.0789</v>
      </c>
      <c r="I15" s="112">
        <v>399830934737.0789</v>
      </c>
      <c r="J15" s="103"/>
    </row>
    <row r="16" spans="1:9" ht="24.75" customHeight="1" thickTop="1">
      <c r="A16" s="113" t="s">
        <v>206</v>
      </c>
      <c r="B16" s="114"/>
      <c r="C16" s="114"/>
      <c r="D16" s="114"/>
      <c r="E16" s="114"/>
      <c r="F16" s="114"/>
      <c r="G16" s="114"/>
      <c r="H16" s="115"/>
      <c r="I16" s="115"/>
    </row>
    <row r="17" spans="1:9" ht="24.75" customHeight="1">
      <c r="A17" s="116" t="s">
        <v>207</v>
      </c>
      <c r="B17" s="117">
        <v>0</v>
      </c>
      <c r="C17" s="117">
        <v>0</v>
      </c>
      <c r="D17" s="117">
        <v>0</v>
      </c>
      <c r="E17" s="117">
        <v>0</v>
      </c>
      <c r="F17" s="117">
        <v>0</v>
      </c>
      <c r="G17" s="117">
        <v>0</v>
      </c>
      <c r="H17" s="117">
        <v>0</v>
      </c>
      <c r="I17" s="118">
        <v>0</v>
      </c>
    </row>
    <row r="18" spans="1:9" ht="24.75" customHeight="1">
      <c r="A18" s="116" t="s">
        <v>285</v>
      </c>
      <c r="B18" s="117">
        <v>0</v>
      </c>
      <c r="C18" s="117">
        <v>0</v>
      </c>
      <c r="D18" s="119">
        <v>0</v>
      </c>
      <c r="E18" s="117">
        <v>4329672587</v>
      </c>
      <c r="F18" s="117">
        <v>6357390997</v>
      </c>
      <c r="G18" s="117">
        <v>0</v>
      </c>
      <c r="H18" s="118">
        <v>-10687063584</v>
      </c>
      <c r="I18" s="118">
        <v>0</v>
      </c>
    </row>
    <row r="19" spans="1:9" ht="24.75" customHeight="1">
      <c r="A19" s="116" t="s">
        <v>208</v>
      </c>
      <c r="B19" s="117">
        <v>10000000000</v>
      </c>
      <c r="C19" s="117">
        <v>0</v>
      </c>
      <c r="D19" s="117">
        <v>0</v>
      </c>
      <c r="E19" s="117">
        <v>0</v>
      </c>
      <c r="F19" s="117">
        <v>0</v>
      </c>
      <c r="G19" s="117">
        <v>0</v>
      </c>
      <c r="H19" s="118">
        <v>-10000000000</v>
      </c>
      <c r="I19" s="118">
        <v>0</v>
      </c>
    </row>
    <row r="20" spans="1:9" ht="24.75" customHeight="1">
      <c r="A20" s="174" t="s">
        <v>286</v>
      </c>
      <c r="B20" s="117">
        <v>0</v>
      </c>
      <c r="C20" s="117">
        <v>0</v>
      </c>
      <c r="D20" s="117">
        <v>0</v>
      </c>
      <c r="E20" s="117">
        <v>0</v>
      </c>
      <c r="F20" s="117">
        <v>0</v>
      </c>
      <c r="G20" s="117">
        <v>0</v>
      </c>
      <c r="H20" s="118">
        <v>-39221000</v>
      </c>
      <c r="I20" s="118">
        <v>-39221000</v>
      </c>
    </row>
    <row r="21" spans="1:9" ht="24.75" customHeight="1">
      <c r="A21" s="116" t="s">
        <v>209</v>
      </c>
      <c r="B21" s="117">
        <v>3071500000</v>
      </c>
      <c r="C21" s="117">
        <v>1516700000</v>
      </c>
      <c r="D21" s="117">
        <v>0</v>
      </c>
      <c r="E21" s="117">
        <v>0</v>
      </c>
      <c r="F21" s="117">
        <v>0</v>
      </c>
      <c r="G21" s="117">
        <v>0</v>
      </c>
      <c r="H21" s="118">
        <v>0</v>
      </c>
      <c r="I21" s="118">
        <v>4588200000</v>
      </c>
    </row>
    <row r="22" spans="1:9" ht="24.75" customHeight="1">
      <c r="A22" s="120" t="s">
        <v>210</v>
      </c>
      <c r="B22" s="121">
        <v>0</v>
      </c>
      <c r="C22" s="121">
        <v>0</v>
      </c>
      <c r="D22" s="121">
        <v>0</v>
      </c>
      <c r="E22" s="121">
        <v>0</v>
      </c>
      <c r="F22" s="121">
        <v>0</v>
      </c>
      <c r="G22" s="121">
        <v>0</v>
      </c>
      <c r="H22" s="122">
        <v>40193741341</v>
      </c>
      <c r="I22" s="122">
        <v>40193741341</v>
      </c>
    </row>
    <row r="23" spans="1:9" ht="24.75" customHeight="1">
      <c r="A23" s="123" t="s">
        <v>211</v>
      </c>
      <c r="B23" s="124">
        <v>361678100000</v>
      </c>
      <c r="C23" s="124">
        <v>13616700000</v>
      </c>
      <c r="D23" s="124">
        <v>1684672973</v>
      </c>
      <c r="E23" s="124">
        <v>10260963440</v>
      </c>
      <c r="F23" s="124">
        <v>17139477324</v>
      </c>
      <c r="G23" s="124">
        <v>0</v>
      </c>
      <c r="H23" s="124">
        <v>40193741341.0789</v>
      </c>
      <c r="I23" s="125">
        <v>444573655078.0789</v>
      </c>
    </row>
    <row r="24" spans="2:9" ht="19.5" customHeight="1">
      <c r="B24" s="126"/>
      <c r="E24" s="88"/>
      <c r="F24" s="88"/>
      <c r="G24" s="89"/>
      <c r="I24" s="173">
        <v>0.07891845703125</v>
      </c>
    </row>
    <row r="25" spans="1:9" ht="19.5" customHeight="1">
      <c r="A25" s="128" t="s">
        <v>149</v>
      </c>
      <c r="B25" s="89"/>
      <c r="C25" s="127"/>
      <c r="E25" s="129"/>
      <c r="F25" s="129"/>
      <c r="G25" s="89"/>
      <c r="I25" s="130"/>
    </row>
    <row r="26" spans="3:9" ht="19.5" customHeight="1">
      <c r="C26" s="127"/>
      <c r="E26" s="88"/>
      <c r="F26" s="88"/>
      <c r="G26" s="89"/>
      <c r="I26" s="131"/>
    </row>
    <row r="27" spans="1:9" ht="19.5" customHeight="1">
      <c r="A27" s="630"/>
      <c r="B27" s="633" t="s">
        <v>194</v>
      </c>
      <c r="C27" s="633" t="s">
        <v>195</v>
      </c>
      <c r="D27" s="633" t="s">
        <v>196</v>
      </c>
      <c r="E27" s="633" t="s">
        <v>41</v>
      </c>
      <c r="F27" s="633" t="s">
        <v>197</v>
      </c>
      <c r="G27" s="633" t="s">
        <v>198</v>
      </c>
      <c r="H27" s="633" t="s">
        <v>199</v>
      </c>
      <c r="I27" s="627" t="s">
        <v>282</v>
      </c>
    </row>
    <row r="28" spans="1:9" ht="19.5" customHeight="1">
      <c r="A28" s="631"/>
      <c r="B28" s="634"/>
      <c r="C28" s="634"/>
      <c r="D28" s="634"/>
      <c r="E28" s="634"/>
      <c r="F28" s="634"/>
      <c r="G28" s="634"/>
      <c r="H28" s="634"/>
      <c r="I28" s="628"/>
    </row>
    <row r="29" spans="1:9" ht="19.5" customHeight="1">
      <c r="A29" s="632"/>
      <c r="B29" s="635"/>
      <c r="C29" s="635"/>
      <c r="D29" s="635"/>
      <c r="E29" s="635"/>
      <c r="F29" s="635"/>
      <c r="G29" s="635"/>
      <c r="H29" s="635"/>
      <c r="I29" s="629"/>
    </row>
    <row r="30" spans="1:9" ht="19.5" customHeight="1" thickBot="1">
      <c r="A30" s="150" t="s">
        <v>283</v>
      </c>
      <c r="B30" s="151">
        <v>334239600000.49023</v>
      </c>
      <c r="C30" s="151">
        <v>11500000000</v>
      </c>
      <c r="D30" s="151">
        <v>1684672973</v>
      </c>
      <c r="E30" s="151">
        <v>0</v>
      </c>
      <c r="F30" s="151">
        <v>0</v>
      </c>
      <c r="G30" s="151">
        <v>0</v>
      </c>
      <c r="H30" s="151">
        <v>29080377180</v>
      </c>
      <c r="I30" s="152">
        <v>376504650153.49023</v>
      </c>
    </row>
    <row r="31" spans="1:9" ht="19.5" customHeight="1" thickTop="1">
      <c r="A31" s="153" t="s">
        <v>206</v>
      </c>
      <c r="B31" s="154"/>
      <c r="C31" s="155"/>
      <c r="D31" s="155"/>
      <c r="E31" s="155"/>
      <c r="F31" s="155"/>
      <c r="G31" s="155"/>
      <c r="H31" s="156"/>
      <c r="I31" s="157"/>
    </row>
    <row r="32" spans="1:9" ht="19.5" customHeight="1">
      <c r="A32" s="158" t="s">
        <v>207</v>
      </c>
      <c r="B32" s="159">
        <v>0</v>
      </c>
      <c r="C32" s="160">
        <v>0</v>
      </c>
      <c r="D32" s="160">
        <v>0</v>
      </c>
      <c r="E32" s="160">
        <v>0</v>
      </c>
      <c r="F32" s="160">
        <v>0</v>
      </c>
      <c r="G32" s="160">
        <v>0</v>
      </c>
      <c r="H32" s="162">
        <v>0</v>
      </c>
      <c r="I32" s="163">
        <v>0</v>
      </c>
    </row>
    <row r="33" spans="1:9" ht="19.5" customHeight="1">
      <c r="A33" s="116" t="s">
        <v>285</v>
      </c>
      <c r="B33" s="159">
        <v>0</v>
      </c>
      <c r="C33" s="160">
        <v>0</v>
      </c>
      <c r="D33" s="160">
        <v>0</v>
      </c>
      <c r="E33" s="160">
        <v>5931290853</v>
      </c>
      <c r="F33" s="160">
        <v>10782086327</v>
      </c>
      <c r="G33" s="160">
        <v>0</v>
      </c>
      <c r="H33" s="164">
        <v>-16713377180</v>
      </c>
      <c r="I33" s="161">
        <v>0</v>
      </c>
    </row>
    <row r="34" spans="1:9" ht="19.5" customHeight="1">
      <c r="A34" s="158" t="s">
        <v>208</v>
      </c>
      <c r="B34" s="159">
        <v>12367000000</v>
      </c>
      <c r="C34" s="160">
        <v>0</v>
      </c>
      <c r="D34" s="160">
        <v>0</v>
      </c>
      <c r="E34" s="160">
        <v>0</v>
      </c>
      <c r="F34" s="160">
        <v>0</v>
      </c>
      <c r="G34" s="160">
        <v>0</v>
      </c>
      <c r="H34" s="164">
        <v>-12367000000</v>
      </c>
      <c r="I34" s="161">
        <v>0</v>
      </c>
    </row>
    <row r="35" spans="1:9" ht="19.5" customHeight="1">
      <c r="A35" s="158" t="s">
        <v>209</v>
      </c>
      <c r="B35" s="159">
        <v>2000000000</v>
      </c>
      <c r="C35" s="160">
        <v>600000000</v>
      </c>
      <c r="D35" s="160">
        <v>0</v>
      </c>
      <c r="E35" s="160">
        <v>0</v>
      </c>
      <c r="F35" s="160">
        <v>0</v>
      </c>
      <c r="G35" s="160">
        <v>0</v>
      </c>
      <c r="H35" s="164">
        <v>0</v>
      </c>
      <c r="I35" s="161">
        <v>2600000000</v>
      </c>
    </row>
    <row r="36" spans="1:9" ht="19.5" customHeight="1">
      <c r="A36" s="165" t="s">
        <v>210</v>
      </c>
      <c r="B36" s="166">
        <v>0</v>
      </c>
      <c r="C36" s="167">
        <v>0</v>
      </c>
      <c r="D36" s="167">
        <v>0</v>
      </c>
      <c r="E36" s="167">
        <v>0</v>
      </c>
      <c r="F36" s="167">
        <v>0</v>
      </c>
      <c r="G36" s="167">
        <v>0</v>
      </c>
      <c r="H36" s="168">
        <v>20726284584</v>
      </c>
      <c r="I36" s="169">
        <v>20726284584</v>
      </c>
    </row>
    <row r="37" spans="1:9" ht="19.5" customHeight="1" thickBot="1">
      <c r="A37" s="170" t="s">
        <v>284</v>
      </c>
      <c r="B37" s="171">
        <v>348606600000.49023</v>
      </c>
      <c r="C37" s="171">
        <v>12100000000</v>
      </c>
      <c r="D37" s="171">
        <v>1684672973</v>
      </c>
      <c r="E37" s="171">
        <v>5931290853</v>
      </c>
      <c r="F37" s="171">
        <v>10782086327</v>
      </c>
      <c r="G37" s="171">
        <v>0</v>
      </c>
      <c r="H37" s="171">
        <v>20726284584</v>
      </c>
      <c r="I37" s="171">
        <v>399830934737.49023</v>
      </c>
    </row>
    <row r="38" ht="19.5" customHeight="1" thickTop="1">
      <c r="I38" s="172">
        <f>+I37-Estado_de_Situación_patrimonial!S63</f>
        <v>0.41131591796875</v>
      </c>
    </row>
  </sheetData>
  <sheetProtection selectLockedCells="1" selectUnlockedCells="1"/>
  <mergeCells count="19">
    <mergeCell ref="I27:I29"/>
    <mergeCell ref="H8:H10"/>
    <mergeCell ref="A27:A29"/>
    <mergeCell ref="B27:B29"/>
    <mergeCell ref="C27:C29"/>
    <mergeCell ref="D27:D29"/>
    <mergeCell ref="E27:E29"/>
    <mergeCell ref="F27:F29"/>
    <mergeCell ref="G27:G29"/>
    <mergeCell ref="H27:H29"/>
    <mergeCell ref="I8:I10"/>
    <mergeCell ref="A1:H1"/>
    <mergeCell ref="A8:A10"/>
    <mergeCell ref="B8:B10"/>
    <mergeCell ref="C8:C10"/>
    <mergeCell ref="D8:D10"/>
    <mergeCell ref="E8:E10"/>
    <mergeCell ref="F8:F10"/>
    <mergeCell ref="G8:G10"/>
  </mergeCells>
  <printOptions/>
  <pageMargins left="1.2006944444444445" right="0.6694444444444444" top="0.8270833333333333" bottom="0.6298611111111111" header="0.5118055555555555" footer="0"/>
  <pageSetup firstPageNumber="5" useFirstPageNumber="1" fitToHeight="1" fitToWidth="1" horizontalDpi="300" verticalDpi="300" orientation="landscape" paperSize="9"/>
  <headerFooter alignWithMargins="0">
    <oddFooter>&amp;C&amp;"Times New Roman,Normal"&amp;12&amp;P</oddFooter>
  </headerFooter>
  <drawing r:id="rId1"/>
</worksheet>
</file>

<file path=xl/worksheets/sheet4.xml><?xml version="1.0" encoding="utf-8"?>
<worksheet xmlns="http://schemas.openxmlformats.org/spreadsheetml/2006/main" xmlns:r="http://schemas.openxmlformats.org/officeDocument/2006/relationships">
  <dimension ref="A1:IT110"/>
  <sheetViews>
    <sheetView tabSelected="1" zoomScale="85" zoomScaleNormal="85" zoomScalePageLayoutView="0" workbookViewId="0" topLeftCell="A1">
      <selection activeCell="U6" sqref="U6"/>
    </sheetView>
  </sheetViews>
  <sheetFormatPr defaultColWidth="10.50390625" defaultRowHeight="12" customHeight="1"/>
  <cols>
    <col min="1" max="1" width="3.625" style="91" customWidth="1"/>
    <col min="2" max="2" width="58.75390625" style="91" customWidth="1"/>
    <col min="3" max="4" width="15.625" style="1" customWidth="1"/>
    <col min="5" max="11" width="8.75390625" style="91" hidden="1" customWidth="1"/>
    <col min="12" max="12" width="15.25390625" style="91" hidden="1" customWidth="1"/>
    <col min="13" max="13" width="14.625" style="91" hidden="1" customWidth="1"/>
    <col min="14" max="16" width="8.75390625" style="91" hidden="1" customWidth="1"/>
    <col min="17" max="243" width="8.75390625" style="91" customWidth="1"/>
  </cols>
  <sheetData>
    <row r="1" spans="1:4" ht="18" customHeight="1">
      <c r="A1" s="133"/>
      <c r="B1" s="134"/>
      <c r="C1" s="134"/>
      <c r="D1" s="134"/>
    </row>
    <row r="4" ht="12" customHeight="1">
      <c r="A4" s="135" t="s">
        <v>212</v>
      </c>
    </row>
    <row r="5" spans="1:4" ht="14.25" customHeight="1">
      <c r="A5" s="133" t="s">
        <v>53</v>
      </c>
      <c r="B5" s="136"/>
      <c r="C5" s="11"/>
      <c r="D5" s="620"/>
    </row>
    <row r="6" spans="1:4" ht="14.25" customHeight="1">
      <c r="A6" s="137" t="s">
        <v>54</v>
      </c>
      <c r="B6" s="136"/>
      <c r="C6" s="11"/>
      <c r="D6" s="11"/>
    </row>
    <row r="7" ht="7.5" customHeight="1"/>
    <row r="8" spans="3:4" ht="12" customHeight="1">
      <c r="C8" s="621"/>
      <c r="D8" s="621"/>
    </row>
    <row r="9" spans="3:4" ht="12" customHeight="1">
      <c r="C9" s="621"/>
      <c r="D9" s="621"/>
    </row>
    <row r="10" spans="3:254" ht="12" customHeight="1">
      <c r="C10" s="559" t="s">
        <v>153</v>
      </c>
      <c r="D10" s="559" t="s">
        <v>154</v>
      </c>
      <c r="E10"/>
      <c r="F10" s="132"/>
      <c r="H10" s="560"/>
      <c r="I10" s="560"/>
      <c r="J10" s="560"/>
      <c r="K10" s="561"/>
      <c r="L10" s="559" t="s">
        <v>153</v>
      </c>
      <c r="M10" s="559" t="s">
        <v>154</v>
      </c>
      <c r="IJ10" s="91"/>
      <c r="IK10" s="91"/>
      <c r="IL10" s="91"/>
      <c r="IM10" s="91"/>
      <c r="IN10" s="91"/>
      <c r="IO10" s="91"/>
      <c r="IP10" s="91"/>
      <c r="IQ10" s="91"/>
      <c r="IR10" s="91"/>
      <c r="IS10" s="91"/>
      <c r="IT10" s="91"/>
    </row>
    <row r="11" spans="3:254" ht="12" customHeight="1">
      <c r="C11" s="91"/>
      <c r="D11" s="91"/>
      <c r="E11"/>
      <c r="F11" s="132"/>
      <c r="H11" s="560"/>
      <c r="I11" s="560"/>
      <c r="J11" s="560"/>
      <c r="K11" s="561"/>
      <c r="L11" s="90"/>
      <c r="M11" s="90"/>
      <c r="IJ11" s="91"/>
      <c r="IK11" s="91"/>
      <c r="IL11" s="91"/>
      <c r="IM11" s="91"/>
      <c r="IN11" s="91"/>
      <c r="IO11" s="91"/>
      <c r="IP11" s="91"/>
      <c r="IQ11" s="91"/>
      <c r="IR11" s="91"/>
      <c r="IS11" s="91"/>
      <c r="IT11" s="91"/>
    </row>
    <row r="12" spans="1:254" ht="12" customHeight="1">
      <c r="A12" s="138" t="s">
        <v>213</v>
      </c>
      <c r="B12" s="136" t="s">
        <v>214</v>
      </c>
      <c r="C12" s="91"/>
      <c r="D12" s="91"/>
      <c r="E12"/>
      <c r="F12" s="132"/>
      <c r="H12" s="560"/>
      <c r="I12" s="560"/>
      <c r="J12" s="560"/>
      <c r="K12" s="561"/>
      <c r="L12" s="90"/>
      <c r="M12" s="90"/>
      <c r="IJ12" s="91"/>
      <c r="IK12" s="91"/>
      <c r="IL12" s="91"/>
      <c r="IM12" s="91"/>
      <c r="IN12" s="91"/>
      <c r="IO12" s="91"/>
      <c r="IP12" s="91"/>
      <c r="IQ12" s="91"/>
      <c r="IR12" s="91"/>
      <c r="IS12" s="91"/>
      <c r="IT12" s="91"/>
    </row>
    <row r="13" spans="1:254" ht="7.5" customHeight="1">
      <c r="A13" s="139"/>
      <c r="C13" s="91"/>
      <c r="D13" s="91"/>
      <c r="E13"/>
      <c r="F13" s="132"/>
      <c r="H13" s="560"/>
      <c r="I13" s="560"/>
      <c r="J13" s="560"/>
      <c r="K13" s="561"/>
      <c r="L13" s="90"/>
      <c r="M13" s="90"/>
      <c r="IJ13" s="91"/>
      <c r="IK13" s="91"/>
      <c r="IL13" s="91"/>
      <c r="IM13" s="91"/>
      <c r="IN13" s="91"/>
      <c r="IO13" s="91"/>
      <c r="IP13" s="91"/>
      <c r="IQ13" s="91"/>
      <c r="IR13" s="91"/>
      <c r="IS13" s="91"/>
      <c r="IT13" s="91"/>
    </row>
    <row r="14" spans="1:254" ht="12" customHeight="1">
      <c r="A14" s="139"/>
      <c r="B14" s="618" t="s">
        <v>215</v>
      </c>
      <c r="C14" s="140">
        <v>246747683483</v>
      </c>
      <c r="D14" s="140">
        <v>245877415221</v>
      </c>
      <c r="E14"/>
      <c r="F14" s="132">
        <v>1</v>
      </c>
      <c r="H14" s="562" t="s">
        <v>1044</v>
      </c>
      <c r="I14" s="562" t="s">
        <v>1044</v>
      </c>
      <c r="J14" s="563" t="s">
        <v>1044</v>
      </c>
      <c r="K14" s="563" t="s">
        <v>1044</v>
      </c>
      <c r="L14" s="147" t="e">
        <f>+SUMIF('[1]Estado_de_Resultados'!$H:$H,'[1]Estado_de_flujo_de_caja'!B14,'[1]Estado_de_Resultados'!C:C)</f>
        <v>#VALUE!</v>
      </c>
      <c r="M14" s="564" t="e">
        <f>+SUMIF('[1]Estado_de_Resultados'!$H:$H,'[1]Estado_de_flujo_de_caja'!B14,'[1]Estado_de_Resultados'!D:D)</f>
        <v>#VALUE!</v>
      </c>
      <c r="N14" s="565" t="e">
        <f>+C14-L14</f>
        <v>#VALUE!</v>
      </c>
      <c r="O14" s="565" t="e">
        <f>+D14-M14</f>
        <v>#VALUE!</v>
      </c>
      <c r="IJ14" s="91"/>
      <c r="IK14" s="91"/>
      <c r="IL14" s="91"/>
      <c r="IM14" s="91"/>
      <c r="IN14" s="91"/>
      <c r="IO14" s="91"/>
      <c r="IP14" s="91"/>
      <c r="IQ14" s="91"/>
      <c r="IR14" s="91"/>
      <c r="IS14" s="91"/>
      <c r="IT14" s="91"/>
    </row>
    <row r="15" spans="1:254" ht="12" customHeight="1" hidden="1">
      <c r="A15" s="139"/>
      <c r="B15" s="619" t="s">
        <v>155</v>
      </c>
      <c r="C15" s="141">
        <v>0</v>
      </c>
      <c r="D15" s="141">
        <v>0</v>
      </c>
      <c r="E15"/>
      <c r="F15" s="132"/>
      <c r="H15" s="567">
        <f>D15</f>
        <v>0</v>
      </c>
      <c r="I15" s="560"/>
      <c r="J15" s="560"/>
      <c r="K15" s="561"/>
      <c r="L15" s="147" t="e">
        <f>+SUMIF('[1]Estado_de_Resultados'!$H:$H,'[1]Estado_de_flujo_de_caja'!B15,'[1]Estado_de_Resultados'!C:C)</f>
        <v>#VALUE!</v>
      </c>
      <c r="M15" s="564" t="e">
        <f>+SUMIF('[1]Estado_de_Resultados'!$H:$H,'[1]Estado_de_flujo_de_caja'!B15,'[1]Estado_de_Resultados'!D:D)</f>
        <v>#VALUE!</v>
      </c>
      <c r="N15" s="565"/>
      <c r="O15" s="565"/>
      <c r="IJ15" s="91"/>
      <c r="IK15" s="91"/>
      <c r="IL15" s="91"/>
      <c r="IM15" s="91"/>
      <c r="IN15" s="91"/>
      <c r="IO15" s="91"/>
      <c r="IP15" s="91"/>
      <c r="IQ15" s="91"/>
      <c r="IR15" s="91"/>
      <c r="IS15" s="91"/>
      <c r="IT15" s="91"/>
    </row>
    <row r="16" spans="1:254" ht="12" customHeight="1" hidden="1">
      <c r="A16" s="139"/>
      <c r="B16" s="619" t="s">
        <v>156</v>
      </c>
      <c r="C16" s="568">
        <v>0</v>
      </c>
      <c r="D16" s="568">
        <v>0</v>
      </c>
      <c r="E16"/>
      <c r="F16" s="132"/>
      <c r="H16" s="567">
        <f>D16</f>
        <v>0</v>
      </c>
      <c r="I16" s="560"/>
      <c r="J16" s="560"/>
      <c r="K16" s="561"/>
      <c r="L16" s="147" t="e">
        <f>+SUMIF('[1]Estado_de_Resultados'!$H:$H,'[1]Estado_de_flujo_de_caja'!B16,'[1]Estado_de_Resultados'!C:C)</f>
        <v>#VALUE!</v>
      </c>
      <c r="M16" s="564" t="e">
        <f>+SUMIF('[1]Estado_de_Resultados'!$H:$H,'[1]Estado_de_flujo_de_caja'!B16,'[1]Estado_de_Resultados'!D:D)</f>
        <v>#VALUE!</v>
      </c>
      <c r="N16" s="565"/>
      <c r="O16" s="565"/>
      <c r="IJ16" s="91"/>
      <c r="IK16" s="91"/>
      <c r="IL16" s="91"/>
      <c r="IM16" s="91"/>
      <c r="IN16" s="91"/>
      <c r="IO16" s="91"/>
      <c r="IP16" s="91"/>
      <c r="IQ16" s="91"/>
      <c r="IR16" s="91"/>
      <c r="IS16" s="91"/>
      <c r="IT16" s="91"/>
    </row>
    <row r="17" spans="1:254" ht="12" customHeight="1" hidden="1">
      <c r="A17" s="139"/>
      <c r="B17" s="619" t="s">
        <v>216</v>
      </c>
      <c r="C17" s="141">
        <v>0</v>
      </c>
      <c r="D17" s="141">
        <v>0</v>
      </c>
      <c r="E17"/>
      <c r="F17" s="132"/>
      <c r="H17" s="560"/>
      <c r="I17" s="560"/>
      <c r="J17" s="560"/>
      <c r="K17" s="561"/>
      <c r="L17" s="147" t="e">
        <f>+SUMIF('[1]Estado_de_Resultados'!$H:$H,'[1]Estado_de_flujo_de_caja'!B17,'[1]Estado_de_Resultados'!C:C)</f>
        <v>#VALUE!</v>
      </c>
      <c r="M17" s="564" t="e">
        <f>+SUMIF('[1]Estado_de_Resultados'!$H:$H,'[1]Estado_de_flujo_de_caja'!B17,'[1]Estado_de_Resultados'!D:D)</f>
        <v>#VALUE!</v>
      </c>
      <c r="N17" s="565"/>
      <c r="O17" s="565"/>
      <c r="IJ17" s="91"/>
      <c r="IK17" s="91"/>
      <c r="IL17" s="91"/>
      <c r="IM17" s="91"/>
      <c r="IN17" s="91"/>
      <c r="IO17" s="91"/>
      <c r="IP17" s="91"/>
      <c r="IQ17" s="91"/>
      <c r="IR17" s="91"/>
      <c r="IS17" s="91"/>
      <c r="IT17" s="91"/>
    </row>
    <row r="18" spans="1:254" ht="12" customHeight="1" hidden="1">
      <c r="A18" s="139"/>
      <c r="B18" s="619" t="s">
        <v>157</v>
      </c>
      <c r="C18" s="141">
        <v>0</v>
      </c>
      <c r="D18" s="141">
        <v>0</v>
      </c>
      <c r="E18"/>
      <c r="F18" s="132"/>
      <c r="H18" s="567">
        <f>D18</f>
        <v>0</v>
      </c>
      <c r="I18" s="560"/>
      <c r="J18" s="560"/>
      <c r="K18" s="561"/>
      <c r="L18" s="147" t="e">
        <f>+SUMIF('[1]Estado_de_Resultados'!$H:$H,'[1]Estado_de_flujo_de_caja'!B18,'[1]Estado_de_Resultados'!C:C)</f>
        <v>#VALUE!</v>
      </c>
      <c r="M18" s="564" t="e">
        <f>+SUMIF('[1]Estado_de_Resultados'!$H:$H,'[1]Estado_de_flujo_de_caja'!B18,'[1]Estado_de_Resultados'!D:D)</f>
        <v>#VALUE!</v>
      </c>
      <c r="N18" s="565"/>
      <c r="O18" s="565"/>
      <c r="IJ18" s="91"/>
      <c r="IK18" s="91"/>
      <c r="IL18" s="91"/>
      <c r="IM18" s="91"/>
      <c r="IN18" s="91"/>
      <c r="IO18" s="91"/>
      <c r="IP18" s="91"/>
      <c r="IQ18" s="91"/>
      <c r="IR18" s="91"/>
      <c r="IS18" s="91"/>
      <c r="IT18" s="91"/>
    </row>
    <row r="19" spans="1:254" ht="12" customHeight="1">
      <c r="A19" s="139"/>
      <c r="B19" s="618" t="s">
        <v>217</v>
      </c>
      <c r="C19" s="140">
        <v>-158486835124</v>
      </c>
      <c r="D19" s="140">
        <v>-156572888046.69</v>
      </c>
      <c r="E19"/>
      <c r="F19" s="132">
        <v>2</v>
      </c>
      <c r="H19" s="560"/>
      <c r="I19" s="560"/>
      <c r="J19" s="560"/>
      <c r="K19" s="561"/>
      <c r="L19" s="147" t="e">
        <f>+SUMIF('[1]Estado_de_Resultados'!$H:$H,'[1]Estado_de_flujo_de_caja'!B19,'[1]Estado_de_Resultados'!C:C)</f>
        <v>#VALUE!</v>
      </c>
      <c r="M19" s="564" t="e">
        <f>+SUMIF('[1]Estado_de_Resultados'!$H:$H,'[1]Estado_de_flujo_de_caja'!B19,'[1]Estado_de_Resultados'!D:D)</f>
        <v>#VALUE!</v>
      </c>
      <c r="N19" s="565" t="e">
        <f>+C19-L19</f>
        <v>#VALUE!</v>
      </c>
      <c r="O19" s="565" t="e">
        <f>+D19-M19</f>
        <v>#VALUE!</v>
      </c>
      <c r="IJ19" s="91"/>
      <c r="IK19" s="91"/>
      <c r="IL19" s="91"/>
      <c r="IM19" s="91"/>
      <c r="IN19" s="91"/>
      <c r="IO19" s="91"/>
      <c r="IP19" s="91"/>
      <c r="IQ19" s="91"/>
      <c r="IR19" s="91"/>
      <c r="IS19" s="91"/>
      <c r="IT19" s="91"/>
    </row>
    <row r="20" spans="1:254" ht="12" customHeight="1" hidden="1">
      <c r="A20" s="139"/>
      <c r="B20" s="566" t="s">
        <v>161</v>
      </c>
      <c r="C20" s="141">
        <v>0</v>
      </c>
      <c r="D20" s="141">
        <v>0</v>
      </c>
      <c r="E20"/>
      <c r="F20" s="132"/>
      <c r="H20" s="560"/>
      <c r="I20" s="567">
        <f>D20</f>
        <v>0</v>
      </c>
      <c r="J20" s="560"/>
      <c r="K20" s="561"/>
      <c r="L20" s="147" t="e">
        <f>+SUMIF('[1]Estado_de_Resultados'!$H:$H,'[1]Estado_de_flujo_de_caja'!B20,'[1]Estado_de_Resultados'!C:C)</f>
        <v>#VALUE!</v>
      </c>
      <c r="M20" s="564" t="e">
        <f>+SUMIF('[1]Estado_de_Resultados'!$H:$H,'[1]Estado_de_flujo_de_caja'!B20,'[1]Estado_de_Resultados'!D:D)</f>
        <v>#VALUE!</v>
      </c>
      <c r="N20" s="565"/>
      <c r="O20" s="565"/>
      <c r="IJ20" s="91"/>
      <c r="IK20" s="91"/>
      <c r="IL20" s="91"/>
      <c r="IM20" s="91"/>
      <c r="IN20" s="91"/>
      <c r="IO20" s="91"/>
      <c r="IP20" s="91"/>
      <c r="IQ20" s="91"/>
      <c r="IR20" s="91"/>
      <c r="IS20" s="91"/>
      <c r="IT20" s="91"/>
    </row>
    <row r="21" spans="1:254" ht="12" customHeight="1" hidden="1">
      <c r="A21" s="139"/>
      <c r="B21" s="566" t="s">
        <v>162</v>
      </c>
      <c r="C21" s="141">
        <v>0</v>
      </c>
      <c r="D21" s="141">
        <v>0</v>
      </c>
      <c r="E21"/>
      <c r="F21" s="132"/>
      <c r="H21" s="560"/>
      <c r="I21" s="567">
        <f>D21</f>
        <v>0</v>
      </c>
      <c r="J21" s="560"/>
      <c r="K21" s="561"/>
      <c r="L21" s="147" t="e">
        <f>+SUMIF('[1]Estado_de_Resultados'!$H:$H,'[1]Estado_de_flujo_de_caja'!B21,'[1]Estado_de_Resultados'!C:C)</f>
        <v>#VALUE!</v>
      </c>
      <c r="M21" s="564" t="e">
        <f>+SUMIF('[1]Estado_de_Resultados'!$H:$H,'[1]Estado_de_flujo_de_caja'!B21,'[1]Estado_de_Resultados'!D:D)</f>
        <v>#VALUE!</v>
      </c>
      <c r="N21" s="565"/>
      <c r="O21" s="565"/>
      <c r="IJ21" s="91"/>
      <c r="IK21" s="91"/>
      <c r="IL21" s="91"/>
      <c r="IM21" s="91"/>
      <c r="IN21" s="91"/>
      <c r="IO21" s="91"/>
      <c r="IP21" s="91"/>
      <c r="IQ21" s="91"/>
      <c r="IR21" s="91"/>
      <c r="IS21" s="91"/>
      <c r="IT21" s="91"/>
    </row>
    <row r="22" spans="1:254" ht="12" customHeight="1">
      <c r="A22" s="139"/>
      <c r="B22" s="175" t="s">
        <v>218</v>
      </c>
      <c r="C22" s="141">
        <v>21380365975</v>
      </c>
      <c r="D22" s="141">
        <v>16607205867.7</v>
      </c>
      <c r="E22"/>
      <c r="F22" s="132">
        <v>3</v>
      </c>
      <c r="H22" s="567">
        <f>-'[1]BAL 2021'!E1763</f>
        <v>52132.38</v>
      </c>
      <c r="I22" s="569">
        <f>-'[1]BAL 2021'!E1945</f>
        <v>0</v>
      </c>
      <c r="J22" s="560"/>
      <c r="K22" s="561"/>
      <c r="L22" s="147" t="e">
        <f>+SUMIF('[1]Estado_de_Resultados'!$H:$H,'[1]Estado_de_flujo_de_caja'!B22,'[1]Estado_de_Resultados'!C:C)</f>
        <v>#VALUE!</v>
      </c>
      <c r="M22" s="564" t="e">
        <f>+SUMIF('[1]Estado_de_Resultados'!$H:$H,'[1]Estado_de_flujo_de_caja'!B22,'[1]Estado_de_Resultados'!D:D)</f>
        <v>#VALUE!</v>
      </c>
      <c r="N22" s="565" t="e">
        <f aca="true" t="shared" si="0" ref="N22:O25">+C22-L22</f>
        <v>#VALUE!</v>
      </c>
      <c r="O22" s="565" t="e">
        <f t="shared" si="0"/>
        <v>#VALUE!</v>
      </c>
      <c r="IJ22" s="91"/>
      <c r="IK22" s="91"/>
      <c r="IL22" s="91"/>
      <c r="IM22" s="91"/>
      <c r="IN22" s="91"/>
      <c r="IO22" s="91"/>
      <c r="IP22" s="91"/>
      <c r="IQ22" s="91"/>
      <c r="IR22" s="91"/>
      <c r="IS22" s="91"/>
      <c r="IT22" s="91"/>
    </row>
    <row r="23" spans="1:254" ht="12" customHeight="1">
      <c r="A23" s="139"/>
      <c r="B23" s="175" t="s">
        <v>219</v>
      </c>
      <c r="C23" s="141">
        <v>4513220559</v>
      </c>
      <c r="D23" s="141">
        <v>1780910904</v>
      </c>
      <c r="E23"/>
      <c r="F23" s="132">
        <v>4</v>
      </c>
      <c r="H23" s="567">
        <f>D23</f>
        <v>1780910904</v>
      </c>
      <c r="I23" s="560"/>
      <c r="J23" s="560"/>
      <c r="K23" s="561"/>
      <c r="L23" s="147" t="e">
        <f>+SUMIF('[1]Estado_de_Resultados'!$H:$H,'[1]Estado_de_flujo_de_caja'!B23,'[1]Estado_de_Resultados'!C:C)</f>
        <v>#VALUE!</v>
      </c>
      <c r="M23" s="564" t="e">
        <f>+SUMIF('[1]Estado_de_Resultados'!$H:$H,'[1]Estado_de_flujo_de_caja'!B23,'[1]Estado_de_Resultados'!D:D)</f>
        <v>#VALUE!</v>
      </c>
      <c r="N23" s="565" t="e">
        <f t="shared" si="0"/>
        <v>#VALUE!</v>
      </c>
      <c r="O23" s="565" t="e">
        <f t="shared" si="0"/>
        <v>#VALUE!</v>
      </c>
      <c r="IJ23" s="91"/>
      <c r="IK23" s="91"/>
      <c r="IL23" s="91"/>
      <c r="IM23" s="91"/>
      <c r="IN23" s="91"/>
      <c r="IO23" s="91"/>
      <c r="IP23" s="91"/>
      <c r="IQ23" s="91"/>
      <c r="IR23" s="91"/>
      <c r="IS23" s="91"/>
      <c r="IT23" s="91"/>
    </row>
    <row r="24" spans="1:254" ht="12" customHeight="1">
      <c r="A24" s="139"/>
      <c r="B24" s="175" t="s">
        <v>220</v>
      </c>
      <c r="C24" s="141">
        <v>18420667784</v>
      </c>
      <c r="D24" s="141">
        <v>32409511045</v>
      </c>
      <c r="E24"/>
      <c r="F24" s="132">
        <v>5</v>
      </c>
      <c r="H24" s="567">
        <f>D24</f>
        <v>32409511045</v>
      </c>
      <c r="I24" s="560"/>
      <c r="J24" s="560"/>
      <c r="K24" s="561"/>
      <c r="L24" s="147" t="e">
        <f>+SUMIF('[1]Estado_de_Resultados'!$H:$H,'[1]Estado_de_flujo_de_caja'!B24,'[1]Estado_de_Resultados'!C:C)</f>
        <v>#VALUE!</v>
      </c>
      <c r="M24" s="147" t="e">
        <f>+SUMIF('[1]Estado_de_Resultados'!$H:$H,'[1]Estado_de_flujo_de_caja'!B24,'[1]Estado_de_Resultados'!D:D)</f>
        <v>#VALUE!</v>
      </c>
      <c r="N24" s="565" t="e">
        <f t="shared" si="0"/>
        <v>#VALUE!</v>
      </c>
      <c r="O24" s="565" t="e">
        <f t="shared" si="0"/>
        <v>#VALUE!</v>
      </c>
      <c r="IJ24" s="91"/>
      <c r="IK24" s="91"/>
      <c r="IL24" s="91"/>
      <c r="IM24" s="91"/>
      <c r="IN24" s="91"/>
      <c r="IO24" s="91"/>
      <c r="IP24" s="91"/>
      <c r="IQ24" s="91"/>
      <c r="IR24" s="91"/>
      <c r="IS24" s="91"/>
      <c r="IT24" s="91"/>
    </row>
    <row r="25" spans="1:254" ht="12" customHeight="1">
      <c r="A25" s="139"/>
      <c r="B25" s="91" t="s">
        <v>221</v>
      </c>
      <c r="C25" s="140">
        <v>-67059820811</v>
      </c>
      <c r="D25" s="140">
        <v>-50258750304</v>
      </c>
      <c r="E25"/>
      <c r="F25" s="132">
        <v>6</v>
      </c>
      <c r="H25" s="560"/>
      <c r="I25" s="560"/>
      <c r="J25" s="560"/>
      <c r="K25" s="561"/>
      <c r="L25" s="147" t="e">
        <f>+SUMIF('[1]Estado_de_Resultados'!$H:$H,'[1]Estado_de_flujo_de_caja'!B25,'[1]Estado_de_Resultados'!C:C)</f>
        <v>#VALUE!</v>
      </c>
      <c r="M25" s="147" t="e">
        <f>+SUMIF('[1]Estado_de_Resultados'!$H:$H,'[1]Estado_de_flujo_de_caja'!B25,'[1]Estado_de_Resultados'!D:D)</f>
        <v>#VALUE!</v>
      </c>
      <c r="N25" s="565" t="e">
        <f t="shared" si="0"/>
        <v>#VALUE!</v>
      </c>
      <c r="O25" s="565" t="e">
        <f t="shared" si="0"/>
        <v>#VALUE!</v>
      </c>
      <c r="IJ25" s="91"/>
      <c r="IK25" s="91"/>
      <c r="IL25" s="91"/>
      <c r="IM25" s="91"/>
      <c r="IN25" s="91"/>
      <c r="IO25" s="91"/>
      <c r="IP25" s="91"/>
      <c r="IQ25" s="91"/>
      <c r="IR25" s="91"/>
      <c r="IS25" s="91"/>
      <c r="IT25" s="91"/>
    </row>
    <row r="26" spans="1:254" ht="12.75" customHeight="1">
      <c r="A26" s="139"/>
      <c r="B26" s="91" t="s">
        <v>288</v>
      </c>
      <c r="C26" s="140">
        <v>1448496139</v>
      </c>
      <c r="D26" s="140">
        <v>5503590560.068848</v>
      </c>
      <c r="E26"/>
      <c r="F26" s="132"/>
      <c r="H26" s="560"/>
      <c r="I26" s="560"/>
      <c r="J26" s="560"/>
      <c r="K26" s="561"/>
      <c r="L26" s="147" t="e">
        <f>+SUMIF('[1]Estado_de_Resultados'!$H:$H,'[1]Estado_de_flujo_de_caja'!B26,'[1]Estado_de_Resultados'!C:C)</f>
        <v>#VALUE!</v>
      </c>
      <c r="M26" s="147" t="e">
        <f>+SUMIF('[1]Estado_de_Resultados'!$H:$H,'[1]Estado_de_flujo_de_caja'!B26,'[1]Estado_de_Resultados'!D:D)</f>
        <v>#VALUE!</v>
      </c>
      <c r="N26" s="565"/>
      <c r="O26" s="565"/>
      <c r="IJ26" s="91"/>
      <c r="IK26" s="91"/>
      <c r="IL26" s="91"/>
      <c r="IM26" s="91"/>
      <c r="IN26" s="91"/>
      <c r="IO26" s="91"/>
      <c r="IP26" s="91"/>
      <c r="IQ26" s="91"/>
      <c r="IR26" s="91"/>
      <c r="IS26" s="91"/>
      <c r="IT26" s="91"/>
    </row>
    <row r="27" spans="1:254" ht="12" customHeight="1" hidden="1">
      <c r="A27" s="139"/>
      <c r="B27" s="566" t="s">
        <v>177</v>
      </c>
      <c r="C27" s="141">
        <v>0</v>
      </c>
      <c r="D27" s="141">
        <v>0</v>
      </c>
      <c r="E27"/>
      <c r="F27" s="132"/>
      <c r="H27" s="560"/>
      <c r="I27" s="567">
        <f>D27</f>
        <v>0</v>
      </c>
      <c r="J27" s="560"/>
      <c r="K27" s="561"/>
      <c r="L27" s="147" t="e">
        <f>+SUMIF('[1]Estado_de_Resultados'!$H:$H,'[1]Estado_de_flujo_de_caja'!B27,'[1]Estado_de_Resultados'!C:C)</f>
        <v>#VALUE!</v>
      </c>
      <c r="M27" s="147" t="e">
        <f>+SUMIF('[1]Estado_de_Resultados'!$H:$H,'[1]Estado_de_flujo_de_caja'!B27,'[1]Estado_de_Resultados'!D:D)</f>
        <v>#VALUE!</v>
      </c>
      <c r="N27" s="565"/>
      <c r="O27" s="565" t="e">
        <f>+D27-M27</f>
        <v>#VALUE!</v>
      </c>
      <c r="IJ27" s="91"/>
      <c r="IK27" s="91"/>
      <c r="IL27" s="91"/>
      <c r="IM27" s="91"/>
      <c r="IN27" s="91"/>
      <c r="IO27" s="91"/>
      <c r="IP27" s="91"/>
      <c r="IQ27" s="91"/>
      <c r="IR27" s="91"/>
      <c r="IS27" s="91"/>
      <c r="IT27" s="91"/>
    </row>
    <row r="28" spans="1:254" ht="12" customHeight="1" hidden="1">
      <c r="A28" s="139"/>
      <c r="B28" s="566" t="s">
        <v>178</v>
      </c>
      <c r="C28" s="141">
        <v>0</v>
      </c>
      <c r="D28" s="141">
        <v>0</v>
      </c>
      <c r="E28"/>
      <c r="F28" s="132"/>
      <c r="H28" s="560"/>
      <c r="I28" s="567">
        <f>D28</f>
        <v>0</v>
      </c>
      <c r="J28" s="560"/>
      <c r="K28" s="561"/>
      <c r="L28" s="147" t="e">
        <f>+SUMIF('[1]Estado_de_Resultados'!$H:$H,'[1]Estado_de_flujo_de_caja'!B28,'[1]Estado_de_Resultados'!C:C)</f>
        <v>#VALUE!</v>
      </c>
      <c r="M28" s="147" t="e">
        <f>+SUMIF('[1]Estado_de_Resultados'!$H:$H,'[1]Estado_de_flujo_de_caja'!B28,'[1]Estado_de_Resultados'!D:D)</f>
        <v>#VALUE!</v>
      </c>
      <c r="N28" s="565"/>
      <c r="O28" s="565" t="e">
        <f>+D28-M28</f>
        <v>#VALUE!</v>
      </c>
      <c r="IJ28" s="91"/>
      <c r="IK28" s="91"/>
      <c r="IL28" s="91"/>
      <c r="IM28" s="91"/>
      <c r="IN28" s="91"/>
      <c r="IO28" s="91"/>
      <c r="IP28" s="91"/>
      <c r="IQ28" s="91"/>
      <c r="IR28" s="91"/>
      <c r="IS28" s="91"/>
      <c r="IT28" s="91"/>
    </row>
    <row r="29" spans="1:254" ht="12" customHeight="1">
      <c r="A29" s="139"/>
      <c r="B29" s="91" t="s">
        <v>222</v>
      </c>
      <c r="C29" s="140">
        <v>29852224218</v>
      </c>
      <c r="D29" s="140">
        <v>19016222831</v>
      </c>
      <c r="E29"/>
      <c r="F29" s="132">
        <v>7</v>
      </c>
      <c r="H29" s="570"/>
      <c r="I29" s="560"/>
      <c r="J29" s="560"/>
      <c r="K29" s="561"/>
      <c r="L29" s="147" t="e">
        <f>+SUMIF('[1]Estado_de_Resultados'!$H:$H,'[1]Estado_de_flujo_de_caja'!B29,'[1]Estado_de_Resultados'!C:C)</f>
        <v>#VALUE!</v>
      </c>
      <c r="M29" s="147" t="e">
        <f>+SUMIF('[1]Estado_de_Resultados'!$H:$H,'[1]Estado_de_flujo_de_caja'!B29,'[1]Estado_de_Resultados'!D:D)</f>
        <v>#VALUE!</v>
      </c>
      <c r="N29" s="565" t="e">
        <f>+C29-L29</f>
        <v>#VALUE!</v>
      </c>
      <c r="O29" s="565" t="e">
        <f>+D29-M29</f>
        <v>#VALUE!</v>
      </c>
      <c r="IJ29" s="91"/>
      <c r="IK29" s="91"/>
      <c r="IL29" s="91"/>
      <c r="IM29" s="91"/>
      <c r="IN29" s="91"/>
      <c r="IO29" s="91"/>
      <c r="IP29" s="91"/>
      <c r="IQ29" s="91"/>
      <c r="IR29" s="91"/>
      <c r="IS29" s="91"/>
      <c r="IT29" s="91"/>
    </row>
    <row r="30" spans="1:254" ht="12" customHeight="1" hidden="1">
      <c r="A30" s="139"/>
      <c r="B30" s="566" t="s">
        <v>176</v>
      </c>
      <c r="C30" s="141">
        <v>0</v>
      </c>
      <c r="D30" s="141">
        <v>0</v>
      </c>
      <c r="E30"/>
      <c r="F30" s="132"/>
      <c r="H30" s="567">
        <f>D30</f>
        <v>0</v>
      </c>
      <c r="I30" s="560"/>
      <c r="J30" s="560"/>
      <c r="K30" s="561"/>
      <c r="L30" s="147" t="e">
        <f>+SUMIF('[1]Estado_de_Resultados'!$H:$H,'[1]Estado_de_flujo_de_caja'!B30,'[1]Estado_de_Resultados'!C:C)</f>
        <v>#VALUE!</v>
      </c>
      <c r="M30" s="147" t="e">
        <f>+SUMIF('[1]Estado_de_Resultados'!$H:$H,'[1]Estado_de_flujo_de_caja'!B30,'[1]Estado_de_Resultados'!D:D)</f>
        <v>#VALUE!</v>
      </c>
      <c r="N30" s="565"/>
      <c r="O30" s="565"/>
      <c r="IJ30" s="91"/>
      <c r="IK30" s="91"/>
      <c r="IL30" s="91"/>
      <c r="IM30" s="91"/>
      <c r="IN30" s="91"/>
      <c r="IO30" s="91"/>
      <c r="IP30" s="91"/>
      <c r="IQ30" s="91"/>
      <c r="IR30" s="91"/>
      <c r="IS30" s="91"/>
      <c r="IT30" s="91"/>
    </row>
    <row r="31" spans="1:254" ht="12" customHeight="1" hidden="1">
      <c r="A31" s="139"/>
      <c r="B31" s="566" t="s">
        <v>185</v>
      </c>
      <c r="C31" s="141">
        <v>0</v>
      </c>
      <c r="D31" s="141">
        <v>0</v>
      </c>
      <c r="E31"/>
      <c r="F31" s="132"/>
      <c r="H31" s="567">
        <f>D31</f>
        <v>0</v>
      </c>
      <c r="I31" s="560"/>
      <c r="J31" s="560"/>
      <c r="K31" s="561"/>
      <c r="L31" s="147" t="e">
        <f>+SUMIF('[1]Estado_de_Resultados'!$H:$H,'[1]Estado_de_flujo_de_caja'!B31,'[1]Estado_de_Resultados'!C:C)</f>
        <v>#VALUE!</v>
      </c>
      <c r="M31" s="147" t="e">
        <f>+SUMIF('[1]Estado_de_Resultados'!$H:$H,'[1]Estado_de_flujo_de_caja'!B31,'[1]Estado_de_Resultados'!D:D)</f>
        <v>#VALUE!</v>
      </c>
      <c r="N31" s="565"/>
      <c r="O31" s="565"/>
      <c r="IJ31" s="91"/>
      <c r="IK31" s="91"/>
      <c r="IL31" s="91"/>
      <c r="IM31" s="91"/>
      <c r="IN31" s="91"/>
      <c r="IO31" s="91"/>
      <c r="IP31" s="91"/>
      <c r="IQ31" s="91"/>
      <c r="IR31" s="91"/>
      <c r="IS31" s="91"/>
      <c r="IT31" s="91"/>
    </row>
    <row r="32" spans="1:254" ht="12" customHeight="1" hidden="1">
      <c r="A32" s="139"/>
      <c r="B32" s="566" t="s">
        <v>188</v>
      </c>
      <c r="C32" s="141">
        <v>0</v>
      </c>
      <c r="D32" s="141">
        <v>0</v>
      </c>
      <c r="E32"/>
      <c r="F32" s="132"/>
      <c r="H32" s="567">
        <f>D32</f>
        <v>0</v>
      </c>
      <c r="I32" s="560"/>
      <c r="J32" s="560"/>
      <c r="K32" s="561"/>
      <c r="L32" s="147" t="e">
        <f>+SUMIF('[1]Estado_de_Resultados'!$H:$H,'[1]Estado_de_flujo_de_caja'!B32,'[1]Estado_de_Resultados'!C:C)</f>
        <v>#VALUE!</v>
      </c>
      <c r="M32" s="147" t="e">
        <f>+SUMIF('[1]Estado_de_Resultados'!$H:$H,'[1]Estado_de_flujo_de_caja'!B32,'[1]Estado_de_Resultados'!D:D)</f>
        <v>#VALUE!</v>
      </c>
      <c r="N32" s="565"/>
      <c r="O32" s="565"/>
      <c r="IJ32" s="91"/>
      <c r="IK32" s="91"/>
      <c r="IL32" s="91"/>
      <c r="IM32" s="91"/>
      <c r="IN32" s="91"/>
      <c r="IO32" s="91"/>
      <c r="IP32" s="91"/>
      <c r="IQ32" s="91"/>
      <c r="IR32" s="91"/>
      <c r="IS32" s="91"/>
      <c r="IT32" s="91"/>
    </row>
    <row r="33" spans="1:254" ht="12" customHeight="1">
      <c r="A33" s="139"/>
      <c r="B33" s="91" t="s">
        <v>223</v>
      </c>
      <c r="C33" s="142">
        <v>-50269751523</v>
      </c>
      <c r="D33" s="142">
        <v>-71775155369</v>
      </c>
      <c r="E33"/>
      <c r="F33" s="132">
        <v>8</v>
      </c>
      <c r="H33" s="560"/>
      <c r="I33" s="570"/>
      <c r="J33" s="560"/>
      <c r="K33" s="561"/>
      <c r="L33" s="147" t="e">
        <f>+SUMIF('[1]Estado_de_Resultados'!$H:$H,'[1]Estado_de_flujo_de_caja'!B33,'[1]Estado_de_Resultados'!C:C)+'[1]Estado_de_Resultados'!C75</f>
        <v>#VALUE!</v>
      </c>
      <c r="M33" s="147" t="e">
        <f>+SUMIF('[1]Estado_de_Resultados'!$H:$H,'[1]Estado_de_flujo_de_caja'!B33,'[1]Estado_de_Resultados'!D:D)+'[1]Estado_de_Resultados'!D75</f>
        <v>#VALUE!</v>
      </c>
      <c r="N33" s="565" t="e">
        <f>+C33-L33</f>
        <v>#VALUE!</v>
      </c>
      <c r="O33" s="565" t="e">
        <f>+D33-M33</f>
        <v>#VALUE!</v>
      </c>
      <c r="IJ33" s="91"/>
      <c r="IK33" s="91"/>
      <c r="IL33" s="91"/>
      <c r="IM33" s="91"/>
      <c r="IN33" s="91"/>
      <c r="IO33" s="91"/>
      <c r="IP33" s="91"/>
      <c r="IQ33" s="91"/>
      <c r="IR33" s="91"/>
      <c r="IS33" s="91"/>
      <c r="IT33" s="91"/>
    </row>
    <row r="34" spans="1:254" ht="12" customHeight="1" hidden="1">
      <c r="A34" s="139"/>
      <c r="B34" s="566" t="s">
        <v>176</v>
      </c>
      <c r="C34" s="141">
        <v>-44039370075</v>
      </c>
      <c r="D34" s="141">
        <v>-39039767544</v>
      </c>
      <c r="E34"/>
      <c r="F34" s="132"/>
      <c r="H34" s="560"/>
      <c r="I34" s="567">
        <f>D34</f>
        <v>-39039767544</v>
      </c>
      <c r="J34" s="560"/>
      <c r="K34" s="561"/>
      <c r="L34" s="147" t="e">
        <f>+SUMIF('[1]Estado_de_Resultados'!$H:$H,'[1]Estado_de_flujo_de_caja'!B34,'[1]Estado_de_Resultados'!C:C)</f>
        <v>#VALUE!</v>
      </c>
      <c r="M34" s="147" t="e">
        <f>+SUMIF('[1]Estado_de_Resultados'!$H:$H,'[1]Estado_de_flujo_de_caja'!B34,'[1]Estado_de_Resultados'!D:D)</f>
        <v>#VALUE!</v>
      </c>
      <c r="N34" s="565"/>
      <c r="O34" s="565"/>
      <c r="IJ34" s="91"/>
      <c r="IK34" s="91"/>
      <c r="IL34" s="91"/>
      <c r="IM34" s="91"/>
      <c r="IN34" s="91"/>
      <c r="IO34" s="91"/>
      <c r="IP34" s="91"/>
      <c r="IQ34" s="91"/>
      <c r="IR34" s="91"/>
      <c r="IS34" s="91"/>
      <c r="IT34" s="91"/>
    </row>
    <row r="35" spans="1:254" ht="12" customHeight="1" hidden="1">
      <c r="A35" s="139"/>
      <c r="B35" s="175" t="s">
        <v>224</v>
      </c>
      <c r="C35" s="141">
        <v>-3410300898</v>
      </c>
      <c r="D35" s="141">
        <v>-367812627</v>
      </c>
      <c r="E35"/>
      <c r="F35" s="132"/>
      <c r="H35" s="560"/>
      <c r="I35" s="567">
        <f>D35</f>
        <v>-367812627</v>
      </c>
      <c r="J35" s="560"/>
      <c r="K35" s="561"/>
      <c r="L35" s="147" t="e">
        <f>+SUMIF('[1]Estado_de_Resultados'!$H:$H,'[1]Estado_de_flujo_de_caja'!B35,'[1]Estado_de_Resultados'!C:C)</f>
        <v>#VALUE!</v>
      </c>
      <c r="M35" s="147" t="e">
        <f>+SUMIF('[1]Estado_de_Resultados'!$H:$H,'[1]Estado_de_flujo_de_caja'!B35,'[1]Estado_de_Resultados'!D:D)</f>
        <v>#VALUE!</v>
      </c>
      <c r="N35" s="565"/>
      <c r="O35" s="565"/>
      <c r="IJ35" s="91"/>
      <c r="IK35" s="91"/>
      <c r="IL35" s="91"/>
      <c r="IM35" s="91"/>
      <c r="IN35" s="91"/>
      <c r="IO35" s="91"/>
      <c r="IP35" s="91"/>
      <c r="IQ35" s="91"/>
      <c r="IR35" s="91"/>
      <c r="IS35" s="91"/>
      <c r="IT35" s="91"/>
    </row>
    <row r="36" spans="1:254" ht="12" customHeight="1" hidden="1">
      <c r="A36" s="139"/>
      <c r="B36" s="175" t="s">
        <v>225</v>
      </c>
      <c r="C36" s="141">
        <f>-'[1]BAL 2021'!D2134</f>
        <v>0</v>
      </c>
      <c r="D36" s="141">
        <v>-123416704</v>
      </c>
      <c r="E36"/>
      <c r="F36" s="132"/>
      <c r="H36" s="560"/>
      <c r="I36" s="567">
        <f>D36</f>
        <v>-123416704</v>
      </c>
      <c r="J36" s="560"/>
      <c r="K36" s="561"/>
      <c r="L36" s="147" t="e">
        <f>+SUMIF('[1]Estado_de_Resultados'!$H:$H,'[1]Estado_de_flujo_de_caja'!B36,'[1]Estado_de_Resultados'!C:C)</f>
        <v>#VALUE!</v>
      </c>
      <c r="M36" s="147" t="e">
        <f>+SUMIF('[1]Estado_de_Resultados'!$H:$H,'[1]Estado_de_flujo_de_caja'!B36,'[1]Estado_de_Resultados'!D:D)</f>
        <v>#VALUE!</v>
      </c>
      <c r="N36" s="565" t="e">
        <f>+C36-L36</f>
        <v>#VALUE!</v>
      </c>
      <c r="O36" s="565" t="e">
        <f>+D36-M36</f>
        <v>#VALUE!</v>
      </c>
      <c r="IJ36" s="91"/>
      <c r="IK36" s="91"/>
      <c r="IL36" s="91"/>
      <c r="IM36" s="91"/>
      <c r="IN36" s="91"/>
      <c r="IO36" s="91"/>
      <c r="IP36" s="91"/>
      <c r="IQ36" s="91"/>
      <c r="IR36" s="91"/>
      <c r="IS36" s="91"/>
      <c r="IT36" s="91"/>
    </row>
    <row r="37" spans="1:254" ht="12" customHeight="1">
      <c r="A37" s="139"/>
      <c r="B37" s="136" t="s">
        <v>226</v>
      </c>
      <c r="C37" s="571">
        <v>46546250700</v>
      </c>
      <c r="D37" s="571">
        <v>42588062709.07886</v>
      </c>
      <c r="E37"/>
      <c r="F37" s="132">
        <v>9</v>
      </c>
      <c r="H37" s="560"/>
      <c r="I37" s="560"/>
      <c r="J37" s="560"/>
      <c r="K37" s="561"/>
      <c r="L37" s="147" t="e">
        <f>+SUM(L14:L36)</f>
        <v>#VALUE!</v>
      </c>
      <c r="M37" s="147" t="e">
        <f>+SUM(M14:M36)</f>
        <v>#VALUE!</v>
      </c>
      <c r="N37" s="565" t="e">
        <f>+C37-L37</f>
        <v>#VALUE!</v>
      </c>
      <c r="O37" s="565" t="e">
        <f>+D37-M37</f>
        <v>#VALUE!</v>
      </c>
      <c r="IJ37" s="91"/>
      <c r="IK37" s="91"/>
      <c r="IL37" s="91"/>
      <c r="IM37" s="91"/>
      <c r="IN37" s="91"/>
      <c r="IO37" s="91"/>
      <c r="IP37" s="91"/>
      <c r="IQ37" s="91"/>
      <c r="IR37" s="91"/>
      <c r="IS37" s="91"/>
      <c r="IT37" s="91"/>
    </row>
    <row r="38" spans="1:254" ht="12" customHeight="1">
      <c r="A38" s="139"/>
      <c r="C38" s="572"/>
      <c r="D38" s="572"/>
      <c r="E38"/>
      <c r="F38" s="132">
        <v>10</v>
      </c>
      <c r="H38" s="560"/>
      <c r="I38" s="560"/>
      <c r="J38" s="560"/>
      <c r="K38" s="561"/>
      <c r="L38" s="90"/>
      <c r="M38" s="90"/>
      <c r="IJ38" s="91"/>
      <c r="IK38" s="91"/>
      <c r="IL38" s="91"/>
      <c r="IM38" s="91"/>
      <c r="IN38" s="91"/>
      <c r="IO38" s="91"/>
      <c r="IP38" s="91"/>
      <c r="IQ38" s="91"/>
      <c r="IR38" s="91"/>
      <c r="IS38" s="91"/>
      <c r="IT38" s="91"/>
    </row>
    <row r="39" spans="1:254" ht="12" customHeight="1">
      <c r="A39" s="139"/>
      <c r="B39" s="136" t="s">
        <v>227</v>
      </c>
      <c r="C39" s="572"/>
      <c r="D39" s="572"/>
      <c r="E39"/>
      <c r="F39" s="132">
        <v>11</v>
      </c>
      <c r="H39" s="560"/>
      <c r="I39" s="560"/>
      <c r="J39" s="560"/>
      <c r="K39" s="561"/>
      <c r="L39" s="90"/>
      <c r="M39" s="147"/>
      <c r="IJ39" s="91"/>
      <c r="IK39" s="91"/>
      <c r="IL39" s="91"/>
      <c r="IM39" s="91"/>
      <c r="IN39" s="91"/>
      <c r="IO39" s="91"/>
      <c r="IP39" s="91"/>
      <c r="IQ39" s="91"/>
      <c r="IR39" s="91"/>
      <c r="IS39" s="91"/>
      <c r="IT39" s="91"/>
    </row>
    <row r="40" spans="1:254" ht="12" customHeight="1">
      <c r="A40" s="139"/>
      <c r="B40" s="91" t="s">
        <v>228</v>
      </c>
      <c r="C40" s="141">
        <v>-86005897838</v>
      </c>
      <c r="D40" s="573">
        <v>88008961818</v>
      </c>
      <c r="E40"/>
      <c r="F40" s="132">
        <v>12</v>
      </c>
      <c r="H40" s="560"/>
      <c r="I40" s="560"/>
      <c r="J40" s="560"/>
      <c r="K40" s="561"/>
      <c r="L40" s="147">
        <f>+'[1]Estado_de_Situación_patrimonial'!G18</f>
        <v>-86005897838</v>
      </c>
      <c r="M40" s="147">
        <v>88008961818</v>
      </c>
      <c r="N40" s="565">
        <f>+C40-L40</f>
        <v>0</v>
      </c>
      <c r="IJ40" s="91"/>
      <c r="IK40" s="91"/>
      <c r="IL40" s="91"/>
      <c r="IM40" s="91"/>
      <c r="IN40" s="91"/>
      <c r="IO40" s="91"/>
      <c r="IP40" s="91"/>
      <c r="IQ40" s="91"/>
      <c r="IR40" s="91"/>
      <c r="IS40" s="91"/>
      <c r="IT40" s="91"/>
    </row>
    <row r="41" spans="1:254" ht="12" customHeight="1" hidden="1">
      <c r="A41" s="139"/>
      <c r="B41" s="574" t="s">
        <v>229</v>
      </c>
      <c r="C41" s="143"/>
      <c r="D41" s="143"/>
      <c r="E41"/>
      <c r="F41" s="132"/>
      <c r="H41" s="560"/>
      <c r="I41" s="560"/>
      <c r="J41" s="560"/>
      <c r="K41" s="561"/>
      <c r="L41" s="147"/>
      <c r="M41" s="147"/>
      <c r="IJ41" s="91"/>
      <c r="IK41" s="91"/>
      <c r="IL41" s="91"/>
      <c r="IM41" s="91"/>
      <c r="IN41" s="91"/>
      <c r="IO41" s="91"/>
      <c r="IP41" s="91"/>
      <c r="IQ41" s="91"/>
      <c r="IR41" s="91"/>
      <c r="IS41" s="91"/>
      <c r="IT41" s="91"/>
    </row>
    <row r="42" spans="1:254" ht="12" customHeight="1" hidden="1">
      <c r="A42" s="139"/>
      <c r="B42" s="175" t="s">
        <v>230</v>
      </c>
      <c r="C42" s="144"/>
      <c r="D42" s="144"/>
      <c r="E42"/>
      <c r="F42" s="132"/>
      <c r="H42" s="560"/>
      <c r="I42" s="560"/>
      <c r="J42" s="575">
        <f>D42</f>
        <v>0</v>
      </c>
      <c r="K42" s="561"/>
      <c r="L42" s="147"/>
      <c r="M42" s="147"/>
      <c r="IJ42" s="91"/>
      <c r="IK42" s="91"/>
      <c r="IL42" s="91"/>
      <c r="IM42" s="91"/>
      <c r="IN42" s="91"/>
      <c r="IO42" s="91"/>
      <c r="IP42" s="91"/>
      <c r="IQ42" s="91"/>
      <c r="IR42" s="91"/>
      <c r="IS42" s="91"/>
      <c r="IT42" s="91"/>
    </row>
    <row r="43" spans="1:254" ht="12" customHeight="1">
      <c r="A43" s="139"/>
      <c r="B43" s="91" t="s">
        <v>231</v>
      </c>
      <c r="C43" s="573">
        <v>-112131297357.4738</v>
      </c>
      <c r="D43" s="573">
        <v>-528768115702.85913</v>
      </c>
      <c r="E43"/>
      <c r="F43" s="132">
        <v>13</v>
      </c>
      <c r="H43" s="560"/>
      <c r="I43" s="560"/>
      <c r="J43" s="560"/>
      <c r="K43" s="561"/>
      <c r="L43" s="147">
        <f>+'[1]Estado_de_Situación_patrimonial'!G27+'[1]Estado_de_Situación_patrimonial'!G37+'[1]Estado_de_Situación_patrimonial'!G49+'[1]Estado_de_Resultados'!C32</f>
        <v>-112131297357.4738</v>
      </c>
      <c r="M43" s="147">
        <v>-528768115702.85913</v>
      </c>
      <c r="N43" s="565">
        <f aca="true" t="shared" si="1" ref="N43:N71">+C43-L43</f>
        <v>0</v>
      </c>
      <c r="IJ43" s="91"/>
      <c r="IK43" s="91"/>
      <c r="IL43" s="91"/>
      <c r="IM43" s="91"/>
      <c r="IN43" s="91"/>
      <c r="IO43" s="91"/>
      <c r="IP43" s="91"/>
      <c r="IQ43" s="91"/>
      <c r="IR43" s="91"/>
      <c r="IS43" s="91"/>
      <c r="IT43" s="91"/>
    </row>
    <row r="44" spans="1:254" ht="12" customHeight="1" hidden="1">
      <c r="A44" s="139"/>
      <c r="B44" s="574" t="s">
        <v>232</v>
      </c>
      <c r="C44" s="143"/>
      <c r="D44" s="143"/>
      <c r="E44"/>
      <c r="F44" s="132"/>
      <c r="H44" s="560"/>
      <c r="I44" s="560"/>
      <c r="J44" s="560"/>
      <c r="K44" s="561"/>
      <c r="L44" s="147"/>
      <c r="M44" s="147"/>
      <c r="N44" s="565">
        <f t="shared" si="1"/>
        <v>0</v>
      </c>
      <c r="IJ44" s="91"/>
      <c r="IK44" s="91"/>
      <c r="IL44" s="91"/>
      <c r="IM44" s="91"/>
      <c r="IN44" s="91"/>
      <c r="IO44" s="91"/>
      <c r="IP44" s="91"/>
      <c r="IQ44" s="91"/>
      <c r="IR44" s="91"/>
      <c r="IS44" s="91"/>
      <c r="IT44" s="91"/>
    </row>
    <row r="45" spans="1:254" ht="12" customHeight="1" hidden="1">
      <c r="A45" s="139"/>
      <c r="B45" s="175" t="s">
        <v>233</v>
      </c>
      <c r="C45" s="144"/>
      <c r="D45" s="144"/>
      <c r="E45"/>
      <c r="F45" s="132"/>
      <c r="H45" s="560"/>
      <c r="I45" s="560"/>
      <c r="J45" s="575">
        <f>D45</f>
        <v>0</v>
      </c>
      <c r="K45" s="561"/>
      <c r="L45" s="147"/>
      <c r="M45" s="147"/>
      <c r="N45" s="565">
        <f t="shared" si="1"/>
        <v>0</v>
      </c>
      <c r="IJ45" s="91"/>
      <c r="IK45" s="91"/>
      <c r="IL45" s="91"/>
      <c r="IM45" s="91"/>
      <c r="IN45" s="91"/>
      <c r="IO45" s="91"/>
      <c r="IP45" s="91"/>
      <c r="IQ45" s="91"/>
      <c r="IR45" s="91"/>
      <c r="IS45" s="91"/>
      <c r="IT45" s="91"/>
    </row>
    <row r="46" spans="1:254" ht="12" customHeight="1" hidden="1">
      <c r="A46" s="139"/>
      <c r="B46" s="574" t="s">
        <v>234</v>
      </c>
      <c r="C46" s="143"/>
      <c r="D46" s="143"/>
      <c r="E46"/>
      <c r="F46" s="132"/>
      <c r="H46" s="560"/>
      <c r="I46" s="560"/>
      <c r="J46" s="560"/>
      <c r="K46" s="561"/>
      <c r="L46" s="147"/>
      <c r="M46" s="147"/>
      <c r="N46" s="565">
        <f t="shared" si="1"/>
        <v>0</v>
      </c>
      <c r="IJ46" s="91"/>
      <c r="IK46" s="91"/>
      <c r="IL46" s="91"/>
      <c r="IM46" s="91"/>
      <c r="IN46" s="91"/>
      <c r="IO46" s="91"/>
      <c r="IP46" s="91"/>
      <c r="IQ46" s="91"/>
      <c r="IR46" s="91"/>
      <c r="IS46" s="91"/>
      <c r="IT46" s="91"/>
    </row>
    <row r="47" spans="1:254" ht="12" customHeight="1" hidden="1">
      <c r="A47" s="139"/>
      <c r="B47" s="175" t="s">
        <v>235</v>
      </c>
      <c r="C47" s="144"/>
      <c r="D47" s="144"/>
      <c r="E47"/>
      <c r="F47" s="132"/>
      <c r="H47" s="560"/>
      <c r="I47" s="560"/>
      <c r="J47" s="575">
        <f>D47</f>
        <v>0</v>
      </c>
      <c r="K47" s="561"/>
      <c r="L47" s="147"/>
      <c r="M47" s="147"/>
      <c r="N47" s="565">
        <f t="shared" si="1"/>
        <v>0</v>
      </c>
      <c r="IJ47" s="91"/>
      <c r="IK47" s="91"/>
      <c r="IL47" s="91"/>
      <c r="IM47" s="91"/>
      <c r="IN47" s="91"/>
      <c r="IO47" s="91"/>
      <c r="IP47" s="91"/>
      <c r="IQ47" s="91"/>
      <c r="IR47" s="91"/>
      <c r="IS47" s="91"/>
      <c r="IT47" s="91"/>
    </row>
    <row r="48" spans="1:254" ht="12" customHeight="1" hidden="1">
      <c r="A48" s="139"/>
      <c r="B48" s="574" t="s">
        <v>236</v>
      </c>
      <c r="C48" s="143"/>
      <c r="D48" s="143"/>
      <c r="E48"/>
      <c r="F48" s="132"/>
      <c r="H48" s="560"/>
      <c r="I48" s="560"/>
      <c r="J48" s="560"/>
      <c r="K48" s="561"/>
      <c r="L48" s="147"/>
      <c r="M48" s="147"/>
      <c r="N48" s="565">
        <f t="shared" si="1"/>
        <v>0</v>
      </c>
      <c r="IJ48" s="91"/>
      <c r="IK48" s="91"/>
      <c r="IL48" s="91"/>
      <c r="IM48" s="91"/>
      <c r="IN48" s="91"/>
      <c r="IO48" s="91"/>
      <c r="IP48" s="91"/>
      <c r="IQ48" s="91"/>
      <c r="IR48" s="91"/>
      <c r="IS48" s="91"/>
      <c r="IT48" s="91"/>
    </row>
    <row r="49" spans="1:254" ht="12" customHeight="1" hidden="1">
      <c r="A49" s="139"/>
      <c r="B49" s="175" t="s">
        <v>237</v>
      </c>
      <c r="C49" s="144"/>
      <c r="D49" s="144"/>
      <c r="E49"/>
      <c r="F49" s="132"/>
      <c r="H49" s="560"/>
      <c r="I49" s="560"/>
      <c r="J49" s="575">
        <f>D49</f>
        <v>0</v>
      </c>
      <c r="K49" s="561"/>
      <c r="L49" s="147"/>
      <c r="M49" s="147"/>
      <c r="N49" s="565">
        <f t="shared" si="1"/>
        <v>0</v>
      </c>
      <c r="IJ49" s="91"/>
      <c r="IK49" s="91"/>
      <c r="IL49" s="91"/>
      <c r="IM49" s="91"/>
      <c r="IN49" s="91"/>
      <c r="IO49" s="91"/>
      <c r="IP49" s="91"/>
      <c r="IQ49" s="91"/>
      <c r="IR49" s="91"/>
      <c r="IS49" s="91"/>
      <c r="IT49" s="91"/>
    </row>
    <row r="50" spans="1:254" ht="12" customHeight="1" hidden="1">
      <c r="A50" s="139"/>
      <c r="B50" s="175" t="s">
        <v>10</v>
      </c>
      <c r="C50" s="145"/>
      <c r="D50" s="145"/>
      <c r="E50"/>
      <c r="F50" s="132"/>
      <c r="H50" s="569">
        <f>-'[1]BAL 2021'!E1746</f>
        <v>0</v>
      </c>
      <c r="I50" s="569">
        <f>-'[1]BAL 2021'!E1926</f>
        <v>-1288829.24</v>
      </c>
      <c r="J50" s="560"/>
      <c r="K50" s="561"/>
      <c r="L50" s="147"/>
      <c r="M50" s="147"/>
      <c r="N50" s="565">
        <f t="shared" si="1"/>
        <v>0</v>
      </c>
      <c r="IJ50" s="91"/>
      <c r="IK50" s="91"/>
      <c r="IL50" s="91"/>
      <c r="IM50" s="91"/>
      <c r="IN50" s="91"/>
      <c r="IO50" s="91"/>
      <c r="IP50" s="91"/>
      <c r="IQ50" s="91"/>
      <c r="IR50" s="91"/>
      <c r="IS50" s="91"/>
      <c r="IT50" s="91"/>
    </row>
    <row r="51" spans="1:254" ht="12" customHeight="1">
      <c r="A51" s="139"/>
      <c r="B51" s="91" t="s">
        <v>238</v>
      </c>
      <c r="C51" s="572">
        <v>-84342051076</v>
      </c>
      <c r="D51" s="572">
        <v>-12918322102</v>
      </c>
      <c r="E51"/>
      <c r="F51" s="132">
        <v>14</v>
      </c>
      <c r="H51" s="560"/>
      <c r="I51" s="560"/>
      <c r="J51" s="560"/>
      <c r="K51" s="561"/>
      <c r="L51" s="147">
        <f>+'[1]Estado_de_Situación_patrimonial'!G39</f>
        <v>-84342051076</v>
      </c>
      <c r="M51" s="147">
        <v>-12918322102</v>
      </c>
      <c r="N51" s="565">
        <f t="shared" si="1"/>
        <v>0</v>
      </c>
      <c r="IJ51" s="91"/>
      <c r="IK51" s="91"/>
      <c r="IL51" s="91"/>
      <c r="IM51" s="91"/>
      <c r="IN51" s="91"/>
      <c r="IO51" s="91"/>
      <c r="IP51" s="91"/>
      <c r="IQ51" s="91"/>
      <c r="IR51" s="91"/>
      <c r="IS51" s="91"/>
      <c r="IT51" s="91"/>
    </row>
    <row r="52" spans="1:254" ht="12" customHeight="1" hidden="1">
      <c r="A52" s="139"/>
      <c r="B52" s="574" t="s">
        <v>229</v>
      </c>
      <c r="C52" s="143"/>
      <c r="D52" s="143"/>
      <c r="E52"/>
      <c r="F52" s="132"/>
      <c r="H52" s="560"/>
      <c r="I52" s="560"/>
      <c r="J52" s="560"/>
      <c r="K52" s="561"/>
      <c r="L52" s="147"/>
      <c r="M52" s="147"/>
      <c r="N52" s="565">
        <f t="shared" si="1"/>
        <v>0</v>
      </c>
      <c r="IJ52" s="91"/>
      <c r="IK52" s="91"/>
      <c r="IL52" s="91"/>
      <c r="IM52" s="91"/>
      <c r="IN52" s="91"/>
      <c r="IO52" s="91"/>
      <c r="IP52" s="91"/>
      <c r="IQ52" s="91"/>
      <c r="IR52" s="91"/>
      <c r="IS52" s="91"/>
      <c r="IT52" s="91"/>
    </row>
    <row r="53" spans="1:254" ht="12" customHeight="1" hidden="1">
      <c r="A53" s="139"/>
      <c r="B53" s="175" t="s">
        <v>230</v>
      </c>
      <c r="C53" s="144"/>
      <c r="D53" s="144"/>
      <c r="E53"/>
      <c r="F53" s="132"/>
      <c r="H53" s="560"/>
      <c r="I53" s="560"/>
      <c r="J53" s="575">
        <f>D53</f>
        <v>0</v>
      </c>
      <c r="K53" s="561"/>
      <c r="L53" s="147"/>
      <c r="M53" s="147"/>
      <c r="N53" s="565">
        <f t="shared" si="1"/>
        <v>0</v>
      </c>
      <c r="IJ53" s="91"/>
      <c r="IK53" s="91"/>
      <c r="IL53" s="91"/>
      <c r="IM53" s="91"/>
      <c r="IN53" s="91"/>
      <c r="IO53" s="91"/>
      <c r="IP53" s="91"/>
      <c r="IQ53" s="91"/>
      <c r="IR53" s="91"/>
      <c r="IS53" s="91"/>
      <c r="IT53" s="91"/>
    </row>
    <row r="54" spans="1:254" ht="12" customHeight="1">
      <c r="A54" s="139"/>
      <c r="B54" s="91" t="s">
        <v>239</v>
      </c>
      <c r="C54" s="572">
        <v>-30631347927</v>
      </c>
      <c r="D54" s="572">
        <v>-17318840658</v>
      </c>
      <c r="E54"/>
      <c r="F54" s="132">
        <v>15</v>
      </c>
      <c r="H54" s="560"/>
      <c r="I54" s="560"/>
      <c r="J54" s="560"/>
      <c r="K54" s="561"/>
      <c r="L54" s="147">
        <f>+'[1]Estado_de_Situación_patrimonial'!G64+'[1]Estado_de_Resultados'!C54</f>
        <v>-30631347927</v>
      </c>
      <c r="M54" s="147">
        <v>-17318840658</v>
      </c>
      <c r="N54" s="565">
        <f t="shared" si="1"/>
        <v>0</v>
      </c>
      <c r="IJ54" s="91"/>
      <c r="IK54" s="91"/>
      <c r="IL54" s="91"/>
      <c r="IM54" s="91"/>
      <c r="IN54" s="91"/>
      <c r="IO54" s="91"/>
      <c r="IP54" s="91"/>
      <c r="IQ54" s="91"/>
      <c r="IR54" s="91"/>
      <c r="IS54" s="91"/>
      <c r="IT54" s="91"/>
    </row>
    <row r="55" spans="1:254" ht="12" customHeight="1" hidden="1">
      <c r="A55" s="139"/>
      <c r="B55" s="574" t="s">
        <v>229</v>
      </c>
      <c r="C55" s="143"/>
      <c r="D55" s="143"/>
      <c r="E55"/>
      <c r="F55" s="132"/>
      <c r="H55" s="560"/>
      <c r="I55" s="560"/>
      <c r="J55" s="560"/>
      <c r="K55" s="561"/>
      <c r="L55" s="147"/>
      <c r="M55" s="90"/>
      <c r="N55" s="565">
        <f t="shared" si="1"/>
        <v>0</v>
      </c>
      <c r="IJ55" s="91"/>
      <c r="IK55" s="91"/>
      <c r="IL55" s="91"/>
      <c r="IM55" s="91"/>
      <c r="IN55" s="91"/>
      <c r="IO55" s="91"/>
      <c r="IP55" s="91"/>
      <c r="IQ55" s="91"/>
      <c r="IR55" s="91"/>
      <c r="IS55" s="91"/>
      <c r="IT55" s="91"/>
    </row>
    <row r="56" spans="1:254" ht="12" customHeight="1" hidden="1">
      <c r="A56" s="139"/>
      <c r="B56" s="175" t="s">
        <v>230</v>
      </c>
      <c r="C56" s="572"/>
      <c r="D56" s="572"/>
      <c r="E56"/>
      <c r="F56" s="132"/>
      <c r="H56" s="560"/>
      <c r="I56" s="560"/>
      <c r="J56" s="575">
        <f>D56</f>
        <v>0</v>
      </c>
      <c r="K56" s="561"/>
      <c r="L56" s="147"/>
      <c r="M56" s="90"/>
      <c r="N56" s="565">
        <f t="shared" si="1"/>
        <v>0</v>
      </c>
      <c r="IJ56" s="91"/>
      <c r="IK56" s="91"/>
      <c r="IL56" s="91"/>
      <c r="IM56" s="91"/>
      <c r="IN56" s="91"/>
      <c r="IO56" s="91"/>
      <c r="IP56" s="91"/>
      <c r="IQ56" s="91"/>
      <c r="IR56" s="91"/>
      <c r="IS56" s="91"/>
      <c r="IT56" s="91"/>
    </row>
    <row r="57" spans="1:254" ht="12" customHeight="1" hidden="1">
      <c r="A57" s="139"/>
      <c r="B57" s="175" t="s">
        <v>240</v>
      </c>
      <c r="C57" s="145"/>
      <c r="D57" s="145"/>
      <c r="E57"/>
      <c r="F57" s="132"/>
      <c r="H57" s="560"/>
      <c r="I57" s="567">
        <f>D57</f>
        <v>0</v>
      </c>
      <c r="J57" s="560"/>
      <c r="K57" s="561"/>
      <c r="L57" s="147"/>
      <c r="M57" s="90"/>
      <c r="N57" s="565">
        <f t="shared" si="1"/>
        <v>0</v>
      </c>
      <c r="IJ57" s="91"/>
      <c r="IK57" s="91"/>
      <c r="IL57" s="91"/>
      <c r="IM57" s="91"/>
      <c r="IN57" s="91"/>
      <c r="IO57" s="91"/>
      <c r="IP57" s="91"/>
      <c r="IQ57" s="91"/>
      <c r="IR57" s="91"/>
      <c r="IS57" s="91"/>
      <c r="IT57" s="91"/>
    </row>
    <row r="58" spans="1:254" ht="12" customHeight="1">
      <c r="A58" s="139"/>
      <c r="B58" s="91" t="s">
        <v>241</v>
      </c>
      <c r="C58" s="576">
        <v>267621040919.09</v>
      </c>
      <c r="D58" s="576">
        <v>597523693439</v>
      </c>
      <c r="E58"/>
      <c r="F58" s="132">
        <v>16</v>
      </c>
      <c r="H58" s="560"/>
      <c r="I58" s="560"/>
      <c r="J58" s="560"/>
      <c r="K58" s="561"/>
      <c r="L58" s="147">
        <f>+SUM('[1]Estado_de_Situación_patrimonial'!X11:X24)+'[1]Estado_de_Situación_patrimonial'!X30+'[1]Estado_de_Situación_patrimonial'!X31+'[1]Estado_de_Situación_patrimonial'!X32+'[1]Estado_de_Situación_patrimonial'!X37</f>
        <v>267621040919.09</v>
      </c>
      <c r="M58" s="147">
        <v>597523693439</v>
      </c>
      <c r="N58" s="565">
        <f t="shared" si="1"/>
        <v>0</v>
      </c>
      <c r="IJ58" s="91"/>
      <c r="IK58" s="91"/>
      <c r="IL58" s="91"/>
      <c r="IM58" s="91"/>
      <c r="IN58" s="91"/>
      <c r="IO58" s="91"/>
      <c r="IP58" s="91"/>
      <c r="IQ58" s="91"/>
      <c r="IR58" s="91"/>
      <c r="IS58" s="91"/>
      <c r="IT58" s="91"/>
    </row>
    <row r="59" spans="1:254" ht="12" customHeight="1" hidden="1">
      <c r="A59" s="139"/>
      <c r="B59" s="574" t="s">
        <v>242</v>
      </c>
      <c r="C59" s="143">
        <v>-702297833491</v>
      </c>
      <c r="D59" s="143">
        <v>-555621665025</v>
      </c>
      <c r="E59"/>
      <c r="F59" s="132"/>
      <c r="H59" s="560"/>
      <c r="I59" s="560"/>
      <c r="J59" s="560"/>
      <c r="K59" s="577"/>
      <c r="L59" s="90"/>
      <c r="M59" s="90"/>
      <c r="N59" s="565">
        <f>+C59-L58</f>
        <v>-969918874410.09</v>
      </c>
      <c r="IJ59" s="91"/>
      <c r="IK59" s="91"/>
      <c r="IL59" s="91"/>
      <c r="IM59" s="91"/>
      <c r="IN59" s="91"/>
      <c r="IO59" s="91"/>
      <c r="IP59" s="91"/>
      <c r="IQ59" s="91"/>
      <c r="IR59" s="91"/>
      <c r="IS59" s="91"/>
      <c r="IT59" s="91"/>
    </row>
    <row r="60" spans="1:254" ht="12" customHeight="1" hidden="1">
      <c r="A60" s="139"/>
      <c r="B60" s="175" t="s">
        <v>243</v>
      </c>
      <c r="C60" s="144">
        <v>715627415957</v>
      </c>
      <c r="D60" s="144">
        <v>702297833491</v>
      </c>
      <c r="E60"/>
      <c r="F60" s="132"/>
      <c r="H60" s="560"/>
      <c r="I60" s="560"/>
      <c r="J60" s="560"/>
      <c r="K60" s="578">
        <f>D60</f>
        <v>702297833491</v>
      </c>
      <c r="L60" s="147"/>
      <c r="M60" s="90"/>
      <c r="N60" s="565">
        <f t="shared" si="1"/>
        <v>715627415957</v>
      </c>
      <c r="IJ60" s="91"/>
      <c r="IK60" s="91"/>
      <c r="IL60" s="91"/>
      <c r="IM60" s="91"/>
      <c r="IN60" s="91"/>
      <c r="IO60" s="91"/>
      <c r="IP60" s="91"/>
      <c r="IQ60" s="91"/>
      <c r="IR60" s="91"/>
      <c r="IS60" s="91"/>
      <c r="IT60" s="91"/>
    </row>
    <row r="61" spans="1:254" ht="12" customHeight="1" hidden="1">
      <c r="A61" s="139"/>
      <c r="B61" s="574" t="s">
        <v>244</v>
      </c>
      <c r="C61" s="143">
        <v>-2409308215888</v>
      </c>
      <c r="D61" s="143">
        <v>-1951461415392.31</v>
      </c>
      <c r="E61"/>
      <c r="F61" s="132"/>
      <c r="H61" s="560"/>
      <c r="I61" s="560"/>
      <c r="J61" s="560"/>
      <c r="K61" s="561"/>
      <c r="L61" s="147"/>
      <c r="M61" s="90"/>
      <c r="N61" s="565">
        <f t="shared" si="1"/>
        <v>-2409308215888</v>
      </c>
      <c r="IJ61" s="91"/>
      <c r="IK61" s="91"/>
      <c r="IL61" s="91"/>
      <c r="IM61" s="91"/>
      <c r="IN61" s="91"/>
      <c r="IO61" s="91"/>
      <c r="IP61" s="91"/>
      <c r="IQ61" s="91"/>
      <c r="IR61" s="91"/>
      <c r="IS61" s="91"/>
      <c r="IT61" s="91"/>
    </row>
    <row r="62" spans="1:254" ht="12" customHeight="1" hidden="1">
      <c r="A62" s="139"/>
      <c r="B62" s="175" t="s">
        <v>245</v>
      </c>
      <c r="C62" s="144">
        <v>2645625151799</v>
      </c>
      <c r="D62" s="144">
        <v>2409308215888</v>
      </c>
      <c r="E62"/>
      <c r="F62" s="132"/>
      <c r="H62" s="560"/>
      <c r="I62" s="560"/>
      <c r="J62" s="560"/>
      <c r="K62" s="578">
        <f>D62</f>
        <v>2409308215888</v>
      </c>
      <c r="L62" s="147"/>
      <c r="M62" s="90"/>
      <c r="N62" s="565">
        <f t="shared" si="1"/>
        <v>2645625151799</v>
      </c>
      <c r="IJ62" s="91"/>
      <c r="IK62" s="91"/>
      <c r="IL62" s="91"/>
      <c r="IM62" s="91"/>
      <c r="IN62" s="91"/>
      <c r="IO62" s="91"/>
      <c r="IP62" s="91"/>
      <c r="IQ62" s="91"/>
      <c r="IR62" s="91"/>
      <c r="IS62" s="91"/>
      <c r="IT62" s="91"/>
    </row>
    <row r="63" spans="1:254" ht="12" customHeight="1" hidden="1">
      <c r="A63" s="139"/>
      <c r="B63" s="91" t="s">
        <v>246</v>
      </c>
      <c r="C63" s="572">
        <v>15093545759.089996</v>
      </c>
      <c r="D63" s="572">
        <v>-6125784524</v>
      </c>
      <c r="E63"/>
      <c r="F63" s="132">
        <v>17</v>
      </c>
      <c r="H63" s="560"/>
      <c r="I63" s="560"/>
      <c r="J63" s="560"/>
      <c r="K63" s="561"/>
      <c r="L63" s="147"/>
      <c r="M63" s="90"/>
      <c r="N63" s="565">
        <f t="shared" si="1"/>
        <v>15093545759.089996</v>
      </c>
      <c r="IJ63" s="91"/>
      <c r="IK63" s="91"/>
      <c r="IL63" s="91"/>
      <c r="IM63" s="91"/>
      <c r="IN63" s="91"/>
      <c r="IO63" s="91"/>
      <c r="IP63" s="91"/>
      <c r="IQ63" s="91"/>
      <c r="IR63" s="91"/>
      <c r="IS63" s="91"/>
      <c r="IT63" s="91"/>
    </row>
    <row r="64" spans="1:254" ht="12" customHeight="1" hidden="1">
      <c r="A64" s="139"/>
      <c r="B64" s="574" t="s">
        <v>247</v>
      </c>
      <c r="C64" s="143">
        <v>-54330491959.91</v>
      </c>
      <c r="D64" s="143">
        <v>-60456276483.91</v>
      </c>
      <c r="E64"/>
      <c r="F64" s="132"/>
      <c r="H64" s="560"/>
      <c r="I64" s="560"/>
      <c r="J64" s="560"/>
      <c r="K64" s="561"/>
      <c r="L64" s="147"/>
      <c r="M64" s="90"/>
      <c r="N64" s="565">
        <f t="shared" si="1"/>
        <v>-54330491959.91</v>
      </c>
      <c r="IJ64" s="91"/>
      <c r="IK64" s="91"/>
      <c r="IL64" s="91"/>
      <c r="IM64" s="91"/>
      <c r="IN64" s="91"/>
      <c r="IO64" s="91"/>
      <c r="IP64" s="91"/>
      <c r="IQ64" s="91"/>
      <c r="IR64" s="91"/>
      <c r="IS64" s="91"/>
      <c r="IT64" s="91"/>
    </row>
    <row r="65" spans="1:254" ht="12" customHeight="1" hidden="1">
      <c r="A65" s="139"/>
      <c r="B65" s="175" t="s">
        <v>230</v>
      </c>
      <c r="C65" s="144">
        <v>69424037719</v>
      </c>
      <c r="D65" s="144">
        <v>54330491959.91</v>
      </c>
      <c r="E65"/>
      <c r="F65" s="132"/>
      <c r="H65" s="560"/>
      <c r="I65" s="560"/>
      <c r="J65" s="560"/>
      <c r="K65" s="578">
        <f>D65</f>
        <v>54330491959.91</v>
      </c>
      <c r="L65" s="147"/>
      <c r="M65" s="90"/>
      <c r="N65" s="565">
        <f t="shared" si="1"/>
        <v>69424037719</v>
      </c>
      <c r="IJ65" s="91"/>
      <c r="IK65" s="91"/>
      <c r="IL65" s="91"/>
      <c r="IM65" s="91"/>
      <c r="IN65" s="91"/>
      <c r="IO65" s="91"/>
      <c r="IP65" s="91"/>
      <c r="IQ65" s="91"/>
      <c r="IR65" s="91"/>
      <c r="IS65" s="91"/>
      <c r="IT65" s="91"/>
    </row>
    <row r="66" spans="1:254" ht="12" customHeight="1" hidden="1">
      <c r="A66" s="139"/>
      <c r="B66" s="91" t="s">
        <v>248</v>
      </c>
      <c r="C66" s="572">
        <v>60896232</v>
      </c>
      <c r="D66" s="572">
        <v>-12693030865</v>
      </c>
      <c r="E66"/>
      <c r="F66" s="132">
        <v>18</v>
      </c>
      <c r="H66" s="560"/>
      <c r="I66" s="560"/>
      <c r="J66" s="560"/>
      <c r="K66" s="561"/>
      <c r="L66" s="147"/>
      <c r="M66" s="90"/>
      <c r="N66" s="565">
        <f t="shared" si="1"/>
        <v>60896232</v>
      </c>
      <c r="IJ66" s="91"/>
      <c r="IK66" s="91"/>
      <c r="IL66" s="91"/>
      <c r="IM66" s="91"/>
      <c r="IN66" s="91"/>
      <c r="IO66" s="91"/>
      <c r="IP66" s="91"/>
      <c r="IQ66" s="91"/>
      <c r="IR66" s="91"/>
      <c r="IS66" s="91"/>
      <c r="IT66" s="91"/>
    </row>
    <row r="67" spans="1:254" ht="12" customHeight="1" hidden="1">
      <c r="A67" s="139"/>
      <c r="B67" s="574" t="s">
        <v>229</v>
      </c>
      <c r="C67" s="143">
        <v>-8258857163</v>
      </c>
      <c r="D67" s="143">
        <v>4434173702</v>
      </c>
      <c r="E67"/>
      <c r="F67" s="132"/>
      <c r="H67" s="560"/>
      <c r="I67" s="560"/>
      <c r="J67" s="560"/>
      <c r="K67" s="561"/>
      <c r="L67" s="90"/>
      <c r="M67" s="90"/>
      <c r="N67" s="565">
        <f t="shared" si="1"/>
        <v>-8258857163</v>
      </c>
      <c r="IJ67" s="91"/>
      <c r="IK67" s="91"/>
      <c r="IL67" s="91"/>
      <c r="IM67" s="91"/>
      <c r="IN67" s="91"/>
      <c r="IO67" s="91"/>
      <c r="IP67" s="91"/>
      <c r="IQ67" s="91"/>
      <c r="IR67" s="91"/>
      <c r="IS67" s="91"/>
      <c r="IT67" s="91"/>
    </row>
    <row r="68" spans="1:254" ht="12" customHeight="1" hidden="1">
      <c r="A68" s="139"/>
      <c r="B68" s="175" t="s">
        <v>230</v>
      </c>
      <c r="C68" s="144">
        <v>11139833945</v>
      </c>
      <c r="D68" s="144">
        <v>8258857163</v>
      </c>
      <c r="E68"/>
      <c r="F68" s="132"/>
      <c r="H68" s="560"/>
      <c r="I68" s="560"/>
      <c r="J68" s="560"/>
      <c r="K68" s="578">
        <f>D68</f>
        <v>8258857163</v>
      </c>
      <c r="L68" s="90"/>
      <c r="M68" s="90"/>
      <c r="N68" s="565">
        <f t="shared" si="1"/>
        <v>11139833945</v>
      </c>
      <c r="IJ68" s="91"/>
      <c r="IK68" s="91"/>
      <c r="IL68" s="91"/>
      <c r="IM68" s="91"/>
      <c r="IN68" s="91"/>
      <c r="IO68" s="91"/>
      <c r="IP68" s="91"/>
      <c r="IQ68" s="91"/>
      <c r="IR68" s="91"/>
      <c r="IS68" s="91"/>
      <c r="IT68" s="91"/>
    </row>
    <row r="69" spans="1:254" ht="12" customHeight="1" hidden="1">
      <c r="A69" s="139"/>
      <c r="B69" s="175" t="s">
        <v>249</v>
      </c>
      <c r="C69" s="572">
        <v>0</v>
      </c>
      <c r="D69" s="572">
        <v>0</v>
      </c>
      <c r="E69"/>
      <c r="F69" s="132"/>
      <c r="H69" s="560"/>
      <c r="I69" s="560"/>
      <c r="J69" s="560"/>
      <c r="K69" s="561"/>
      <c r="L69" s="90"/>
      <c r="M69" s="90"/>
      <c r="N69" s="565">
        <f t="shared" si="1"/>
        <v>0</v>
      </c>
      <c r="IJ69" s="91"/>
      <c r="IK69" s="91"/>
      <c r="IL69" s="91"/>
      <c r="IM69" s="91"/>
      <c r="IN69" s="91"/>
      <c r="IO69" s="91"/>
      <c r="IP69" s="91"/>
      <c r="IQ69" s="91"/>
      <c r="IR69" s="91"/>
      <c r="IS69" s="91"/>
      <c r="IT69" s="91"/>
    </row>
    <row r="70" spans="1:254" ht="12" customHeight="1" hidden="1">
      <c r="A70" s="139"/>
      <c r="B70" s="175" t="s">
        <v>250</v>
      </c>
      <c r="C70" s="145">
        <v>-2820080550</v>
      </c>
      <c r="D70" s="145">
        <v>-922078350</v>
      </c>
      <c r="E70"/>
      <c r="F70" s="132"/>
      <c r="H70" s="560"/>
      <c r="I70" s="567">
        <f>D70</f>
        <v>-922078350</v>
      </c>
      <c r="J70" s="560"/>
      <c r="K70" s="561"/>
      <c r="L70" s="90"/>
      <c r="M70" s="90"/>
      <c r="N70" s="565">
        <f t="shared" si="1"/>
        <v>-2820080550</v>
      </c>
      <c r="IJ70" s="91"/>
      <c r="IK70" s="91"/>
      <c r="IL70" s="91"/>
      <c r="IM70" s="91"/>
      <c r="IN70" s="91"/>
      <c r="IO70" s="91"/>
      <c r="IP70" s="91"/>
      <c r="IQ70" s="91"/>
      <c r="IR70" s="91"/>
      <c r="IS70" s="91"/>
      <c r="IT70" s="91"/>
    </row>
    <row r="71" spans="1:254" ht="12" customHeight="1">
      <c r="A71" s="139"/>
      <c r="B71" s="136"/>
      <c r="C71" s="572"/>
      <c r="D71" s="572"/>
      <c r="E71"/>
      <c r="F71" s="132">
        <v>19</v>
      </c>
      <c r="H71" s="560"/>
      <c r="I71" s="560"/>
      <c r="J71" s="560"/>
      <c r="K71" s="561"/>
      <c r="L71" s="90"/>
      <c r="M71" s="90"/>
      <c r="N71" s="565">
        <f t="shared" si="1"/>
        <v>0</v>
      </c>
      <c r="IJ71" s="91"/>
      <c r="IK71" s="91"/>
      <c r="IL71" s="91"/>
      <c r="IM71" s="91"/>
      <c r="IN71" s="91"/>
      <c r="IO71" s="91"/>
      <c r="IP71" s="91"/>
      <c r="IQ71" s="91"/>
      <c r="IR71" s="91"/>
      <c r="IS71" s="91"/>
      <c r="IT71" s="91"/>
    </row>
    <row r="72" spans="1:254" ht="12" customHeight="1">
      <c r="A72" s="139"/>
      <c r="B72" s="136" t="s">
        <v>251</v>
      </c>
      <c r="C72" s="617">
        <v>1056697420.6161804</v>
      </c>
      <c r="D72" s="579">
        <v>169115439503.21973</v>
      </c>
      <c r="E72"/>
      <c r="F72" s="132">
        <v>20</v>
      </c>
      <c r="H72" s="560"/>
      <c r="I72" s="560"/>
      <c r="J72" s="560"/>
      <c r="K72" s="561"/>
      <c r="L72" s="147" t="e">
        <f>+SUM(L37:L66)</f>
        <v>#VALUE!</v>
      </c>
      <c r="M72" s="147" t="e">
        <f>+SUM(M37:M66)</f>
        <v>#VALUE!</v>
      </c>
      <c r="N72" s="565" t="e">
        <f>+C72+L72</f>
        <v>#VALUE!</v>
      </c>
      <c r="IJ72" s="91"/>
      <c r="IK72" s="91"/>
      <c r="IL72" s="91"/>
      <c r="IM72" s="91"/>
      <c r="IN72" s="91"/>
      <c r="IO72" s="91"/>
      <c r="IP72" s="91"/>
      <c r="IQ72" s="91"/>
      <c r="IR72" s="91"/>
      <c r="IS72" s="91"/>
      <c r="IT72" s="91"/>
    </row>
    <row r="73" spans="1:254" ht="12" customHeight="1">
      <c r="A73" s="139"/>
      <c r="C73" s="572"/>
      <c r="D73" s="572"/>
      <c r="E73"/>
      <c r="F73" s="132">
        <v>21</v>
      </c>
      <c r="H73" s="560"/>
      <c r="I73" s="560"/>
      <c r="J73" s="560"/>
      <c r="K73" s="561"/>
      <c r="L73" s="90"/>
      <c r="M73" s="90"/>
      <c r="IJ73" s="91"/>
      <c r="IK73" s="91"/>
      <c r="IL73" s="91"/>
      <c r="IM73" s="91"/>
      <c r="IN73" s="91"/>
      <c r="IO73" s="91"/>
      <c r="IP73" s="91"/>
      <c r="IQ73" s="91"/>
      <c r="IR73" s="91"/>
      <c r="IS73" s="91"/>
      <c r="IT73" s="91"/>
    </row>
    <row r="74" spans="1:254" ht="12" customHeight="1">
      <c r="A74" s="138" t="s">
        <v>252</v>
      </c>
      <c r="B74" s="136" t="s">
        <v>253</v>
      </c>
      <c r="C74" s="572"/>
      <c r="D74" s="572"/>
      <c r="E74"/>
      <c r="F74" s="132">
        <v>22</v>
      </c>
      <c r="H74" s="560"/>
      <c r="I74" s="560"/>
      <c r="J74" s="560"/>
      <c r="K74" s="561"/>
      <c r="L74" s="90"/>
      <c r="M74" s="90"/>
      <c r="IJ74" s="91"/>
      <c r="IK74" s="91"/>
      <c r="IL74" s="91"/>
      <c r="IM74" s="91"/>
      <c r="IN74" s="91"/>
      <c r="IO74" s="91"/>
      <c r="IP74" s="91"/>
      <c r="IQ74" s="91"/>
      <c r="IR74" s="91"/>
      <c r="IS74" s="91"/>
      <c r="IT74" s="91"/>
    </row>
    <row r="75" spans="1:254" ht="12" customHeight="1">
      <c r="A75" s="139"/>
      <c r="C75" s="572"/>
      <c r="D75" s="572"/>
      <c r="E75"/>
      <c r="F75" s="132">
        <v>23</v>
      </c>
      <c r="H75" s="560"/>
      <c r="I75" s="560"/>
      <c r="J75" s="560"/>
      <c r="K75" s="561"/>
      <c r="L75" s="90"/>
      <c r="M75" s="90"/>
      <c r="IJ75" s="91"/>
      <c r="IK75" s="91"/>
      <c r="IL75" s="91"/>
      <c r="IM75" s="91"/>
      <c r="IN75" s="91"/>
      <c r="IO75" s="91"/>
      <c r="IP75" s="91"/>
      <c r="IQ75" s="91"/>
      <c r="IR75" s="91"/>
      <c r="IS75" s="91"/>
      <c r="IT75" s="91"/>
    </row>
    <row r="76" spans="1:254" ht="12" customHeight="1">
      <c r="A76" s="139"/>
      <c r="B76" s="91" t="s">
        <v>254</v>
      </c>
      <c r="C76" s="580">
        <v>-59222070907</v>
      </c>
      <c r="D76" s="580">
        <v>-66371354564.140015</v>
      </c>
      <c r="E76"/>
      <c r="F76" s="132">
        <v>24</v>
      </c>
      <c r="H76" s="560"/>
      <c r="I76" s="560"/>
      <c r="J76" s="560"/>
      <c r="K76" s="561"/>
      <c r="L76" s="147">
        <f>+'[1]Estado_de_Situación_patrimonial'!G57</f>
        <v>-59222070907</v>
      </c>
      <c r="M76" s="147">
        <v>-66371354564.140015</v>
      </c>
      <c r="N76" s="565">
        <f>+C76-L76</f>
        <v>0</v>
      </c>
      <c r="IJ76" s="91"/>
      <c r="IK76" s="91"/>
      <c r="IL76" s="91"/>
      <c r="IM76" s="91"/>
      <c r="IN76" s="91"/>
      <c r="IO76" s="91"/>
      <c r="IP76" s="91"/>
      <c r="IQ76" s="91"/>
      <c r="IR76" s="91"/>
      <c r="IS76" s="91"/>
      <c r="IT76" s="91"/>
    </row>
    <row r="77" spans="1:254" ht="12" customHeight="1" hidden="1">
      <c r="A77" s="139"/>
      <c r="B77" s="574" t="s">
        <v>255</v>
      </c>
      <c r="C77" s="143">
        <v>343738678241</v>
      </c>
      <c r="D77" s="143"/>
      <c r="E77"/>
      <c r="F77" s="132"/>
      <c r="H77" s="560"/>
      <c r="I77" s="560"/>
      <c r="J77" s="560"/>
      <c r="K77" s="561"/>
      <c r="L77" s="90"/>
      <c r="M77" s="147"/>
      <c r="IJ77" s="91"/>
      <c r="IK77" s="91"/>
      <c r="IL77" s="91"/>
      <c r="IM77" s="91"/>
      <c r="IN77" s="91"/>
      <c r="IO77" s="91"/>
      <c r="IP77" s="91"/>
      <c r="IQ77" s="91"/>
      <c r="IR77" s="91"/>
      <c r="IS77" s="91"/>
      <c r="IT77" s="91"/>
    </row>
    <row r="78" spans="1:254" ht="12" customHeight="1" hidden="1">
      <c r="A78" s="139"/>
      <c r="B78" s="175" t="s">
        <v>256</v>
      </c>
      <c r="C78" s="144">
        <v>-402960749148</v>
      </c>
      <c r="D78" s="144"/>
      <c r="E78"/>
      <c r="F78" s="132"/>
      <c r="H78" s="560"/>
      <c r="I78" s="560"/>
      <c r="J78" s="575">
        <f>D78</f>
        <v>0</v>
      </c>
      <c r="K78" s="561"/>
      <c r="L78" s="90"/>
      <c r="M78" s="147"/>
      <c r="IJ78" s="91"/>
      <c r="IK78" s="91"/>
      <c r="IL78" s="91"/>
      <c r="IM78" s="91"/>
      <c r="IN78" s="91"/>
      <c r="IO78" s="91"/>
      <c r="IP78" s="91"/>
      <c r="IQ78" s="91"/>
      <c r="IR78" s="91"/>
      <c r="IS78" s="91"/>
      <c r="IT78" s="91"/>
    </row>
    <row r="79" spans="1:254" ht="12" customHeight="1" hidden="1">
      <c r="A79" s="139"/>
      <c r="B79" s="175" t="s">
        <v>10</v>
      </c>
      <c r="C79" s="572"/>
      <c r="D79" s="572"/>
      <c r="E79"/>
      <c r="F79" s="132"/>
      <c r="H79" s="560"/>
      <c r="I79" s="560"/>
      <c r="J79" s="560"/>
      <c r="K79" s="561"/>
      <c r="L79" s="90"/>
      <c r="M79" s="147"/>
      <c r="IJ79" s="91"/>
      <c r="IK79" s="91"/>
      <c r="IL79" s="91"/>
      <c r="IM79" s="91"/>
      <c r="IN79" s="91"/>
      <c r="IO79" s="91"/>
      <c r="IP79" s="91"/>
      <c r="IQ79" s="91"/>
      <c r="IR79" s="91"/>
      <c r="IS79" s="91"/>
      <c r="IT79" s="91"/>
    </row>
    <row r="80" spans="1:254" ht="12" customHeight="1">
      <c r="A80" s="139"/>
      <c r="B80" s="91" t="s">
        <v>257</v>
      </c>
      <c r="C80" s="572">
        <v>-1732763616</v>
      </c>
      <c r="D80" s="572">
        <v>-2223246969</v>
      </c>
      <c r="E80"/>
      <c r="F80" s="132">
        <v>25</v>
      </c>
      <c r="H80" s="560"/>
      <c r="I80" s="560"/>
      <c r="J80" s="560"/>
      <c r="K80" s="561"/>
      <c r="L80" s="147">
        <f>+'[1]Estado_de_Situación_patrimonial'!G60+'[1]Estado_de_Resultados'!C53+1</f>
        <v>-1732763615</v>
      </c>
      <c r="M80" s="147">
        <v>-2223246969</v>
      </c>
      <c r="N80" s="565"/>
      <c r="IJ80" s="91"/>
      <c r="IK80" s="91"/>
      <c r="IL80" s="91"/>
      <c r="IM80" s="91"/>
      <c r="IN80" s="91"/>
      <c r="IO80" s="91"/>
      <c r="IP80" s="91"/>
      <c r="IQ80" s="91"/>
      <c r="IR80" s="91"/>
      <c r="IS80" s="91"/>
      <c r="IT80" s="91"/>
    </row>
    <row r="81" spans="1:254" ht="12" customHeight="1" hidden="1">
      <c r="A81" s="139"/>
      <c r="B81" s="574" t="s">
        <v>258</v>
      </c>
      <c r="C81" s="143">
        <v>15868020544</v>
      </c>
      <c r="D81" s="143">
        <v>16197872545</v>
      </c>
      <c r="E81"/>
      <c r="F81" s="132"/>
      <c r="H81" s="560"/>
      <c r="I81" s="560"/>
      <c r="J81" s="560"/>
      <c r="K81" s="561"/>
      <c r="L81" s="90"/>
      <c r="M81" s="90"/>
      <c r="IJ81" s="91"/>
      <c r="IK81" s="91"/>
      <c r="IL81" s="91"/>
      <c r="IM81" s="91"/>
      <c r="IN81" s="91"/>
      <c r="IO81" s="91"/>
      <c r="IP81" s="91"/>
      <c r="IQ81" s="91"/>
      <c r="IR81" s="91"/>
      <c r="IS81" s="91"/>
      <c r="IT81" s="91"/>
    </row>
    <row r="82" spans="1:254" ht="12" customHeight="1" hidden="1">
      <c r="A82" s="139"/>
      <c r="B82" s="175" t="s">
        <v>259</v>
      </c>
      <c r="C82" s="144">
        <v>-14963309467</v>
      </c>
      <c r="D82" s="144">
        <v>-15868020544</v>
      </c>
      <c r="E82"/>
      <c r="F82" s="132"/>
      <c r="H82" s="560"/>
      <c r="I82" s="560"/>
      <c r="J82" s="575">
        <f>D82</f>
        <v>-15868020544</v>
      </c>
      <c r="K82" s="561"/>
      <c r="L82" s="90"/>
      <c r="M82" s="90"/>
      <c r="IJ82" s="91"/>
      <c r="IK82" s="91"/>
      <c r="IL82" s="91"/>
      <c r="IM82" s="91"/>
      <c r="IN82" s="91"/>
      <c r="IO82" s="91"/>
      <c r="IP82" s="91"/>
      <c r="IQ82" s="91"/>
      <c r="IR82" s="91"/>
      <c r="IS82" s="91"/>
      <c r="IT82" s="91"/>
    </row>
    <row r="83" spans="1:254" ht="12" customHeight="1" hidden="1">
      <c r="A83" s="139"/>
      <c r="B83" s="574" t="s">
        <v>260</v>
      </c>
      <c r="C83" s="143">
        <v>-1684672973</v>
      </c>
      <c r="D83" s="143">
        <v>-7993237050</v>
      </c>
      <c r="E83"/>
      <c r="F83" s="132"/>
      <c r="H83" s="560"/>
      <c r="I83" s="560"/>
      <c r="J83" s="560"/>
      <c r="K83" s="561"/>
      <c r="L83" s="90" t="s">
        <v>1045</v>
      </c>
      <c r="M83" s="90"/>
      <c r="IJ83" s="91"/>
      <c r="IK83" s="91"/>
      <c r="IL83" s="91"/>
      <c r="IM83" s="91"/>
      <c r="IN83" s="91"/>
      <c r="IO83" s="91"/>
      <c r="IP83" s="91"/>
      <c r="IQ83" s="91"/>
      <c r="IR83" s="91"/>
      <c r="IS83" s="91"/>
      <c r="IT83" s="91"/>
    </row>
    <row r="84" spans="1:254" ht="12" customHeight="1" hidden="1">
      <c r="A84" s="139"/>
      <c r="B84" s="175" t="s">
        <v>261</v>
      </c>
      <c r="C84" s="572">
        <v>1684672973</v>
      </c>
      <c r="D84" s="572">
        <v>1684672973</v>
      </c>
      <c r="E84"/>
      <c r="F84" s="132"/>
      <c r="H84" s="560"/>
      <c r="I84" s="560"/>
      <c r="J84" s="560"/>
      <c r="K84" s="561"/>
      <c r="L84" s="90"/>
      <c r="M84" s="90"/>
      <c r="IJ84" s="91"/>
      <c r="IK84" s="91"/>
      <c r="IL84" s="91"/>
      <c r="IM84" s="91"/>
      <c r="IN84" s="91"/>
      <c r="IO84" s="91"/>
      <c r="IP84" s="91"/>
      <c r="IQ84" s="91"/>
      <c r="IR84" s="91"/>
      <c r="IS84" s="91"/>
      <c r="IT84" s="91"/>
    </row>
    <row r="85" spans="1:254" ht="12" customHeight="1" hidden="1">
      <c r="A85" s="139"/>
      <c r="B85" s="175" t="s">
        <v>262</v>
      </c>
      <c r="C85" s="141">
        <v>-2637474693</v>
      </c>
      <c r="D85" s="141">
        <v>-2553098970</v>
      </c>
      <c r="E85"/>
      <c r="F85" s="132"/>
      <c r="H85" s="560"/>
      <c r="I85" s="567">
        <f>D85</f>
        <v>-2553098970</v>
      </c>
      <c r="J85" s="560"/>
      <c r="K85" s="561"/>
      <c r="L85" s="90"/>
      <c r="M85" s="90"/>
      <c r="IJ85" s="91"/>
      <c r="IK85" s="91"/>
      <c r="IL85" s="91"/>
      <c r="IM85" s="91"/>
      <c r="IN85" s="91"/>
      <c r="IO85" s="91"/>
      <c r="IP85" s="91"/>
      <c r="IQ85" s="91"/>
      <c r="IR85" s="91"/>
      <c r="IS85" s="91"/>
      <c r="IT85" s="91"/>
    </row>
    <row r="86" spans="1:254" ht="12" customHeight="1">
      <c r="A86" s="139"/>
      <c r="B86" s="136"/>
      <c r="C86" s="572"/>
      <c r="D86" s="572"/>
      <c r="E86"/>
      <c r="F86" s="132">
        <v>26</v>
      </c>
      <c r="H86" s="560"/>
      <c r="I86" s="560"/>
      <c r="J86" s="560"/>
      <c r="K86" s="561"/>
      <c r="L86" s="90"/>
      <c r="M86" s="90"/>
      <c r="IJ86" s="91"/>
      <c r="IK86" s="91"/>
      <c r="IL86" s="91"/>
      <c r="IM86" s="91"/>
      <c r="IN86" s="91"/>
      <c r="IO86" s="91"/>
      <c r="IP86" s="91"/>
      <c r="IQ86" s="91"/>
      <c r="IR86" s="91"/>
      <c r="IS86" s="91"/>
      <c r="IT86" s="91"/>
    </row>
    <row r="87" spans="1:254" ht="12" customHeight="1">
      <c r="A87" s="139"/>
      <c r="B87" s="136" t="s">
        <v>263</v>
      </c>
      <c r="C87" s="579">
        <f>+C76+C80</f>
        <v>-60954834523</v>
      </c>
      <c r="D87" s="579">
        <v>-74903165610</v>
      </c>
      <c r="E87"/>
      <c r="F87" s="132">
        <v>27</v>
      </c>
      <c r="H87" s="560"/>
      <c r="I87" s="560"/>
      <c r="J87" s="560"/>
      <c r="K87" s="561"/>
      <c r="L87" s="579">
        <f>+L76+L80</f>
        <v>-60954834522</v>
      </c>
      <c r="M87" s="579">
        <f>+M76+M80</f>
        <v>-68594601533.140015</v>
      </c>
      <c r="IJ87" s="91"/>
      <c r="IK87" s="91"/>
      <c r="IL87" s="91"/>
      <c r="IM87" s="91"/>
      <c r="IN87" s="91"/>
      <c r="IO87" s="91"/>
      <c r="IP87" s="91"/>
      <c r="IQ87" s="91"/>
      <c r="IR87" s="91"/>
      <c r="IS87" s="91"/>
      <c r="IT87" s="91"/>
    </row>
    <row r="88" spans="1:254" ht="12" customHeight="1">
      <c r="A88" s="139"/>
      <c r="C88" s="572"/>
      <c r="D88" s="572"/>
      <c r="E88"/>
      <c r="F88" s="132">
        <v>28</v>
      </c>
      <c r="H88" s="560"/>
      <c r="I88" s="560"/>
      <c r="J88" s="560"/>
      <c r="K88" s="561"/>
      <c r="L88" s="90"/>
      <c r="M88" s="90"/>
      <c r="IJ88" s="91"/>
      <c r="IK88" s="91"/>
      <c r="IL88" s="91"/>
      <c r="IM88" s="91"/>
      <c r="IN88" s="91"/>
      <c r="IO88" s="91"/>
      <c r="IP88" s="91"/>
      <c r="IQ88" s="91"/>
      <c r="IR88" s="91"/>
      <c r="IS88" s="91"/>
      <c r="IT88" s="91"/>
    </row>
    <row r="89" spans="1:254" ht="12" customHeight="1">
      <c r="A89" s="138" t="s">
        <v>264</v>
      </c>
      <c r="B89" s="136" t="s">
        <v>265</v>
      </c>
      <c r="C89" s="91"/>
      <c r="D89" s="91"/>
      <c r="E89"/>
      <c r="F89" s="132">
        <v>29</v>
      </c>
      <c r="H89" s="560"/>
      <c r="I89" s="560"/>
      <c r="J89" s="560"/>
      <c r="K89" s="561"/>
      <c r="L89" s="90"/>
      <c r="M89" s="90"/>
      <c r="IJ89" s="91"/>
      <c r="IK89" s="91"/>
      <c r="IL89" s="91"/>
      <c r="IM89" s="91"/>
      <c r="IN89" s="91"/>
      <c r="IO89" s="91"/>
      <c r="IP89" s="91"/>
      <c r="IQ89" s="91"/>
      <c r="IR89" s="91"/>
      <c r="IS89" s="91"/>
      <c r="IT89" s="91"/>
    </row>
    <row r="90" spans="1:254" ht="12" customHeight="1">
      <c r="A90" s="139"/>
      <c r="C90" s="91"/>
      <c r="D90" s="91"/>
      <c r="E90"/>
      <c r="F90" s="132">
        <v>30</v>
      </c>
      <c r="H90" s="560"/>
      <c r="I90" s="560"/>
      <c r="J90" s="560"/>
      <c r="K90" s="561"/>
      <c r="L90" s="90"/>
      <c r="M90" s="90"/>
      <c r="IJ90" s="91"/>
      <c r="IK90" s="91"/>
      <c r="IL90" s="91"/>
      <c r="IM90" s="91"/>
      <c r="IN90" s="91"/>
      <c r="IO90" s="91"/>
      <c r="IP90" s="91"/>
      <c r="IQ90" s="91"/>
      <c r="IR90" s="91"/>
      <c r="IS90" s="91"/>
      <c r="IT90" s="91"/>
    </row>
    <row r="91" spans="1:254" ht="12" customHeight="1">
      <c r="A91" s="139"/>
      <c r="B91" s="91" t="s">
        <v>266</v>
      </c>
      <c r="C91" s="147">
        <v>0</v>
      </c>
      <c r="D91" s="572">
        <v>0</v>
      </c>
      <c r="E91"/>
      <c r="F91" s="132">
        <v>31</v>
      </c>
      <c r="H91" s="560"/>
      <c r="I91" s="560"/>
      <c r="J91" s="560"/>
      <c r="K91" s="561"/>
      <c r="L91" s="90"/>
      <c r="M91" s="90"/>
      <c r="IJ91" s="91"/>
      <c r="IK91" s="91"/>
      <c r="IL91" s="91"/>
      <c r="IM91" s="91"/>
      <c r="IN91" s="91"/>
      <c r="IO91" s="91"/>
      <c r="IP91" s="91"/>
      <c r="IQ91" s="91"/>
      <c r="IR91" s="91"/>
      <c r="IS91" s="91"/>
      <c r="IT91" s="91"/>
    </row>
    <row r="92" spans="1:254" ht="12" customHeight="1">
      <c r="A92" s="139"/>
      <c r="B92" s="91" t="s">
        <v>267</v>
      </c>
      <c r="C92" s="572"/>
      <c r="D92" s="572">
        <v>0</v>
      </c>
      <c r="E92"/>
      <c r="F92" s="132">
        <v>32</v>
      </c>
      <c r="H92" s="560"/>
      <c r="I92" s="560"/>
      <c r="J92" s="560"/>
      <c r="K92" s="561"/>
      <c r="L92" s="90"/>
      <c r="M92" s="90"/>
      <c r="IJ92" s="91"/>
      <c r="IK92" s="91"/>
      <c r="IL92" s="91"/>
      <c r="IM92" s="91"/>
      <c r="IN92" s="91"/>
      <c r="IO92" s="91"/>
      <c r="IP92" s="91"/>
      <c r="IQ92" s="91"/>
      <c r="IR92" s="91"/>
      <c r="IS92" s="91"/>
      <c r="IT92" s="91"/>
    </row>
    <row r="93" spans="1:254" ht="12" customHeight="1">
      <c r="A93" s="139"/>
      <c r="B93" s="91" t="s">
        <v>268</v>
      </c>
      <c r="C93" s="146">
        <v>4548979000</v>
      </c>
      <c r="D93" s="572">
        <v>2600000000</v>
      </c>
      <c r="E93"/>
      <c r="F93" s="132">
        <v>33</v>
      </c>
      <c r="G93" s="91">
        <v>14367</v>
      </c>
      <c r="H93" s="560"/>
      <c r="I93" s="560"/>
      <c r="J93" s="581"/>
      <c r="K93" s="561"/>
      <c r="L93" s="147">
        <f>+'[1]est-evoluc_patrimonio'!B21+'[1]est-evoluc_patrimonio'!C21+'[1]est-evoluc_patrimonio'!H20</f>
        <v>4548979000</v>
      </c>
      <c r="M93" s="147">
        <f>+'[1]est-evoluc_patrimonio'!B35+'[1]est-evoluc_patrimonio'!C35</f>
        <v>2600000000</v>
      </c>
      <c r="IJ93" s="91"/>
      <c r="IK93" s="91"/>
      <c r="IL93" s="91"/>
      <c r="IM93" s="91"/>
      <c r="IN93" s="91"/>
      <c r="IO93" s="91"/>
      <c r="IP93" s="91"/>
      <c r="IQ93" s="91"/>
      <c r="IR93" s="91"/>
      <c r="IS93" s="91"/>
      <c r="IT93" s="91"/>
    </row>
    <row r="94" spans="1:254" ht="14.25" customHeight="1">
      <c r="A94" s="139"/>
      <c r="B94" s="91" t="s">
        <v>269</v>
      </c>
      <c r="C94" s="582">
        <f>+C93+C91</f>
        <v>4548979000</v>
      </c>
      <c r="D94" s="582">
        <v>14113377179</v>
      </c>
      <c r="E94"/>
      <c r="F94" s="132">
        <v>34</v>
      </c>
      <c r="H94" s="560"/>
      <c r="I94" s="560"/>
      <c r="J94" s="561"/>
      <c r="K94" s="561"/>
      <c r="L94" s="90"/>
      <c r="M94" s="90"/>
      <c r="IJ94" s="91"/>
      <c r="IK94" s="91"/>
      <c r="IL94" s="91"/>
      <c r="IM94" s="91"/>
      <c r="IN94" s="91"/>
      <c r="IO94" s="91"/>
      <c r="IP94" s="91"/>
      <c r="IQ94" s="91"/>
      <c r="IR94" s="91"/>
      <c r="IS94" s="91"/>
      <c r="IT94" s="91"/>
    </row>
    <row r="95" spans="1:254" ht="12" customHeight="1">
      <c r="A95" s="139"/>
      <c r="C95" s="572"/>
      <c r="D95" s="572"/>
      <c r="E95"/>
      <c r="F95" s="132">
        <v>35</v>
      </c>
      <c r="H95" s="560"/>
      <c r="I95" s="560"/>
      <c r="J95" s="583"/>
      <c r="K95" s="561"/>
      <c r="L95" s="90"/>
      <c r="M95" s="90"/>
      <c r="IJ95" s="91"/>
      <c r="IK95" s="91"/>
      <c r="IL95" s="91"/>
      <c r="IM95" s="91"/>
      <c r="IN95" s="91"/>
      <c r="IO95" s="91"/>
      <c r="IP95" s="91"/>
      <c r="IQ95" s="91"/>
      <c r="IR95" s="91"/>
      <c r="IS95" s="91"/>
      <c r="IT95" s="91"/>
    </row>
    <row r="96" spans="2:254" ht="12" customHeight="1">
      <c r="B96" s="91" t="s">
        <v>270</v>
      </c>
      <c r="C96" s="571">
        <v>-55349158101.38382</v>
      </c>
      <c r="D96" s="571">
        <v>103120837970.07971</v>
      </c>
      <c r="E96"/>
      <c r="F96" s="132">
        <v>36</v>
      </c>
      <c r="H96" s="560"/>
      <c r="I96" s="560"/>
      <c r="J96" s="561"/>
      <c r="K96" s="561"/>
      <c r="L96" s="571" t="e">
        <f>+L72+L87+L93</f>
        <v>#VALUE!</v>
      </c>
      <c r="M96" s="571" t="e">
        <f>+M72+M87+M93</f>
        <v>#VALUE!</v>
      </c>
      <c r="N96" s="565" t="e">
        <f>+C96-L96</f>
        <v>#VALUE!</v>
      </c>
      <c r="O96" s="91">
        <f>+'[1]Estado_de_Situación_patrimonial'!G16</f>
        <v>55349158101.32001</v>
      </c>
      <c r="IJ96" s="91"/>
      <c r="IK96" s="91"/>
      <c r="IL96" s="91"/>
      <c r="IM96" s="91"/>
      <c r="IN96" s="91"/>
      <c r="IO96" s="91"/>
      <c r="IP96" s="91"/>
      <c r="IQ96" s="91"/>
      <c r="IR96" s="91"/>
      <c r="IS96" s="91"/>
      <c r="IT96" s="91"/>
    </row>
    <row r="97" spans="3:254" ht="12" customHeight="1">
      <c r="C97" s="91"/>
      <c r="D97" s="91"/>
      <c r="E97"/>
      <c r="F97" s="132">
        <v>37</v>
      </c>
      <c r="H97" s="560"/>
      <c r="I97" s="560"/>
      <c r="J97" s="560"/>
      <c r="K97" s="561"/>
      <c r="L97" s="90"/>
      <c r="M97" s="90"/>
      <c r="N97" s="565"/>
      <c r="O97" s="572" t="e">
        <f>+L96+O96</f>
        <v>#VALUE!</v>
      </c>
      <c r="IJ97" s="91"/>
      <c r="IK97" s="91"/>
      <c r="IL97" s="91"/>
      <c r="IM97" s="91"/>
      <c r="IN97" s="91"/>
      <c r="IO97" s="91"/>
      <c r="IP97" s="91"/>
      <c r="IQ97" s="91"/>
      <c r="IR97" s="91"/>
      <c r="IS97" s="91"/>
      <c r="IT97" s="91"/>
    </row>
    <row r="98" spans="2:254" ht="12" customHeight="1">
      <c r="B98" s="91" t="s">
        <v>271</v>
      </c>
      <c r="C98" s="584"/>
      <c r="D98" s="584"/>
      <c r="E98"/>
      <c r="F98" s="132">
        <v>38</v>
      </c>
      <c r="H98" s="569">
        <f>-'[1]BAL 2021'!E1837</f>
        <v>0</v>
      </c>
      <c r="I98" s="569">
        <f>-'[1]BAL 2021'!E2109</f>
        <v>0</v>
      </c>
      <c r="J98" s="560"/>
      <c r="K98" s="561"/>
      <c r="L98" s="90"/>
      <c r="M98" s="90"/>
      <c r="IJ98" s="91"/>
      <c r="IK98" s="91"/>
      <c r="IL98" s="91"/>
      <c r="IM98" s="91"/>
      <c r="IN98" s="91"/>
      <c r="IO98" s="91"/>
      <c r="IP98" s="91"/>
      <c r="IQ98" s="91"/>
      <c r="IR98" s="91"/>
      <c r="IS98" s="91"/>
      <c r="IT98" s="91"/>
    </row>
    <row r="99" spans="3:254" ht="12" customHeight="1">
      <c r="C99" s="91"/>
      <c r="D99" s="91"/>
      <c r="E99"/>
      <c r="F99" s="132">
        <v>39</v>
      </c>
      <c r="H99" s="569">
        <f>-'[1]BAL 2021'!E1825</f>
        <v>926999.0581818182</v>
      </c>
      <c r="I99" s="569">
        <f>-'[1]BAL 2021'!E2117</f>
        <v>0</v>
      </c>
      <c r="J99" s="560"/>
      <c r="K99" s="561"/>
      <c r="L99" s="90"/>
      <c r="M99" s="90"/>
      <c r="IJ99" s="91"/>
      <c r="IK99" s="91"/>
      <c r="IL99" s="91"/>
      <c r="IM99" s="91"/>
      <c r="IN99" s="91"/>
      <c r="IO99" s="91"/>
      <c r="IP99" s="91"/>
      <c r="IQ99" s="91"/>
      <c r="IR99" s="91"/>
      <c r="IS99" s="91"/>
      <c r="IT99" s="91"/>
    </row>
    <row r="100" spans="2:254" ht="12" customHeight="1">
      <c r="B100" s="91" t="s">
        <v>272</v>
      </c>
      <c r="C100" s="585">
        <v>385336127156.32</v>
      </c>
      <c r="D100" s="585">
        <v>282215289186.2421</v>
      </c>
      <c r="E100"/>
      <c r="F100" s="132">
        <v>40</v>
      </c>
      <c r="H100" s="569">
        <f>-'[1]BAL 2021'!E1727</f>
        <v>55856.75</v>
      </c>
      <c r="I100" s="569">
        <f>-'[1]BAL 2021'!E1911</f>
        <v>399532.88</v>
      </c>
      <c r="J100" s="583"/>
      <c r="K100" s="561"/>
      <c r="L100" s="147">
        <f>+'[1]Estado_de_Situación_patrimonial'!F16</f>
        <v>385336127156.32</v>
      </c>
      <c r="M100" s="147">
        <v>282215289186</v>
      </c>
      <c r="IJ100" s="91"/>
      <c r="IK100" s="91"/>
      <c r="IL100" s="91"/>
      <c r="IM100" s="91"/>
      <c r="IN100" s="91"/>
      <c r="IO100" s="91"/>
      <c r="IP100" s="91"/>
      <c r="IQ100" s="91"/>
      <c r="IR100" s="91"/>
      <c r="IS100" s="91"/>
      <c r="IT100" s="91"/>
    </row>
    <row r="101" spans="3:254" ht="12" customHeight="1">
      <c r="C101" s="91"/>
      <c r="D101" s="91"/>
      <c r="E101"/>
      <c r="F101" s="132">
        <v>41</v>
      </c>
      <c r="H101" s="560"/>
      <c r="I101" s="560"/>
      <c r="J101" s="560"/>
      <c r="K101" s="561"/>
      <c r="L101" s="90"/>
      <c r="M101" s="90"/>
      <c r="IJ101" s="91"/>
      <c r="IK101" s="91"/>
      <c r="IL101" s="91"/>
      <c r="IM101" s="91"/>
      <c r="IN101" s="91"/>
      <c r="IO101" s="91"/>
      <c r="IP101" s="91"/>
      <c r="IQ101" s="91"/>
      <c r="IR101" s="91"/>
      <c r="IS101" s="91"/>
      <c r="IT101" s="91"/>
    </row>
    <row r="102" spans="2:254" ht="12.75" customHeight="1" thickBot="1">
      <c r="B102" s="136" t="s">
        <v>273</v>
      </c>
      <c r="C102" s="586">
        <f>+C100+C98+C96</f>
        <v>329986969054.93616</v>
      </c>
      <c r="D102" s="586">
        <v>385336127156.24176</v>
      </c>
      <c r="E102"/>
      <c r="F102" s="132">
        <v>42</v>
      </c>
      <c r="H102" s="560"/>
      <c r="I102" s="560"/>
      <c r="J102" s="570">
        <f>-D102</f>
        <v>-385336127156.24176</v>
      </c>
      <c r="K102" s="561"/>
      <c r="L102" s="147" t="e">
        <f>+L96+L100</f>
        <v>#VALUE!</v>
      </c>
      <c r="M102" s="147" t="e">
        <f>+M96+M100</f>
        <v>#VALUE!</v>
      </c>
      <c r="IJ102" s="91"/>
      <c r="IK102" s="91"/>
      <c r="IL102" s="91"/>
      <c r="IM102" s="91"/>
      <c r="IN102" s="91"/>
      <c r="IO102" s="91"/>
      <c r="IP102" s="91"/>
      <c r="IQ102" s="91"/>
      <c r="IR102" s="91"/>
      <c r="IS102" s="91"/>
      <c r="IT102" s="91"/>
    </row>
    <row r="103" spans="3:254" ht="12.75" customHeight="1" thickTop="1">
      <c r="C103" s="91"/>
      <c r="D103" s="91"/>
      <c r="E103"/>
      <c r="F103" s="132"/>
      <c r="H103" s="561">
        <f>SUM(H15:H102)</f>
        <v>34191456937.188183</v>
      </c>
      <c r="I103" s="561">
        <f>SUM(I15:I102)</f>
        <v>-43007063491.36</v>
      </c>
      <c r="J103" s="561">
        <f>SUM(J15:J102)</f>
        <v>-401204147700.24176</v>
      </c>
      <c r="K103" s="561">
        <f>SUM(K15:K102)</f>
        <v>3174195398501.91</v>
      </c>
      <c r="L103" s="90"/>
      <c r="M103" s="90"/>
      <c r="IJ103" s="91"/>
      <c r="IK103" s="91"/>
      <c r="IL103" s="91"/>
      <c r="IM103" s="91"/>
      <c r="IN103" s="91"/>
      <c r="IO103" s="91"/>
      <c r="IP103" s="91"/>
      <c r="IQ103" s="91"/>
      <c r="IR103" s="91"/>
      <c r="IS103" s="91"/>
      <c r="IT103" s="91"/>
    </row>
    <row r="104" spans="3:254" ht="12" customHeight="1">
      <c r="C104" s="572"/>
      <c r="D104" s="572"/>
      <c r="E104"/>
      <c r="F104" s="132"/>
      <c r="H104" s="560"/>
      <c r="I104" s="560"/>
      <c r="J104" s="560"/>
      <c r="K104" s="561"/>
      <c r="L104" s="147" t="e">
        <f>+L102-'[1]Estado_de_Situación_patrimonial'!E16</f>
        <v>#VALUE!</v>
      </c>
      <c r="M104" s="147" t="e">
        <f>+L100-M102</f>
        <v>#VALUE!</v>
      </c>
      <c r="IJ104" s="91"/>
      <c r="IK104" s="91"/>
      <c r="IL104" s="91"/>
      <c r="IM104" s="91"/>
      <c r="IN104" s="91"/>
      <c r="IO104" s="91"/>
      <c r="IP104" s="91"/>
      <c r="IQ104" s="91"/>
      <c r="IR104" s="91"/>
      <c r="IS104" s="91"/>
      <c r="IT104" s="91"/>
    </row>
    <row r="105" spans="3:254" ht="12" customHeight="1">
      <c r="C105" s="572"/>
      <c r="D105" s="572"/>
      <c r="E105"/>
      <c r="F105" s="132"/>
      <c r="H105" s="560"/>
      <c r="I105" s="560"/>
      <c r="J105" s="560"/>
      <c r="K105" s="561"/>
      <c r="L105" s="90"/>
      <c r="M105" s="90"/>
      <c r="IJ105" s="91"/>
      <c r="IK105" s="91"/>
      <c r="IL105" s="91"/>
      <c r="IM105" s="91"/>
      <c r="IN105" s="91"/>
      <c r="IO105" s="91"/>
      <c r="IP105" s="91"/>
      <c r="IQ105" s="91"/>
      <c r="IR105" s="91"/>
      <c r="IS105" s="91"/>
      <c r="IT105" s="91"/>
    </row>
    <row r="106" spans="2:254" ht="12" customHeight="1">
      <c r="B106" s="69" t="s">
        <v>149</v>
      </c>
      <c r="C106" s="91"/>
      <c r="D106" s="91"/>
      <c r="E106"/>
      <c r="F106" s="132"/>
      <c r="G106" s="91" t="s">
        <v>1046</v>
      </c>
      <c r="H106" s="561">
        <f>-'[1]BAL 2021'!E1643</f>
        <v>5300000</v>
      </c>
      <c r="I106" s="583">
        <v>1339409456178.99</v>
      </c>
      <c r="J106" s="561">
        <v>3574026333238</v>
      </c>
      <c r="K106" s="561">
        <v>3174195398501</v>
      </c>
      <c r="L106" s="90"/>
      <c r="M106" s="90"/>
      <c r="IJ106" s="91"/>
      <c r="IK106" s="91"/>
      <c r="IL106" s="91"/>
      <c r="IM106" s="91"/>
      <c r="IN106" s="91"/>
      <c r="IO106" s="91"/>
      <c r="IP106" s="91"/>
      <c r="IQ106" s="91"/>
      <c r="IR106" s="91"/>
      <c r="IS106" s="91"/>
      <c r="IT106" s="91"/>
    </row>
    <row r="107" spans="1:13" s="132" customFormat="1" ht="12" customHeight="1">
      <c r="A107" s="85"/>
      <c r="C107" s="587">
        <v>385336127156</v>
      </c>
      <c r="D107" s="587">
        <v>385336127156</v>
      </c>
      <c r="E107"/>
      <c r="H107" s="560"/>
      <c r="I107" s="560"/>
      <c r="J107" s="560"/>
      <c r="K107" s="561"/>
      <c r="L107" s="588"/>
      <c r="M107" s="588"/>
    </row>
    <row r="108" spans="3:13" s="132" customFormat="1" ht="12" customHeight="1" thickBot="1">
      <c r="C108" s="589">
        <f>C102-C107</f>
        <v>-55349158101.06384</v>
      </c>
      <c r="D108" s="589">
        <v>0.24176025390625</v>
      </c>
      <c r="E108"/>
      <c r="G108" s="132" t="s">
        <v>1047</v>
      </c>
      <c r="H108" s="590">
        <f>H103-H106</f>
        <v>34186156937.188183</v>
      </c>
      <c r="I108" s="590">
        <f>I106+I103</f>
        <v>1296402392687.63</v>
      </c>
      <c r="J108" s="590">
        <f>J103+J106</f>
        <v>3172822185537.7583</v>
      </c>
      <c r="K108" s="590">
        <f>K103-K106</f>
        <v>0.91015625</v>
      </c>
      <c r="L108" s="588"/>
      <c r="M108" s="588"/>
    </row>
    <row r="109" spans="1:13" s="132" customFormat="1" ht="15.75" customHeight="1" thickTop="1">
      <c r="A109" s="591"/>
      <c r="B109" s="591"/>
      <c r="C109" s="591"/>
      <c r="D109" s="591"/>
      <c r="E109"/>
      <c r="H109" s="561">
        <f>H103+I103</f>
        <v>-8815606554.171818</v>
      </c>
      <c r="I109" s="560"/>
      <c r="J109" s="560"/>
      <c r="K109" s="561"/>
      <c r="L109" s="588"/>
      <c r="M109" s="588"/>
    </row>
    <row r="110" spans="1:2" ht="12" customHeight="1">
      <c r="A110" s="1"/>
      <c r="B110" s="1"/>
    </row>
  </sheetData>
  <sheetProtection selectLockedCells="1" selectUnlockedCells="1"/>
  <mergeCells count="2">
    <mergeCell ref="C8:D8"/>
    <mergeCell ref="C9:D9"/>
  </mergeCells>
  <printOptions horizontalCentered="1"/>
  <pageMargins left="0.5902777777777778" right="0.5902777777777778" top="1.023611111111111" bottom="0.6298611111111111" header="0.5118055555555555" footer="0"/>
  <pageSetup firstPageNumber="6" useFirstPageNumber="1" horizontalDpi="300" verticalDpi="300" orientation="portrait" scale="80"/>
  <headerFooter alignWithMargins="0">
    <oddFooter>&amp;C&amp;"Times New Roman,Normal"&amp;12&amp;P</oddFooter>
  </headerFooter>
  <drawing r:id="rId1"/>
</worksheet>
</file>

<file path=xl/worksheets/sheet5.xml><?xml version="1.0" encoding="utf-8"?>
<worksheet xmlns="http://schemas.openxmlformats.org/spreadsheetml/2006/main" xmlns:r="http://schemas.openxmlformats.org/officeDocument/2006/relationships">
  <dimension ref="A4:II1188"/>
  <sheetViews>
    <sheetView zoomScalePageLayoutView="0" workbookViewId="0" topLeftCell="A313">
      <selection activeCell="E317" sqref="E317"/>
    </sheetView>
  </sheetViews>
  <sheetFormatPr defaultColWidth="10.50390625" defaultRowHeight="14.25"/>
  <cols>
    <col min="1" max="1" width="51.625" style="209" customWidth="1"/>
    <col min="2" max="2" width="25.75390625" style="91" customWidth="1"/>
    <col min="3" max="4" width="15.625" style="1" customWidth="1"/>
    <col min="5" max="5" width="14.75390625" style="91" customWidth="1"/>
    <col min="6" max="6" width="22.625" style="91" customWidth="1"/>
    <col min="7" max="8" width="11.375" style="91" customWidth="1"/>
    <col min="9" max="243" width="8.75390625" style="91" customWidth="1"/>
  </cols>
  <sheetData>
    <row r="1" ht="12.75"/>
    <row r="2" ht="12.75"/>
    <row r="3" ht="12.75"/>
    <row r="4" spans="1:243" s="554" customFormat="1" ht="12" customHeight="1">
      <c r="A4" s="550" t="s">
        <v>290</v>
      </c>
      <c r="B4" s="551"/>
      <c r="C4" s="552"/>
      <c r="D4" s="552"/>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553"/>
      <c r="BJ4" s="553"/>
      <c r="BK4" s="553"/>
      <c r="BL4" s="553"/>
      <c r="BM4" s="553"/>
      <c r="BN4" s="553"/>
      <c r="BO4" s="553"/>
      <c r="BP4" s="553"/>
      <c r="BQ4" s="553"/>
      <c r="BR4" s="553"/>
      <c r="BS4" s="553"/>
      <c r="BT4" s="553"/>
      <c r="BU4" s="553"/>
      <c r="BV4" s="553"/>
      <c r="BW4" s="553"/>
      <c r="BX4" s="553"/>
      <c r="BY4" s="553"/>
      <c r="BZ4" s="553"/>
      <c r="CA4" s="553"/>
      <c r="CB4" s="553"/>
      <c r="CC4" s="553"/>
      <c r="CD4" s="553"/>
      <c r="CE4" s="553"/>
      <c r="CF4" s="553"/>
      <c r="CG4" s="553"/>
      <c r="CH4" s="553"/>
      <c r="CI4" s="553"/>
      <c r="CJ4" s="553"/>
      <c r="CK4" s="553"/>
      <c r="CL4" s="553"/>
      <c r="CM4" s="553"/>
      <c r="CN4" s="553"/>
      <c r="CO4" s="553"/>
      <c r="CP4" s="553"/>
      <c r="CQ4" s="553"/>
      <c r="CR4" s="553"/>
      <c r="CS4" s="553"/>
      <c r="CT4" s="553"/>
      <c r="CU4" s="553"/>
      <c r="CV4" s="553"/>
      <c r="CW4" s="553"/>
      <c r="CX4" s="553"/>
      <c r="CY4" s="553"/>
      <c r="CZ4" s="553"/>
      <c r="DA4" s="553"/>
      <c r="DB4" s="553"/>
      <c r="DC4" s="553"/>
      <c r="DD4" s="553"/>
      <c r="DE4" s="553"/>
      <c r="DF4" s="553"/>
      <c r="DG4" s="553"/>
      <c r="DH4" s="553"/>
      <c r="DI4" s="553"/>
      <c r="DJ4" s="553"/>
      <c r="DK4" s="553"/>
      <c r="DL4" s="553"/>
      <c r="DM4" s="553"/>
      <c r="DN4" s="553"/>
      <c r="DO4" s="553"/>
      <c r="DP4" s="553"/>
      <c r="DQ4" s="553"/>
      <c r="DR4" s="553"/>
      <c r="DS4" s="553"/>
      <c r="DT4" s="553"/>
      <c r="DU4" s="553"/>
      <c r="DV4" s="553"/>
      <c r="DW4" s="553"/>
      <c r="DX4" s="553"/>
      <c r="DY4" s="553"/>
      <c r="DZ4" s="553"/>
      <c r="EA4" s="553"/>
      <c r="EB4" s="553"/>
      <c r="EC4" s="553"/>
      <c r="ED4" s="553"/>
      <c r="EE4" s="553"/>
      <c r="EF4" s="553"/>
      <c r="EG4" s="553"/>
      <c r="EH4" s="553"/>
      <c r="EI4" s="553"/>
      <c r="EJ4" s="553"/>
      <c r="EK4" s="553"/>
      <c r="EL4" s="553"/>
      <c r="EM4" s="553"/>
      <c r="EN4" s="553"/>
      <c r="EO4" s="553"/>
      <c r="EP4" s="553"/>
      <c r="EQ4" s="553"/>
      <c r="ER4" s="553"/>
      <c r="ES4" s="553"/>
      <c r="ET4" s="553"/>
      <c r="EU4" s="553"/>
      <c r="EV4" s="553"/>
      <c r="EW4" s="553"/>
      <c r="EX4" s="553"/>
      <c r="EY4" s="553"/>
      <c r="EZ4" s="553"/>
      <c r="FA4" s="553"/>
      <c r="FB4" s="553"/>
      <c r="FC4" s="553"/>
      <c r="FD4" s="553"/>
      <c r="FE4" s="553"/>
      <c r="FF4" s="553"/>
      <c r="FG4" s="553"/>
      <c r="FH4" s="553"/>
      <c r="FI4" s="553"/>
      <c r="FJ4" s="553"/>
      <c r="FK4" s="553"/>
      <c r="FL4" s="553"/>
      <c r="FM4" s="553"/>
      <c r="FN4" s="553"/>
      <c r="FO4" s="553"/>
      <c r="FP4" s="553"/>
      <c r="FQ4" s="553"/>
      <c r="FR4" s="553"/>
      <c r="FS4" s="553"/>
      <c r="FT4" s="553"/>
      <c r="FU4" s="553"/>
      <c r="FV4" s="553"/>
      <c r="FW4" s="553"/>
      <c r="FX4" s="553"/>
      <c r="FY4" s="553"/>
      <c r="FZ4" s="553"/>
      <c r="GA4" s="553"/>
      <c r="GB4" s="553"/>
      <c r="GC4" s="553"/>
      <c r="GD4" s="553"/>
      <c r="GE4" s="553"/>
      <c r="GF4" s="553"/>
      <c r="GG4" s="553"/>
      <c r="GH4" s="553"/>
      <c r="GI4" s="553"/>
      <c r="GJ4" s="553"/>
      <c r="GK4" s="553"/>
      <c r="GL4" s="553"/>
      <c r="GM4" s="553"/>
      <c r="GN4" s="553"/>
      <c r="GO4" s="553"/>
      <c r="GP4" s="553"/>
      <c r="GQ4" s="553"/>
      <c r="GR4" s="553"/>
      <c r="GS4" s="553"/>
      <c r="GT4" s="553"/>
      <c r="GU4" s="553"/>
      <c r="GV4" s="553"/>
      <c r="GW4" s="553"/>
      <c r="GX4" s="553"/>
      <c r="GY4" s="553"/>
      <c r="GZ4" s="553"/>
      <c r="HA4" s="553"/>
      <c r="HB4" s="553"/>
      <c r="HC4" s="553"/>
      <c r="HD4" s="553"/>
      <c r="HE4" s="553"/>
      <c r="HF4" s="553"/>
      <c r="HG4" s="553"/>
      <c r="HH4" s="553"/>
      <c r="HI4" s="553"/>
      <c r="HJ4" s="553"/>
      <c r="HK4" s="553"/>
      <c r="HL4" s="553"/>
      <c r="HM4" s="553"/>
      <c r="HN4" s="553"/>
      <c r="HO4" s="553"/>
      <c r="HP4" s="553"/>
      <c r="HQ4" s="553"/>
      <c r="HR4" s="553"/>
      <c r="HS4" s="553"/>
      <c r="HT4" s="553"/>
      <c r="HU4" s="553"/>
      <c r="HV4" s="553"/>
      <c r="HW4" s="553"/>
      <c r="HX4" s="553"/>
      <c r="HY4" s="553"/>
      <c r="HZ4" s="553"/>
      <c r="IA4" s="553"/>
      <c r="IB4" s="553"/>
      <c r="IC4" s="553"/>
      <c r="ID4" s="553"/>
      <c r="IE4" s="553"/>
      <c r="IF4" s="553"/>
      <c r="IG4" s="553"/>
      <c r="IH4" s="553"/>
      <c r="II4" s="553"/>
    </row>
    <row r="5" spans="1:243" s="554" customFormat="1" ht="12" customHeight="1">
      <c r="A5" s="555" t="s">
        <v>304</v>
      </c>
      <c r="B5" s="553"/>
      <c r="C5" s="556"/>
      <c r="D5" s="556"/>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553"/>
      <c r="BE5" s="553"/>
      <c r="BF5" s="553"/>
      <c r="BG5" s="553"/>
      <c r="BH5" s="553"/>
      <c r="BI5" s="553"/>
      <c r="BJ5" s="553"/>
      <c r="BK5" s="553"/>
      <c r="BL5" s="553"/>
      <c r="BM5" s="553"/>
      <c r="BN5" s="553"/>
      <c r="BO5" s="553"/>
      <c r="BP5" s="553"/>
      <c r="BQ5" s="553"/>
      <c r="BR5" s="553"/>
      <c r="BS5" s="553"/>
      <c r="BT5" s="553"/>
      <c r="BU5" s="553"/>
      <c r="BV5" s="553"/>
      <c r="BW5" s="553"/>
      <c r="BX5" s="553"/>
      <c r="BY5" s="553"/>
      <c r="BZ5" s="553"/>
      <c r="CA5" s="553"/>
      <c r="CB5" s="553"/>
      <c r="CC5" s="553"/>
      <c r="CD5" s="553"/>
      <c r="CE5" s="553"/>
      <c r="CF5" s="553"/>
      <c r="CG5" s="553"/>
      <c r="CH5" s="553"/>
      <c r="CI5" s="553"/>
      <c r="CJ5" s="553"/>
      <c r="CK5" s="553"/>
      <c r="CL5" s="553"/>
      <c r="CM5" s="553"/>
      <c r="CN5" s="553"/>
      <c r="CO5" s="553"/>
      <c r="CP5" s="553"/>
      <c r="CQ5" s="553"/>
      <c r="CR5" s="553"/>
      <c r="CS5" s="553"/>
      <c r="CT5" s="553"/>
      <c r="CU5" s="553"/>
      <c r="CV5" s="553"/>
      <c r="CW5" s="553"/>
      <c r="CX5" s="553"/>
      <c r="CY5" s="553"/>
      <c r="CZ5" s="553"/>
      <c r="DA5" s="553"/>
      <c r="DB5" s="553"/>
      <c r="DC5" s="553"/>
      <c r="DD5" s="553"/>
      <c r="DE5" s="553"/>
      <c r="DF5" s="553"/>
      <c r="DG5" s="553"/>
      <c r="DH5" s="553"/>
      <c r="DI5" s="553"/>
      <c r="DJ5" s="553"/>
      <c r="DK5" s="553"/>
      <c r="DL5" s="553"/>
      <c r="DM5" s="553"/>
      <c r="DN5" s="553"/>
      <c r="DO5" s="553"/>
      <c r="DP5" s="553"/>
      <c r="DQ5" s="553"/>
      <c r="DR5" s="553"/>
      <c r="DS5" s="553"/>
      <c r="DT5" s="553"/>
      <c r="DU5" s="553"/>
      <c r="DV5" s="553"/>
      <c r="DW5" s="553"/>
      <c r="DX5" s="553"/>
      <c r="DY5" s="553"/>
      <c r="DZ5" s="553"/>
      <c r="EA5" s="553"/>
      <c r="EB5" s="553"/>
      <c r="EC5" s="553"/>
      <c r="ED5" s="553"/>
      <c r="EE5" s="553"/>
      <c r="EF5" s="553"/>
      <c r="EG5" s="553"/>
      <c r="EH5" s="553"/>
      <c r="EI5" s="553"/>
      <c r="EJ5" s="553"/>
      <c r="EK5" s="553"/>
      <c r="EL5" s="553"/>
      <c r="EM5" s="553"/>
      <c r="EN5" s="553"/>
      <c r="EO5" s="553"/>
      <c r="EP5" s="553"/>
      <c r="EQ5" s="553"/>
      <c r="ER5" s="553"/>
      <c r="ES5" s="553"/>
      <c r="ET5" s="553"/>
      <c r="EU5" s="553"/>
      <c r="EV5" s="553"/>
      <c r="EW5" s="553"/>
      <c r="EX5" s="553"/>
      <c r="EY5" s="553"/>
      <c r="EZ5" s="553"/>
      <c r="FA5" s="553"/>
      <c r="FB5" s="553"/>
      <c r="FC5" s="553"/>
      <c r="FD5" s="553"/>
      <c r="FE5" s="553"/>
      <c r="FF5" s="553"/>
      <c r="FG5" s="553"/>
      <c r="FH5" s="553"/>
      <c r="FI5" s="553"/>
      <c r="FJ5" s="553"/>
      <c r="FK5" s="553"/>
      <c r="FL5" s="553"/>
      <c r="FM5" s="553"/>
      <c r="FN5" s="553"/>
      <c r="FO5" s="553"/>
      <c r="FP5" s="553"/>
      <c r="FQ5" s="553"/>
      <c r="FR5" s="553"/>
      <c r="FS5" s="553"/>
      <c r="FT5" s="553"/>
      <c r="FU5" s="553"/>
      <c r="FV5" s="553"/>
      <c r="FW5" s="553"/>
      <c r="FX5" s="553"/>
      <c r="FY5" s="553"/>
      <c r="FZ5" s="553"/>
      <c r="GA5" s="553"/>
      <c r="GB5" s="553"/>
      <c r="GC5" s="553"/>
      <c r="GD5" s="553"/>
      <c r="GE5" s="553"/>
      <c r="GF5" s="553"/>
      <c r="GG5" s="553"/>
      <c r="GH5" s="553"/>
      <c r="GI5" s="553"/>
      <c r="GJ5" s="553"/>
      <c r="GK5" s="553"/>
      <c r="GL5" s="553"/>
      <c r="GM5" s="553"/>
      <c r="GN5" s="553"/>
      <c r="GO5" s="553"/>
      <c r="GP5" s="553"/>
      <c r="GQ5" s="553"/>
      <c r="GR5" s="553"/>
      <c r="GS5" s="553"/>
      <c r="GT5" s="553"/>
      <c r="GU5" s="553"/>
      <c r="GV5" s="553"/>
      <c r="GW5" s="553"/>
      <c r="GX5" s="553"/>
      <c r="GY5" s="553"/>
      <c r="GZ5" s="553"/>
      <c r="HA5" s="553"/>
      <c r="HB5" s="553"/>
      <c r="HC5" s="553"/>
      <c r="HD5" s="553"/>
      <c r="HE5" s="553"/>
      <c r="HF5" s="553"/>
      <c r="HG5" s="553"/>
      <c r="HH5" s="553"/>
      <c r="HI5" s="553"/>
      <c r="HJ5" s="553"/>
      <c r="HK5" s="553"/>
      <c r="HL5" s="553"/>
      <c r="HM5" s="553"/>
      <c r="HN5" s="553"/>
      <c r="HO5" s="553"/>
      <c r="HP5" s="553"/>
      <c r="HQ5" s="553"/>
      <c r="HR5" s="553"/>
      <c r="HS5" s="553"/>
      <c r="HT5" s="553"/>
      <c r="HU5" s="553"/>
      <c r="HV5" s="553"/>
      <c r="HW5" s="553"/>
      <c r="HX5" s="553"/>
      <c r="HY5" s="553"/>
      <c r="HZ5" s="553"/>
      <c r="IA5" s="553"/>
      <c r="IB5" s="553"/>
      <c r="IC5" s="553"/>
      <c r="ID5" s="553"/>
      <c r="IE5" s="553"/>
      <c r="IF5" s="553"/>
      <c r="IG5" s="553"/>
      <c r="IH5" s="553"/>
      <c r="II5" s="553"/>
    </row>
    <row r="6" spans="1:243" s="554" customFormat="1" ht="12" customHeight="1">
      <c r="A6" s="725" t="s">
        <v>305</v>
      </c>
      <c r="B6" s="725"/>
      <c r="C6" s="725"/>
      <c r="D6" s="556"/>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c r="BW6" s="553"/>
      <c r="BX6" s="553"/>
      <c r="BY6" s="553"/>
      <c r="BZ6" s="553"/>
      <c r="CA6" s="553"/>
      <c r="CB6" s="553"/>
      <c r="CC6" s="553"/>
      <c r="CD6" s="553"/>
      <c r="CE6" s="553"/>
      <c r="CF6" s="553"/>
      <c r="CG6" s="553"/>
      <c r="CH6" s="553"/>
      <c r="CI6" s="553"/>
      <c r="CJ6" s="553"/>
      <c r="CK6" s="553"/>
      <c r="CL6" s="553"/>
      <c r="CM6" s="553"/>
      <c r="CN6" s="553"/>
      <c r="CO6" s="553"/>
      <c r="CP6" s="553"/>
      <c r="CQ6" s="553"/>
      <c r="CR6" s="553"/>
      <c r="CS6" s="553"/>
      <c r="CT6" s="553"/>
      <c r="CU6" s="553"/>
      <c r="CV6" s="553"/>
      <c r="CW6" s="553"/>
      <c r="CX6" s="553"/>
      <c r="CY6" s="553"/>
      <c r="CZ6" s="553"/>
      <c r="DA6" s="553"/>
      <c r="DB6" s="553"/>
      <c r="DC6" s="553"/>
      <c r="DD6" s="553"/>
      <c r="DE6" s="553"/>
      <c r="DF6" s="553"/>
      <c r="DG6" s="553"/>
      <c r="DH6" s="553"/>
      <c r="DI6" s="553"/>
      <c r="DJ6" s="553"/>
      <c r="DK6" s="553"/>
      <c r="DL6" s="553"/>
      <c r="DM6" s="553"/>
      <c r="DN6" s="553"/>
      <c r="DO6" s="553"/>
      <c r="DP6" s="553"/>
      <c r="DQ6" s="553"/>
      <c r="DR6" s="553"/>
      <c r="DS6" s="553"/>
      <c r="DT6" s="553"/>
      <c r="DU6" s="553"/>
      <c r="DV6" s="553"/>
      <c r="DW6" s="553"/>
      <c r="DX6" s="553"/>
      <c r="DY6" s="553"/>
      <c r="DZ6" s="553"/>
      <c r="EA6" s="553"/>
      <c r="EB6" s="553"/>
      <c r="EC6" s="553"/>
      <c r="ED6" s="553"/>
      <c r="EE6" s="553"/>
      <c r="EF6" s="553"/>
      <c r="EG6" s="553"/>
      <c r="EH6" s="553"/>
      <c r="EI6" s="553"/>
      <c r="EJ6" s="553"/>
      <c r="EK6" s="553"/>
      <c r="EL6" s="553"/>
      <c r="EM6" s="553"/>
      <c r="EN6" s="553"/>
      <c r="EO6" s="553"/>
      <c r="EP6" s="553"/>
      <c r="EQ6" s="553"/>
      <c r="ER6" s="553"/>
      <c r="ES6" s="553"/>
      <c r="ET6" s="553"/>
      <c r="EU6" s="553"/>
      <c r="EV6" s="553"/>
      <c r="EW6" s="553"/>
      <c r="EX6" s="553"/>
      <c r="EY6" s="553"/>
      <c r="EZ6" s="553"/>
      <c r="FA6" s="553"/>
      <c r="FB6" s="553"/>
      <c r="FC6" s="553"/>
      <c r="FD6" s="553"/>
      <c r="FE6" s="553"/>
      <c r="FF6" s="553"/>
      <c r="FG6" s="553"/>
      <c r="FH6" s="553"/>
      <c r="FI6" s="553"/>
      <c r="FJ6" s="553"/>
      <c r="FK6" s="553"/>
      <c r="FL6" s="553"/>
      <c r="FM6" s="553"/>
      <c r="FN6" s="553"/>
      <c r="FO6" s="553"/>
      <c r="FP6" s="553"/>
      <c r="FQ6" s="553"/>
      <c r="FR6" s="553"/>
      <c r="FS6" s="553"/>
      <c r="FT6" s="553"/>
      <c r="FU6" s="553"/>
      <c r="FV6" s="553"/>
      <c r="FW6" s="553"/>
      <c r="FX6" s="553"/>
      <c r="FY6" s="553"/>
      <c r="FZ6" s="553"/>
      <c r="GA6" s="553"/>
      <c r="GB6" s="553"/>
      <c r="GC6" s="553"/>
      <c r="GD6" s="553"/>
      <c r="GE6" s="553"/>
      <c r="GF6" s="553"/>
      <c r="GG6" s="553"/>
      <c r="GH6" s="553"/>
      <c r="GI6" s="553"/>
      <c r="GJ6" s="553"/>
      <c r="GK6" s="553"/>
      <c r="GL6" s="553"/>
      <c r="GM6" s="553"/>
      <c r="GN6" s="553"/>
      <c r="GO6" s="553"/>
      <c r="GP6" s="553"/>
      <c r="GQ6" s="553"/>
      <c r="GR6" s="553"/>
      <c r="GS6" s="553"/>
      <c r="GT6" s="553"/>
      <c r="GU6" s="553"/>
      <c r="GV6" s="553"/>
      <c r="GW6" s="553"/>
      <c r="GX6" s="553"/>
      <c r="GY6" s="553"/>
      <c r="GZ6" s="553"/>
      <c r="HA6" s="553"/>
      <c r="HB6" s="553"/>
      <c r="HC6" s="553"/>
      <c r="HD6" s="553"/>
      <c r="HE6" s="553"/>
      <c r="HF6" s="553"/>
      <c r="HG6" s="553"/>
      <c r="HH6" s="553"/>
      <c r="HI6" s="553"/>
      <c r="HJ6" s="553"/>
      <c r="HK6" s="553"/>
      <c r="HL6" s="553"/>
      <c r="HM6" s="553"/>
      <c r="HN6" s="553"/>
      <c r="HO6" s="553"/>
      <c r="HP6" s="553"/>
      <c r="HQ6" s="553"/>
      <c r="HR6" s="553"/>
      <c r="HS6" s="553"/>
      <c r="HT6" s="553"/>
      <c r="HU6" s="553"/>
      <c r="HV6" s="553"/>
      <c r="HW6" s="553"/>
      <c r="HX6" s="553"/>
      <c r="HY6" s="553"/>
      <c r="HZ6" s="553"/>
      <c r="IA6" s="553"/>
      <c r="IB6" s="553"/>
      <c r="IC6" s="553"/>
      <c r="ID6" s="553"/>
      <c r="IE6" s="553"/>
      <c r="IF6" s="553"/>
      <c r="IG6" s="553"/>
      <c r="IH6" s="553"/>
      <c r="II6" s="553"/>
    </row>
    <row r="7" spans="1:243" s="554" customFormat="1" ht="12" customHeight="1">
      <c r="A7" s="555"/>
      <c r="B7" s="553"/>
      <c r="C7" s="556"/>
      <c r="D7" s="556"/>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c r="CI7" s="553"/>
      <c r="CJ7" s="553"/>
      <c r="CK7" s="553"/>
      <c r="CL7" s="553"/>
      <c r="CM7" s="553"/>
      <c r="CN7" s="553"/>
      <c r="CO7" s="553"/>
      <c r="CP7" s="553"/>
      <c r="CQ7" s="553"/>
      <c r="CR7" s="553"/>
      <c r="CS7" s="553"/>
      <c r="CT7" s="553"/>
      <c r="CU7" s="553"/>
      <c r="CV7" s="553"/>
      <c r="CW7" s="553"/>
      <c r="CX7" s="553"/>
      <c r="CY7" s="553"/>
      <c r="CZ7" s="553"/>
      <c r="DA7" s="553"/>
      <c r="DB7" s="553"/>
      <c r="DC7" s="553"/>
      <c r="DD7" s="553"/>
      <c r="DE7" s="553"/>
      <c r="DF7" s="553"/>
      <c r="DG7" s="553"/>
      <c r="DH7" s="553"/>
      <c r="DI7" s="553"/>
      <c r="DJ7" s="553"/>
      <c r="DK7" s="553"/>
      <c r="DL7" s="553"/>
      <c r="DM7" s="553"/>
      <c r="DN7" s="553"/>
      <c r="DO7" s="553"/>
      <c r="DP7" s="553"/>
      <c r="DQ7" s="553"/>
      <c r="DR7" s="553"/>
      <c r="DS7" s="553"/>
      <c r="DT7" s="553"/>
      <c r="DU7" s="553"/>
      <c r="DV7" s="553"/>
      <c r="DW7" s="553"/>
      <c r="DX7" s="553"/>
      <c r="DY7" s="553"/>
      <c r="DZ7" s="553"/>
      <c r="EA7" s="553"/>
      <c r="EB7" s="553"/>
      <c r="EC7" s="553"/>
      <c r="ED7" s="553"/>
      <c r="EE7" s="553"/>
      <c r="EF7" s="553"/>
      <c r="EG7" s="553"/>
      <c r="EH7" s="553"/>
      <c r="EI7" s="553"/>
      <c r="EJ7" s="553"/>
      <c r="EK7" s="553"/>
      <c r="EL7" s="553"/>
      <c r="EM7" s="553"/>
      <c r="EN7" s="553"/>
      <c r="EO7" s="553"/>
      <c r="EP7" s="553"/>
      <c r="EQ7" s="553"/>
      <c r="ER7" s="553"/>
      <c r="ES7" s="553"/>
      <c r="ET7" s="553"/>
      <c r="EU7" s="553"/>
      <c r="EV7" s="553"/>
      <c r="EW7" s="553"/>
      <c r="EX7" s="553"/>
      <c r="EY7" s="553"/>
      <c r="EZ7" s="553"/>
      <c r="FA7" s="553"/>
      <c r="FB7" s="553"/>
      <c r="FC7" s="553"/>
      <c r="FD7" s="553"/>
      <c r="FE7" s="553"/>
      <c r="FF7" s="553"/>
      <c r="FG7" s="553"/>
      <c r="FH7" s="553"/>
      <c r="FI7" s="553"/>
      <c r="FJ7" s="553"/>
      <c r="FK7" s="553"/>
      <c r="FL7" s="553"/>
      <c r="FM7" s="553"/>
      <c r="FN7" s="553"/>
      <c r="FO7" s="553"/>
      <c r="FP7" s="553"/>
      <c r="FQ7" s="553"/>
      <c r="FR7" s="553"/>
      <c r="FS7" s="553"/>
      <c r="FT7" s="553"/>
      <c r="FU7" s="553"/>
      <c r="FV7" s="553"/>
      <c r="FW7" s="553"/>
      <c r="FX7" s="553"/>
      <c r="FY7" s="553"/>
      <c r="FZ7" s="553"/>
      <c r="GA7" s="553"/>
      <c r="GB7" s="553"/>
      <c r="GC7" s="553"/>
      <c r="GD7" s="553"/>
      <c r="GE7" s="553"/>
      <c r="GF7" s="553"/>
      <c r="GG7" s="553"/>
      <c r="GH7" s="553"/>
      <c r="GI7" s="553"/>
      <c r="GJ7" s="553"/>
      <c r="GK7" s="553"/>
      <c r="GL7" s="553"/>
      <c r="GM7" s="553"/>
      <c r="GN7" s="553"/>
      <c r="GO7" s="553"/>
      <c r="GP7" s="553"/>
      <c r="GQ7" s="553"/>
      <c r="GR7" s="553"/>
      <c r="GS7" s="553"/>
      <c r="GT7" s="553"/>
      <c r="GU7" s="553"/>
      <c r="GV7" s="553"/>
      <c r="GW7" s="553"/>
      <c r="GX7" s="553"/>
      <c r="GY7" s="553"/>
      <c r="GZ7" s="553"/>
      <c r="HA7" s="553"/>
      <c r="HB7" s="553"/>
      <c r="HC7" s="553"/>
      <c r="HD7" s="553"/>
      <c r="HE7" s="553"/>
      <c r="HF7" s="553"/>
      <c r="HG7" s="553"/>
      <c r="HH7" s="553"/>
      <c r="HI7" s="553"/>
      <c r="HJ7" s="553"/>
      <c r="HK7" s="553"/>
      <c r="HL7" s="553"/>
      <c r="HM7" s="553"/>
      <c r="HN7" s="553"/>
      <c r="HO7" s="553"/>
      <c r="HP7" s="553"/>
      <c r="HQ7" s="553"/>
      <c r="HR7" s="553"/>
      <c r="HS7" s="553"/>
      <c r="HT7" s="553"/>
      <c r="HU7" s="553"/>
      <c r="HV7" s="553"/>
      <c r="HW7" s="553"/>
      <c r="HX7" s="553"/>
      <c r="HY7" s="553"/>
      <c r="HZ7" s="553"/>
      <c r="IA7" s="553"/>
      <c r="IB7" s="553"/>
      <c r="IC7" s="553"/>
      <c r="ID7" s="553"/>
      <c r="IE7" s="553"/>
      <c r="IF7" s="553"/>
      <c r="IG7" s="553"/>
      <c r="IH7" s="553"/>
      <c r="II7" s="553"/>
    </row>
    <row r="8" spans="1:243" s="554" customFormat="1" ht="12" customHeight="1">
      <c r="A8" s="557" t="s">
        <v>53</v>
      </c>
      <c r="B8" s="553"/>
      <c r="C8" s="556"/>
      <c r="D8" s="556"/>
      <c r="E8" s="553"/>
      <c r="F8" s="553"/>
      <c r="G8" s="553"/>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3"/>
      <c r="AG8" s="553"/>
      <c r="AH8" s="553"/>
      <c r="AI8" s="553"/>
      <c r="AJ8" s="553"/>
      <c r="AK8" s="553"/>
      <c r="AL8" s="553"/>
      <c r="AM8" s="553"/>
      <c r="AN8" s="553"/>
      <c r="AO8" s="553"/>
      <c r="AP8" s="553"/>
      <c r="AQ8" s="553"/>
      <c r="AR8" s="553"/>
      <c r="AS8" s="553"/>
      <c r="AT8" s="553"/>
      <c r="AU8" s="553"/>
      <c r="AV8" s="553"/>
      <c r="AW8" s="553"/>
      <c r="AX8" s="553"/>
      <c r="AY8" s="553"/>
      <c r="AZ8" s="553"/>
      <c r="BA8" s="553"/>
      <c r="BB8" s="553"/>
      <c r="BC8" s="553"/>
      <c r="BD8" s="553"/>
      <c r="BE8" s="553"/>
      <c r="BF8" s="553"/>
      <c r="BG8" s="553"/>
      <c r="BH8" s="553"/>
      <c r="BI8" s="553"/>
      <c r="BJ8" s="553"/>
      <c r="BK8" s="553"/>
      <c r="BL8" s="553"/>
      <c r="BM8" s="553"/>
      <c r="BN8" s="553"/>
      <c r="BO8" s="553"/>
      <c r="BP8" s="553"/>
      <c r="BQ8" s="553"/>
      <c r="BR8" s="553"/>
      <c r="BS8" s="553"/>
      <c r="BT8" s="553"/>
      <c r="BU8" s="553"/>
      <c r="BV8" s="553"/>
      <c r="BW8" s="553"/>
      <c r="BX8" s="553"/>
      <c r="BY8" s="553"/>
      <c r="BZ8" s="553"/>
      <c r="CA8" s="553"/>
      <c r="CB8" s="553"/>
      <c r="CC8" s="553"/>
      <c r="CD8" s="553"/>
      <c r="CE8" s="553"/>
      <c r="CF8" s="553"/>
      <c r="CG8" s="553"/>
      <c r="CH8" s="553"/>
      <c r="CI8" s="553"/>
      <c r="CJ8" s="553"/>
      <c r="CK8" s="553"/>
      <c r="CL8" s="553"/>
      <c r="CM8" s="553"/>
      <c r="CN8" s="553"/>
      <c r="CO8" s="553"/>
      <c r="CP8" s="553"/>
      <c r="CQ8" s="553"/>
      <c r="CR8" s="553"/>
      <c r="CS8" s="553"/>
      <c r="CT8" s="553"/>
      <c r="CU8" s="553"/>
      <c r="CV8" s="553"/>
      <c r="CW8" s="553"/>
      <c r="CX8" s="553"/>
      <c r="CY8" s="553"/>
      <c r="CZ8" s="553"/>
      <c r="DA8" s="553"/>
      <c r="DB8" s="553"/>
      <c r="DC8" s="553"/>
      <c r="DD8" s="553"/>
      <c r="DE8" s="553"/>
      <c r="DF8" s="553"/>
      <c r="DG8" s="553"/>
      <c r="DH8" s="553"/>
      <c r="DI8" s="553"/>
      <c r="DJ8" s="553"/>
      <c r="DK8" s="553"/>
      <c r="DL8" s="553"/>
      <c r="DM8" s="553"/>
      <c r="DN8" s="553"/>
      <c r="DO8" s="553"/>
      <c r="DP8" s="553"/>
      <c r="DQ8" s="553"/>
      <c r="DR8" s="553"/>
      <c r="DS8" s="553"/>
      <c r="DT8" s="553"/>
      <c r="DU8" s="553"/>
      <c r="DV8" s="553"/>
      <c r="DW8" s="553"/>
      <c r="DX8" s="553"/>
      <c r="DY8" s="553"/>
      <c r="DZ8" s="553"/>
      <c r="EA8" s="553"/>
      <c r="EB8" s="553"/>
      <c r="EC8" s="553"/>
      <c r="ED8" s="553"/>
      <c r="EE8" s="553"/>
      <c r="EF8" s="553"/>
      <c r="EG8" s="553"/>
      <c r="EH8" s="553"/>
      <c r="EI8" s="553"/>
      <c r="EJ8" s="553"/>
      <c r="EK8" s="553"/>
      <c r="EL8" s="553"/>
      <c r="EM8" s="553"/>
      <c r="EN8" s="553"/>
      <c r="EO8" s="553"/>
      <c r="EP8" s="553"/>
      <c r="EQ8" s="553"/>
      <c r="ER8" s="553"/>
      <c r="ES8" s="553"/>
      <c r="ET8" s="553"/>
      <c r="EU8" s="553"/>
      <c r="EV8" s="553"/>
      <c r="EW8" s="553"/>
      <c r="EX8" s="553"/>
      <c r="EY8" s="553"/>
      <c r="EZ8" s="553"/>
      <c r="FA8" s="553"/>
      <c r="FB8" s="553"/>
      <c r="FC8" s="553"/>
      <c r="FD8" s="553"/>
      <c r="FE8" s="553"/>
      <c r="FF8" s="553"/>
      <c r="FG8" s="553"/>
      <c r="FH8" s="553"/>
      <c r="FI8" s="553"/>
      <c r="FJ8" s="553"/>
      <c r="FK8" s="553"/>
      <c r="FL8" s="553"/>
      <c r="FM8" s="553"/>
      <c r="FN8" s="553"/>
      <c r="FO8" s="553"/>
      <c r="FP8" s="553"/>
      <c r="FQ8" s="553"/>
      <c r="FR8" s="553"/>
      <c r="FS8" s="553"/>
      <c r="FT8" s="553"/>
      <c r="FU8" s="553"/>
      <c r="FV8" s="553"/>
      <c r="FW8" s="553"/>
      <c r="FX8" s="553"/>
      <c r="FY8" s="553"/>
      <c r="FZ8" s="553"/>
      <c r="GA8" s="553"/>
      <c r="GB8" s="553"/>
      <c r="GC8" s="553"/>
      <c r="GD8" s="553"/>
      <c r="GE8" s="553"/>
      <c r="GF8" s="553"/>
      <c r="GG8" s="553"/>
      <c r="GH8" s="553"/>
      <c r="GI8" s="553"/>
      <c r="GJ8" s="553"/>
      <c r="GK8" s="553"/>
      <c r="GL8" s="553"/>
      <c r="GM8" s="553"/>
      <c r="GN8" s="553"/>
      <c r="GO8" s="553"/>
      <c r="GP8" s="553"/>
      <c r="GQ8" s="553"/>
      <c r="GR8" s="553"/>
      <c r="GS8" s="553"/>
      <c r="GT8" s="553"/>
      <c r="GU8" s="553"/>
      <c r="GV8" s="553"/>
      <c r="GW8" s="553"/>
      <c r="GX8" s="553"/>
      <c r="GY8" s="553"/>
      <c r="GZ8" s="553"/>
      <c r="HA8" s="553"/>
      <c r="HB8" s="553"/>
      <c r="HC8" s="553"/>
      <c r="HD8" s="553"/>
      <c r="HE8" s="553"/>
      <c r="HF8" s="553"/>
      <c r="HG8" s="553"/>
      <c r="HH8" s="553"/>
      <c r="HI8" s="553"/>
      <c r="HJ8" s="553"/>
      <c r="HK8" s="553"/>
      <c r="HL8" s="553"/>
      <c r="HM8" s="553"/>
      <c r="HN8" s="553"/>
      <c r="HO8" s="553"/>
      <c r="HP8" s="553"/>
      <c r="HQ8" s="553"/>
      <c r="HR8" s="553"/>
      <c r="HS8" s="553"/>
      <c r="HT8" s="553"/>
      <c r="HU8" s="553"/>
      <c r="HV8" s="553"/>
      <c r="HW8" s="553"/>
      <c r="HX8" s="553"/>
      <c r="HY8" s="553"/>
      <c r="HZ8" s="553"/>
      <c r="IA8" s="553"/>
      <c r="IB8" s="553"/>
      <c r="IC8" s="553"/>
      <c r="ID8" s="553"/>
      <c r="IE8" s="553"/>
      <c r="IF8" s="553"/>
      <c r="IG8" s="553"/>
      <c r="IH8" s="553"/>
      <c r="II8" s="553"/>
    </row>
    <row r="9" spans="1:243" s="554" customFormat="1" ht="12" customHeight="1">
      <c r="A9" s="557" t="s">
        <v>306</v>
      </c>
      <c r="B9" s="553"/>
      <c r="C9" s="556"/>
      <c r="D9" s="556"/>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3"/>
      <c r="AY9" s="553"/>
      <c r="AZ9" s="553"/>
      <c r="BA9" s="553"/>
      <c r="BB9" s="553"/>
      <c r="BC9" s="553"/>
      <c r="BD9" s="553"/>
      <c r="BE9" s="553"/>
      <c r="BF9" s="553"/>
      <c r="BG9" s="553"/>
      <c r="BH9" s="553"/>
      <c r="BI9" s="553"/>
      <c r="BJ9" s="553"/>
      <c r="BK9" s="553"/>
      <c r="BL9" s="553"/>
      <c r="BM9" s="553"/>
      <c r="BN9" s="553"/>
      <c r="BO9" s="553"/>
      <c r="BP9" s="553"/>
      <c r="BQ9" s="553"/>
      <c r="BR9" s="553"/>
      <c r="BS9" s="553"/>
      <c r="BT9" s="553"/>
      <c r="BU9" s="553"/>
      <c r="BV9" s="553"/>
      <c r="BW9" s="553"/>
      <c r="BX9" s="553"/>
      <c r="BY9" s="553"/>
      <c r="BZ9" s="553"/>
      <c r="CA9" s="553"/>
      <c r="CB9" s="553"/>
      <c r="CC9" s="553"/>
      <c r="CD9" s="553"/>
      <c r="CE9" s="553"/>
      <c r="CF9" s="553"/>
      <c r="CG9" s="553"/>
      <c r="CH9" s="553"/>
      <c r="CI9" s="553"/>
      <c r="CJ9" s="553"/>
      <c r="CK9" s="553"/>
      <c r="CL9" s="553"/>
      <c r="CM9" s="553"/>
      <c r="CN9" s="553"/>
      <c r="CO9" s="553"/>
      <c r="CP9" s="553"/>
      <c r="CQ9" s="553"/>
      <c r="CR9" s="553"/>
      <c r="CS9" s="553"/>
      <c r="CT9" s="553"/>
      <c r="CU9" s="553"/>
      <c r="CV9" s="553"/>
      <c r="CW9" s="553"/>
      <c r="CX9" s="553"/>
      <c r="CY9" s="553"/>
      <c r="CZ9" s="553"/>
      <c r="DA9" s="553"/>
      <c r="DB9" s="553"/>
      <c r="DC9" s="553"/>
      <c r="DD9" s="553"/>
      <c r="DE9" s="553"/>
      <c r="DF9" s="553"/>
      <c r="DG9" s="553"/>
      <c r="DH9" s="553"/>
      <c r="DI9" s="553"/>
      <c r="DJ9" s="553"/>
      <c r="DK9" s="553"/>
      <c r="DL9" s="553"/>
      <c r="DM9" s="553"/>
      <c r="DN9" s="553"/>
      <c r="DO9" s="553"/>
      <c r="DP9" s="553"/>
      <c r="DQ9" s="553"/>
      <c r="DR9" s="553"/>
      <c r="DS9" s="553"/>
      <c r="DT9" s="553"/>
      <c r="DU9" s="553"/>
      <c r="DV9" s="553"/>
      <c r="DW9" s="553"/>
      <c r="DX9" s="553"/>
      <c r="DY9" s="553"/>
      <c r="DZ9" s="553"/>
      <c r="EA9" s="553"/>
      <c r="EB9" s="553"/>
      <c r="EC9" s="553"/>
      <c r="ED9" s="553"/>
      <c r="EE9" s="553"/>
      <c r="EF9" s="553"/>
      <c r="EG9" s="553"/>
      <c r="EH9" s="553"/>
      <c r="EI9" s="553"/>
      <c r="EJ9" s="553"/>
      <c r="EK9" s="553"/>
      <c r="EL9" s="553"/>
      <c r="EM9" s="553"/>
      <c r="EN9" s="553"/>
      <c r="EO9" s="553"/>
      <c r="EP9" s="553"/>
      <c r="EQ9" s="553"/>
      <c r="ER9" s="553"/>
      <c r="ES9" s="553"/>
      <c r="ET9" s="553"/>
      <c r="EU9" s="553"/>
      <c r="EV9" s="553"/>
      <c r="EW9" s="553"/>
      <c r="EX9" s="553"/>
      <c r="EY9" s="553"/>
      <c r="EZ9" s="553"/>
      <c r="FA9" s="553"/>
      <c r="FB9" s="553"/>
      <c r="FC9" s="553"/>
      <c r="FD9" s="553"/>
      <c r="FE9" s="553"/>
      <c r="FF9" s="553"/>
      <c r="FG9" s="553"/>
      <c r="FH9" s="553"/>
      <c r="FI9" s="553"/>
      <c r="FJ9" s="553"/>
      <c r="FK9" s="553"/>
      <c r="FL9" s="553"/>
      <c r="FM9" s="553"/>
      <c r="FN9" s="553"/>
      <c r="FO9" s="553"/>
      <c r="FP9" s="553"/>
      <c r="FQ9" s="553"/>
      <c r="FR9" s="553"/>
      <c r="FS9" s="553"/>
      <c r="FT9" s="553"/>
      <c r="FU9" s="553"/>
      <c r="FV9" s="553"/>
      <c r="FW9" s="553"/>
      <c r="FX9" s="553"/>
      <c r="FY9" s="553"/>
      <c r="FZ9" s="553"/>
      <c r="GA9" s="553"/>
      <c r="GB9" s="553"/>
      <c r="GC9" s="553"/>
      <c r="GD9" s="553"/>
      <c r="GE9" s="553"/>
      <c r="GF9" s="553"/>
      <c r="GG9" s="553"/>
      <c r="GH9" s="553"/>
      <c r="GI9" s="553"/>
      <c r="GJ9" s="553"/>
      <c r="GK9" s="553"/>
      <c r="GL9" s="553"/>
      <c r="GM9" s="553"/>
      <c r="GN9" s="553"/>
      <c r="GO9" s="553"/>
      <c r="GP9" s="553"/>
      <c r="GQ9" s="553"/>
      <c r="GR9" s="553"/>
      <c r="GS9" s="553"/>
      <c r="GT9" s="553"/>
      <c r="GU9" s="553"/>
      <c r="GV9" s="553"/>
      <c r="GW9" s="553"/>
      <c r="GX9" s="553"/>
      <c r="GY9" s="553"/>
      <c r="GZ9" s="553"/>
      <c r="HA9" s="553"/>
      <c r="HB9" s="553"/>
      <c r="HC9" s="553"/>
      <c r="HD9" s="553"/>
      <c r="HE9" s="553"/>
      <c r="HF9" s="553"/>
      <c r="HG9" s="553"/>
      <c r="HH9" s="553"/>
      <c r="HI9" s="553"/>
      <c r="HJ9" s="553"/>
      <c r="HK9" s="553"/>
      <c r="HL9" s="553"/>
      <c r="HM9" s="553"/>
      <c r="HN9" s="553"/>
      <c r="HO9" s="553"/>
      <c r="HP9" s="553"/>
      <c r="HQ9" s="553"/>
      <c r="HR9" s="553"/>
      <c r="HS9" s="553"/>
      <c r="HT9" s="553"/>
      <c r="HU9" s="553"/>
      <c r="HV9" s="553"/>
      <c r="HW9" s="553"/>
      <c r="HX9" s="553"/>
      <c r="HY9" s="553"/>
      <c r="HZ9" s="553"/>
      <c r="IA9" s="553"/>
      <c r="IB9" s="553"/>
      <c r="IC9" s="553"/>
      <c r="ID9" s="553"/>
      <c r="IE9" s="553"/>
      <c r="IF9" s="553"/>
      <c r="IG9" s="553"/>
      <c r="IH9" s="553"/>
      <c r="II9" s="553"/>
    </row>
    <row r="10" spans="3:4" ht="12" customHeight="1">
      <c r="C10" s="621"/>
      <c r="D10" s="621"/>
    </row>
    <row r="11" spans="3:4" ht="12" customHeight="1">
      <c r="C11" s="621"/>
      <c r="D11" s="621"/>
    </row>
    <row r="12" spans="1:10" ht="12" customHeight="1">
      <c r="A12" s="194" t="s">
        <v>307</v>
      </c>
      <c r="B12"/>
      <c r="C12"/>
      <c r="D12"/>
      <c r="E12"/>
      <c r="F12"/>
      <c r="G12"/>
      <c r="H12"/>
      <c r="I12"/>
      <c r="J12"/>
    </row>
    <row r="13" spans="1:10" ht="12" customHeight="1">
      <c r="A13" s="195"/>
      <c r="B13"/>
      <c r="C13"/>
      <c r="D13"/>
      <c r="E13"/>
      <c r="F13"/>
      <c r="G13"/>
      <c r="H13"/>
      <c r="I13"/>
      <c r="J13"/>
    </row>
    <row r="14" spans="1:10" ht="57.75" customHeight="1">
      <c r="A14" s="730" t="s">
        <v>308</v>
      </c>
      <c r="B14" s="730"/>
      <c r="C14" s="730"/>
      <c r="D14" s="730"/>
      <c r="E14"/>
      <c r="F14"/>
      <c r="G14"/>
      <c r="H14"/>
      <c r="I14"/>
      <c r="J14"/>
    </row>
    <row r="15" spans="1:10" ht="7.5" customHeight="1">
      <c r="A15" s="196"/>
      <c r="B15"/>
      <c r="C15"/>
      <c r="D15"/>
      <c r="E15"/>
      <c r="F15"/>
      <c r="G15"/>
      <c r="H15"/>
      <c r="I15"/>
      <c r="J15"/>
    </row>
    <row r="16" spans="1:10" ht="12" customHeight="1">
      <c r="A16" s="196"/>
      <c r="B16"/>
      <c r="C16"/>
      <c r="D16"/>
      <c r="E16"/>
      <c r="F16"/>
      <c r="G16"/>
      <c r="H16"/>
      <c r="I16"/>
      <c r="J16"/>
    </row>
    <row r="17" spans="1:10" ht="12" customHeight="1">
      <c r="A17" s="194" t="s">
        <v>309</v>
      </c>
      <c r="B17"/>
      <c r="C17"/>
      <c r="D17"/>
      <c r="E17"/>
      <c r="F17"/>
      <c r="G17"/>
      <c r="H17"/>
      <c r="I17"/>
      <c r="J17"/>
    </row>
    <row r="18" spans="1:10" ht="12" customHeight="1">
      <c r="A18" s="196"/>
      <c r="B18"/>
      <c r="C18"/>
      <c r="D18"/>
      <c r="E18"/>
      <c r="F18"/>
      <c r="G18"/>
      <c r="H18"/>
      <c r="I18"/>
      <c r="J18"/>
    </row>
    <row r="19" spans="1:10" ht="12" customHeight="1">
      <c r="A19" s="197" t="s">
        <v>310</v>
      </c>
      <c r="B19" s="197" t="s">
        <v>311</v>
      </c>
      <c r="C19"/>
      <c r="D19"/>
      <c r="E19"/>
      <c r="F19"/>
      <c r="G19"/>
      <c r="H19"/>
      <c r="I19"/>
      <c r="J19"/>
    </row>
    <row r="20" spans="1:10" ht="12" customHeight="1">
      <c r="A20" s="195"/>
      <c r="B20"/>
      <c r="C20"/>
      <c r="D20"/>
      <c r="E20"/>
      <c r="F20"/>
      <c r="G20"/>
      <c r="H20"/>
      <c r="I20"/>
      <c r="J20"/>
    </row>
    <row r="21" spans="1:10" ht="12" customHeight="1">
      <c r="A21" s="194" t="s">
        <v>312</v>
      </c>
      <c r="B21"/>
      <c r="C21"/>
      <c r="D21"/>
      <c r="E21"/>
      <c r="F21"/>
      <c r="G21"/>
      <c r="H21"/>
      <c r="I21"/>
      <c r="J21"/>
    </row>
    <row r="22" spans="1:10" ht="12" customHeight="1">
      <c r="A22" s="195"/>
      <c r="B22"/>
      <c r="C22"/>
      <c r="D22"/>
      <c r="E22"/>
      <c r="F22"/>
      <c r="G22"/>
      <c r="H22"/>
      <c r="I22"/>
      <c r="J22"/>
    </row>
    <row r="23" spans="1:10" ht="46.5" customHeight="1">
      <c r="A23" s="730" t="s">
        <v>313</v>
      </c>
      <c r="B23" s="731"/>
      <c r="C23" s="731"/>
      <c r="D23" s="731"/>
      <c r="E23"/>
      <c r="F23"/>
      <c r="G23"/>
      <c r="H23"/>
      <c r="I23"/>
      <c r="J23"/>
    </row>
    <row r="24" spans="1:10" ht="12" customHeight="1" thickBot="1">
      <c r="A24" s="189"/>
      <c r="B24"/>
      <c r="C24"/>
      <c r="D24"/>
      <c r="E24"/>
      <c r="F24"/>
      <c r="G24"/>
      <c r="H24"/>
      <c r="I24"/>
      <c r="J24"/>
    </row>
    <row r="25" spans="1:10" ht="24" customHeight="1" thickBot="1">
      <c r="A25" s="198" t="s">
        <v>314</v>
      </c>
      <c r="B25" s="198" t="s">
        <v>315</v>
      </c>
      <c r="C25" s="198" t="s">
        <v>316</v>
      </c>
      <c r="D25" s="199" t="s">
        <v>317</v>
      </c>
      <c r="E25"/>
      <c r="F25"/>
      <c r="G25"/>
      <c r="H25"/>
      <c r="I25"/>
      <c r="J25"/>
    </row>
    <row r="26" spans="1:10" ht="12" customHeight="1" thickBot="1">
      <c r="A26" s="200" t="s">
        <v>194</v>
      </c>
      <c r="B26" s="201">
        <v>121788.5</v>
      </c>
      <c r="C26" s="201">
        <v>139722.4</v>
      </c>
      <c r="D26" s="202"/>
      <c r="E26"/>
      <c r="F26"/>
      <c r="G26"/>
      <c r="H26"/>
      <c r="I26"/>
      <c r="J26"/>
    </row>
    <row r="27" spans="1:10" ht="12" customHeight="1" thickBot="1">
      <c r="A27" s="200" t="s">
        <v>318</v>
      </c>
      <c r="B27" s="201">
        <v>82451</v>
      </c>
      <c r="C27" s="201">
        <v>-44722.4</v>
      </c>
      <c r="D27" s="202"/>
      <c r="E27"/>
      <c r="F27"/>
      <c r="G27"/>
      <c r="H27"/>
      <c r="I27"/>
      <c r="J27"/>
    </row>
    <row r="28" spans="1:10" ht="12.75" customHeight="1" thickBot="1">
      <c r="A28" s="200" t="s">
        <v>319</v>
      </c>
      <c r="B28" s="201">
        <v>204239.5</v>
      </c>
      <c r="C28" s="201">
        <v>95000</v>
      </c>
      <c r="D28" s="203">
        <v>299239.5</v>
      </c>
      <c r="E28"/>
      <c r="F28"/>
      <c r="G28"/>
      <c r="H28"/>
      <c r="I28"/>
      <c r="J28"/>
    </row>
    <row r="29" spans="1:10" ht="12" customHeight="1" thickBot="1">
      <c r="A29" s="200" t="s">
        <v>320</v>
      </c>
      <c r="B29" s="201">
        <v>1170.1</v>
      </c>
      <c r="C29" s="201">
        <v>1094.2</v>
      </c>
      <c r="D29" s="203">
        <v>2264.3</v>
      </c>
      <c r="E29"/>
      <c r="F29"/>
      <c r="G29"/>
      <c r="H29"/>
      <c r="I29"/>
      <c r="J29"/>
    </row>
    <row r="30" spans="1:10" ht="12" customHeight="1" thickBot="1">
      <c r="A30" s="204" t="s">
        <v>321</v>
      </c>
      <c r="B30" s="205">
        <v>205409.6</v>
      </c>
      <c r="C30" s="205">
        <v>96094.2</v>
      </c>
      <c r="D30" s="206">
        <v>301503.8</v>
      </c>
      <c r="E30"/>
      <c r="F30"/>
      <c r="G30"/>
      <c r="H30"/>
      <c r="I30"/>
      <c r="J30"/>
    </row>
    <row r="31" spans="1:10" ht="12" customHeight="1">
      <c r="A31" s="189"/>
      <c r="B31"/>
      <c r="C31"/>
      <c r="D31"/>
      <c r="E31"/>
      <c r="F31"/>
      <c r="G31"/>
      <c r="H31"/>
      <c r="I31"/>
      <c r="J31"/>
    </row>
    <row r="32" spans="1:10" ht="12" customHeight="1">
      <c r="A32" s="189" t="s">
        <v>322</v>
      </c>
      <c r="B32"/>
      <c r="C32"/>
      <c r="D32"/>
      <c r="E32"/>
      <c r="F32"/>
      <c r="G32"/>
      <c r="H32"/>
      <c r="I32"/>
      <c r="J32"/>
    </row>
    <row r="33" spans="1:10" ht="12" customHeight="1">
      <c r="A33" s="189"/>
      <c r="B33"/>
      <c r="C33"/>
      <c r="D33"/>
      <c r="E33"/>
      <c r="F33"/>
      <c r="G33"/>
      <c r="H33"/>
      <c r="I33"/>
      <c r="J33"/>
    </row>
    <row r="34" spans="1:10" ht="12" customHeight="1">
      <c r="A34" s="197" t="s">
        <v>323</v>
      </c>
      <c r="B34" s="197" t="s">
        <v>324</v>
      </c>
      <c r="C34"/>
      <c r="D34"/>
      <c r="E34"/>
      <c r="F34"/>
      <c r="G34"/>
      <c r="H34"/>
      <c r="I34"/>
      <c r="J34"/>
    </row>
    <row r="35" spans="1:10" ht="12" customHeight="1">
      <c r="A35" s="189"/>
      <c r="B35"/>
      <c r="C35"/>
      <c r="D35"/>
      <c r="E35"/>
      <c r="F35"/>
      <c r="G35"/>
      <c r="H35"/>
      <c r="I35"/>
      <c r="J35"/>
    </row>
    <row r="36" spans="1:10" ht="12" customHeight="1">
      <c r="A36" s="189" t="s">
        <v>325</v>
      </c>
      <c r="B36"/>
      <c r="C36"/>
      <c r="D36"/>
      <c r="E36"/>
      <c r="F36"/>
      <c r="G36"/>
      <c r="H36"/>
      <c r="I36"/>
      <c r="J36"/>
    </row>
    <row r="37" spans="1:10" ht="12" customHeight="1">
      <c r="A37"/>
      <c r="B37"/>
      <c r="C37"/>
      <c r="D37"/>
      <c r="E37"/>
      <c r="F37"/>
      <c r="G37"/>
      <c r="H37"/>
      <c r="I37"/>
      <c r="J37"/>
    </row>
    <row r="38" spans="1:10" ht="12" customHeight="1">
      <c r="A38" s="208"/>
      <c r="B38"/>
      <c r="C38"/>
      <c r="D38"/>
      <c r="E38"/>
      <c r="F38"/>
      <c r="G38"/>
      <c r="H38"/>
      <c r="I38"/>
      <c r="J38"/>
    </row>
    <row r="39" spans="1:10" ht="12" customHeight="1">
      <c r="A39" s="194" t="s">
        <v>326</v>
      </c>
      <c r="B39" s="194" t="s">
        <v>327</v>
      </c>
      <c r="C39"/>
      <c r="D39"/>
      <c r="E39"/>
      <c r="F39"/>
      <c r="G39"/>
      <c r="H39"/>
      <c r="I39"/>
      <c r="J39"/>
    </row>
    <row r="40" spans="1:10" ht="12" customHeight="1">
      <c r="A40" s="189"/>
      <c r="B40"/>
      <c r="C40"/>
      <c r="D40"/>
      <c r="E40"/>
      <c r="F40"/>
      <c r="G40"/>
      <c r="H40"/>
      <c r="I40"/>
      <c r="J40"/>
    </row>
    <row r="41" spans="1:10" ht="12" customHeight="1">
      <c r="A41" s="210" t="s">
        <v>328</v>
      </c>
      <c r="B41"/>
      <c r="C41"/>
      <c r="D41"/>
      <c r="E41"/>
      <c r="F41"/>
      <c r="G41"/>
      <c r="H41"/>
      <c r="I41"/>
      <c r="J41"/>
    </row>
    <row r="42" spans="1:10" ht="12" customHeight="1">
      <c r="A42" s="538"/>
      <c r="B42" s="539"/>
      <c r="C42" s="539"/>
      <c r="D42" s="539"/>
      <c r="E42"/>
      <c r="F42"/>
      <c r="G42"/>
      <c r="H42"/>
      <c r="I42"/>
      <c r="J42"/>
    </row>
    <row r="43" spans="1:10" ht="29.25" customHeight="1">
      <c r="A43" s="732" t="s">
        <v>329</v>
      </c>
      <c r="B43" s="732"/>
      <c r="C43" s="732"/>
      <c r="D43" s="539"/>
      <c r="E43"/>
      <c r="F43"/>
      <c r="G43"/>
      <c r="H43"/>
      <c r="I43"/>
      <c r="J43"/>
    </row>
    <row r="44" spans="1:10" ht="29.25" customHeight="1">
      <c r="A44" s="543"/>
      <c r="B44" s="544"/>
      <c r="C44" s="544"/>
      <c r="D44" s="539"/>
      <c r="E44"/>
      <c r="F44"/>
      <c r="G44"/>
      <c r="H44"/>
      <c r="I44"/>
      <c r="J44"/>
    </row>
    <row r="45" spans="1:10" ht="29.25" customHeight="1">
      <c r="A45" s="732" t="s">
        <v>330</v>
      </c>
      <c r="B45" s="732"/>
      <c r="C45" s="732"/>
      <c r="D45" s="539"/>
      <c r="E45"/>
      <c r="F45"/>
      <c r="G45"/>
      <c r="H45"/>
      <c r="I45"/>
      <c r="J45"/>
    </row>
    <row r="46" spans="1:10" ht="29.25" customHeight="1">
      <c r="A46" s="543"/>
      <c r="B46" s="544"/>
      <c r="C46" s="544"/>
      <c r="D46" s="539"/>
      <c r="E46"/>
      <c r="F46"/>
      <c r="G46"/>
      <c r="H46"/>
      <c r="I46"/>
      <c r="J46"/>
    </row>
    <row r="47" spans="1:10" ht="29.25" customHeight="1">
      <c r="A47" s="545" t="s">
        <v>331</v>
      </c>
      <c r="B47" s="544"/>
      <c r="C47" s="544"/>
      <c r="D47" s="539"/>
      <c r="E47"/>
      <c r="F47"/>
      <c r="G47"/>
      <c r="H47"/>
      <c r="I47"/>
      <c r="J47"/>
    </row>
    <row r="48" spans="1:10" ht="29.25" customHeight="1">
      <c r="A48" s="543"/>
      <c r="B48" s="544"/>
      <c r="C48" s="544"/>
      <c r="D48" s="539"/>
      <c r="E48"/>
      <c r="F48"/>
      <c r="G48"/>
      <c r="H48"/>
      <c r="I48"/>
      <c r="J48"/>
    </row>
    <row r="49" spans="1:10" ht="29.25" customHeight="1">
      <c r="A49" s="545" t="s">
        <v>332</v>
      </c>
      <c r="B49" s="544"/>
      <c r="C49" s="544"/>
      <c r="D49" s="539"/>
      <c r="E49"/>
      <c r="F49"/>
      <c r="G49"/>
      <c r="H49"/>
      <c r="I49"/>
      <c r="J49"/>
    </row>
    <row r="50" spans="1:10" ht="29.25" customHeight="1">
      <c r="A50" s="543"/>
      <c r="B50" s="544"/>
      <c r="C50" s="544"/>
      <c r="D50" s="539"/>
      <c r="E50"/>
      <c r="F50"/>
      <c r="G50"/>
      <c r="H50"/>
      <c r="I50"/>
      <c r="J50"/>
    </row>
    <row r="51" spans="1:10" ht="29.25" customHeight="1">
      <c r="A51" s="545" t="s">
        <v>333</v>
      </c>
      <c r="B51" s="544"/>
      <c r="C51" s="544"/>
      <c r="D51" s="539"/>
      <c r="E51"/>
      <c r="F51"/>
      <c r="G51"/>
      <c r="H51"/>
      <c r="I51"/>
      <c r="J51"/>
    </row>
    <row r="52" spans="1:10" ht="29.25" customHeight="1">
      <c r="A52" s="543"/>
      <c r="B52" s="544"/>
      <c r="C52" s="544"/>
      <c r="D52" s="539"/>
      <c r="E52"/>
      <c r="F52"/>
      <c r="G52"/>
      <c r="H52"/>
      <c r="I52"/>
      <c r="J52"/>
    </row>
    <row r="53" spans="1:10" ht="29.25" customHeight="1">
      <c r="A53" s="545" t="s">
        <v>334</v>
      </c>
      <c r="B53" s="544"/>
      <c r="C53" s="544"/>
      <c r="D53" s="539"/>
      <c r="E53"/>
      <c r="F53"/>
      <c r="G53"/>
      <c r="H53"/>
      <c r="I53"/>
      <c r="J53"/>
    </row>
    <row r="54" spans="1:10" ht="29.25" customHeight="1">
      <c r="A54" s="542"/>
      <c r="B54" s="541"/>
      <c r="C54" s="541"/>
      <c r="D54" s="539"/>
      <c r="E54"/>
      <c r="F54"/>
      <c r="G54"/>
      <c r="H54"/>
      <c r="I54"/>
      <c r="J54"/>
    </row>
    <row r="55" spans="1:10" ht="29.25" customHeight="1">
      <c r="A55" s="540" t="s">
        <v>335</v>
      </c>
      <c r="B55" s="541"/>
      <c r="C55" s="541"/>
      <c r="D55" s="539"/>
      <c r="E55"/>
      <c r="F55"/>
      <c r="G55"/>
      <c r="H55"/>
      <c r="I55"/>
      <c r="J55"/>
    </row>
    <row r="56" spans="1:10" ht="29.25" customHeight="1">
      <c r="A56" s="542"/>
      <c r="B56" s="541"/>
      <c r="C56" s="541"/>
      <c r="D56" s="539"/>
      <c r="E56"/>
      <c r="F56"/>
      <c r="G56"/>
      <c r="H56"/>
      <c r="I56"/>
      <c r="J56"/>
    </row>
    <row r="57" spans="1:10" ht="29.25" customHeight="1">
      <c r="A57" s="542" t="s">
        <v>336</v>
      </c>
      <c r="B57" s="541"/>
      <c r="C57" s="541"/>
      <c r="D57" s="539"/>
      <c r="E57"/>
      <c r="F57"/>
      <c r="G57"/>
      <c r="H57"/>
      <c r="I57"/>
      <c r="J57"/>
    </row>
    <row r="58" spans="1:10" ht="29.25" customHeight="1">
      <c r="A58" s="542"/>
      <c r="B58" s="541"/>
      <c r="C58" s="541"/>
      <c r="D58" s="539"/>
      <c r="E58"/>
      <c r="F58"/>
      <c r="G58"/>
      <c r="H58"/>
      <c r="I58"/>
      <c r="J58"/>
    </row>
    <row r="59" spans="1:10" ht="29.25" customHeight="1">
      <c r="A59" s="542" t="s">
        <v>337</v>
      </c>
      <c r="B59" s="541"/>
      <c r="C59" s="541"/>
      <c r="D59" s="539"/>
      <c r="E59"/>
      <c r="F59"/>
      <c r="G59"/>
      <c r="H59"/>
      <c r="I59"/>
      <c r="J59"/>
    </row>
    <row r="60" spans="1:10" ht="29.25" customHeight="1">
      <c r="A60" s="542"/>
      <c r="B60" s="541"/>
      <c r="C60" s="541"/>
      <c r="D60" s="539"/>
      <c r="E60"/>
      <c r="F60"/>
      <c r="G60"/>
      <c r="H60"/>
      <c r="I60"/>
      <c r="J60"/>
    </row>
    <row r="61" spans="1:10" ht="29.25" customHeight="1">
      <c r="A61" s="542" t="s">
        <v>338</v>
      </c>
      <c r="B61" s="541"/>
      <c r="C61" s="541"/>
      <c r="D61" s="539"/>
      <c r="E61"/>
      <c r="F61"/>
      <c r="G61"/>
      <c r="H61"/>
      <c r="I61"/>
      <c r="J61"/>
    </row>
    <row r="62" spans="1:10" ht="12" customHeight="1">
      <c r="A62" s="189"/>
      <c r="B62"/>
      <c r="C62"/>
      <c r="D62"/>
      <c r="E62"/>
      <c r="F62"/>
      <c r="G62"/>
      <c r="H62"/>
      <c r="I62"/>
      <c r="J62"/>
    </row>
    <row r="63" spans="1:10" ht="12" customHeight="1">
      <c r="A63" s="194" t="s">
        <v>326</v>
      </c>
      <c r="B63" s="194" t="s">
        <v>327</v>
      </c>
      <c r="C63"/>
      <c r="D63"/>
      <c r="E63"/>
      <c r="F63"/>
      <c r="G63"/>
      <c r="H63"/>
      <c r="I63"/>
      <c r="J63"/>
    </row>
    <row r="64" spans="1:10" ht="12" customHeight="1">
      <c r="A64" s="189"/>
      <c r="B64"/>
      <c r="C64"/>
      <c r="D64"/>
      <c r="E64"/>
      <c r="F64"/>
      <c r="G64"/>
      <c r="H64"/>
      <c r="I64"/>
      <c r="J64"/>
    </row>
    <row r="65" spans="1:10" ht="12" customHeight="1">
      <c r="A65" s="189" t="s">
        <v>339</v>
      </c>
      <c r="B65"/>
      <c r="C65"/>
      <c r="D65"/>
      <c r="E65"/>
      <c r="F65"/>
      <c r="G65"/>
      <c r="H65"/>
      <c r="I65"/>
      <c r="J65"/>
    </row>
    <row r="66" spans="1:10" ht="12" customHeight="1">
      <c r="A66" s="208"/>
      <c r="B66"/>
      <c r="C66"/>
      <c r="D66"/>
      <c r="E66"/>
      <c r="F66"/>
      <c r="G66"/>
      <c r="H66"/>
      <c r="I66"/>
      <c r="J66"/>
    </row>
    <row r="67" spans="1:10" ht="12" customHeight="1">
      <c r="A67" s="189" t="s">
        <v>340</v>
      </c>
      <c r="B67"/>
      <c r="C67"/>
      <c r="D67"/>
      <c r="E67"/>
      <c r="F67"/>
      <c r="G67"/>
      <c r="H67"/>
      <c r="I67"/>
      <c r="J67"/>
    </row>
    <row r="68" spans="1:10" ht="12" customHeight="1">
      <c r="A68" s="195"/>
      <c r="B68"/>
      <c r="C68"/>
      <c r="D68"/>
      <c r="E68"/>
      <c r="F68"/>
      <c r="G68"/>
      <c r="H68"/>
      <c r="I68"/>
      <c r="J68"/>
    </row>
    <row r="69" spans="1:10" ht="12" customHeight="1">
      <c r="A69" s="189" t="s">
        <v>341</v>
      </c>
      <c r="B69"/>
      <c r="C69"/>
      <c r="D69"/>
      <c r="E69"/>
      <c r="F69"/>
      <c r="G69"/>
      <c r="H69"/>
      <c r="I69"/>
      <c r="J69"/>
    </row>
    <row r="70" spans="1:10" ht="12" customHeight="1">
      <c r="A70" s="195"/>
      <c r="B70"/>
      <c r="C70"/>
      <c r="D70"/>
      <c r="E70"/>
      <c r="F70"/>
      <c r="G70"/>
      <c r="H70"/>
      <c r="I70"/>
      <c r="J70"/>
    </row>
    <row r="71" spans="1:10" ht="12" customHeight="1">
      <c r="A71" s="211" t="s">
        <v>342</v>
      </c>
      <c r="B71"/>
      <c r="C71"/>
      <c r="D71"/>
      <c r="E71"/>
      <c r="F71"/>
      <c r="G71"/>
      <c r="H71"/>
      <c r="I71"/>
      <c r="J71"/>
    </row>
    <row r="72" spans="1:10" ht="12" customHeight="1">
      <c r="A72" s="212"/>
      <c r="B72"/>
      <c r="C72"/>
      <c r="D72"/>
      <c r="E72"/>
      <c r="F72"/>
      <c r="G72"/>
      <c r="H72"/>
      <c r="I72"/>
      <c r="J72"/>
    </row>
    <row r="73" spans="1:10" ht="12" customHeight="1">
      <c r="A73" s="211" t="s">
        <v>343</v>
      </c>
      <c r="B73"/>
      <c r="C73"/>
      <c r="D73"/>
      <c r="E73"/>
      <c r="F73"/>
      <c r="G73"/>
      <c r="H73"/>
      <c r="I73"/>
      <c r="J73"/>
    </row>
    <row r="74" spans="1:10" ht="12" customHeight="1">
      <c r="A74" s="195"/>
      <c r="B74"/>
      <c r="C74"/>
      <c r="D74"/>
      <c r="E74"/>
      <c r="F74"/>
      <c r="G74"/>
      <c r="H74"/>
      <c r="I74"/>
      <c r="J74"/>
    </row>
    <row r="75" spans="1:10" ht="12" customHeight="1">
      <c r="A75" s="211" t="s">
        <v>344</v>
      </c>
      <c r="B75"/>
      <c r="C75"/>
      <c r="D75"/>
      <c r="E75"/>
      <c r="F75"/>
      <c r="G75"/>
      <c r="H75"/>
      <c r="I75"/>
      <c r="J75"/>
    </row>
    <row r="76" spans="1:10" ht="12" customHeight="1">
      <c r="A76" s="195"/>
      <c r="B76"/>
      <c r="C76"/>
      <c r="D76"/>
      <c r="E76"/>
      <c r="F76"/>
      <c r="G76"/>
      <c r="H76"/>
      <c r="I76"/>
      <c r="J76"/>
    </row>
    <row r="77" spans="1:10" ht="12" customHeight="1">
      <c r="A77" s="211" t="s">
        <v>345</v>
      </c>
      <c r="B77"/>
      <c r="C77"/>
      <c r="D77"/>
      <c r="E77"/>
      <c r="F77"/>
      <c r="G77"/>
      <c r="H77"/>
      <c r="I77"/>
      <c r="J77"/>
    </row>
    <row r="78" spans="1:10" ht="12" customHeight="1">
      <c r="A78" s="189"/>
      <c r="B78"/>
      <c r="C78"/>
      <c r="D78"/>
      <c r="E78"/>
      <c r="F78"/>
      <c r="G78"/>
      <c r="H78"/>
      <c r="I78"/>
      <c r="J78"/>
    </row>
    <row r="79" spans="1:10" ht="12" customHeight="1">
      <c r="A79" s="189" t="s">
        <v>346</v>
      </c>
      <c r="B79"/>
      <c r="C79"/>
      <c r="D79"/>
      <c r="E79"/>
      <c r="F79"/>
      <c r="G79"/>
      <c r="H79"/>
      <c r="I79"/>
      <c r="J79"/>
    </row>
    <row r="80" spans="1:10" ht="12" customHeight="1">
      <c r="A80" s="195"/>
      <c r="B80"/>
      <c r="C80"/>
      <c r="D80"/>
      <c r="E80"/>
      <c r="F80"/>
      <c r="G80"/>
      <c r="H80"/>
      <c r="I80"/>
      <c r="J80"/>
    </row>
    <row r="81" spans="1:10" ht="12" customHeight="1">
      <c r="A81" s="189" t="s">
        <v>347</v>
      </c>
      <c r="B81"/>
      <c r="C81"/>
      <c r="D81"/>
      <c r="E81"/>
      <c r="F81"/>
      <c r="G81"/>
      <c r="H81"/>
      <c r="I81"/>
      <c r="J81"/>
    </row>
    <row r="82" spans="1:10" ht="12" customHeight="1">
      <c r="A82" s="189"/>
      <c r="B82"/>
      <c r="C82"/>
      <c r="D82"/>
      <c r="E82"/>
      <c r="F82"/>
      <c r="G82"/>
      <c r="H82"/>
      <c r="I82"/>
      <c r="J82"/>
    </row>
    <row r="83" spans="1:10" ht="12" customHeight="1">
      <c r="A83" s="197" t="s">
        <v>348</v>
      </c>
      <c r="B83" s="197" t="s">
        <v>349</v>
      </c>
      <c r="C83"/>
      <c r="D83"/>
      <c r="E83"/>
      <c r="F83"/>
      <c r="G83"/>
      <c r="H83"/>
      <c r="I83"/>
      <c r="J83"/>
    </row>
    <row r="84" spans="1:10" ht="12" customHeight="1">
      <c r="A84" s="195"/>
      <c r="B84"/>
      <c r="C84"/>
      <c r="D84"/>
      <c r="E84"/>
      <c r="F84"/>
      <c r="G84"/>
      <c r="H84"/>
      <c r="I84"/>
      <c r="J84"/>
    </row>
    <row r="85" spans="1:10" ht="12" customHeight="1">
      <c r="A85" s="189" t="s">
        <v>350</v>
      </c>
      <c r="B85"/>
      <c r="C85"/>
      <c r="D85"/>
      <c r="E85"/>
      <c r="F85"/>
      <c r="G85"/>
      <c r="H85"/>
      <c r="I85"/>
      <c r="J85"/>
    </row>
    <row r="86" spans="1:10" ht="12" customHeight="1">
      <c r="A86" s="189"/>
      <c r="B86"/>
      <c r="C86"/>
      <c r="D86"/>
      <c r="E86"/>
      <c r="F86"/>
      <c r="G86"/>
      <c r="H86"/>
      <c r="I86"/>
      <c r="J86"/>
    </row>
    <row r="87" spans="1:10" ht="12" customHeight="1">
      <c r="A87" s="197" t="s">
        <v>351</v>
      </c>
      <c r="B87" s="197" t="s">
        <v>352</v>
      </c>
      <c r="C87"/>
      <c r="D87"/>
      <c r="E87"/>
      <c r="F87"/>
      <c r="G87"/>
      <c r="H87"/>
      <c r="I87"/>
      <c r="J87"/>
    </row>
    <row r="88" spans="1:10" ht="12" customHeight="1">
      <c r="A88" s="195"/>
      <c r="B88"/>
      <c r="C88"/>
      <c r="D88"/>
      <c r="E88"/>
      <c r="F88"/>
      <c r="G88"/>
      <c r="H88"/>
      <c r="I88"/>
      <c r="J88"/>
    </row>
    <row r="89" spans="1:10" ht="12" customHeight="1">
      <c r="A89" s="189" t="s">
        <v>353</v>
      </c>
      <c r="B89"/>
      <c r="C89"/>
      <c r="D89"/>
      <c r="E89"/>
      <c r="F89"/>
      <c r="G89"/>
      <c r="H89"/>
      <c r="I89"/>
      <c r="J89"/>
    </row>
    <row r="90" spans="1:10" ht="12" customHeight="1">
      <c r="A90"/>
      <c r="B90"/>
      <c r="C90"/>
      <c r="D90"/>
      <c r="E90"/>
      <c r="F90"/>
      <c r="G90"/>
      <c r="H90"/>
      <c r="I90"/>
      <c r="J90"/>
    </row>
    <row r="91" spans="1:10" ht="12" customHeight="1">
      <c r="A91" s="208"/>
      <c r="B91"/>
      <c r="C91"/>
      <c r="D91"/>
      <c r="E91"/>
      <c r="F91"/>
      <c r="G91"/>
      <c r="H91"/>
      <c r="I91"/>
      <c r="J91"/>
    </row>
    <row r="92" spans="1:10" ht="12" customHeight="1">
      <c r="A92" s="194" t="s">
        <v>326</v>
      </c>
      <c r="B92" s="194" t="s">
        <v>327</v>
      </c>
      <c r="C92"/>
      <c r="D92"/>
      <c r="E92"/>
      <c r="F92"/>
      <c r="G92"/>
      <c r="H92"/>
      <c r="I92"/>
      <c r="J92"/>
    </row>
    <row r="93" spans="1:10" ht="12" customHeight="1">
      <c r="A93" s="189"/>
      <c r="B93"/>
      <c r="C93"/>
      <c r="D93"/>
      <c r="E93"/>
      <c r="F93"/>
      <c r="G93"/>
      <c r="H93"/>
      <c r="I93"/>
      <c r="J93"/>
    </row>
    <row r="94" spans="1:10" ht="12" customHeight="1">
      <c r="A94" s="197" t="s">
        <v>354</v>
      </c>
      <c r="B94" s="197" t="s">
        <v>355</v>
      </c>
      <c r="C94"/>
      <c r="D94"/>
      <c r="E94"/>
      <c r="F94"/>
      <c r="G94"/>
      <c r="H94"/>
      <c r="I94"/>
      <c r="J94"/>
    </row>
    <row r="95" spans="1:10" ht="12" customHeight="1">
      <c r="A95" s="189"/>
      <c r="B95"/>
      <c r="C95"/>
      <c r="D95"/>
      <c r="E95"/>
      <c r="F95"/>
      <c r="G95"/>
      <c r="H95"/>
      <c r="I95"/>
      <c r="J95"/>
    </row>
    <row r="96" spans="1:10" ht="14.25" customHeight="1">
      <c r="A96" s="189" t="s">
        <v>356</v>
      </c>
      <c r="B96"/>
      <c r="C96"/>
      <c r="D96"/>
      <c r="E96"/>
      <c r="F96"/>
      <c r="G96"/>
      <c r="H96"/>
      <c r="I96"/>
      <c r="J96"/>
    </row>
    <row r="97" spans="1:10" ht="12" customHeight="1" thickBot="1">
      <c r="A97" s="189"/>
      <c r="B97"/>
      <c r="C97"/>
      <c r="D97"/>
      <c r="E97"/>
      <c r="F97"/>
      <c r="G97"/>
      <c r="H97"/>
      <c r="I97"/>
      <c r="J97"/>
    </row>
    <row r="98" spans="1:10" ht="12" customHeight="1" thickBot="1">
      <c r="A98" s="213" t="s">
        <v>357</v>
      </c>
      <c r="B98" s="214" t="s">
        <v>300</v>
      </c>
      <c r="C98" s="215">
        <v>361678100000</v>
      </c>
      <c r="D98"/>
      <c r="E98"/>
      <c r="F98"/>
      <c r="G98"/>
      <c r="H98"/>
      <c r="I98"/>
      <c r="J98"/>
    </row>
    <row r="99" spans="1:10" ht="12" customHeight="1" thickBot="1">
      <c r="A99" s="216" t="s">
        <v>358</v>
      </c>
      <c r="B99" s="217" t="s">
        <v>300</v>
      </c>
      <c r="C99" s="218">
        <v>348606600000</v>
      </c>
      <c r="D99"/>
      <c r="E99"/>
      <c r="F99"/>
      <c r="G99"/>
      <c r="H99"/>
      <c r="I99"/>
      <c r="J99"/>
    </row>
    <row r="100" spans="1:10" ht="12" customHeight="1" thickBot="1">
      <c r="A100" s="189"/>
      <c r="B100"/>
      <c r="C100"/>
      <c r="D100"/>
      <c r="E100"/>
      <c r="F100"/>
      <c r="G100"/>
      <c r="H100"/>
      <c r="I100"/>
      <c r="J100"/>
    </row>
    <row r="101" spans="1:10" ht="12" customHeight="1" thickBot="1">
      <c r="A101" s="219" t="s">
        <v>359</v>
      </c>
      <c r="B101" s="220" t="s">
        <v>360</v>
      </c>
      <c r="C101"/>
      <c r="D101"/>
      <c r="E101"/>
      <c r="F101"/>
      <c r="G101"/>
      <c r="H101"/>
      <c r="I101"/>
      <c r="J101"/>
    </row>
    <row r="102" spans="1:10" ht="12" customHeight="1" thickBot="1">
      <c r="A102" s="221" t="s">
        <v>361</v>
      </c>
      <c r="B102" s="222" t="s">
        <v>362</v>
      </c>
      <c r="C102"/>
      <c r="D102"/>
      <c r="E102"/>
      <c r="F102"/>
      <c r="G102"/>
      <c r="H102"/>
      <c r="I102"/>
      <c r="J102"/>
    </row>
    <row r="103" spans="1:10" ht="12" customHeight="1" thickBot="1">
      <c r="A103" s="189"/>
      <c r="B103"/>
      <c r="C103"/>
      <c r="D103"/>
      <c r="E103"/>
      <c r="F103"/>
      <c r="G103"/>
      <c r="H103"/>
      <c r="I103"/>
      <c r="J103"/>
    </row>
    <row r="104" spans="1:10" ht="12.75" customHeight="1" thickBot="1">
      <c r="A104" s="219" t="s">
        <v>363</v>
      </c>
      <c r="B104" s="220" t="s">
        <v>360</v>
      </c>
      <c r="C104"/>
      <c r="D104"/>
      <c r="E104"/>
      <c r="F104"/>
      <c r="G104"/>
      <c r="H104"/>
      <c r="I104"/>
      <c r="J104"/>
    </row>
    <row r="105" spans="1:10" ht="12.75" customHeight="1" thickBot="1">
      <c r="A105" s="221" t="s">
        <v>361</v>
      </c>
      <c r="B105" s="222" t="s">
        <v>364</v>
      </c>
      <c r="C105"/>
      <c r="D105"/>
      <c r="E105"/>
      <c r="F105"/>
      <c r="G105"/>
      <c r="H105"/>
      <c r="I105"/>
      <c r="J105"/>
    </row>
    <row r="106" spans="1:10" ht="12" customHeight="1" thickBot="1">
      <c r="A106" s="189"/>
      <c r="B106"/>
      <c r="C106"/>
      <c r="D106"/>
      <c r="E106"/>
      <c r="F106"/>
      <c r="G106"/>
      <c r="H106"/>
      <c r="I106"/>
      <c r="J106"/>
    </row>
    <row r="107" spans="1:10" ht="12" customHeight="1" thickBot="1">
      <c r="A107" s="219" t="s">
        <v>365</v>
      </c>
      <c r="B107" s="220" t="s">
        <v>360</v>
      </c>
      <c r="C107"/>
      <c r="D107"/>
      <c r="E107"/>
      <c r="F107"/>
      <c r="G107"/>
      <c r="H107"/>
      <c r="I107"/>
      <c r="J107"/>
    </row>
    <row r="108" spans="1:10" ht="12" customHeight="1" thickBot="1">
      <c r="A108" s="221" t="s">
        <v>361</v>
      </c>
      <c r="B108" s="222" t="s">
        <v>366</v>
      </c>
      <c r="C108"/>
      <c r="D108"/>
      <c r="E108"/>
      <c r="F108"/>
      <c r="G108"/>
      <c r="H108"/>
      <c r="I108"/>
      <c r="J108"/>
    </row>
    <row r="109" spans="1:10" s="132" customFormat="1" ht="12" customHeight="1">
      <c r="A109" s="190"/>
      <c r="B109"/>
      <c r="C109"/>
      <c r="D109"/>
      <c r="E109"/>
      <c r="F109"/>
      <c r="G109"/>
      <c r="H109"/>
      <c r="I109"/>
      <c r="J109"/>
    </row>
    <row r="110" spans="1:10" s="132" customFormat="1" ht="12" customHeight="1">
      <c r="A110" s="189" t="s">
        <v>367</v>
      </c>
      <c r="B110"/>
      <c r="C110"/>
      <c r="D110"/>
      <c r="E110"/>
      <c r="F110"/>
      <c r="G110"/>
      <c r="H110"/>
      <c r="I110"/>
      <c r="J110"/>
    </row>
    <row r="111" spans="1:10" s="132" customFormat="1" ht="15.75" customHeight="1">
      <c r="A111" s="189"/>
      <c r="B111"/>
      <c r="C111"/>
      <c r="D111"/>
      <c r="E111"/>
      <c r="F111"/>
      <c r="G111"/>
      <c r="H111"/>
      <c r="I111"/>
      <c r="J111"/>
    </row>
    <row r="112" spans="1:10" ht="12" customHeight="1">
      <c r="A112" s="197" t="s">
        <v>368</v>
      </c>
      <c r="B112" s="197" t="s">
        <v>369</v>
      </c>
      <c r="C112"/>
      <c r="D112"/>
      <c r="E112"/>
      <c r="F112"/>
      <c r="G112"/>
      <c r="H112"/>
      <c r="I112"/>
      <c r="J112"/>
    </row>
    <row r="113" spans="1:10" ht="14.25">
      <c r="A113" s="189"/>
      <c r="B113"/>
      <c r="C113"/>
      <c r="D113"/>
      <c r="E113"/>
      <c r="F113"/>
      <c r="G113"/>
      <c r="H113"/>
      <c r="I113"/>
      <c r="J113"/>
    </row>
    <row r="114" spans="1:10" ht="38.25">
      <c r="A114" s="189" t="s">
        <v>370</v>
      </c>
      <c r="B114"/>
      <c r="C114"/>
      <c r="D114"/>
      <c r="E114"/>
      <c r="F114"/>
      <c r="G114"/>
      <c r="H114"/>
      <c r="I114"/>
      <c r="J114"/>
    </row>
    <row r="115" spans="1:10" ht="15" thickBot="1">
      <c r="A115" s="189"/>
      <c r="B115"/>
      <c r="C115"/>
      <c r="D115"/>
      <c r="E115"/>
      <c r="F115"/>
      <c r="G115"/>
      <c r="H115"/>
      <c r="I115"/>
      <c r="J115"/>
    </row>
    <row r="116" spans="1:10" ht="21.75" thickBot="1">
      <c r="A116" s="198"/>
      <c r="B116" s="198" t="s">
        <v>371</v>
      </c>
      <c r="C116" s="198" t="s">
        <v>372</v>
      </c>
      <c r="D116" s="199" t="s">
        <v>373</v>
      </c>
      <c r="E116"/>
      <c r="F116"/>
      <c r="G116"/>
      <c r="H116"/>
      <c r="I116"/>
      <c r="J116"/>
    </row>
    <row r="117" spans="1:10" ht="15" thickBot="1">
      <c r="A117" s="223">
        <v>1</v>
      </c>
      <c r="B117" s="200" t="s">
        <v>374</v>
      </c>
      <c r="C117" s="224">
        <v>15.58</v>
      </c>
      <c r="D117" s="225" t="s">
        <v>375</v>
      </c>
      <c r="E117"/>
      <c r="F117"/>
      <c r="G117"/>
      <c r="H117"/>
      <c r="I117"/>
      <c r="J117"/>
    </row>
    <row r="118" spans="1:10" ht="15" thickBot="1">
      <c r="A118" s="223">
        <v>2</v>
      </c>
      <c r="B118" s="200" t="s">
        <v>376</v>
      </c>
      <c r="C118" s="224">
        <v>7.56</v>
      </c>
      <c r="D118" s="225" t="s">
        <v>375</v>
      </c>
      <c r="E118"/>
      <c r="F118"/>
      <c r="G118"/>
      <c r="H118"/>
      <c r="I118"/>
      <c r="J118"/>
    </row>
    <row r="119" spans="1:10" ht="15" thickBot="1">
      <c r="A119" s="223">
        <v>3</v>
      </c>
      <c r="B119" s="200" t="s">
        <v>377</v>
      </c>
      <c r="C119" s="224">
        <v>6.78</v>
      </c>
      <c r="D119" s="225" t="s">
        <v>375</v>
      </c>
      <c r="E119"/>
      <c r="F119"/>
      <c r="G119"/>
      <c r="H119"/>
      <c r="I119"/>
      <c r="J119"/>
    </row>
    <row r="120" spans="1:10" ht="15" thickBot="1">
      <c r="A120" s="223">
        <v>4</v>
      </c>
      <c r="B120" s="200" t="s">
        <v>378</v>
      </c>
      <c r="C120" s="224">
        <v>11.12</v>
      </c>
      <c r="D120" s="225" t="s">
        <v>375</v>
      </c>
      <c r="E120"/>
      <c r="F120"/>
      <c r="G120"/>
      <c r="H120"/>
      <c r="I120"/>
      <c r="J120"/>
    </row>
    <row r="121" spans="1:10" ht="15" thickBot="1">
      <c r="A121" s="223">
        <v>5</v>
      </c>
      <c r="B121" s="200" t="s">
        <v>379</v>
      </c>
      <c r="C121" s="224">
        <v>58.96</v>
      </c>
      <c r="D121" s="225" t="s">
        <v>375</v>
      </c>
      <c r="E121"/>
      <c r="F121"/>
      <c r="G121"/>
      <c r="H121"/>
      <c r="I121"/>
      <c r="J121"/>
    </row>
    <row r="122" spans="1:10" ht="14.25">
      <c r="A122" s="189"/>
      <c r="B122"/>
      <c r="C122"/>
      <c r="D122"/>
      <c r="E122"/>
      <c r="F122"/>
      <c r="G122"/>
      <c r="H122"/>
      <c r="I122"/>
      <c r="J122"/>
    </row>
    <row r="123" spans="1:10" ht="38.25">
      <c r="A123" s="189" t="s">
        <v>380</v>
      </c>
      <c r="B123"/>
      <c r="C123"/>
      <c r="D123"/>
      <c r="E123"/>
      <c r="F123"/>
      <c r="G123"/>
      <c r="H123"/>
      <c r="I123"/>
      <c r="J123"/>
    </row>
    <row r="124" spans="1:10" ht="15" thickBot="1">
      <c r="A124" s="195"/>
      <c r="B124"/>
      <c r="C124"/>
      <c r="D124"/>
      <c r="E124"/>
      <c r="F124"/>
      <c r="G124"/>
      <c r="H124"/>
      <c r="I124"/>
      <c r="J124"/>
    </row>
    <row r="125" spans="1:10" ht="21.75" thickBot="1">
      <c r="A125" s="198"/>
      <c r="B125" s="198" t="s">
        <v>371</v>
      </c>
      <c r="C125" s="198" t="s">
        <v>372</v>
      </c>
      <c r="D125" s="199" t="s">
        <v>373</v>
      </c>
      <c r="E125"/>
      <c r="F125"/>
      <c r="G125"/>
      <c r="H125"/>
      <c r="I125"/>
      <c r="J125"/>
    </row>
    <row r="126" spans="1:10" ht="15" thickBot="1">
      <c r="A126" s="223">
        <v>1</v>
      </c>
      <c r="B126" s="200" t="s">
        <v>374</v>
      </c>
      <c r="C126" s="224">
        <v>15.62</v>
      </c>
      <c r="D126" s="225" t="s">
        <v>375</v>
      </c>
      <c r="E126"/>
      <c r="F126"/>
      <c r="G126"/>
      <c r="H126"/>
      <c r="I126"/>
      <c r="J126"/>
    </row>
    <row r="127" spans="1:10" ht="15" thickBot="1">
      <c r="A127" s="223">
        <v>2</v>
      </c>
      <c r="B127" s="200" t="s">
        <v>376</v>
      </c>
      <c r="C127" s="224">
        <v>7.58</v>
      </c>
      <c r="D127" s="225" t="s">
        <v>375</v>
      </c>
      <c r="E127"/>
      <c r="F127"/>
      <c r="G127"/>
      <c r="H127"/>
      <c r="I127"/>
      <c r="J127"/>
    </row>
    <row r="128" spans="1:10" ht="15" thickBot="1">
      <c r="A128" s="223">
        <v>3</v>
      </c>
      <c r="B128" s="200" t="s">
        <v>381</v>
      </c>
      <c r="C128" s="224">
        <v>14.77</v>
      </c>
      <c r="D128" s="225" t="s">
        <v>375</v>
      </c>
      <c r="E128"/>
      <c r="F128"/>
      <c r="G128"/>
      <c r="H128"/>
      <c r="I128"/>
      <c r="J128"/>
    </row>
    <row r="129" spans="1:10" ht="15" thickBot="1">
      <c r="A129" s="223">
        <v>4</v>
      </c>
      <c r="B129" s="200" t="s">
        <v>378</v>
      </c>
      <c r="C129" s="224">
        <v>6.72</v>
      </c>
      <c r="D129" s="225" t="s">
        <v>375</v>
      </c>
      <c r="E129"/>
      <c r="F129"/>
      <c r="G129"/>
      <c r="H129"/>
      <c r="I129"/>
      <c r="J129"/>
    </row>
    <row r="130" spans="1:10" ht="15" thickBot="1">
      <c r="A130" s="223">
        <v>5</v>
      </c>
      <c r="B130" s="200" t="s">
        <v>379</v>
      </c>
      <c r="C130" s="224">
        <v>55.31</v>
      </c>
      <c r="D130" s="225" t="s">
        <v>375</v>
      </c>
      <c r="E130"/>
      <c r="F130"/>
      <c r="G130"/>
      <c r="H130"/>
      <c r="I130"/>
      <c r="J130"/>
    </row>
    <row r="131" spans="1:10" ht="14.25">
      <c r="A131" s="195"/>
      <c r="B131"/>
      <c r="C131"/>
      <c r="D131"/>
      <c r="E131"/>
      <c r="F131"/>
      <c r="G131"/>
      <c r="H131"/>
      <c r="I131"/>
      <c r="J131"/>
    </row>
    <row r="132" spans="1:10" ht="14.25">
      <c r="A132"/>
      <c r="B132"/>
      <c r="C132"/>
      <c r="D132"/>
      <c r="E132"/>
      <c r="F132"/>
      <c r="G132"/>
      <c r="H132"/>
      <c r="I132"/>
      <c r="J132"/>
    </row>
    <row r="133" spans="1:10" ht="14.25">
      <c r="A133" s="226"/>
      <c r="B133"/>
      <c r="C133"/>
      <c r="D133"/>
      <c r="E133"/>
      <c r="F133"/>
      <c r="G133"/>
      <c r="H133"/>
      <c r="I133"/>
      <c r="J133"/>
    </row>
    <row r="134" spans="1:10" ht="14.25">
      <c r="A134" s="194" t="s">
        <v>326</v>
      </c>
      <c r="B134" s="194" t="s">
        <v>327</v>
      </c>
      <c r="C134"/>
      <c r="D134"/>
      <c r="E134"/>
      <c r="F134"/>
      <c r="G134"/>
      <c r="H134"/>
      <c r="I134"/>
      <c r="J134"/>
    </row>
    <row r="135" spans="1:10" ht="14.25">
      <c r="A135" s="195"/>
      <c r="B135"/>
      <c r="C135"/>
      <c r="D135"/>
      <c r="E135"/>
      <c r="F135"/>
      <c r="G135"/>
      <c r="H135"/>
      <c r="I135"/>
      <c r="J135"/>
    </row>
    <row r="136" spans="1:10" ht="51">
      <c r="A136" s="189" t="s">
        <v>382</v>
      </c>
      <c r="B136"/>
      <c r="C136"/>
      <c r="D136"/>
      <c r="E136"/>
      <c r="F136"/>
      <c r="G136"/>
      <c r="H136"/>
      <c r="I136"/>
      <c r="J136"/>
    </row>
    <row r="137" spans="1:10" ht="15" thickBot="1">
      <c r="A137" s="227"/>
      <c r="B137"/>
      <c r="C137"/>
      <c r="D137"/>
      <c r="E137"/>
      <c r="F137"/>
      <c r="G137"/>
      <c r="H137"/>
      <c r="I137"/>
      <c r="J137"/>
    </row>
    <row r="138" spans="1:10" ht="21.75" thickBot="1">
      <c r="A138" s="198"/>
      <c r="B138" s="198" t="s">
        <v>383</v>
      </c>
      <c r="C138" s="198" t="s">
        <v>372</v>
      </c>
      <c r="D138" s="199" t="s">
        <v>373</v>
      </c>
      <c r="E138"/>
      <c r="F138"/>
      <c r="G138"/>
      <c r="H138"/>
      <c r="I138"/>
      <c r="J138"/>
    </row>
    <row r="139" spans="1:10" ht="15" thickBot="1">
      <c r="A139" s="223">
        <v>1</v>
      </c>
      <c r="B139" s="200" t="s">
        <v>384</v>
      </c>
      <c r="C139" s="228">
        <v>0.7157</v>
      </c>
      <c r="D139" s="225" t="s">
        <v>385</v>
      </c>
      <c r="E139"/>
      <c r="F139"/>
      <c r="G139"/>
      <c r="H139"/>
      <c r="I139"/>
      <c r="J139"/>
    </row>
    <row r="140" spans="1:10" ht="15" thickBot="1">
      <c r="A140" s="223">
        <v>2</v>
      </c>
      <c r="B140" s="200" t="s">
        <v>386</v>
      </c>
      <c r="C140" s="228">
        <v>0.2453</v>
      </c>
      <c r="D140" s="225" t="s">
        <v>385</v>
      </c>
      <c r="E140"/>
      <c r="F140"/>
      <c r="G140"/>
      <c r="H140"/>
      <c r="I140"/>
      <c r="J140"/>
    </row>
    <row r="141" spans="1:10" ht="15" thickBot="1">
      <c r="A141" s="223">
        <v>3</v>
      </c>
      <c r="B141" s="200" t="s">
        <v>387</v>
      </c>
      <c r="C141" s="228">
        <v>0.0195</v>
      </c>
      <c r="D141" s="225" t="s">
        <v>385</v>
      </c>
      <c r="E141"/>
      <c r="F141"/>
      <c r="G141"/>
      <c r="H141"/>
      <c r="I141"/>
      <c r="J141"/>
    </row>
    <row r="142" spans="1:10" ht="15" thickBot="1">
      <c r="A142" s="223">
        <v>4</v>
      </c>
      <c r="B142" s="200" t="s">
        <v>388</v>
      </c>
      <c r="C142" s="228">
        <v>0.0195</v>
      </c>
      <c r="D142" s="225" t="s">
        <v>385</v>
      </c>
      <c r="E142"/>
      <c r="F142"/>
      <c r="G142"/>
      <c r="H142"/>
      <c r="I142"/>
      <c r="J142"/>
    </row>
    <row r="143" spans="1:10" ht="14.25">
      <c r="A143" s="227"/>
      <c r="B143"/>
      <c r="C143"/>
      <c r="D143"/>
      <c r="E143"/>
      <c r="F143"/>
      <c r="G143"/>
      <c r="H143"/>
      <c r="I143"/>
      <c r="J143"/>
    </row>
    <row r="144" spans="1:10" ht="51">
      <c r="A144" s="189" t="s">
        <v>389</v>
      </c>
      <c r="B144"/>
      <c r="C144"/>
      <c r="D144"/>
      <c r="E144"/>
      <c r="F144"/>
      <c r="G144"/>
      <c r="H144"/>
      <c r="I144"/>
      <c r="J144"/>
    </row>
    <row r="145" spans="1:10" ht="14.25">
      <c r="A145" s="197"/>
      <c r="B145"/>
      <c r="C145"/>
      <c r="D145"/>
      <c r="E145"/>
      <c r="F145"/>
      <c r="G145"/>
      <c r="H145"/>
      <c r="I145"/>
      <c r="J145"/>
    </row>
    <row r="146" spans="1:10" ht="14.25">
      <c r="A146" s="197" t="s">
        <v>390</v>
      </c>
      <c r="B146" s="197" t="s">
        <v>391</v>
      </c>
      <c r="C146"/>
      <c r="D146"/>
      <c r="E146"/>
      <c r="F146"/>
      <c r="G146"/>
      <c r="H146"/>
      <c r="I146"/>
      <c r="J146"/>
    </row>
    <row r="147" spans="1:10" ht="14.25">
      <c r="A147" s="229"/>
      <c r="B147"/>
      <c r="C147"/>
      <c r="D147"/>
      <c r="E147"/>
      <c r="F147"/>
      <c r="G147"/>
      <c r="H147"/>
      <c r="I147"/>
      <c r="J147"/>
    </row>
    <row r="148" spans="1:10" ht="14.25">
      <c r="A148" s="194" t="s">
        <v>392</v>
      </c>
      <c r="B148"/>
      <c r="C148"/>
      <c r="D148"/>
      <c r="E148"/>
      <c r="F148"/>
      <c r="G148"/>
      <c r="H148"/>
      <c r="I148"/>
      <c r="J148"/>
    </row>
    <row r="149" spans="1:10" ht="14.25">
      <c r="A149" s="196"/>
      <c r="B149"/>
      <c r="C149"/>
      <c r="D149"/>
      <c r="E149"/>
      <c r="F149"/>
      <c r="G149"/>
      <c r="H149"/>
      <c r="I149"/>
      <c r="J149"/>
    </row>
    <row r="150" spans="1:10" ht="25.5">
      <c r="A150" s="189" t="s">
        <v>393</v>
      </c>
      <c r="B150"/>
      <c r="C150"/>
      <c r="D150"/>
      <c r="E150"/>
      <c r="F150"/>
      <c r="G150"/>
      <c r="H150"/>
      <c r="I150"/>
      <c r="J150"/>
    </row>
    <row r="151" spans="1:10" ht="15" thickBot="1">
      <c r="A151" s="196"/>
      <c r="B151"/>
      <c r="C151"/>
      <c r="D151"/>
      <c r="E151"/>
      <c r="F151"/>
      <c r="G151"/>
      <c r="H151"/>
      <c r="I151"/>
      <c r="J151"/>
    </row>
    <row r="152" spans="1:10" ht="15" thickBot="1">
      <c r="A152" s="636" t="s">
        <v>392</v>
      </c>
      <c r="B152" s="637"/>
      <c r="C152"/>
      <c r="D152"/>
      <c r="E152"/>
      <c r="F152"/>
      <c r="G152"/>
      <c r="H152"/>
      <c r="I152"/>
      <c r="J152"/>
    </row>
    <row r="153" spans="1:10" ht="15" thickBot="1">
      <c r="A153" s="230" t="s">
        <v>394</v>
      </c>
      <c r="B153" s="231" t="s">
        <v>378</v>
      </c>
      <c r="C153"/>
      <c r="D153"/>
      <c r="E153"/>
      <c r="F153"/>
      <c r="G153"/>
      <c r="H153"/>
      <c r="I153"/>
      <c r="J153"/>
    </row>
    <row r="154" spans="1:10" ht="15" thickBot="1">
      <c r="A154" s="230" t="s">
        <v>395</v>
      </c>
      <c r="B154" s="231" t="s">
        <v>374</v>
      </c>
      <c r="C154"/>
      <c r="D154"/>
      <c r="E154"/>
      <c r="F154"/>
      <c r="G154"/>
      <c r="H154"/>
      <c r="I154"/>
      <c r="J154"/>
    </row>
    <row r="155" spans="1:10" ht="15" thickBot="1">
      <c r="A155" s="232" t="s">
        <v>396</v>
      </c>
      <c r="B155" s="231" t="s">
        <v>397</v>
      </c>
      <c r="C155"/>
      <c r="D155"/>
      <c r="E155"/>
      <c r="F155"/>
      <c r="G155"/>
      <c r="H155"/>
      <c r="I155"/>
      <c r="J155"/>
    </row>
    <row r="156" spans="1:10" ht="15" thickBot="1">
      <c r="A156" s="233"/>
      <c r="B156" s="231" t="s">
        <v>398</v>
      </c>
      <c r="C156"/>
      <c r="D156"/>
      <c r="E156"/>
      <c r="F156"/>
      <c r="G156"/>
      <c r="H156"/>
      <c r="I156"/>
      <c r="J156"/>
    </row>
    <row r="157" spans="1:10" ht="15" thickBot="1">
      <c r="A157" s="230"/>
      <c r="B157" s="231" t="s">
        <v>376</v>
      </c>
      <c r="C157"/>
      <c r="D157"/>
      <c r="E157"/>
      <c r="F157"/>
      <c r="G157"/>
      <c r="H157"/>
      <c r="I157"/>
      <c r="J157"/>
    </row>
    <row r="158" spans="1:10" ht="15" thickBot="1">
      <c r="A158" s="230" t="s">
        <v>399</v>
      </c>
      <c r="B158" s="231" t="s">
        <v>400</v>
      </c>
      <c r="C158"/>
      <c r="D158"/>
      <c r="E158"/>
      <c r="F158"/>
      <c r="G158"/>
      <c r="H158"/>
      <c r="I158"/>
      <c r="J158"/>
    </row>
    <row r="159" spans="1:10" ht="14.25">
      <c r="A159" s="234"/>
      <c r="B159"/>
      <c r="C159"/>
      <c r="D159"/>
      <c r="E159"/>
      <c r="F159"/>
      <c r="G159"/>
      <c r="H159"/>
      <c r="I159"/>
      <c r="J159"/>
    </row>
    <row r="160" spans="1:10" ht="14.25">
      <c r="A160" s="194" t="s">
        <v>401</v>
      </c>
      <c r="B160"/>
      <c r="C160"/>
      <c r="D160"/>
      <c r="E160"/>
      <c r="F160"/>
      <c r="G160"/>
      <c r="H160"/>
      <c r="I160"/>
      <c r="J160"/>
    </row>
    <row r="161" spans="1:10" ht="14.25">
      <c r="A161" s="194"/>
      <c r="B161"/>
      <c r="C161"/>
      <c r="D161"/>
      <c r="E161"/>
      <c r="F161"/>
      <c r="G161"/>
      <c r="H161"/>
      <c r="I161"/>
      <c r="J161"/>
    </row>
    <row r="162" spans="1:10" ht="14.25">
      <c r="A162" s="189" t="s">
        <v>402</v>
      </c>
      <c r="B162"/>
      <c r="C162"/>
      <c r="D162"/>
      <c r="E162"/>
      <c r="F162"/>
      <c r="G162"/>
      <c r="H162"/>
      <c r="I162"/>
      <c r="J162"/>
    </row>
    <row r="163" spans="1:10" ht="15" thickBot="1">
      <c r="A163" s="196"/>
      <c r="B163"/>
      <c r="C163"/>
      <c r="D163"/>
      <c r="E163"/>
      <c r="F163"/>
      <c r="G163"/>
      <c r="H163"/>
      <c r="I163"/>
      <c r="J163"/>
    </row>
    <row r="164" spans="1:10" ht="15" thickBot="1">
      <c r="A164" s="638" t="s">
        <v>403</v>
      </c>
      <c r="B164" s="639"/>
      <c r="C164" s="640"/>
      <c r="D164"/>
      <c r="E164"/>
      <c r="F164"/>
      <c r="G164"/>
      <c r="H164"/>
      <c r="I164"/>
      <c r="J164"/>
    </row>
    <row r="165" spans="1:10" ht="21.75" thickBot="1">
      <c r="A165" s="235"/>
      <c r="B165" s="236" t="s">
        <v>404</v>
      </c>
      <c r="C165" s="237" t="s">
        <v>405</v>
      </c>
      <c r="D165"/>
      <c r="E165"/>
      <c r="F165"/>
      <c r="G165"/>
      <c r="H165"/>
      <c r="I165"/>
      <c r="J165"/>
    </row>
    <row r="166" spans="1:10" ht="23.25" thickBot="1">
      <c r="A166" s="200" t="s">
        <v>406</v>
      </c>
      <c r="B166" s="238" t="s">
        <v>398</v>
      </c>
      <c r="C166" s="239" t="s">
        <v>398</v>
      </c>
      <c r="D166"/>
      <c r="E166"/>
      <c r="F166"/>
      <c r="G166"/>
      <c r="H166"/>
      <c r="I166"/>
      <c r="J166"/>
    </row>
    <row r="167" spans="1:10" ht="15" thickBot="1">
      <c r="A167" s="200" t="s">
        <v>407</v>
      </c>
      <c r="B167" s="238" t="s">
        <v>408</v>
      </c>
      <c r="C167" s="239" t="s">
        <v>409</v>
      </c>
      <c r="D167"/>
      <c r="E167"/>
      <c r="F167"/>
      <c r="G167"/>
      <c r="H167"/>
      <c r="I167"/>
      <c r="J167"/>
    </row>
    <row r="168" spans="1:10" ht="15" thickBot="1">
      <c r="A168" s="200" t="s">
        <v>410</v>
      </c>
      <c r="B168" s="238" t="s">
        <v>411</v>
      </c>
      <c r="C168" s="239" t="s">
        <v>412</v>
      </c>
      <c r="D168"/>
      <c r="E168"/>
      <c r="F168"/>
      <c r="G168"/>
      <c r="H168"/>
      <c r="I168"/>
      <c r="J168"/>
    </row>
    <row r="169" spans="1:10" ht="23.25" thickBot="1">
      <c r="A169" s="200" t="s">
        <v>413</v>
      </c>
      <c r="B169" s="238" t="s">
        <v>414</v>
      </c>
      <c r="C169" s="239" t="s">
        <v>415</v>
      </c>
      <c r="D169"/>
      <c r="E169"/>
      <c r="F169"/>
      <c r="G169"/>
      <c r="H169"/>
      <c r="I169"/>
      <c r="J169"/>
    </row>
    <row r="170" spans="1:10" ht="15" thickBot="1">
      <c r="A170" s="200" t="s">
        <v>416</v>
      </c>
      <c r="B170" s="238" t="s">
        <v>417</v>
      </c>
      <c r="C170" s="239" t="s">
        <v>418</v>
      </c>
      <c r="D170"/>
      <c r="E170"/>
      <c r="F170"/>
      <c r="G170"/>
      <c r="H170"/>
      <c r="I170"/>
      <c r="J170"/>
    </row>
    <row r="171" spans="1:10" ht="23.25" thickBot="1">
      <c r="A171" s="200" t="s">
        <v>419</v>
      </c>
      <c r="B171" s="238" t="s">
        <v>420</v>
      </c>
      <c r="C171" s="239" t="s">
        <v>420</v>
      </c>
      <c r="D171"/>
      <c r="E171"/>
      <c r="F171"/>
      <c r="G171"/>
      <c r="H171"/>
      <c r="I171"/>
      <c r="J171"/>
    </row>
    <row r="172" spans="1:10" ht="23.25" thickBot="1">
      <c r="A172" s="200" t="s">
        <v>421</v>
      </c>
      <c r="B172" s="238" t="s">
        <v>422</v>
      </c>
      <c r="C172" s="239" t="s">
        <v>423</v>
      </c>
      <c r="D172"/>
      <c r="E172"/>
      <c r="F172"/>
      <c r="G172"/>
      <c r="H172"/>
      <c r="I172"/>
      <c r="J172"/>
    </row>
    <row r="173" spans="1:10" ht="14.25">
      <c r="A173"/>
      <c r="B173"/>
      <c r="C173"/>
      <c r="D173"/>
      <c r="E173"/>
      <c r="F173"/>
      <c r="G173"/>
      <c r="H173"/>
      <c r="I173"/>
      <c r="J173"/>
    </row>
    <row r="174" spans="1:10" ht="15.75">
      <c r="A174" s="207"/>
      <c r="B174"/>
      <c r="C174"/>
      <c r="D174"/>
      <c r="E174"/>
      <c r="F174"/>
      <c r="G174"/>
      <c r="H174"/>
      <c r="I174"/>
      <c r="J174"/>
    </row>
    <row r="175" spans="1:10" ht="14.25">
      <c r="A175" s="194" t="s">
        <v>326</v>
      </c>
      <c r="B175" s="194" t="s">
        <v>327</v>
      </c>
      <c r="C175"/>
      <c r="D175"/>
      <c r="E175"/>
      <c r="F175"/>
      <c r="G175"/>
      <c r="H175"/>
      <c r="I175"/>
      <c r="J175"/>
    </row>
    <row r="176" spans="1:10" ht="15" thickBot="1">
      <c r="A176" s="240"/>
      <c r="B176"/>
      <c r="C176"/>
      <c r="D176"/>
      <c r="E176"/>
      <c r="F176"/>
      <c r="G176"/>
      <c r="H176"/>
      <c r="I176"/>
      <c r="J176"/>
    </row>
    <row r="177" spans="1:10" ht="15" thickBot="1">
      <c r="A177" s="638" t="s">
        <v>403</v>
      </c>
      <c r="B177" s="639"/>
      <c r="C177" s="640"/>
      <c r="D177"/>
      <c r="E177"/>
      <c r="F177"/>
      <c r="G177"/>
      <c r="H177"/>
      <c r="I177"/>
      <c r="J177"/>
    </row>
    <row r="178" spans="1:10" ht="21.75" thickBot="1">
      <c r="A178" s="235"/>
      <c r="B178" s="236" t="s">
        <v>404</v>
      </c>
      <c r="C178" s="237" t="s">
        <v>405</v>
      </c>
      <c r="D178"/>
      <c r="E178"/>
      <c r="F178"/>
      <c r="G178"/>
      <c r="H178"/>
      <c r="I178"/>
      <c r="J178"/>
    </row>
    <row r="179" spans="1:10" ht="23.25" thickBot="1">
      <c r="A179" s="200" t="s">
        <v>424</v>
      </c>
      <c r="B179" s="238" t="s">
        <v>425</v>
      </c>
      <c r="C179" s="239" t="s">
        <v>426</v>
      </c>
      <c r="D179"/>
      <c r="E179"/>
      <c r="F179"/>
      <c r="G179"/>
      <c r="H179"/>
      <c r="I179"/>
      <c r="J179"/>
    </row>
    <row r="180" spans="1:10" ht="15" thickBot="1">
      <c r="A180" s="200" t="s">
        <v>427</v>
      </c>
      <c r="B180" s="238" t="s">
        <v>428</v>
      </c>
      <c r="C180" s="239" t="s">
        <v>429</v>
      </c>
      <c r="D180"/>
      <c r="E180"/>
      <c r="F180"/>
      <c r="G180"/>
      <c r="H180"/>
      <c r="I180"/>
      <c r="J180"/>
    </row>
    <row r="181" spans="1:10" ht="15" thickBot="1">
      <c r="A181" s="200" t="s">
        <v>430</v>
      </c>
      <c r="B181" s="238" t="s">
        <v>431</v>
      </c>
      <c r="C181" s="239" t="s">
        <v>409</v>
      </c>
      <c r="D181"/>
      <c r="E181"/>
      <c r="F181"/>
      <c r="G181"/>
      <c r="H181"/>
      <c r="I181"/>
      <c r="J181"/>
    </row>
    <row r="182" spans="1:10" ht="23.25" thickBot="1">
      <c r="A182" s="200" t="s">
        <v>432</v>
      </c>
      <c r="B182" s="238" t="s">
        <v>433</v>
      </c>
      <c r="C182" s="239" t="s">
        <v>434</v>
      </c>
      <c r="D182"/>
      <c r="E182"/>
      <c r="F182"/>
      <c r="G182"/>
      <c r="H182"/>
      <c r="I182"/>
      <c r="J182"/>
    </row>
    <row r="183" spans="1:10" ht="15" thickBot="1">
      <c r="A183" s="200" t="s">
        <v>435</v>
      </c>
      <c r="B183" s="238" t="s">
        <v>436</v>
      </c>
      <c r="C183" s="239" t="s">
        <v>437</v>
      </c>
      <c r="D183"/>
      <c r="E183"/>
      <c r="F183"/>
      <c r="G183"/>
      <c r="H183"/>
      <c r="I183"/>
      <c r="J183"/>
    </row>
    <row r="184" spans="1:10" ht="15" thickBot="1">
      <c r="A184" s="200" t="s">
        <v>438</v>
      </c>
      <c r="B184" s="238" t="s">
        <v>439</v>
      </c>
      <c r="C184" s="239" t="s">
        <v>440</v>
      </c>
      <c r="D184"/>
      <c r="E184"/>
      <c r="F184"/>
      <c r="G184"/>
      <c r="H184"/>
      <c r="I184"/>
      <c r="J184"/>
    </row>
    <row r="185" spans="1:10" ht="15" thickBot="1">
      <c r="A185" s="200" t="s">
        <v>441</v>
      </c>
      <c r="B185" s="238" t="s">
        <v>442</v>
      </c>
      <c r="C185" s="239" t="s">
        <v>443</v>
      </c>
      <c r="D185"/>
      <c r="E185"/>
      <c r="F185"/>
      <c r="G185"/>
      <c r="H185"/>
      <c r="I185"/>
      <c r="J185"/>
    </row>
    <row r="186" spans="1:10" ht="15" thickBot="1">
      <c r="A186" s="200" t="s">
        <v>444</v>
      </c>
      <c r="B186" s="238" t="s">
        <v>445</v>
      </c>
      <c r="C186" s="239" t="s">
        <v>409</v>
      </c>
      <c r="D186"/>
      <c r="E186"/>
      <c r="F186"/>
      <c r="G186"/>
      <c r="H186"/>
      <c r="I186"/>
      <c r="J186"/>
    </row>
    <row r="187" spans="1:10" ht="15" thickBot="1">
      <c r="A187" s="200" t="s">
        <v>446</v>
      </c>
      <c r="B187" s="238" t="s">
        <v>409</v>
      </c>
      <c r="C187" s="239" t="s">
        <v>447</v>
      </c>
      <c r="D187"/>
      <c r="E187"/>
      <c r="F187"/>
      <c r="G187"/>
      <c r="H187"/>
      <c r="I187"/>
      <c r="J187"/>
    </row>
    <row r="188" spans="1:10" ht="15" thickBot="1">
      <c r="A188" s="200" t="s">
        <v>448</v>
      </c>
      <c r="B188" s="238" t="s">
        <v>449</v>
      </c>
      <c r="C188" s="239" t="s">
        <v>409</v>
      </c>
      <c r="D188"/>
      <c r="E188"/>
      <c r="F188"/>
      <c r="G188"/>
      <c r="H188"/>
      <c r="I188"/>
      <c r="J188"/>
    </row>
    <row r="189" spans="1:10" ht="15" thickBot="1">
      <c r="A189" s="200" t="s">
        <v>450</v>
      </c>
      <c r="B189" s="238" t="s">
        <v>451</v>
      </c>
      <c r="C189" s="239" t="s">
        <v>452</v>
      </c>
      <c r="D189"/>
      <c r="E189"/>
      <c r="F189"/>
      <c r="G189"/>
      <c r="H189"/>
      <c r="I189"/>
      <c r="J189"/>
    </row>
    <row r="190" spans="1:10" ht="23.25" thickBot="1">
      <c r="A190" s="200" t="s">
        <v>450</v>
      </c>
      <c r="B190" s="238" t="s">
        <v>453</v>
      </c>
      <c r="C190" s="239" t="s">
        <v>453</v>
      </c>
      <c r="D190"/>
      <c r="E190"/>
      <c r="F190"/>
      <c r="G190"/>
      <c r="H190"/>
      <c r="I190"/>
      <c r="J190"/>
    </row>
    <row r="191" spans="1:10" ht="15" thickBot="1">
      <c r="A191" s="200" t="s">
        <v>450</v>
      </c>
      <c r="B191" s="238" t="s">
        <v>454</v>
      </c>
      <c r="C191" s="239" t="s">
        <v>454</v>
      </c>
      <c r="D191"/>
      <c r="E191"/>
      <c r="F191"/>
      <c r="G191"/>
      <c r="H191"/>
      <c r="I191"/>
      <c r="J191"/>
    </row>
    <row r="192" spans="1:10" ht="14.25">
      <c r="A192" s="194"/>
      <c r="B192"/>
      <c r="C192"/>
      <c r="D192"/>
      <c r="E192"/>
      <c r="F192"/>
      <c r="G192"/>
      <c r="H192"/>
      <c r="I192"/>
      <c r="J192"/>
    </row>
    <row r="193" spans="1:10" ht="14.25">
      <c r="A193" s="241"/>
      <c r="B193"/>
      <c r="C193"/>
      <c r="D193"/>
      <c r="E193"/>
      <c r="F193"/>
      <c r="G193"/>
      <c r="H193"/>
      <c r="I193"/>
      <c r="J193"/>
    </row>
    <row r="194" spans="1:10" ht="14.25">
      <c r="A194" s="194" t="s">
        <v>455</v>
      </c>
      <c r="B194"/>
      <c r="C194"/>
      <c r="D194"/>
      <c r="E194"/>
      <c r="F194"/>
      <c r="G194"/>
      <c r="H194"/>
      <c r="I194"/>
      <c r="J194"/>
    </row>
    <row r="195" spans="1:10" ht="14.25">
      <c r="A195" s="194"/>
      <c r="B195"/>
      <c r="C195"/>
      <c r="D195"/>
      <c r="E195"/>
      <c r="F195"/>
      <c r="G195"/>
      <c r="H195"/>
      <c r="I195"/>
      <c r="J195"/>
    </row>
    <row r="196" spans="1:10" ht="14.25">
      <c r="A196" s="197" t="s">
        <v>456</v>
      </c>
      <c r="B196" s="197" t="s">
        <v>457</v>
      </c>
      <c r="C196"/>
      <c r="D196"/>
      <c r="E196"/>
      <c r="F196"/>
      <c r="G196"/>
      <c r="H196"/>
      <c r="I196"/>
      <c r="J196"/>
    </row>
    <row r="197" spans="1:10" ht="14.25">
      <c r="A197" s="189"/>
      <c r="B197"/>
      <c r="C197"/>
      <c r="D197"/>
      <c r="E197"/>
      <c r="F197"/>
      <c r="G197"/>
      <c r="H197"/>
      <c r="I197"/>
      <c r="J197"/>
    </row>
    <row r="198" spans="1:10" ht="63.75">
      <c r="A198" s="189" t="s">
        <v>458</v>
      </c>
      <c r="B198"/>
      <c r="C198"/>
      <c r="D198"/>
      <c r="E198"/>
      <c r="F198"/>
      <c r="G198"/>
      <c r="H198"/>
      <c r="I198"/>
      <c r="J198"/>
    </row>
    <row r="199" spans="1:10" ht="15" thickBot="1">
      <c r="A199" s="189"/>
      <c r="B199"/>
      <c r="C199"/>
      <c r="D199"/>
      <c r="E199"/>
      <c r="F199"/>
      <c r="G199"/>
      <c r="H199"/>
      <c r="I199"/>
      <c r="J199"/>
    </row>
    <row r="200" spans="1:10" ht="14.25">
      <c r="A200" s="641" t="s">
        <v>459</v>
      </c>
      <c r="B200" s="242" t="s">
        <v>460</v>
      </c>
      <c r="C200" s="245" t="s">
        <v>460</v>
      </c>
      <c r="D200"/>
      <c r="E200"/>
      <c r="F200"/>
      <c r="G200"/>
      <c r="H200"/>
      <c r="I200"/>
      <c r="J200"/>
    </row>
    <row r="201" spans="1:10" ht="21">
      <c r="A201" s="642"/>
      <c r="B201" s="243" t="s">
        <v>461</v>
      </c>
      <c r="C201" s="246" t="s">
        <v>463</v>
      </c>
      <c r="D201"/>
      <c r="E201"/>
      <c r="F201"/>
      <c r="G201"/>
      <c r="H201"/>
      <c r="I201"/>
      <c r="J201"/>
    </row>
    <row r="202" spans="1:10" ht="34.5" thickBot="1">
      <c r="A202" s="643"/>
      <c r="B202" s="244" t="s">
        <v>462</v>
      </c>
      <c r="C202" s="247" t="s">
        <v>462</v>
      </c>
      <c r="D202"/>
      <c r="E202"/>
      <c r="F202"/>
      <c r="G202"/>
      <c r="H202"/>
      <c r="I202"/>
      <c r="J202"/>
    </row>
    <row r="203" spans="1:10" ht="15" thickBot="1">
      <c r="A203" s="200" t="s">
        <v>464</v>
      </c>
      <c r="B203" s="201">
        <v>6885.79</v>
      </c>
      <c r="C203" s="203">
        <v>6900.11</v>
      </c>
      <c r="D203"/>
      <c r="E203"/>
      <c r="F203"/>
      <c r="G203"/>
      <c r="H203"/>
      <c r="I203"/>
      <c r="J203"/>
    </row>
    <row r="204" spans="1:10" ht="15" thickBot="1">
      <c r="A204" s="200" t="s">
        <v>465</v>
      </c>
      <c r="B204" s="201">
        <v>7805.73</v>
      </c>
      <c r="C204" s="203">
        <v>8476.1</v>
      </c>
      <c r="D204"/>
      <c r="E204"/>
      <c r="F204"/>
      <c r="G204"/>
      <c r="H204"/>
      <c r="I204"/>
      <c r="J204"/>
    </row>
    <row r="205" spans="1:10" ht="15" thickBot="1">
      <c r="A205" s="200" t="s">
        <v>466</v>
      </c>
      <c r="B205" s="224">
        <v>67.01</v>
      </c>
      <c r="C205" s="202">
        <v>82</v>
      </c>
      <c r="D205"/>
      <c r="E205"/>
      <c r="F205"/>
      <c r="G205"/>
      <c r="H205"/>
      <c r="I205"/>
      <c r="J205"/>
    </row>
    <row r="206" spans="1:10" ht="15" thickBot="1">
      <c r="A206" s="200" t="s">
        <v>467</v>
      </c>
      <c r="B206" s="201">
        <v>1230.53</v>
      </c>
      <c r="C206" s="203">
        <v>1329.83</v>
      </c>
      <c r="D206"/>
      <c r="E206"/>
      <c r="F206"/>
      <c r="G206"/>
      <c r="H206"/>
      <c r="I206"/>
      <c r="J206"/>
    </row>
    <row r="207" spans="1:10" ht="14.25">
      <c r="A207" s="189"/>
      <c r="B207"/>
      <c r="C207"/>
      <c r="D207"/>
      <c r="E207"/>
      <c r="F207"/>
      <c r="G207"/>
      <c r="H207"/>
      <c r="I207"/>
      <c r="J207"/>
    </row>
    <row r="208" spans="1:10" ht="51">
      <c r="A208" s="189" t="s">
        <v>468</v>
      </c>
      <c r="B208"/>
      <c r="C208"/>
      <c r="D208"/>
      <c r="E208"/>
      <c r="F208"/>
      <c r="G208"/>
      <c r="H208"/>
      <c r="I208"/>
      <c r="J208"/>
    </row>
    <row r="209" spans="1:10" ht="14.25">
      <c r="A209"/>
      <c r="B209"/>
      <c r="C209"/>
      <c r="D209"/>
      <c r="E209"/>
      <c r="F209"/>
      <c r="G209"/>
      <c r="H209"/>
      <c r="I209"/>
      <c r="J209"/>
    </row>
    <row r="210" spans="1:10" ht="14.25">
      <c r="A210" s="208"/>
      <c r="B210"/>
      <c r="C210"/>
      <c r="D210"/>
      <c r="E210"/>
      <c r="F210"/>
      <c r="G210"/>
      <c r="H210"/>
      <c r="I210"/>
      <c r="J210"/>
    </row>
    <row r="211" spans="1:10" ht="14.25">
      <c r="A211" s="194" t="s">
        <v>469</v>
      </c>
      <c r="B211" s="194" t="s">
        <v>327</v>
      </c>
      <c r="C211"/>
      <c r="D211"/>
      <c r="E211"/>
      <c r="F211"/>
      <c r="G211"/>
      <c r="H211"/>
      <c r="I211"/>
      <c r="J211"/>
    </row>
    <row r="212" spans="1:10" ht="14.25">
      <c r="A212" s="248"/>
      <c r="B212"/>
      <c r="C212"/>
      <c r="D212"/>
      <c r="E212"/>
      <c r="F212"/>
      <c r="G212"/>
      <c r="H212"/>
      <c r="I212"/>
      <c r="J212"/>
    </row>
    <row r="213" spans="1:10" ht="14.25">
      <c r="A213" s="197" t="s">
        <v>470</v>
      </c>
      <c r="B213" s="197" t="s">
        <v>471</v>
      </c>
      <c r="C213"/>
      <c r="D213"/>
      <c r="E213"/>
      <c r="F213"/>
      <c r="G213"/>
      <c r="H213"/>
      <c r="I213"/>
      <c r="J213"/>
    </row>
    <row r="214" spans="1:10" ht="14.25">
      <c r="A214" s="189"/>
      <c r="B214"/>
      <c r="C214"/>
      <c r="D214"/>
      <c r="E214"/>
      <c r="F214"/>
      <c r="G214"/>
      <c r="H214"/>
      <c r="I214"/>
      <c r="J214"/>
    </row>
    <row r="215" spans="1:10" ht="14.25">
      <c r="A215" s="194" t="s">
        <v>472</v>
      </c>
      <c r="B215"/>
      <c r="C215"/>
      <c r="D215"/>
      <c r="E215"/>
      <c r="F215"/>
      <c r="G215"/>
      <c r="H215"/>
      <c r="I215"/>
      <c r="J215"/>
    </row>
    <row r="216" spans="1:10" ht="15" thickBot="1">
      <c r="A216" s="189"/>
      <c r="B216"/>
      <c r="C216"/>
      <c r="D216"/>
      <c r="E216"/>
      <c r="F216"/>
      <c r="G216"/>
      <c r="H216"/>
      <c r="I216"/>
      <c r="J216"/>
    </row>
    <row r="217" spans="1:10" ht="21.75" thickBot="1">
      <c r="A217" s="198" t="s">
        <v>473</v>
      </c>
      <c r="B217" s="198" t="s">
        <v>474</v>
      </c>
      <c r="C217" s="199" t="s">
        <v>475</v>
      </c>
      <c r="D217"/>
      <c r="E217"/>
      <c r="F217"/>
      <c r="G217"/>
      <c r="H217"/>
      <c r="I217"/>
      <c r="J217"/>
    </row>
    <row r="218" spans="1:10" ht="15" thickBot="1">
      <c r="A218" s="200" t="s">
        <v>476</v>
      </c>
      <c r="B218" s="201">
        <v>223519618.74</v>
      </c>
      <c r="C218" s="203">
        <v>1539109155863</v>
      </c>
      <c r="D218"/>
      <c r="E218"/>
      <c r="F218"/>
      <c r="G218"/>
      <c r="H218"/>
      <c r="I218"/>
      <c r="J218"/>
    </row>
    <row r="219" spans="1:10" ht="15" thickBot="1">
      <c r="A219" s="200" t="s">
        <v>477</v>
      </c>
      <c r="B219" s="201">
        <v>223496209.46</v>
      </c>
      <c r="C219" s="203">
        <v>1538947963980</v>
      </c>
      <c r="D219"/>
      <c r="E219"/>
      <c r="F219"/>
      <c r="G219"/>
      <c r="H219"/>
      <c r="I219"/>
      <c r="J219"/>
    </row>
    <row r="220" spans="1:10" ht="15" thickBot="1">
      <c r="A220" s="204" t="s">
        <v>478</v>
      </c>
      <c r="B220" s="205">
        <v>23409.28</v>
      </c>
      <c r="C220" s="206">
        <v>161191883</v>
      </c>
      <c r="D220"/>
      <c r="E220"/>
      <c r="F220"/>
      <c r="G220"/>
      <c r="H220"/>
      <c r="I220"/>
      <c r="J220"/>
    </row>
    <row r="221" spans="1:10" ht="14.25">
      <c r="A221" s="189"/>
      <c r="B221"/>
      <c r="C221"/>
      <c r="D221"/>
      <c r="E221"/>
      <c r="F221"/>
      <c r="G221"/>
      <c r="H221"/>
      <c r="I221"/>
      <c r="J221"/>
    </row>
    <row r="222" spans="1:10" ht="14.25">
      <c r="A222" s="194" t="s">
        <v>479</v>
      </c>
      <c r="B222"/>
      <c r="C222"/>
      <c r="D222"/>
      <c r="E222"/>
      <c r="F222"/>
      <c r="G222"/>
      <c r="H222"/>
      <c r="I222"/>
      <c r="J222"/>
    </row>
    <row r="223" spans="1:10" ht="15" thickBot="1">
      <c r="A223" s="189"/>
      <c r="B223"/>
      <c r="C223"/>
      <c r="D223"/>
      <c r="E223"/>
      <c r="F223"/>
      <c r="G223"/>
      <c r="H223"/>
      <c r="I223"/>
      <c r="J223"/>
    </row>
    <row r="224" spans="1:10" ht="21.75" thickBot="1">
      <c r="A224" s="198" t="s">
        <v>473</v>
      </c>
      <c r="B224" s="198" t="s">
        <v>474</v>
      </c>
      <c r="C224" s="199" t="s">
        <v>475</v>
      </c>
      <c r="D224"/>
      <c r="E224"/>
      <c r="F224"/>
      <c r="G224"/>
      <c r="H224"/>
      <c r="I224"/>
      <c r="J224"/>
    </row>
    <row r="225" spans="1:10" ht="15" thickBot="1">
      <c r="A225" s="200" t="s">
        <v>476</v>
      </c>
      <c r="B225" s="201">
        <v>217415722.86</v>
      </c>
      <c r="C225" s="203">
        <v>1500192403463.51</v>
      </c>
      <c r="D225"/>
      <c r="E225"/>
      <c r="F225"/>
      <c r="G225"/>
      <c r="H225"/>
      <c r="I225"/>
      <c r="J225"/>
    </row>
    <row r="226" spans="1:10" ht="15" thickBot="1">
      <c r="A226" s="200" t="s">
        <v>477</v>
      </c>
      <c r="B226" s="201">
        <v>222157868.46</v>
      </c>
      <c r="C226" s="203">
        <v>1532913729739.53</v>
      </c>
      <c r="D226"/>
      <c r="E226"/>
      <c r="F226"/>
      <c r="G226"/>
      <c r="H226"/>
      <c r="I226"/>
      <c r="J226"/>
    </row>
    <row r="227" spans="1:10" ht="15" thickBot="1">
      <c r="A227" s="204" t="s">
        <v>478</v>
      </c>
      <c r="B227" s="249">
        <v>-4742146</v>
      </c>
      <c r="C227" s="250">
        <v>-32721326276</v>
      </c>
      <c r="D227"/>
      <c r="E227"/>
      <c r="F227"/>
      <c r="G227"/>
      <c r="H227"/>
      <c r="I227"/>
      <c r="J227"/>
    </row>
    <row r="228" spans="1:10" ht="14.25">
      <c r="A228" s="208"/>
      <c r="B228"/>
      <c r="C228"/>
      <c r="D228"/>
      <c r="E228"/>
      <c r="F228"/>
      <c r="G228"/>
      <c r="H228"/>
      <c r="I228"/>
      <c r="J228"/>
    </row>
    <row r="229" spans="1:10" ht="63.75">
      <c r="A229" s="189" t="s">
        <v>480</v>
      </c>
      <c r="B229"/>
      <c r="C229"/>
      <c r="D229"/>
      <c r="E229"/>
      <c r="F229"/>
      <c r="G229"/>
      <c r="H229"/>
      <c r="I229"/>
      <c r="J229"/>
    </row>
    <row r="230" spans="1:10" ht="14.25">
      <c r="A230" s="197"/>
      <c r="B230"/>
      <c r="C230"/>
      <c r="D230"/>
      <c r="E230"/>
      <c r="F230"/>
      <c r="G230"/>
      <c r="H230"/>
      <c r="I230"/>
      <c r="J230"/>
    </row>
    <row r="231" spans="1:10" ht="14.25">
      <c r="A231" s="197" t="s">
        <v>481</v>
      </c>
      <c r="B231" s="197" t="s">
        <v>482</v>
      </c>
      <c r="C231"/>
      <c r="D231"/>
      <c r="E231"/>
      <c r="F231"/>
      <c r="G231"/>
      <c r="H231"/>
      <c r="I231"/>
      <c r="J231"/>
    </row>
    <row r="232" spans="1:10" ht="14.25">
      <c r="A232" s="189"/>
      <c r="B232"/>
      <c r="C232"/>
      <c r="D232"/>
      <c r="E232"/>
      <c r="F232"/>
      <c r="G232"/>
      <c r="H232"/>
      <c r="I232"/>
      <c r="J232"/>
    </row>
    <row r="233" spans="1:10" ht="51">
      <c r="A233" s="189" t="s">
        <v>483</v>
      </c>
      <c r="B233"/>
      <c r="C233"/>
      <c r="D233"/>
      <c r="E233"/>
      <c r="F233"/>
      <c r="G233"/>
      <c r="H233"/>
      <c r="I233"/>
      <c r="J233"/>
    </row>
    <row r="234" spans="1:10" ht="14.25">
      <c r="A234" s="189"/>
      <c r="B234"/>
      <c r="C234"/>
      <c r="D234"/>
      <c r="E234"/>
      <c r="F234"/>
      <c r="G234"/>
      <c r="H234"/>
      <c r="I234"/>
      <c r="J234"/>
    </row>
    <row r="235" spans="1:10" ht="14.25">
      <c r="A235" s="189" t="s">
        <v>484</v>
      </c>
      <c r="B235"/>
      <c r="C235"/>
      <c r="D235"/>
      <c r="E235"/>
      <c r="F235"/>
      <c r="G235"/>
      <c r="H235"/>
      <c r="I235"/>
      <c r="J235"/>
    </row>
    <row r="236" spans="1:10" ht="15" thickBot="1">
      <c r="A236" s="194"/>
      <c r="B236"/>
      <c r="C236"/>
      <c r="D236"/>
      <c r="E236"/>
      <c r="F236"/>
      <c r="G236"/>
      <c r="H236"/>
      <c r="I236"/>
      <c r="J236"/>
    </row>
    <row r="237" spans="1:10" ht="15" thickBot="1">
      <c r="A237" s="641" t="s">
        <v>485</v>
      </c>
      <c r="B237" s="641" t="s">
        <v>486</v>
      </c>
      <c r="C237" s="641" t="s">
        <v>487</v>
      </c>
      <c r="D237" s="638" t="s">
        <v>488</v>
      </c>
      <c r="E237" s="640"/>
      <c r="F237"/>
      <c r="G237"/>
      <c r="H237"/>
      <c r="I237"/>
      <c r="J237"/>
    </row>
    <row r="238" spans="1:10" ht="14.25">
      <c r="A238" s="642"/>
      <c r="B238" s="642"/>
      <c r="C238" s="642"/>
      <c r="D238" s="243" t="s">
        <v>489</v>
      </c>
      <c r="E238" s="245" t="s">
        <v>489</v>
      </c>
      <c r="F238"/>
      <c r="G238"/>
      <c r="H238"/>
      <c r="I238"/>
      <c r="J238"/>
    </row>
    <row r="239" spans="1:10" ht="14.25">
      <c r="A239" s="642"/>
      <c r="B239" s="642"/>
      <c r="C239" s="642"/>
      <c r="D239" s="243" t="s">
        <v>490</v>
      </c>
      <c r="E239" s="246" t="s">
        <v>491</v>
      </c>
      <c r="F239"/>
      <c r="G239"/>
      <c r="H239"/>
      <c r="I239"/>
      <c r="J239"/>
    </row>
    <row r="240" spans="1:10" ht="15" thickBot="1">
      <c r="A240" s="643"/>
      <c r="B240" s="643"/>
      <c r="C240" s="643"/>
      <c r="D240" s="235" t="s">
        <v>300</v>
      </c>
      <c r="E240" s="236" t="s">
        <v>300</v>
      </c>
      <c r="F240"/>
      <c r="G240"/>
      <c r="H240"/>
      <c r="I240"/>
      <c r="J240"/>
    </row>
    <row r="241" spans="1:10" ht="15" thickBot="1">
      <c r="A241" s="200" t="s">
        <v>492</v>
      </c>
      <c r="B241" s="223" t="s">
        <v>493</v>
      </c>
      <c r="C241" s="251">
        <v>45863186119</v>
      </c>
      <c r="D241" s="251">
        <v>45863186119</v>
      </c>
      <c r="E241" s="252">
        <v>45863186119</v>
      </c>
      <c r="F241"/>
      <c r="G241"/>
      <c r="H241"/>
      <c r="I241"/>
      <c r="J241"/>
    </row>
    <row r="242" spans="1:10" ht="15" thickBot="1">
      <c r="A242" s="200" t="s">
        <v>494</v>
      </c>
      <c r="B242" s="223" t="s">
        <v>493</v>
      </c>
      <c r="C242" s="251">
        <v>98997417563</v>
      </c>
      <c r="D242" s="251">
        <v>98997417563</v>
      </c>
      <c r="E242" s="252">
        <v>98997417563</v>
      </c>
      <c r="F242"/>
      <c r="G242"/>
      <c r="H242"/>
      <c r="I242"/>
      <c r="J242"/>
    </row>
    <row r="243" spans="1:10" ht="15" thickBot="1">
      <c r="A243" s="200" t="s">
        <v>495</v>
      </c>
      <c r="B243" s="223" t="s">
        <v>493</v>
      </c>
      <c r="C243" s="251">
        <v>2667300325</v>
      </c>
      <c r="D243" s="251">
        <v>2667300325</v>
      </c>
      <c r="E243" s="252">
        <v>2667300325</v>
      </c>
      <c r="F243"/>
      <c r="G243"/>
      <c r="H243"/>
      <c r="I243"/>
      <c r="J243"/>
    </row>
    <row r="244" spans="1:10" ht="15" thickBot="1">
      <c r="A244" s="204" t="s">
        <v>282</v>
      </c>
      <c r="B244" s="253"/>
      <c r="C244" s="254">
        <v>0</v>
      </c>
      <c r="D244" s="249">
        <v>147527904007</v>
      </c>
      <c r="E244" s="250">
        <v>147527904007</v>
      </c>
      <c r="F244"/>
      <c r="G244"/>
      <c r="H244"/>
      <c r="I244"/>
      <c r="J244"/>
    </row>
    <row r="245" spans="1:10" ht="14.25">
      <c r="A245" s="189"/>
      <c r="B245"/>
      <c r="C245"/>
      <c r="D245"/>
      <c r="E245"/>
      <c r="F245"/>
      <c r="G245"/>
      <c r="H245"/>
      <c r="I245"/>
      <c r="J245"/>
    </row>
    <row r="246" spans="1:10" ht="14.25">
      <c r="A246"/>
      <c r="B246"/>
      <c r="C246"/>
      <c r="D246"/>
      <c r="E246"/>
      <c r="F246"/>
      <c r="G246"/>
      <c r="H246"/>
      <c r="I246"/>
      <c r="J246"/>
    </row>
    <row r="247" spans="1:10" ht="14.25">
      <c r="A247" s="208"/>
      <c r="B247"/>
      <c r="C247"/>
      <c r="D247"/>
      <c r="E247"/>
      <c r="F247"/>
      <c r="G247"/>
      <c r="H247"/>
      <c r="I247"/>
      <c r="J247"/>
    </row>
    <row r="248" spans="1:10" ht="14.25">
      <c r="A248" s="194" t="s">
        <v>469</v>
      </c>
      <c r="B248" s="194" t="s">
        <v>327</v>
      </c>
      <c r="C248"/>
      <c r="D248"/>
      <c r="E248"/>
      <c r="F248"/>
      <c r="G248"/>
      <c r="H248"/>
      <c r="I248"/>
      <c r="J248"/>
    </row>
    <row r="249" spans="1:10" ht="14.25">
      <c r="A249" s="189"/>
      <c r="B249"/>
      <c r="C249"/>
      <c r="D249"/>
      <c r="E249"/>
      <c r="F249"/>
      <c r="G249"/>
      <c r="H249"/>
      <c r="I249"/>
      <c r="J249"/>
    </row>
    <row r="250" spans="1:10" ht="14.25">
      <c r="A250" s="189" t="s">
        <v>496</v>
      </c>
      <c r="B250"/>
      <c r="C250"/>
      <c r="D250"/>
      <c r="E250"/>
      <c r="F250"/>
      <c r="G250"/>
      <c r="H250"/>
      <c r="I250"/>
      <c r="J250"/>
    </row>
    <row r="251" spans="1:10" ht="15" thickBot="1">
      <c r="A251" s="194"/>
      <c r="B251"/>
      <c r="C251"/>
      <c r="D251"/>
      <c r="E251"/>
      <c r="F251"/>
      <c r="G251"/>
      <c r="H251"/>
      <c r="I251"/>
      <c r="J251"/>
    </row>
    <row r="252" spans="1:10" ht="15" thickBot="1">
      <c r="A252" s="641" t="s">
        <v>485</v>
      </c>
      <c r="B252" s="641" t="s">
        <v>486</v>
      </c>
      <c r="C252" s="641" t="s">
        <v>487</v>
      </c>
      <c r="D252" s="638" t="s">
        <v>497</v>
      </c>
      <c r="E252" s="640"/>
      <c r="F252"/>
      <c r="G252"/>
      <c r="H252"/>
      <c r="I252"/>
      <c r="J252"/>
    </row>
    <row r="253" spans="1:10" ht="14.25">
      <c r="A253" s="642"/>
      <c r="B253" s="642"/>
      <c r="C253" s="642"/>
      <c r="D253" s="243" t="s">
        <v>489</v>
      </c>
      <c r="E253" s="245" t="s">
        <v>489</v>
      </c>
      <c r="F253"/>
      <c r="G253"/>
      <c r="H253"/>
      <c r="I253"/>
      <c r="J253"/>
    </row>
    <row r="254" spans="1:10" ht="14.25">
      <c r="A254" s="642"/>
      <c r="B254" s="642"/>
      <c r="C254" s="642"/>
      <c r="D254" s="243" t="s">
        <v>490</v>
      </c>
      <c r="E254" s="246" t="s">
        <v>491</v>
      </c>
      <c r="F254"/>
      <c r="G254"/>
      <c r="H254"/>
      <c r="I254"/>
      <c r="J254"/>
    </row>
    <row r="255" spans="1:10" ht="15" thickBot="1">
      <c r="A255" s="643"/>
      <c r="B255" s="643"/>
      <c r="C255" s="643"/>
      <c r="D255" s="235" t="s">
        <v>300</v>
      </c>
      <c r="E255" s="236" t="s">
        <v>300</v>
      </c>
      <c r="F255"/>
      <c r="G255"/>
      <c r="H255"/>
      <c r="I255"/>
      <c r="J255"/>
    </row>
    <row r="256" spans="1:10" ht="15" thickBot="1">
      <c r="A256" s="200" t="s">
        <v>492</v>
      </c>
      <c r="B256" s="223" t="s">
        <v>493</v>
      </c>
      <c r="C256" s="251">
        <v>38600000000</v>
      </c>
      <c r="D256" s="251">
        <v>38600000000</v>
      </c>
      <c r="E256" s="252">
        <v>36694663243</v>
      </c>
      <c r="F256"/>
      <c r="G256"/>
      <c r="H256"/>
      <c r="I256"/>
      <c r="J256"/>
    </row>
    <row r="257" spans="1:10" ht="15" thickBot="1">
      <c r="A257" s="200" t="s">
        <v>494</v>
      </c>
      <c r="B257" s="223" t="s">
        <v>493</v>
      </c>
      <c r="C257" s="251">
        <v>25000000000</v>
      </c>
      <c r="D257" s="251">
        <v>25000000000</v>
      </c>
      <c r="E257" s="252">
        <v>23044791498</v>
      </c>
      <c r="F257"/>
      <c r="G257"/>
      <c r="H257"/>
      <c r="I257"/>
      <c r="J257"/>
    </row>
    <row r="258" spans="1:10" ht="15" thickBot="1">
      <c r="A258" s="200" t="s">
        <v>495</v>
      </c>
      <c r="B258" s="223" t="s">
        <v>493</v>
      </c>
      <c r="C258" s="251">
        <v>6821958502</v>
      </c>
      <c r="D258" s="251">
        <v>6821958502</v>
      </c>
      <c r="E258" s="252">
        <v>1782551428</v>
      </c>
      <c r="F258"/>
      <c r="G258"/>
      <c r="H258"/>
      <c r="I258"/>
      <c r="J258"/>
    </row>
    <row r="259" spans="1:10" ht="15" thickBot="1">
      <c r="A259" s="204" t="s">
        <v>282</v>
      </c>
      <c r="B259" s="253"/>
      <c r="C259" s="254">
        <v>0</v>
      </c>
      <c r="D259" s="249">
        <v>70421958502</v>
      </c>
      <c r="E259" s="250">
        <v>61522006169</v>
      </c>
      <c r="F259"/>
      <c r="G259"/>
      <c r="H259"/>
      <c r="I259"/>
      <c r="J259"/>
    </row>
    <row r="260" spans="1:10" ht="14.25">
      <c r="A260" s="248"/>
      <c r="B260"/>
      <c r="C260"/>
      <c r="D260"/>
      <c r="E260"/>
      <c r="F260"/>
      <c r="G260"/>
      <c r="H260"/>
      <c r="I260"/>
      <c r="J260"/>
    </row>
    <row r="261" spans="1:10" ht="14.25">
      <c r="A261" s="197" t="s">
        <v>498</v>
      </c>
      <c r="B261" s="197" t="s">
        <v>499</v>
      </c>
      <c r="C261"/>
      <c r="D261"/>
      <c r="E261"/>
      <c r="F261"/>
      <c r="G261"/>
      <c r="H261"/>
      <c r="I261"/>
      <c r="J261"/>
    </row>
    <row r="262" spans="1:10" ht="14.25">
      <c r="A262" s="189"/>
      <c r="B262"/>
      <c r="C262"/>
      <c r="D262"/>
      <c r="E262"/>
      <c r="F262"/>
      <c r="G262"/>
      <c r="H262"/>
      <c r="I262"/>
      <c r="J262"/>
    </row>
    <row r="263" spans="1:10" ht="14.25">
      <c r="A263" s="189" t="s">
        <v>500</v>
      </c>
      <c r="B263"/>
      <c r="C263"/>
      <c r="D263"/>
      <c r="E263"/>
      <c r="F263"/>
      <c r="G263"/>
      <c r="H263"/>
      <c r="I263"/>
      <c r="J263"/>
    </row>
    <row r="264" spans="1:10" ht="15" thickBot="1">
      <c r="A264" s="189"/>
      <c r="B264"/>
      <c r="C264"/>
      <c r="D264"/>
      <c r="E264"/>
      <c r="F264"/>
      <c r="G264"/>
      <c r="H264"/>
      <c r="I264"/>
      <c r="J264"/>
    </row>
    <row r="265" spans="1:10" ht="14.25" customHeight="1">
      <c r="A265" s="644" t="s">
        <v>501</v>
      </c>
      <c r="B265" s="644" t="s">
        <v>502</v>
      </c>
      <c r="C265" s="257" t="s">
        <v>503</v>
      </c>
      <c r="D265" s="257" t="s">
        <v>503</v>
      </c>
      <c r="E265" s="257" t="s">
        <v>506</v>
      </c>
      <c r="F265" s="644" t="s">
        <v>508</v>
      </c>
      <c r="G265"/>
      <c r="H265"/>
      <c r="I265"/>
      <c r="J265"/>
    </row>
    <row r="266" spans="1:10" ht="15" thickBot="1">
      <c r="A266" s="645"/>
      <c r="B266" s="645"/>
      <c r="C266" s="258" t="s">
        <v>504</v>
      </c>
      <c r="D266" s="258" t="s">
        <v>505</v>
      </c>
      <c r="E266" s="258" t="s">
        <v>507</v>
      </c>
      <c r="F266" s="645"/>
      <c r="G266"/>
      <c r="H266"/>
      <c r="I266"/>
      <c r="J266"/>
    </row>
    <row r="267" spans="1:10" ht="15" thickBot="1">
      <c r="A267" s="259">
        <v>1</v>
      </c>
      <c r="B267" s="260" t="s">
        <v>509</v>
      </c>
      <c r="C267" s="261">
        <v>14982338030</v>
      </c>
      <c r="D267" s="261">
        <v>15000000000</v>
      </c>
      <c r="E267" s="262">
        <v>8</v>
      </c>
      <c r="F267" s="263">
        <v>44589</v>
      </c>
      <c r="G267"/>
      <c r="H267"/>
      <c r="I267"/>
      <c r="J267"/>
    </row>
    <row r="268" spans="1:10" ht="15" thickBot="1">
      <c r="A268" s="259">
        <v>2</v>
      </c>
      <c r="B268" s="260" t="s">
        <v>509</v>
      </c>
      <c r="C268" s="261">
        <v>9940945442</v>
      </c>
      <c r="D268" s="261">
        <v>10000000000</v>
      </c>
      <c r="E268" s="262">
        <v>36</v>
      </c>
      <c r="F268" s="263">
        <v>44617</v>
      </c>
      <c r="G268"/>
      <c r="H268"/>
      <c r="I268"/>
      <c r="J268"/>
    </row>
    <row r="269" spans="1:10" ht="15" thickBot="1">
      <c r="A269" s="259">
        <v>3</v>
      </c>
      <c r="B269" s="260" t="s">
        <v>509</v>
      </c>
      <c r="C269" s="261">
        <v>9955346035</v>
      </c>
      <c r="D269" s="261">
        <v>10000000000</v>
      </c>
      <c r="E269" s="262">
        <v>127</v>
      </c>
      <c r="F269" s="263">
        <v>44708</v>
      </c>
      <c r="G269"/>
      <c r="H269"/>
      <c r="I269"/>
      <c r="J269"/>
    </row>
    <row r="270" spans="1:10" ht="15" thickBot="1">
      <c r="A270" s="259">
        <v>4</v>
      </c>
      <c r="B270" s="260" t="s">
        <v>509</v>
      </c>
      <c r="C270" s="261">
        <v>38890758975</v>
      </c>
      <c r="D270" s="261">
        <v>40000000000</v>
      </c>
      <c r="E270" s="262">
        <v>155</v>
      </c>
      <c r="F270" s="263">
        <v>44736</v>
      </c>
      <c r="G270"/>
      <c r="H270"/>
      <c r="I270"/>
      <c r="J270"/>
    </row>
    <row r="271" spans="1:10" ht="15" thickBot="1">
      <c r="A271" s="646" t="s">
        <v>282</v>
      </c>
      <c r="B271" s="647"/>
      <c r="C271" s="264">
        <v>73769388482</v>
      </c>
      <c r="D271" s="264">
        <v>75000000000</v>
      </c>
      <c r="E271" s="262"/>
      <c r="F271" s="262"/>
      <c r="G271"/>
      <c r="H271"/>
      <c r="I271"/>
      <c r="J271"/>
    </row>
    <row r="272" spans="1:10" ht="14.25">
      <c r="A272" s="190"/>
      <c r="B272"/>
      <c r="C272"/>
      <c r="D272"/>
      <c r="E272"/>
      <c r="F272"/>
      <c r="G272"/>
      <c r="H272"/>
      <c r="I272"/>
      <c r="J272"/>
    </row>
    <row r="273" spans="1:10" ht="14.25">
      <c r="A273" s="189" t="s">
        <v>496</v>
      </c>
      <c r="B273"/>
      <c r="C273"/>
      <c r="D273"/>
      <c r="E273"/>
      <c r="F273"/>
      <c r="G273"/>
      <c r="H273"/>
      <c r="I273"/>
      <c r="J273"/>
    </row>
    <row r="274" spans="1:10" ht="15" thickBot="1">
      <c r="A274" s="189"/>
      <c r="B274"/>
      <c r="C274"/>
      <c r="D274"/>
      <c r="E274"/>
      <c r="F274"/>
      <c r="G274"/>
      <c r="H274"/>
      <c r="I274"/>
      <c r="J274"/>
    </row>
    <row r="275" spans="1:10" ht="14.25" customHeight="1">
      <c r="A275" s="644" t="s">
        <v>501</v>
      </c>
      <c r="B275" s="644" t="s">
        <v>502</v>
      </c>
      <c r="C275" s="257" t="s">
        <v>503</v>
      </c>
      <c r="D275" s="257" t="s">
        <v>503</v>
      </c>
      <c r="E275" s="644" t="s">
        <v>510</v>
      </c>
      <c r="F275" s="257" t="s">
        <v>511</v>
      </c>
      <c r="G275" s="257" t="s">
        <v>513</v>
      </c>
      <c r="H275" s="644" t="s">
        <v>508</v>
      </c>
      <c r="I275" s="648"/>
      <c r="J275"/>
    </row>
    <row r="276" spans="1:10" ht="15" thickBot="1">
      <c r="A276" s="645"/>
      <c r="B276" s="645"/>
      <c r="C276" s="258" t="s">
        <v>504</v>
      </c>
      <c r="D276" s="258" t="s">
        <v>505</v>
      </c>
      <c r="E276" s="645"/>
      <c r="F276" s="258" t="s">
        <v>512</v>
      </c>
      <c r="G276" s="258" t="s">
        <v>514</v>
      </c>
      <c r="H276" s="645"/>
      <c r="I276" s="648"/>
      <c r="J276"/>
    </row>
    <row r="277" spans="1:10" ht="16.5" thickBot="1">
      <c r="A277" s="259">
        <v>1</v>
      </c>
      <c r="B277" s="260" t="s">
        <v>509</v>
      </c>
      <c r="C277" s="266">
        <v>23044791498</v>
      </c>
      <c r="D277" s="266">
        <v>25000000000</v>
      </c>
      <c r="E277" s="267">
        <v>553</v>
      </c>
      <c r="F277" s="268">
        <v>0.056</v>
      </c>
      <c r="G277" s="269">
        <v>43763</v>
      </c>
      <c r="H277" s="269">
        <v>44316</v>
      </c>
      <c r="I277" s="270"/>
      <c r="J277"/>
    </row>
    <row r="278" spans="1:10" ht="15" thickBot="1">
      <c r="A278" s="646" t="s">
        <v>282</v>
      </c>
      <c r="B278" s="647"/>
      <c r="C278" s="266">
        <v>23044791498</v>
      </c>
      <c r="D278" s="266">
        <v>25000000000</v>
      </c>
      <c r="E278" s="649"/>
      <c r="F278" s="650"/>
      <c r="G278" s="650"/>
      <c r="H278" s="650"/>
      <c r="I278" s="651"/>
      <c r="J278"/>
    </row>
    <row r="279" spans="1:10" ht="14.25">
      <c r="A279" s="189"/>
      <c r="B279"/>
      <c r="C279"/>
      <c r="D279"/>
      <c r="E279"/>
      <c r="F279"/>
      <c r="G279"/>
      <c r="H279"/>
      <c r="I279"/>
      <c r="J279"/>
    </row>
    <row r="280" spans="1:10" ht="14.25">
      <c r="A280" s="197" t="s">
        <v>515</v>
      </c>
      <c r="B280" s="197" t="s">
        <v>516</v>
      </c>
      <c r="C280"/>
      <c r="D280"/>
      <c r="E280"/>
      <c r="F280"/>
      <c r="G280"/>
      <c r="H280"/>
      <c r="I280"/>
      <c r="J280"/>
    </row>
    <row r="281" spans="1:10" ht="14.25">
      <c r="A281" s="189"/>
      <c r="B281"/>
      <c r="C281"/>
      <c r="D281"/>
      <c r="E281"/>
      <c r="F281"/>
      <c r="G281"/>
      <c r="H281"/>
      <c r="I281"/>
      <c r="J281"/>
    </row>
    <row r="282" spans="1:10" ht="114.75">
      <c r="A282" s="189" t="s">
        <v>517</v>
      </c>
      <c r="B282"/>
      <c r="C282"/>
      <c r="D282"/>
      <c r="E282"/>
      <c r="F282"/>
      <c r="G282"/>
      <c r="H282"/>
      <c r="I282"/>
      <c r="J282"/>
    </row>
    <row r="283" spans="1:10" ht="14.25">
      <c r="A283"/>
      <c r="B283"/>
      <c r="C283"/>
      <c r="D283"/>
      <c r="E283"/>
      <c r="F283"/>
      <c r="G283"/>
      <c r="H283"/>
      <c r="I283"/>
      <c r="J283"/>
    </row>
    <row r="284" spans="1:10" ht="14.25">
      <c r="A284" s="208"/>
      <c r="B284"/>
      <c r="C284"/>
      <c r="D284"/>
      <c r="E284"/>
      <c r="F284"/>
      <c r="G284"/>
      <c r="H284"/>
      <c r="I284"/>
      <c r="J284"/>
    </row>
    <row r="285" spans="1:10" ht="14.25">
      <c r="A285" s="194" t="s">
        <v>469</v>
      </c>
      <c r="B285" s="194" t="s">
        <v>327</v>
      </c>
      <c r="C285"/>
      <c r="D285"/>
      <c r="E285"/>
      <c r="F285"/>
      <c r="G285"/>
      <c r="H285"/>
      <c r="I285"/>
      <c r="J285"/>
    </row>
    <row r="286" spans="1:10" ht="14.25">
      <c r="A286" s="189"/>
      <c r="B286"/>
      <c r="C286"/>
      <c r="D286"/>
      <c r="E286"/>
      <c r="F286"/>
      <c r="G286"/>
      <c r="H286"/>
      <c r="I286"/>
      <c r="J286"/>
    </row>
    <row r="287" spans="1:10" ht="14.25">
      <c r="A287" s="197" t="s">
        <v>518</v>
      </c>
      <c r="B287" s="197" t="s">
        <v>519</v>
      </c>
      <c r="C287"/>
      <c r="D287"/>
      <c r="E287"/>
      <c r="F287"/>
      <c r="G287"/>
      <c r="H287"/>
      <c r="I287"/>
      <c r="J287"/>
    </row>
    <row r="288" spans="1:10" ht="14.25">
      <c r="A288" s="189"/>
      <c r="B288"/>
      <c r="C288"/>
      <c r="D288"/>
      <c r="E288"/>
      <c r="F288"/>
      <c r="G288"/>
      <c r="H288"/>
      <c r="I288"/>
      <c r="J288"/>
    </row>
    <row r="289" spans="1:10" ht="14.25">
      <c r="A289" s="197" t="s">
        <v>520</v>
      </c>
      <c r="B289" s="197" t="s">
        <v>521</v>
      </c>
      <c r="C289"/>
      <c r="D289"/>
      <c r="E289"/>
      <c r="F289"/>
      <c r="G289"/>
      <c r="H289"/>
      <c r="I289"/>
      <c r="J289"/>
    </row>
    <row r="290" spans="1:10" ht="14.25">
      <c r="A290" s="189"/>
      <c r="B290"/>
      <c r="C290"/>
      <c r="D290"/>
      <c r="E290"/>
      <c r="F290"/>
      <c r="G290"/>
      <c r="H290"/>
      <c r="I290"/>
      <c r="J290"/>
    </row>
    <row r="291" spans="1:10" ht="38.25">
      <c r="A291" s="189" t="s">
        <v>522</v>
      </c>
      <c r="B291"/>
      <c r="C291"/>
      <c r="D291"/>
      <c r="E291"/>
      <c r="F291"/>
      <c r="G291"/>
      <c r="H291"/>
      <c r="I291"/>
      <c r="J291"/>
    </row>
    <row r="292" spans="1:10" ht="14.25">
      <c r="A292" s="189"/>
      <c r="B292"/>
      <c r="C292"/>
      <c r="D292"/>
      <c r="E292"/>
      <c r="F292"/>
      <c r="G292"/>
      <c r="H292"/>
      <c r="I292"/>
      <c r="J292"/>
    </row>
    <row r="293" spans="1:10" ht="25.5">
      <c r="A293" s="189" t="s">
        <v>523</v>
      </c>
      <c r="B293"/>
      <c r="C293"/>
      <c r="D293"/>
      <c r="E293"/>
      <c r="F293"/>
      <c r="G293"/>
      <c r="H293"/>
      <c r="I293"/>
      <c r="J293"/>
    </row>
    <row r="294" spans="1:10" ht="15" thickBot="1">
      <c r="A294" s="189"/>
      <c r="B294"/>
      <c r="C294"/>
      <c r="D294"/>
      <c r="E294"/>
      <c r="F294"/>
      <c r="G294"/>
      <c r="H294"/>
      <c r="I294"/>
      <c r="J294"/>
    </row>
    <row r="295" spans="1:10" ht="38.25" customHeight="1" thickBot="1">
      <c r="A295" s="271" t="s">
        <v>524</v>
      </c>
      <c r="B295" s="644" t="s">
        <v>526</v>
      </c>
      <c r="C295" s="644" t="s">
        <v>527</v>
      </c>
      <c r="D295" s="652" t="s">
        <v>10</v>
      </c>
      <c r="E295" s="653"/>
      <c r="F295" s="644" t="s">
        <v>528</v>
      </c>
      <c r="G295"/>
      <c r="H295"/>
      <c r="I295"/>
      <c r="J295"/>
    </row>
    <row r="296" spans="1:10" ht="15" thickBot="1">
      <c r="A296" s="272" t="s">
        <v>525</v>
      </c>
      <c r="B296" s="645"/>
      <c r="C296" s="645"/>
      <c r="D296" s="273" t="s">
        <v>529</v>
      </c>
      <c r="E296" s="274" t="s">
        <v>530</v>
      </c>
      <c r="F296" s="645"/>
      <c r="G296"/>
      <c r="H296"/>
      <c r="I296"/>
      <c r="J296"/>
    </row>
    <row r="297" spans="1:10" ht="15" thickBot="1">
      <c r="A297" s="275" t="s">
        <v>531</v>
      </c>
      <c r="B297" s="276">
        <v>373487575821</v>
      </c>
      <c r="C297" s="277">
        <v>0</v>
      </c>
      <c r="D297" s="277">
        <v>0</v>
      </c>
      <c r="E297" s="277">
        <v>0</v>
      </c>
      <c r="F297" s="278">
        <v>373487575821</v>
      </c>
      <c r="G297"/>
      <c r="H297"/>
      <c r="I297"/>
      <c r="J297"/>
    </row>
    <row r="298" spans="1:10" ht="15" thickBot="1">
      <c r="A298" s="275" t="s">
        <v>532</v>
      </c>
      <c r="B298" s="276">
        <v>106531540</v>
      </c>
      <c r="C298" s="277">
        <v>0</v>
      </c>
      <c r="D298" s="277">
        <v>5</v>
      </c>
      <c r="E298" s="276">
        <v>5326577</v>
      </c>
      <c r="F298" s="278">
        <v>101204963</v>
      </c>
      <c r="G298"/>
      <c r="H298"/>
      <c r="I298"/>
      <c r="J298"/>
    </row>
    <row r="299" spans="1:10" ht="15" thickBot="1">
      <c r="A299" s="275" t="s">
        <v>533</v>
      </c>
      <c r="B299" s="279">
        <v>373594107361</v>
      </c>
      <c r="C299" s="280">
        <v>0</v>
      </c>
      <c r="D299" s="280"/>
      <c r="E299" s="279">
        <v>5326577</v>
      </c>
      <c r="F299" s="281">
        <v>373588780784</v>
      </c>
      <c r="G299"/>
      <c r="H299"/>
      <c r="I299"/>
      <c r="J299"/>
    </row>
    <row r="300" spans="1:10" ht="14.25">
      <c r="A300" s="189"/>
      <c r="B300"/>
      <c r="C300"/>
      <c r="D300"/>
      <c r="E300"/>
      <c r="F300"/>
      <c r="G300"/>
      <c r="H300"/>
      <c r="I300"/>
      <c r="J300"/>
    </row>
    <row r="301" spans="1:10" ht="25.5">
      <c r="A301" s="189" t="s">
        <v>534</v>
      </c>
      <c r="B301"/>
      <c r="C301"/>
      <c r="D301"/>
      <c r="E301"/>
      <c r="F301"/>
      <c r="G301"/>
      <c r="H301"/>
      <c r="I301"/>
      <c r="J301"/>
    </row>
    <row r="302" spans="1:10" ht="15" thickBot="1">
      <c r="A302" s="189"/>
      <c r="B302"/>
      <c r="C302"/>
      <c r="D302"/>
      <c r="E302"/>
      <c r="F302"/>
      <c r="G302"/>
      <c r="H302"/>
      <c r="I302"/>
      <c r="J302"/>
    </row>
    <row r="303" spans="1:10" ht="20.25" thickBot="1">
      <c r="A303" s="271" t="s">
        <v>535</v>
      </c>
      <c r="B303" s="644" t="s">
        <v>537</v>
      </c>
      <c r="C303" s="644" t="s">
        <v>538</v>
      </c>
      <c r="D303" s="652" t="s">
        <v>10</v>
      </c>
      <c r="E303" s="653"/>
      <c r="F303" s="256" t="s">
        <v>539</v>
      </c>
      <c r="G303"/>
      <c r="H303"/>
      <c r="I303"/>
      <c r="J303"/>
    </row>
    <row r="304" spans="1:10" ht="14.25">
      <c r="A304" s="282" t="s">
        <v>536</v>
      </c>
      <c r="B304" s="654"/>
      <c r="C304" s="654"/>
      <c r="D304" s="644" t="s">
        <v>540</v>
      </c>
      <c r="E304" s="255" t="s">
        <v>541</v>
      </c>
      <c r="F304" s="284" t="s">
        <v>300</v>
      </c>
      <c r="G304"/>
      <c r="H304"/>
      <c r="I304"/>
      <c r="J304"/>
    </row>
    <row r="305" spans="1:10" ht="15" thickBot="1">
      <c r="A305" s="283"/>
      <c r="B305" s="645"/>
      <c r="C305" s="645"/>
      <c r="D305" s="645"/>
      <c r="E305" s="274" t="s">
        <v>300</v>
      </c>
      <c r="F305" s="285"/>
      <c r="G305"/>
      <c r="H305"/>
      <c r="I305"/>
      <c r="J305"/>
    </row>
    <row r="306" spans="1:10" ht="15" thickBot="1">
      <c r="A306" s="275" t="s">
        <v>531</v>
      </c>
      <c r="B306" s="276">
        <v>477964063979</v>
      </c>
      <c r="C306" s="277">
        <v>0</v>
      </c>
      <c r="D306" s="277">
        <v>0</v>
      </c>
      <c r="E306" s="277">
        <v>0</v>
      </c>
      <c r="F306" s="278">
        <v>477964063979</v>
      </c>
      <c r="G306"/>
      <c r="H306"/>
      <c r="I306"/>
      <c r="J306"/>
    </row>
    <row r="307" spans="1:10" ht="15" thickBot="1">
      <c r="A307" s="275" t="s">
        <v>542</v>
      </c>
      <c r="B307" s="276">
        <v>358162509</v>
      </c>
      <c r="C307" s="277">
        <v>0</v>
      </c>
      <c r="D307" s="277">
        <v>0.5</v>
      </c>
      <c r="E307" s="276">
        <v>1790813</v>
      </c>
      <c r="F307" s="278">
        <v>356371696</v>
      </c>
      <c r="G307"/>
      <c r="H307"/>
      <c r="I307"/>
      <c r="J307"/>
    </row>
    <row r="308" spans="1:10" ht="15" thickBot="1">
      <c r="A308" s="275" t="s">
        <v>533</v>
      </c>
      <c r="B308" s="279">
        <v>478322226488</v>
      </c>
      <c r="C308" s="280">
        <v>0</v>
      </c>
      <c r="D308" s="280"/>
      <c r="E308" s="279">
        <v>1790813</v>
      </c>
      <c r="F308" s="281">
        <v>478320435675</v>
      </c>
      <c r="G308"/>
      <c r="H308"/>
      <c r="I308"/>
      <c r="J308"/>
    </row>
    <row r="309" spans="1:10" ht="14.25">
      <c r="A309" s="189"/>
      <c r="B309"/>
      <c r="C309"/>
      <c r="D309"/>
      <c r="E309"/>
      <c r="F309"/>
      <c r="G309"/>
      <c r="H309"/>
      <c r="I309"/>
      <c r="J309"/>
    </row>
    <row r="310" spans="1:10" ht="14.25">
      <c r="A310" s="189" t="s">
        <v>543</v>
      </c>
      <c r="B310"/>
      <c r="C310"/>
      <c r="D310"/>
      <c r="E310"/>
      <c r="F310"/>
      <c r="G310"/>
      <c r="H310"/>
      <c r="I310"/>
      <c r="J310"/>
    </row>
    <row r="311" spans="1:10" ht="14.25">
      <c r="A311" s="189"/>
      <c r="B311"/>
      <c r="C311"/>
      <c r="D311"/>
      <c r="E311"/>
      <c r="F311"/>
      <c r="G311"/>
      <c r="H311"/>
      <c r="I311"/>
      <c r="J311"/>
    </row>
    <row r="312" spans="1:10" ht="25.5">
      <c r="A312" s="189" t="s">
        <v>544</v>
      </c>
      <c r="B312" s="189" t="s">
        <v>545</v>
      </c>
      <c r="C312"/>
      <c r="D312"/>
      <c r="E312"/>
      <c r="F312"/>
      <c r="G312"/>
      <c r="H312"/>
      <c r="I312"/>
      <c r="J312"/>
    </row>
    <row r="313" spans="1:10" ht="14.25">
      <c r="A313" s="189" t="s">
        <v>546</v>
      </c>
      <c r="B313"/>
      <c r="C313"/>
      <c r="D313"/>
      <c r="E313"/>
      <c r="F313"/>
      <c r="G313"/>
      <c r="H313"/>
      <c r="I313"/>
      <c r="J313"/>
    </row>
    <row r="314" spans="1:10" ht="14.25">
      <c r="A314" s="189"/>
      <c r="B314"/>
      <c r="C314"/>
      <c r="D314"/>
      <c r="E314"/>
      <c r="F314"/>
      <c r="G314"/>
      <c r="H314"/>
      <c r="I314"/>
      <c r="J314"/>
    </row>
    <row r="315" spans="1:10" ht="63.75">
      <c r="A315" s="189" t="s">
        <v>547</v>
      </c>
      <c r="B315"/>
      <c r="C315"/>
      <c r="D315"/>
      <c r="E315"/>
      <c r="F315"/>
      <c r="G315"/>
      <c r="H315"/>
      <c r="I315"/>
      <c r="J315"/>
    </row>
    <row r="316" spans="1:10" ht="14.25">
      <c r="A316" s="195"/>
      <c r="B316"/>
      <c r="C316"/>
      <c r="D316"/>
      <c r="E316"/>
      <c r="F316"/>
      <c r="G316"/>
      <c r="H316"/>
      <c r="I316"/>
      <c r="J316"/>
    </row>
    <row r="317" spans="1:10" ht="38.25">
      <c r="A317" s="286" t="s">
        <v>548</v>
      </c>
      <c r="B317"/>
      <c r="C317"/>
      <c r="D317"/>
      <c r="E317"/>
      <c r="F317"/>
      <c r="G317"/>
      <c r="H317"/>
      <c r="I317"/>
      <c r="J317"/>
    </row>
    <row r="318" spans="1:10" ht="14.25">
      <c r="A318" s="195"/>
      <c r="B318"/>
      <c r="C318"/>
      <c r="D318"/>
      <c r="E318"/>
      <c r="F318"/>
      <c r="G318"/>
      <c r="H318"/>
      <c r="I318"/>
      <c r="J318"/>
    </row>
    <row r="319" spans="1:10" ht="89.25">
      <c r="A319" s="286" t="s">
        <v>549</v>
      </c>
      <c r="B319"/>
      <c r="C319"/>
      <c r="D319"/>
      <c r="E319"/>
      <c r="F319"/>
      <c r="G319"/>
      <c r="H319"/>
      <c r="I319"/>
      <c r="J319"/>
    </row>
    <row r="320" spans="1:10" ht="14.25">
      <c r="A320" s="195"/>
      <c r="B320"/>
      <c r="C320"/>
      <c r="D320"/>
      <c r="E320"/>
      <c r="F320"/>
      <c r="G320"/>
      <c r="H320"/>
      <c r="I320"/>
      <c r="J320"/>
    </row>
    <row r="321" spans="1:10" ht="14.25">
      <c r="A321" s="194" t="s">
        <v>469</v>
      </c>
      <c r="B321" s="194" t="s">
        <v>327</v>
      </c>
      <c r="C321"/>
      <c r="D321"/>
      <c r="E321"/>
      <c r="F321"/>
      <c r="G321"/>
      <c r="H321"/>
      <c r="I321"/>
      <c r="J321"/>
    </row>
    <row r="322" spans="1:10" ht="14.25">
      <c r="A322" s="195"/>
      <c r="B322"/>
      <c r="C322"/>
      <c r="D322"/>
      <c r="E322"/>
      <c r="F322"/>
      <c r="G322"/>
      <c r="H322"/>
      <c r="I322"/>
      <c r="J322"/>
    </row>
    <row r="323" spans="1:10" ht="76.5">
      <c r="A323" s="286" t="s">
        <v>550</v>
      </c>
      <c r="B323"/>
      <c r="C323"/>
      <c r="D323"/>
      <c r="E323"/>
      <c r="F323"/>
      <c r="G323"/>
      <c r="H323"/>
      <c r="I323"/>
      <c r="J323"/>
    </row>
    <row r="324" spans="1:10" ht="14.25">
      <c r="A324" s="195"/>
      <c r="B324"/>
      <c r="C324"/>
      <c r="D324"/>
      <c r="E324"/>
      <c r="F324"/>
      <c r="G324"/>
      <c r="H324"/>
      <c r="I324"/>
      <c r="J324"/>
    </row>
    <row r="325" spans="1:10" ht="51">
      <c r="A325" s="286" t="s">
        <v>551</v>
      </c>
      <c r="B325"/>
      <c r="C325"/>
      <c r="D325"/>
      <c r="E325"/>
      <c r="F325"/>
      <c r="G325"/>
      <c r="H325"/>
      <c r="I325"/>
      <c r="J325"/>
    </row>
    <row r="326" spans="1:10" ht="14.25">
      <c r="A326" s="195"/>
      <c r="B326"/>
      <c r="C326"/>
      <c r="D326"/>
      <c r="E326"/>
      <c r="F326"/>
      <c r="G326"/>
      <c r="H326"/>
      <c r="I326"/>
      <c r="J326"/>
    </row>
    <row r="327" spans="1:10" ht="51">
      <c r="A327" s="286" t="s">
        <v>552</v>
      </c>
      <c r="B327"/>
      <c r="C327"/>
      <c r="D327"/>
      <c r="E327"/>
      <c r="F327"/>
      <c r="G327"/>
      <c r="H327"/>
      <c r="I327"/>
      <c r="J327"/>
    </row>
    <row r="328" spans="1:10" ht="14.25">
      <c r="A328" s="195"/>
      <c r="B328"/>
      <c r="C328"/>
      <c r="D328"/>
      <c r="E328"/>
      <c r="F328"/>
      <c r="G328"/>
      <c r="H328"/>
      <c r="I328"/>
      <c r="J328"/>
    </row>
    <row r="329" spans="1:10" ht="63.75">
      <c r="A329" s="286" t="s">
        <v>553</v>
      </c>
      <c r="B329"/>
      <c r="C329"/>
      <c r="D329"/>
      <c r="E329"/>
      <c r="F329"/>
      <c r="G329"/>
      <c r="H329"/>
      <c r="I329"/>
      <c r="J329"/>
    </row>
    <row r="330" spans="1:10" ht="14.25">
      <c r="A330" s="189"/>
      <c r="B330"/>
      <c r="C330"/>
      <c r="D330"/>
      <c r="E330"/>
      <c r="F330"/>
      <c r="G330"/>
      <c r="H330"/>
      <c r="I330"/>
      <c r="J330"/>
    </row>
    <row r="331" spans="1:10" ht="51">
      <c r="A331" s="286" t="s">
        <v>554</v>
      </c>
      <c r="B331"/>
      <c r="C331"/>
      <c r="D331"/>
      <c r="E331"/>
      <c r="F331"/>
      <c r="G331"/>
      <c r="H331"/>
      <c r="I331"/>
      <c r="J331"/>
    </row>
    <row r="332" spans="1:10" ht="14.25">
      <c r="A332" s="189"/>
      <c r="B332"/>
      <c r="C332"/>
      <c r="D332"/>
      <c r="E332"/>
      <c r="F332"/>
      <c r="G332"/>
      <c r="H332"/>
      <c r="I332"/>
      <c r="J332"/>
    </row>
    <row r="333" spans="1:10" ht="14.25">
      <c r="A333" s="197" t="s">
        <v>555</v>
      </c>
      <c r="B333" s="197" t="s">
        <v>556</v>
      </c>
      <c r="C333"/>
      <c r="D333"/>
      <c r="E333"/>
      <c r="F333"/>
      <c r="G333"/>
      <c r="H333"/>
      <c r="I333"/>
      <c r="J333"/>
    </row>
    <row r="334" spans="1:10" ht="14.25">
      <c r="A334" s="189"/>
      <c r="B334"/>
      <c r="C334"/>
      <c r="D334"/>
      <c r="E334"/>
      <c r="F334"/>
      <c r="G334"/>
      <c r="H334"/>
      <c r="I334"/>
      <c r="J334"/>
    </row>
    <row r="335" spans="1:10" ht="25.5">
      <c r="A335" s="189" t="s">
        <v>557</v>
      </c>
      <c r="B335"/>
      <c r="C335"/>
      <c r="D335"/>
      <c r="E335"/>
      <c r="F335"/>
      <c r="G335"/>
      <c r="H335"/>
      <c r="I335"/>
      <c r="J335"/>
    </row>
    <row r="336" spans="1:10" ht="15" thickBot="1">
      <c r="A336" s="189"/>
      <c r="B336"/>
      <c r="C336"/>
      <c r="D336"/>
      <c r="E336"/>
      <c r="F336"/>
      <c r="G336"/>
      <c r="H336"/>
      <c r="I336"/>
      <c r="J336"/>
    </row>
    <row r="337" spans="1:10" ht="21.75" thickBot="1">
      <c r="A337" s="199" t="s">
        <v>473</v>
      </c>
      <c r="B337" s="287" t="s">
        <v>558</v>
      </c>
      <c r="C337" s="287" t="s">
        <v>559</v>
      </c>
      <c r="D337"/>
      <c r="E337"/>
      <c r="F337"/>
      <c r="G337"/>
      <c r="H337"/>
      <c r="I337"/>
      <c r="J337"/>
    </row>
    <row r="338" spans="1:10" ht="15" thickBot="1">
      <c r="A338" s="238" t="s">
        <v>560</v>
      </c>
      <c r="B338" s="288">
        <v>785772986185</v>
      </c>
      <c r="C338" s="288">
        <v>134155084678</v>
      </c>
      <c r="D338"/>
      <c r="E338"/>
      <c r="F338"/>
      <c r="G338"/>
      <c r="H338"/>
      <c r="I338"/>
      <c r="J338"/>
    </row>
    <row r="339" spans="1:10" ht="15" thickBot="1">
      <c r="A339" s="238" t="s">
        <v>561</v>
      </c>
      <c r="B339" s="288">
        <v>444827655668</v>
      </c>
      <c r="C339" s="288">
        <v>312847045365</v>
      </c>
      <c r="D339"/>
      <c r="E339"/>
      <c r="F339"/>
      <c r="G339"/>
      <c r="H339"/>
      <c r="I339"/>
      <c r="J339"/>
    </row>
    <row r="340" spans="1:10" ht="15" thickBot="1">
      <c r="A340" s="238" t="s">
        <v>562</v>
      </c>
      <c r="B340" s="288">
        <v>26583502140</v>
      </c>
      <c r="C340" s="288">
        <v>18282065957</v>
      </c>
      <c r="D340"/>
      <c r="E340"/>
      <c r="F340"/>
      <c r="G340"/>
      <c r="H340"/>
      <c r="I340"/>
      <c r="J340"/>
    </row>
    <row r="341" spans="1:10" ht="15" thickBot="1">
      <c r="A341" s="238" t="s">
        <v>563</v>
      </c>
      <c r="B341" s="288">
        <v>464366707439</v>
      </c>
      <c r="C341" s="288">
        <v>1287979246228</v>
      </c>
      <c r="D341"/>
      <c r="E341"/>
      <c r="F341"/>
      <c r="G341"/>
      <c r="H341"/>
      <c r="I341"/>
      <c r="J341"/>
    </row>
    <row r="342" spans="1:10" ht="15" thickBot="1">
      <c r="A342" s="238" t="s">
        <v>564</v>
      </c>
      <c r="B342" s="288">
        <v>108526433101</v>
      </c>
      <c r="C342" s="289">
        <v>0</v>
      </c>
      <c r="D342"/>
      <c r="E342"/>
      <c r="F342"/>
      <c r="G342"/>
      <c r="H342"/>
      <c r="I342"/>
      <c r="J342"/>
    </row>
    <row r="343" spans="1:10" ht="15" thickBot="1">
      <c r="A343" s="238" t="s">
        <v>565</v>
      </c>
      <c r="B343" s="288">
        <v>151131047408</v>
      </c>
      <c r="C343" s="288">
        <v>123018512536</v>
      </c>
      <c r="D343"/>
      <c r="E343"/>
      <c r="F343"/>
      <c r="G343"/>
      <c r="H343"/>
      <c r="I343"/>
      <c r="J343"/>
    </row>
    <row r="344" spans="1:10" ht="15" thickBot="1">
      <c r="A344" s="238" t="s">
        <v>566</v>
      </c>
      <c r="B344" s="288">
        <v>39085745637</v>
      </c>
      <c r="C344" s="288">
        <v>46986788250</v>
      </c>
      <c r="D344"/>
      <c r="E344"/>
      <c r="F344"/>
      <c r="G344"/>
      <c r="H344"/>
      <c r="I344"/>
      <c r="J344"/>
    </row>
    <row r="345" spans="1:10" ht="15" thickBot="1">
      <c r="A345" s="238" t="s">
        <v>567</v>
      </c>
      <c r="B345" s="288">
        <v>17697201488</v>
      </c>
      <c r="C345" s="288">
        <v>20850939089</v>
      </c>
      <c r="D345"/>
      <c r="E345"/>
      <c r="F345"/>
      <c r="G345"/>
      <c r="H345"/>
      <c r="I345"/>
      <c r="J345"/>
    </row>
    <row r="346" spans="1:10" ht="15" thickBot="1">
      <c r="A346" s="238" t="s">
        <v>568</v>
      </c>
      <c r="B346" s="288">
        <v>4125410509</v>
      </c>
      <c r="C346" s="288">
        <v>814553924</v>
      </c>
      <c r="D346"/>
      <c r="E346"/>
      <c r="F346"/>
      <c r="G346"/>
      <c r="H346"/>
      <c r="I346"/>
      <c r="J346"/>
    </row>
    <row r="347" spans="1:10" ht="15" thickBot="1">
      <c r="A347" s="238" t="s">
        <v>569</v>
      </c>
      <c r="B347" s="288">
        <v>90424595710</v>
      </c>
      <c r="C347" s="288">
        <v>2894464697</v>
      </c>
      <c r="D347"/>
      <c r="E347"/>
      <c r="F347"/>
      <c r="G347"/>
      <c r="H347"/>
      <c r="I347"/>
      <c r="J347"/>
    </row>
    <row r="348" spans="1:10" ht="15" thickBot="1">
      <c r="A348" s="238" t="s">
        <v>570</v>
      </c>
      <c r="B348" s="288">
        <v>76151095546</v>
      </c>
      <c r="C348" s="288">
        <v>61954511795</v>
      </c>
      <c r="D348"/>
      <c r="E348"/>
      <c r="F348"/>
      <c r="G348"/>
      <c r="H348"/>
      <c r="I348"/>
      <c r="J348"/>
    </row>
    <row r="349" spans="1:10" ht="15" thickBot="1">
      <c r="A349" s="238" t="s">
        <v>571</v>
      </c>
      <c r="B349" s="288">
        <v>2526124943</v>
      </c>
      <c r="C349" s="288">
        <v>-637603935</v>
      </c>
      <c r="D349"/>
      <c r="E349"/>
      <c r="F349"/>
      <c r="G349"/>
      <c r="H349"/>
      <c r="I349"/>
      <c r="J349"/>
    </row>
    <row r="350" spans="1:10" ht="15" thickBot="1">
      <c r="A350" s="238" t="s">
        <v>572</v>
      </c>
      <c r="B350" s="288">
        <v>-999429115</v>
      </c>
      <c r="C350" s="288">
        <v>-48937858248</v>
      </c>
      <c r="D350"/>
      <c r="E350"/>
      <c r="F350"/>
      <c r="G350"/>
      <c r="H350"/>
      <c r="I350"/>
      <c r="J350"/>
    </row>
    <row r="351" spans="1:10" ht="15" thickBot="1">
      <c r="A351" s="238" t="s">
        <v>573</v>
      </c>
      <c r="B351" s="288">
        <v>-58872997483</v>
      </c>
      <c r="C351" s="288">
        <v>134155084678</v>
      </c>
      <c r="D351"/>
      <c r="E351"/>
      <c r="F351"/>
      <c r="G351"/>
      <c r="H351"/>
      <c r="I351"/>
      <c r="J351"/>
    </row>
    <row r="352" spans="1:10" ht="15" thickBot="1">
      <c r="A352" s="290" t="s">
        <v>282</v>
      </c>
      <c r="B352" s="291">
        <v>2151346079176</v>
      </c>
      <c r="C352" s="291">
        <v>1960207750336</v>
      </c>
      <c r="D352"/>
      <c r="E352"/>
      <c r="F352"/>
      <c r="G352"/>
      <c r="H352"/>
      <c r="I352"/>
      <c r="J352"/>
    </row>
    <row r="353" spans="1:10" ht="14.25">
      <c r="A353" s="189"/>
      <c r="B353"/>
      <c r="C353"/>
      <c r="D353"/>
      <c r="E353"/>
      <c r="F353"/>
      <c r="G353"/>
      <c r="H353"/>
      <c r="I353"/>
      <c r="J353"/>
    </row>
    <row r="354" spans="1:10" ht="14.25">
      <c r="A354"/>
      <c r="B354"/>
      <c r="C354"/>
      <c r="D354"/>
      <c r="E354"/>
      <c r="F354"/>
      <c r="G354"/>
      <c r="H354"/>
      <c r="I354"/>
      <c r="J354"/>
    </row>
    <row r="355" spans="1:10" ht="14.25">
      <c r="A355" s="208"/>
      <c r="B355"/>
      <c r="C355"/>
      <c r="D355"/>
      <c r="E355"/>
      <c r="F355"/>
      <c r="G355"/>
      <c r="H355"/>
      <c r="I355"/>
      <c r="J355"/>
    </row>
    <row r="356" spans="1:10" ht="14.25">
      <c r="A356" s="194" t="s">
        <v>469</v>
      </c>
      <c r="B356" s="194" t="s">
        <v>327</v>
      </c>
      <c r="C356"/>
      <c r="D356"/>
      <c r="E356"/>
      <c r="F356"/>
      <c r="G356"/>
      <c r="H356"/>
      <c r="I356"/>
      <c r="J356"/>
    </row>
    <row r="357" spans="1:10" ht="14.25">
      <c r="A357" s="195"/>
      <c r="B357"/>
      <c r="C357"/>
      <c r="D357"/>
      <c r="E357"/>
      <c r="F357"/>
      <c r="G357"/>
      <c r="H357"/>
      <c r="I357"/>
      <c r="J357"/>
    </row>
    <row r="358" spans="1:10" ht="102">
      <c r="A358" s="189" t="s">
        <v>574</v>
      </c>
      <c r="B358"/>
      <c r="C358"/>
      <c r="D358"/>
      <c r="E358"/>
      <c r="F358"/>
      <c r="G358"/>
      <c r="H358"/>
      <c r="I358"/>
      <c r="J358"/>
    </row>
    <row r="359" spans="1:10" ht="14.25">
      <c r="A359" s="194"/>
      <c r="B359"/>
      <c r="C359"/>
      <c r="D359"/>
      <c r="E359"/>
      <c r="F359"/>
      <c r="G359"/>
      <c r="H359"/>
      <c r="I359"/>
      <c r="J359"/>
    </row>
    <row r="360" spans="1:10" ht="51">
      <c r="A360" s="189" t="s">
        <v>575</v>
      </c>
      <c r="B360"/>
      <c r="C360"/>
      <c r="D360"/>
      <c r="E360"/>
      <c r="F360"/>
      <c r="G360"/>
      <c r="H360"/>
      <c r="I360"/>
      <c r="J360"/>
    </row>
    <row r="361" spans="1:10" ht="14.25">
      <c r="A361" s="195"/>
      <c r="B361"/>
      <c r="C361"/>
      <c r="D361"/>
      <c r="E361"/>
      <c r="F361"/>
      <c r="G361"/>
      <c r="H361"/>
      <c r="I361"/>
      <c r="J361"/>
    </row>
    <row r="362" spans="1:10" ht="14.25">
      <c r="A362" s="189" t="s">
        <v>500</v>
      </c>
      <c r="B362"/>
      <c r="C362"/>
      <c r="D362"/>
      <c r="E362"/>
      <c r="F362"/>
      <c r="G362"/>
      <c r="H362"/>
      <c r="I362"/>
      <c r="J362"/>
    </row>
    <row r="363" spans="1:10" ht="15" thickBot="1">
      <c r="A363" s="227"/>
      <c r="B363"/>
      <c r="C363"/>
      <c r="D363"/>
      <c r="E363"/>
      <c r="F363"/>
      <c r="G363"/>
      <c r="H363"/>
      <c r="I363"/>
      <c r="J363"/>
    </row>
    <row r="364" spans="1:10" ht="26.25" customHeight="1" thickBot="1">
      <c r="A364" s="655" t="s">
        <v>576</v>
      </c>
      <c r="B364" s="655" t="s">
        <v>577</v>
      </c>
      <c r="C364" s="655" t="s">
        <v>527</v>
      </c>
      <c r="D364" s="657" t="s">
        <v>10</v>
      </c>
      <c r="E364" s="658"/>
      <c r="F364" s="655" t="s">
        <v>528</v>
      </c>
      <c r="G364"/>
      <c r="H364"/>
      <c r="I364"/>
      <c r="J364"/>
    </row>
    <row r="365" spans="1:10" ht="15" thickBot="1">
      <c r="A365" s="656"/>
      <c r="B365" s="656"/>
      <c r="C365" s="656"/>
      <c r="D365" s="292" t="s">
        <v>529</v>
      </c>
      <c r="E365" s="293" t="s">
        <v>578</v>
      </c>
      <c r="F365" s="656"/>
      <c r="G365"/>
      <c r="H365"/>
      <c r="I365"/>
      <c r="J365"/>
    </row>
    <row r="366" spans="1:10" ht="15" thickBot="1">
      <c r="A366" s="294" t="s">
        <v>531</v>
      </c>
      <c r="B366" s="295">
        <v>1705909690783</v>
      </c>
      <c r="C366" s="295">
        <v>322938254485</v>
      </c>
      <c r="D366" s="296">
        <v>0</v>
      </c>
      <c r="E366" s="295">
        <v>274360326</v>
      </c>
      <c r="F366" s="297">
        <v>1705635330457</v>
      </c>
      <c r="G366"/>
      <c r="H366"/>
      <c r="I366"/>
      <c r="J366"/>
    </row>
    <row r="367" spans="1:10" ht="15" thickBot="1">
      <c r="A367" s="294" t="s">
        <v>542</v>
      </c>
      <c r="B367" s="295">
        <v>153206284622</v>
      </c>
      <c r="C367" s="295">
        <v>32284061612</v>
      </c>
      <c r="D367" s="296">
        <v>1</v>
      </c>
      <c r="E367" s="295">
        <v>264409086</v>
      </c>
      <c r="F367" s="297">
        <v>152941875536</v>
      </c>
      <c r="G367"/>
      <c r="H367"/>
      <c r="I367"/>
      <c r="J367"/>
    </row>
    <row r="368" spans="1:10" ht="15" thickBot="1">
      <c r="A368" s="294" t="s">
        <v>579</v>
      </c>
      <c r="B368" s="295">
        <v>136443800098</v>
      </c>
      <c r="C368" s="295">
        <v>50779639849</v>
      </c>
      <c r="D368" s="296">
        <v>2</v>
      </c>
      <c r="E368" s="295">
        <v>960303856</v>
      </c>
      <c r="F368" s="297">
        <v>135483496242</v>
      </c>
      <c r="G368"/>
      <c r="H368"/>
      <c r="I368"/>
      <c r="J368"/>
    </row>
    <row r="369" spans="1:10" ht="15" thickBot="1">
      <c r="A369" s="294" t="s">
        <v>532</v>
      </c>
      <c r="B369" s="295">
        <v>143175211264</v>
      </c>
      <c r="C369" s="295">
        <v>91161475860</v>
      </c>
      <c r="D369" s="296">
        <v>5</v>
      </c>
      <c r="E369" s="295">
        <v>4566628019</v>
      </c>
      <c r="F369" s="297">
        <v>138608583245</v>
      </c>
      <c r="G369"/>
      <c r="H369"/>
      <c r="I369"/>
      <c r="J369"/>
    </row>
    <row r="370" spans="1:10" ht="15" thickBot="1">
      <c r="A370" s="294" t="s">
        <v>580</v>
      </c>
      <c r="B370" s="295">
        <v>40369017894</v>
      </c>
      <c r="C370" s="295">
        <v>24867424451</v>
      </c>
      <c r="D370" s="296">
        <v>25</v>
      </c>
      <c r="E370" s="295">
        <v>6517407803</v>
      </c>
      <c r="F370" s="297">
        <v>33851610091</v>
      </c>
      <c r="G370"/>
      <c r="H370"/>
      <c r="I370"/>
      <c r="J370"/>
    </row>
    <row r="371" spans="1:10" ht="15" thickBot="1">
      <c r="A371" s="294" t="s">
        <v>581</v>
      </c>
      <c r="B371" s="295">
        <v>20790309328</v>
      </c>
      <c r="C371" s="295">
        <v>6890361400</v>
      </c>
      <c r="D371" s="296">
        <v>50</v>
      </c>
      <c r="E371" s="295">
        <v>5969239656</v>
      </c>
      <c r="F371" s="297">
        <v>14821069672</v>
      </c>
      <c r="G371"/>
      <c r="H371"/>
      <c r="I371"/>
      <c r="J371"/>
    </row>
    <row r="372" spans="1:10" ht="15" thickBot="1">
      <c r="A372" s="294" t="s">
        <v>582</v>
      </c>
      <c r="B372" s="295">
        <v>2466818976</v>
      </c>
      <c r="C372" s="295">
        <v>148000000</v>
      </c>
      <c r="D372" s="296">
        <v>75</v>
      </c>
      <c r="E372" s="295">
        <v>1565775795</v>
      </c>
      <c r="F372" s="297">
        <v>901043181</v>
      </c>
      <c r="G372"/>
      <c r="H372"/>
      <c r="I372"/>
      <c r="J372"/>
    </row>
    <row r="373" spans="1:10" ht="15" thickBot="1">
      <c r="A373" s="294" t="s">
        <v>583</v>
      </c>
      <c r="B373" s="295">
        <v>6767509197</v>
      </c>
      <c r="C373" s="295">
        <v>158776497</v>
      </c>
      <c r="D373" s="296">
        <v>100</v>
      </c>
      <c r="E373" s="295">
        <v>6370695278</v>
      </c>
      <c r="F373" s="297">
        <v>396813919</v>
      </c>
      <c r="G373"/>
      <c r="H373"/>
      <c r="I373"/>
      <c r="J373"/>
    </row>
    <row r="374" spans="1:10" ht="15" thickBot="1">
      <c r="A374" s="294" t="s">
        <v>533</v>
      </c>
      <c r="B374" s="298">
        <v>2209128642163</v>
      </c>
      <c r="C374" s="298">
        <v>529227994154</v>
      </c>
      <c r="D374" s="299"/>
      <c r="E374" s="298">
        <v>26488819819</v>
      </c>
      <c r="F374" s="300">
        <v>2182639822344</v>
      </c>
      <c r="G374"/>
      <c r="H374"/>
      <c r="I374"/>
      <c r="J374"/>
    </row>
    <row r="375" spans="1:10" ht="15" thickBot="1">
      <c r="A375" s="301" t="s">
        <v>584</v>
      </c>
      <c r="B375" s="659"/>
      <c r="C375" s="660"/>
      <c r="D375" s="661"/>
      <c r="E375" s="299"/>
      <c r="F375" s="302"/>
      <c r="G375"/>
      <c r="H375"/>
      <c r="I375"/>
      <c r="J375"/>
    </row>
    <row r="376" spans="1:10" ht="15" thickBot="1">
      <c r="A376" s="294" t="s">
        <v>585</v>
      </c>
      <c r="B376" s="298">
        <v>2209128642163</v>
      </c>
      <c r="C376" s="298">
        <v>529227994154</v>
      </c>
      <c r="D376" s="299"/>
      <c r="E376" s="298">
        <v>26488819819</v>
      </c>
      <c r="F376" s="300">
        <v>2182639822344</v>
      </c>
      <c r="G376"/>
      <c r="H376"/>
      <c r="I376"/>
      <c r="J376"/>
    </row>
    <row r="377" spans="1:10" ht="14.25">
      <c r="A377" s="195"/>
      <c r="B377"/>
      <c r="C377"/>
      <c r="D377"/>
      <c r="E377"/>
      <c r="F377"/>
      <c r="G377"/>
      <c r="H377"/>
      <c r="I377"/>
      <c r="J377"/>
    </row>
    <row r="378" spans="1:10" ht="25.5">
      <c r="A378" s="189" t="s">
        <v>586</v>
      </c>
      <c r="B378"/>
      <c r="C378"/>
      <c r="D378"/>
      <c r="E378"/>
      <c r="F378"/>
      <c r="G378"/>
      <c r="H378"/>
      <c r="I378"/>
      <c r="J378"/>
    </row>
    <row r="379" spans="1:10" ht="14.25">
      <c r="A379" s="227"/>
      <c r="B379"/>
      <c r="C379"/>
      <c r="D379"/>
      <c r="E379"/>
      <c r="F379"/>
      <c r="G379"/>
      <c r="H379"/>
      <c r="I379"/>
      <c r="J379"/>
    </row>
    <row r="380" spans="1:10" ht="14.25">
      <c r="A380" s="189" t="s">
        <v>496</v>
      </c>
      <c r="B380"/>
      <c r="C380"/>
      <c r="D380"/>
      <c r="E380"/>
      <c r="F380"/>
      <c r="G380"/>
      <c r="H380"/>
      <c r="I380"/>
      <c r="J380"/>
    </row>
    <row r="381" spans="1:10" ht="15" thickBot="1">
      <c r="A381" s="227"/>
      <c r="B381"/>
      <c r="C381"/>
      <c r="D381"/>
      <c r="E381"/>
      <c r="F381"/>
      <c r="G381"/>
      <c r="H381"/>
      <c r="I381"/>
      <c r="J381"/>
    </row>
    <row r="382" spans="1:10" ht="26.25" customHeight="1" thickBot="1">
      <c r="A382" s="655" t="s">
        <v>576</v>
      </c>
      <c r="B382" s="655" t="s">
        <v>526</v>
      </c>
      <c r="C382" s="655" t="s">
        <v>527</v>
      </c>
      <c r="D382" s="657" t="s">
        <v>10</v>
      </c>
      <c r="E382" s="658"/>
      <c r="F382" s="655" t="s">
        <v>528</v>
      </c>
      <c r="G382"/>
      <c r="H382"/>
      <c r="I382"/>
      <c r="J382"/>
    </row>
    <row r="383" spans="1:10" ht="15" thickBot="1">
      <c r="A383" s="656"/>
      <c r="B383" s="656"/>
      <c r="C383" s="656"/>
      <c r="D383" s="292" t="s">
        <v>529</v>
      </c>
      <c r="E383" s="293" t="s">
        <v>578</v>
      </c>
      <c r="F383" s="656"/>
      <c r="G383"/>
      <c r="H383"/>
      <c r="I383"/>
      <c r="J383"/>
    </row>
    <row r="384" spans="1:10" ht="15" thickBot="1">
      <c r="A384" s="294" t="s">
        <v>531</v>
      </c>
      <c r="B384" s="295">
        <v>1527592695819</v>
      </c>
      <c r="C384" s="295">
        <v>341402489560</v>
      </c>
      <c r="D384" s="296">
        <v>0</v>
      </c>
      <c r="E384" s="295">
        <v>1311807621</v>
      </c>
      <c r="F384" s="297">
        <v>1526280888198</v>
      </c>
      <c r="G384"/>
      <c r="H384"/>
      <c r="I384"/>
      <c r="J384"/>
    </row>
    <row r="385" spans="1:10" ht="15" thickBot="1">
      <c r="A385" s="294" t="s">
        <v>542</v>
      </c>
      <c r="B385" s="295">
        <v>210515277183</v>
      </c>
      <c r="C385" s="295">
        <v>62367731929</v>
      </c>
      <c r="D385" s="296">
        <v>0.5</v>
      </c>
      <c r="E385" s="295">
        <v>375246315</v>
      </c>
      <c r="F385" s="297">
        <v>210140030868</v>
      </c>
      <c r="G385"/>
      <c r="H385"/>
      <c r="I385"/>
      <c r="J385"/>
    </row>
    <row r="386" spans="1:10" ht="15" thickBot="1">
      <c r="A386" s="294" t="s">
        <v>579</v>
      </c>
      <c r="B386" s="295">
        <v>97329965151</v>
      </c>
      <c r="C386" s="295">
        <v>25610123687</v>
      </c>
      <c r="D386" s="296">
        <v>1.5</v>
      </c>
      <c r="E386" s="295">
        <v>371082003</v>
      </c>
      <c r="F386" s="297">
        <v>96958883148</v>
      </c>
      <c r="G386"/>
      <c r="H386"/>
      <c r="I386"/>
      <c r="J386"/>
    </row>
    <row r="387" spans="1:10" ht="15" thickBot="1">
      <c r="A387" s="294" t="s">
        <v>532</v>
      </c>
      <c r="B387" s="295">
        <v>88839668063</v>
      </c>
      <c r="C387" s="295">
        <v>46745583009</v>
      </c>
      <c r="D387" s="296">
        <v>5</v>
      </c>
      <c r="E387" s="295">
        <v>4186321833</v>
      </c>
      <c r="F387" s="297">
        <v>84653346230</v>
      </c>
      <c r="G387"/>
      <c r="H387"/>
      <c r="I387"/>
      <c r="J387"/>
    </row>
    <row r="388" spans="1:10" ht="15" thickBot="1">
      <c r="A388" s="294" t="s">
        <v>580</v>
      </c>
      <c r="B388" s="295">
        <v>22093088532</v>
      </c>
      <c r="C388" s="295">
        <v>8452717275</v>
      </c>
      <c r="D388" s="296">
        <v>25</v>
      </c>
      <c r="E388" s="295">
        <v>4382069466</v>
      </c>
      <c r="F388" s="297">
        <v>17711019066</v>
      </c>
      <c r="G388"/>
      <c r="H388"/>
      <c r="I388"/>
      <c r="J388"/>
    </row>
    <row r="389" spans="1:10" ht="15" thickBot="1">
      <c r="A389" s="294" t="s">
        <v>581</v>
      </c>
      <c r="B389" s="295">
        <v>1241729883</v>
      </c>
      <c r="C389" s="295">
        <v>146488685</v>
      </c>
      <c r="D389" s="296">
        <v>50</v>
      </c>
      <c r="E389" s="295">
        <v>384742246</v>
      </c>
      <c r="F389" s="297">
        <v>856987637</v>
      </c>
      <c r="G389"/>
      <c r="H389"/>
      <c r="I389"/>
      <c r="J389"/>
    </row>
    <row r="390" spans="1:10" ht="15" thickBot="1">
      <c r="A390" s="294" t="s">
        <v>582</v>
      </c>
      <c r="B390" s="295">
        <v>115306782</v>
      </c>
      <c r="C390" s="296">
        <v>0</v>
      </c>
      <c r="D390" s="296">
        <v>75</v>
      </c>
      <c r="E390" s="295">
        <v>153321661</v>
      </c>
      <c r="F390" s="297">
        <v>-38014879</v>
      </c>
      <c r="G390"/>
      <c r="H390"/>
      <c r="I390"/>
      <c r="J390"/>
    </row>
    <row r="391" spans="1:10" ht="15" thickBot="1">
      <c r="A391" s="294" t="s">
        <v>583</v>
      </c>
      <c r="B391" s="295">
        <v>100969469</v>
      </c>
      <c r="C391" s="295">
        <v>925151</v>
      </c>
      <c r="D391" s="296">
        <v>100</v>
      </c>
      <c r="E391" s="295">
        <v>58805731</v>
      </c>
      <c r="F391" s="297">
        <v>42163738</v>
      </c>
      <c r="G391"/>
      <c r="H391"/>
      <c r="I391"/>
      <c r="J391"/>
    </row>
    <row r="392" spans="1:10" ht="15" thickBot="1">
      <c r="A392" s="294" t="s">
        <v>533</v>
      </c>
      <c r="B392" s="298">
        <v>1947828700883</v>
      </c>
      <c r="C392" s="298">
        <v>484726059296</v>
      </c>
      <c r="D392" s="299"/>
      <c r="E392" s="298">
        <v>11223396876</v>
      </c>
      <c r="F392" s="300">
        <v>1936605304007</v>
      </c>
      <c r="G392"/>
      <c r="H392"/>
      <c r="I392"/>
      <c r="J392"/>
    </row>
    <row r="393" spans="1:10" ht="15" thickBot="1">
      <c r="A393" s="301" t="s">
        <v>584</v>
      </c>
      <c r="B393" s="662"/>
      <c r="C393" s="663"/>
      <c r="D393" s="664"/>
      <c r="E393" s="299" t="s">
        <v>587</v>
      </c>
      <c r="F393" s="303" t="s">
        <v>588</v>
      </c>
      <c r="G393"/>
      <c r="H393"/>
      <c r="I393"/>
      <c r="J393"/>
    </row>
    <row r="394" spans="1:10" ht="15" thickBot="1">
      <c r="A394" s="294" t="s">
        <v>585</v>
      </c>
      <c r="B394" s="298">
        <v>1947828700883</v>
      </c>
      <c r="C394" s="298">
        <v>484726059296</v>
      </c>
      <c r="D394" s="299"/>
      <c r="E394" s="298">
        <v>48937858509</v>
      </c>
      <c r="F394" s="300">
        <v>1898890842374</v>
      </c>
      <c r="G394"/>
      <c r="H394"/>
      <c r="I394"/>
      <c r="J394"/>
    </row>
    <row r="395" spans="1:10" ht="14.25">
      <c r="A395" s="227"/>
      <c r="B395"/>
      <c r="C395"/>
      <c r="D395"/>
      <c r="E395"/>
      <c r="F395"/>
      <c r="G395"/>
      <c r="H395"/>
      <c r="I395"/>
      <c r="J395"/>
    </row>
    <row r="396" spans="1:10" ht="25.5">
      <c r="A396" s="189" t="s">
        <v>589</v>
      </c>
      <c r="B396"/>
      <c r="C396"/>
      <c r="D396"/>
      <c r="E396"/>
      <c r="F396"/>
      <c r="G396"/>
      <c r="H396"/>
      <c r="I396"/>
      <c r="J396"/>
    </row>
    <row r="397" spans="1:10" ht="14.25">
      <c r="A397" s="304"/>
      <c r="B397"/>
      <c r="C397"/>
      <c r="D397"/>
      <c r="E397"/>
      <c r="F397"/>
      <c r="G397"/>
      <c r="H397"/>
      <c r="I397"/>
      <c r="J397"/>
    </row>
    <row r="398" spans="1:10" ht="25.5">
      <c r="A398" s="189" t="s">
        <v>544</v>
      </c>
      <c r="B398" s="189" t="s">
        <v>590</v>
      </c>
      <c r="C398"/>
      <c r="D398"/>
      <c r="E398"/>
      <c r="F398"/>
      <c r="G398"/>
      <c r="H398"/>
      <c r="I398"/>
      <c r="J398"/>
    </row>
    <row r="399" spans="1:10" ht="14.25">
      <c r="A399" s="189"/>
      <c r="B399"/>
      <c r="C399"/>
      <c r="D399"/>
      <c r="E399"/>
      <c r="F399"/>
      <c r="G399"/>
      <c r="H399"/>
      <c r="I399"/>
      <c r="J399"/>
    </row>
    <row r="400" spans="1:10" ht="14.25">
      <c r="A400" s="194" t="s">
        <v>469</v>
      </c>
      <c r="B400" s="194" t="s">
        <v>327</v>
      </c>
      <c r="C400"/>
      <c r="D400"/>
      <c r="E400"/>
      <c r="F400"/>
      <c r="G400"/>
      <c r="H400"/>
      <c r="I400"/>
      <c r="J400"/>
    </row>
    <row r="401" spans="1:10" ht="14.25">
      <c r="A401" s="189"/>
      <c r="B401"/>
      <c r="C401"/>
      <c r="D401"/>
      <c r="E401"/>
      <c r="F401"/>
      <c r="G401"/>
      <c r="H401"/>
      <c r="I401"/>
      <c r="J401"/>
    </row>
    <row r="402" spans="1:10" ht="114.75">
      <c r="A402" s="189" t="s">
        <v>591</v>
      </c>
      <c r="B402" s="189" t="s">
        <v>592</v>
      </c>
      <c r="C402"/>
      <c r="D402"/>
      <c r="E402"/>
      <c r="F402"/>
      <c r="G402"/>
      <c r="H402"/>
      <c r="I402"/>
      <c r="J402"/>
    </row>
    <row r="403" spans="1:10" ht="14.25">
      <c r="A403" s="226"/>
      <c r="B403"/>
      <c r="C403"/>
      <c r="D403"/>
      <c r="E403"/>
      <c r="F403"/>
      <c r="G403"/>
      <c r="H403"/>
      <c r="I403"/>
      <c r="J403"/>
    </row>
    <row r="404" spans="1:10" ht="63.75">
      <c r="A404" s="189" t="s">
        <v>593</v>
      </c>
      <c r="B404"/>
      <c r="C404"/>
      <c r="D404"/>
      <c r="E404"/>
      <c r="F404"/>
      <c r="G404"/>
      <c r="H404"/>
      <c r="I404"/>
      <c r="J404"/>
    </row>
    <row r="405" spans="1:10" ht="63.75">
      <c r="A405" s="189" t="s">
        <v>594</v>
      </c>
      <c r="B405"/>
      <c r="C405"/>
      <c r="D405"/>
      <c r="E405"/>
      <c r="F405"/>
      <c r="G405"/>
      <c r="H405"/>
      <c r="I405"/>
      <c r="J405"/>
    </row>
    <row r="406" spans="1:10" ht="14.25">
      <c r="A406" s="195"/>
      <c r="B406"/>
      <c r="C406"/>
      <c r="D406"/>
      <c r="E406"/>
      <c r="F406"/>
      <c r="G406"/>
      <c r="H406"/>
      <c r="I406"/>
      <c r="J406"/>
    </row>
    <row r="407" spans="1:10" ht="14.25">
      <c r="A407" s="197" t="s">
        <v>595</v>
      </c>
      <c r="B407" s="197" t="s">
        <v>596</v>
      </c>
      <c r="C407"/>
      <c r="D407"/>
      <c r="E407"/>
      <c r="F407"/>
      <c r="G407"/>
      <c r="H407"/>
      <c r="I407"/>
      <c r="J407"/>
    </row>
    <row r="408" spans="1:10" ht="14.25">
      <c r="A408" s="227"/>
      <c r="B408"/>
      <c r="C408"/>
      <c r="D408"/>
      <c r="E408"/>
      <c r="F408"/>
      <c r="G408"/>
      <c r="H408"/>
      <c r="I408"/>
      <c r="J408"/>
    </row>
    <row r="409" spans="1:10" ht="14.25">
      <c r="A409" s="189" t="s">
        <v>597</v>
      </c>
      <c r="B409"/>
      <c r="C409"/>
      <c r="D409"/>
      <c r="E409"/>
      <c r="F409"/>
      <c r="G409"/>
      <c r="H409"/>
      <c r="I409"/>
      <c r="J409"/>
    </row>
    <row r="410" spans="1:10" ht="15" thickBot="1">
      <c r="A410" s="189"/>
      <c r="B410"/>
      <c r="C410"/>
      <c r="D410"/>
      <c r="E410"/>
      <c r="F410"/>
      <c r="G410"/>
      <c r="H410"/>
      <c r="I410"/>
      <c r="J410"/>
    </row>
    <row r="411" spans="1:10" ht="35.25" customHeight="1" thickBot="1" thickTop="1">
      <c r="A411" s="665" t="s">
        <v>576</v>
      </c>
      <c r="B411" s="665" t="s">
        <v>598</v>
      </c>
      <c r="C411" s="665" t="s">
        <v>599</v>
      </c>
      <c r="D411" s="667" t="s">
        <v>34</v>
      </c>
      <c r="E411" s="668"/>
      <c r="F411" s="665" t="s">
        <v>600</v>
      </c>
      <c r="G411"/>
      <c r="H411"/>
      <c r="I411"/>
      <c r="J411"/>
    </row>
    <row r="412" spans="1:10" ht="15.75" thickBot="1" thickTop="1">
      <c r="A412" s="666"/>
      <c r="B412" s="666"/>
      <c r="C412" s="666"/>
      <c r="D412" s="305" t="s">
        <v>601</v>
      </c>
      <c r="E412" s="305" t="s">
        <v>602</v>
      </c>
      <c r="F412" s="666"/>
      <c r="G412"/>
      <c r="H412"/>
      <c r="I412"/>
      <c r="J412"/>
    </row>
    <row r="413" spans="1:10" ht="15.75" thickBot="1" thickTop="1">
      <c r="A413" s="306" t="s">
        <v>531</v>
      </c>
      <c r="B413" s="307">
        <v>4139052463</v>
      </c>
      <c r="C413" s="308">
        <v>2342148166</v>
      </c>
      <c r="D413" s="309">
        <v>0</v>
      </c>
      <c r="E413" s="307">
        <v>310103319</v>
      </c>
      <c r="F413" s="310">
        <v>3828949144</v>
      </c>
      <c r="G413"/>
      <c r="H413"/>
      <c r="I413"/>
      <c r="J413"/>
    </row>
    <row r="414" spans="1:10" ht="15" thickBot="1">
      <c r="A414" s="306" t="s">
        <v>542</v>
      </c>
      <c r="B414" s="307">
        <v>299105829</v>
      </c>
      <c r="C414" s="311">
        <v>0</v>
      </c>
      <c r="D414" s="309">
        <v>1</v>
      </c>
      <c r="E414" s="307">
        <v>12822382</v>
      </c>
      <c r="F414" s="310">
        <v>286283447</v>
      </c>
      <c r="G414"/>
      <c r="H414"/>
      <c r="I414"/>
      <c r="J414"/>
    </row>
    <row r="415" spans="1:10" ht="15" thickBot="1">
      <c r="A415" s="306" t="s">
        <v>579</v>
      </c>
      <c r="B415" s="307">
        <v>28409096557</v>
      </c>
      <c r="C415" s="308">
        <v>8148117325</v>
      </c>
      <c r="D415" s="309">
        <v>2</v>
      </c>
      <c r="E415" s="307">
        <v>610724821</v>
      </c>
      <c r="F415" s="310">
        <v>27798371736</v>
      </c>
      <c r="G415"/>
      <c r="H415"/>
      <c r="I415"/>
      <c r="J415"/>
    </row>
    <row r="416" spans="1:10" ht="15" thickBot="1">
      <c r="A416" s="306" t="s">
        <v>603</v>
      </c>
      <c r="B416" s="307">
        <v>10438891794</v>
      </c>
      <c r="C416" s="308">
        <v>3568298119</v>
      </c>
      <c r="D416" s="309">
        <v>5</v>
      </c>
      <c r="E416" s="307">
        <v>956996890</v>
      </c>
      <c r="F416" s="310">
        <v>9481894904</v>
      </c>
      <c r="G416"/>
      <c r="H416"/>
      <c r="I416"/>
      <c r="J416"/>
    </row>
    <row r="417" spans="1:10" ht="15" thickBot="1">
      <c r="A417" s="306" t="s">
        <v>604</v>
      </c>
      <c r="B417" s="307">
        <v>7647967341</v>
      </c>
      <c r="C417" s="308">
        <v>1190701852</v>
      </c>
      <c r="D417" s="309">
        <v>25</v>
      </c>
      <c r="E417" s="307">
        <v>2281106741</v>
      </c>
      <c r="F417" s="310">
        <v>5366860600</v>
      </c>
      <c r="G417"/>
      <c r="H417"/>
      <c r="I417"/>
      <c r="J417"/>
    </row>
    <row r="418" spans="1:10" ht="15" thickBot="1">
      <c r="A418" s="306" t="s">
        <v>605</v>
      </c>
      <c r="B418" s="307">
        <v>4142667026</v>
      </c>
      <c r="C418" s="308">
        <v>924484561</v>
      </c>
      <c r="D418" s="309">
        <v>50</v>
      </c>
      <c r="E418" s="307">
        <v>1200631214</v>
      </c>
      <c r="F418" s="310">
        <v>2942035812</v>
      </c>
      <c r="G418"/>
      <c r="H418"/>
      <c r="I418"/>
      <c r="J418"/>
    </row>
    <row r="419" spans="1:10" ht="15" thickBot="1">
      <c r="A419" s="306" t="s">
        <v>606</v>
      </c>
      <c r="B419" s="307">
        <v>12026372877</v>
      </c>
      <c r="C419" s="308">
        <v>2151574000</v>
      </c>
      <c r="D419" s="309">
        <v>75</v>
      </c>
      <c r="E419" s="307">
        <v>6926470556</v>
      </c>
      <c r="F419" s="310">
        <v>5099902321</v>
      </c>
      <c r="G419"/>
      <c r="H419"/>
      <c r="I419"/>
      <c r="J419"/>
    </row>
    <row r="420" spans="1:10" ht="15" thickBot="1">
      <c r="A420" s="312" t="s">
        <v>583</v>
      </c>
      <c r="B420" s="313">
        <v>7479664774</v>
      </c>
      <c r="C420" s="314">
        <v>1127600545</v>
      </c>
      <c r="D420" s="315">
        <v>100</v>
      </c>
      <c r="E420" s="313">
        <v>6127868482</v>
      </c>
      <c r="F420" s="316">
        <v>1351796292</v>
      </c>
      <c r="G420"/>
      <c r="H420"/>
      <c r="I420"/>
      <c r="J420"/>
    </row>
    <row r="421" spans="1:10" ht="15" thickBot="1">
      <c r="A421" s="317"/>
      <c r="B421" s="669" t="s">
        <v>607</v>
      </c>
      <c r="C421" s="670"/>
      <c r="D421" s="318"/>
      <c r="E421" s="319"/>
      <c r="F421" s="316">
        <v>-1529750863</v>
      </c>
      <c r="G421"/>
      <c r="H421"/>
      <c r="I421"/>
      <c r="J421"/>
    </row>
    <row r="422" spans="1:10" ht="15.75" thickBot="1" thickTop="1">
      <c r="A422" s="320" t="s">
        <v>608</v>
      </c>
      <c r="B422" s="321">
        <v>74582818660</v>
      </c>
      <c r="C422" s="321">
        <v>19452924568</v>
      </c>
      <c r="D422" s="322"/>
      <c r="E422" s="321">
        <v>18426724405</v>
      </c>
      <c r="F422" s="323">
        <v>54626343392</v>
      </c>
      <c r="G422"/>
      <c r="H422"/>
      <c r="I422"/>
      <c r="J422"/>
    </row>
    <row r="423" spans="1:10" ht="15" thickTop="1">
      <c r="A423" s="189"/>
      <c r="B423"/>
      <c r="C423"/>
      <c r="D423"/>
      <c r="E423"/>
      <c r="F423"/>
      <c r="G423"/>
      <c r="H423"/>
      <c r="I423"/>
      <c r="J423"/>
    </row>
    <row r="424" spans="1:10" ht="14.25">
      <c r="A424" s="189"/>
      <c r="B424"/>
      <c r="C424"/>
      <c r="D424"/>
      <c r="E424"/>
      <c r="F424"/>
      <c r="G424"/>
      <c r="H424"/>
      <c r="I424"/>
      <c r="J424"/>
    </row>
    <row r="425" spans="1:10" ht="14.25">
      <c r="A425" s="189" t="s">
        <v>609</v>
      </c>
      <c r="B425"/>
      <c r="C425"/>
      <c r="D425"/>
      <c r="E425"/>
      <c r="F425"/>
      <c r="G425"/>
      <c r="H425"/>
      <c r="I425"/>
      <c r="J425"/>
    </row>
    <row r="426" spans="1:10" ht="15" thickBot="1">
      <c r="A426" s="189"/>
      <c r="B426"/>
      <c r="C426"/>
      <c r="D426"/>
      <c r="E426"/>
      <c r="F426"/>
      <c r="G426"/>
      <c r="H426"/>
      <c r="I426"/>
      <c r="J426"/>
    </row>
    <row r="427" spans="1:10" ht="26.25" customHeight="1" thickBot="1">
      <c r="A427" s="655" t="s">
        <v>576</v>
      </c>
      <c r="B427" s="655" t="s">
        <v>526</v>
      </c>
      <c r="C427" s="655" t="s">
        <v>527</v>
      </c>
      <c r="D427" s="657" t="s">
        <v>10</v>
      </c>
      <c r="E427" s="658"/>
      <c r="F427" s="655" t="s">
        <v>528</v>
      </c>
      <c r="G427"/>
      <c r="H427"/>
      <c r="I427"/>
      <c r="J427"/>
    </row>
    <row r="428" spans="1:10" ht="15" thickBot="1">
      <c r="A428" s="656"/>
      <c r="B428" s="656"/>
      <c r="C428" s="656"/>
      <c r="D428" s="292" t="s">
        <v>529</v>
      </c>
      <c r="E428" s="293" t="s">
        <v>578</v>
      </c>
      <c r="F428" s="656"/>
      <c r="G428"/>
      <c r="H428"/>
      <c r="I428"/>
      <c r="J428"/>
    </row>
    <row r="429" spans="1:10" ht="15" thickBot="1">
      <c r="A429" s="294" t="s">
        <v>531</v>
      </c>
      <c r="B429" s="295">
        <v>64146022</v>
      </c>
      <c r="C429" s="296">
        <v>0</v>
      </c>
      <c r="D429" s="296">
        <v>0</v>
      </c>
      <c r="E429" s="295">
        <v>306027</v>
      </c>
      <c r="F429" s="297">
        <v>63839995</v>
      </c>
      <c r="G429"/>
      <c r="H429"/>
      <c r="I429"/>
      <c r="J429"/>
    </row>
    <row r="430" spans="1:10" ht="15" thickBot="1">
      <c r="A430" s="294" t="s">
        <v>542</v>
      </c>
      <c r="B430" s="295">
        <v>60414396</v>
      </c>
      <c r="C430" s="296">
        <v>0</v>
      </c>
      <c r="D430" s="296" t="s">
        <v>610</v>
      </c>
      <c r="E430" s="295">
        <v>818037</v>
      </c>
      <c r="F430" s="297">
        <v>59596359</v>
      </c>
      <c r="G430"/>
      <c r="H430"/>
      <c r="I430"/>
      <c r="J430"/>
    </row>
    <row r="431" spans="1:10" ht="15" thickBot="1">
      <c r="A431" s="294" t="s">
        <v>579</v>
      </c>
      <c r="B431" s="295">
        <v>33743680840</v>
      </c>
      <c r="C431" s="295">
        <v>10151571134</v>
      </c>
      <c r="D431" s="296" t="s">
        <v>611</v>
      </c>
      <c r="E431" s="295">
        <v>366929068</v>
      </c>
      <c r="F431" s="297">
        <v>33376751772</v>
      </c>
      <c r="G431"/>
      <c r="H431"/>
      <c r="I431"/>
      <c r="J431"/>
    </row>
    <row r="432" spans="1:10" ht="15" thickBot="1">
      <c r="A432" s="294" t="s">
        <v>532</v>
      </c>
      <c r="B432" s="295">
        <v>24816372267</v>
      </c>
      <c r="C432" s="295">
        <v>12572170347</v>
      </c>
      <c r="D432" s="324">
        <v>0.05</v>
      </c>
      <c r="E432" s="295">
        <v>1170162737</v>
      </c>
      <c r="F432" s="297">
        <v>23646209530</v>
      </c>
      <c r="G432"/>
      <c r="H432"/>
      <c r="I432"/>
      <c r="J432"/>
    </row>
    <row r="433" spans="1:10" ht="15" thickBot="1">
      <c r="A433" s="294" t="s">
        <v>580</v>
      </c>
      <c r="B433" s="295">
        <v>16968496359</v>
      </c>
      <c r="C433" s="295">
        <v>1518354248</v>
      </c>
      <c r="D433" s="324">
        <v>0.25</v>
      </c>
      <c r="E433" s="295">
        <v>3285593632</v>
      </c>
      <c r="F433" s="297">
        <v>13682902727</v>
      </c>
      <c r="G433"/>
      <c r="H433"/>
      <c r="I433"/>
      <c r="J433"/>
    </row>
    <row r="434" spans="1:10" ht="15" thickBot="1">
      <c r="A434" s="294" t="s">
        <v>581</v>
      </c>
      <c r="B434" s="295">
        <v>1774661040</v>
      </c>
      <c r="C434" s="295">
        <v>624448569</v>
      </c>
      <c r="D434" s="324">
        <v>0.5</v>
      </c>
      <c r="E434" s="295">
        <v>499149631</v>
      </c>
      <c r="F434" s="297">
        <v>1275511409</v>
      </c>
      <c r="G434"/>
      <c r="H434"/>
      <c r="I434"/>
      <c r="J434"/>
    </row>
    <row r="435" spans="1:10" ht="15" thickBot="1">
      <c r="A435" s="294" t="s">
        <v>582</v>
      </c>
      <c r="B435" s="295">
        <v>6232345343</v>
      </c>
      <c r="C435" s="295">
        <v>94193186</v>
      </c>
      <c r="D435" s="324">
        <v>0.75</v>
      </c>
      <c r="E435" s="295">
        <v>2298140992</v>
      </c>
      <c r="F435" s="297">
        <v>3934204351</v>
      </c>
      <c r="G435"/>
      <c r="H435"/>
      <c r="I435"/>
      <c r="J435"/>
    </row>
    <row r="436" spans="1:10" ht="15" thickBot="1">
      <c r="A436" s="294" t="s">
        <v>583</v>
      </c>
      <c r="B436" s="295">
        <v>3505394795</v>
      </c>
      <c r="C436" s="295">
        <v>601313736</v>
      </c>
      <c r="D436" s="324">
        <v>1</v>
      </c>
      <c r="E436" s="295">
        <v>2068826045</v>
      </c>
      <c r="F436" s="297">
        <v>1436568750</v>
      </c>
      <c r="G436"/>
      <c r="H436"/>
      <c r="I436"/>
      <c r="J436"/>
    </row>
    <row r="437" spans="1:10" ht="15" thickBot="1">
      <c r="A437" s="671" t="s">
        <v>612</v>
      </c>
      <c r="B437" s="672"/>
      <c r="C437" s="672"/>
      <c r="D437" s="672"/>
      <c r="E437" s="673"/>
      <c r="F437" s="300">
        <v>-1611530310</v>
      </c>
      <c r="G437"/>
      <c r="H437"/>
      <c r="I437"/>
      <c r="J437"/>
    </row>
    <row r="438" spans="1:10" ht="15" thickBot="1">
      <c r="A438" s="294" t="s">
        <v>282</v>
      </c>
      <c r="B438" s="298">
        <v>87165511062</v>
      </c>
      <c r="C438" s="298">
        <v>25562051220</v>
      </c>
      <c r="D438" s="299"/>
      <c r="E438" s="298">
        <v>9689926169</v>
      </c>
      <c r="F438" s="300">
        <v>75864054580</v>
      </c>
      <c r="G438"/>
      <c r="H438"/>
      <c r="I438"/>
      <c r="J438"/>
    </row>
    <row r="439" spans="1:10" ht="14.25">
      <c r="A439" s="248"/>
      <c r="B439"/>
      <c r="C439"/>
      <c r="D439"/>
      <c r="E439"/>
      <c r="F439"/>
      <c r="G439"/>
      <c r="H439"/>
      <c r="I439"/>
      <c r="J439"/>
    </row>
    <row r="440" spans="1:10" ht="14.25">
      <c r="A440"/>
      <c r="B440"/>
      <c r="C440"/>
      <c r="D440"/>
      <c r="E440"/>
      <c r="F440"/>
      <c r="G440"/>
      <c r="H440"/>
      <c r="I440"/>
      <c r="J440"/>
    </row>
    <row r="441" spans="1:10" ht="14.25">
      <c r="A441" s="208"/>
      <c r="B441"/>
      <c r="C441"/>
      <c r="D441"/>
      <c r="E441"/>
      <c r="F441"/>
      <c r="G441"/>
      <c r="H441"/>
      <c r="I441"/>
      <c r="J441"/>
    </row>
    <row r="442" spans="1:10" ht="14.25">
      <c r="A442" s="194" t="s">
        <v>469</v>
      </c>
      <c r="B442" s="194" t="s">
        <v>327</v>
      </c>
      <c r="C442"/>
      <c r="D442"/>
      <c r="E442"/>
      <c r="F442"/>
      <c r="G442"/>
      <c r="H442"/>
      <c r="I442"/>
      <c r="J442"/>
    </row>
    <row r="443" spans="1:10" ht="14.25">
      <c r="A443" s="248"/>
      <c r="B443"/>
      <c r="C443"/>
      <c r="D443"/>
      <c r="E443"/>
      <c r="F443"/>
      <c r="G443"/>
      <c r="H443"/>
      <c r="I443"/>
      <c r="J443"/>
    </row>
    <row r="444" spans="1:10" ht="25.5">
      <c r="A444" s="189" t="s">
        <v>544</v>
      </c>
      <c r="B444" s="189" t="s">
        <v>613</v>
      </c>
      <c r="C444"/>
      <c r="D444"/>
      <c r="E444"/>
      <c r="F444"/>
      <c r="G444"/>
      <c r="H444"/>
      <c r="I444"/>
      <c r="J444"/>
    </row>
    <row r="445" spans="1:10" ht="63.75">
      <c r="A445" s="189" t="s">
        <v>614</v>
      </c>
      <c r="B445"/>
      <c r="C445"/>
      <c r="D445"/>
      <c r="E445"/>
      <c r="F445"/>
      <c r="G445"/>
      <c r="H445"/>
      <c r="I445"/>
      <c r="J445"/>
    </row>
    <row r="446" spans="1:10" ht="63.75">
      <c r="A446" s="189" t="s">
        <v>615</v>
      </c>
      <c r="B446"/>
      <c r="C446"/>
      <c r="D446"/>
      <c r="E446"/>
      <c r="F446"/>
      <c r="G446"/>
      <c r="H446"/>
      <c r="I446"/>
      <c r="J446"/>
    </row>
    <row r="447" spans="1:10" ht="14.25">
      <c r="A447" s="189"/>
      <c r="B447"/>
      <c r="C447"/>
      <c r="D447"/>
      <c r="E447"/>
      <c r="F447"/>
      <c r="G447"/>
      <c r="H447"/>
      <c r="I447"/>
      <c r="J447"/>
    </row>
    <row r="448" spans="1:10" ht="14.25">
      <c r="A448" s="197" t="s">
        <v>616</v>
      </c>
      <c r="B448" s="197" t="s">
        <v>617</v>
      </c>
      <c r="C448"/>
      <c r="D448"/>
      <c r="E448"/>
      <c r="F448"/>
      <c r="G448"/>
      <c r="H448"/>
      <c r="I448"/>
      <c r="J448"/>
    </row>
    <row r="449" spans="1:10" ht="14.25">
      <c r="A449" s="195"/>
      <c r="B449"/>
      <c r="C449"/>
      <c r="D449"/>
      <c r="E449"/>
      <c r="F449"/>
      <c r="G449"/>
      <c r="H449"/>
      <c r="I449"/>
      <c r="J449"/>
    </row>
    <row r="450" spans="1:10" ht="63.75">
      <c r="A450" s="189" t="s">
        <v>618</v>
      </c>
      <c r="B450"/>
      <c r="C450"/>
      <c r="D450"/>
      <c r="E450"/>
      <c r="F450"/>
      <c r="G450"/>
      <c r="H450"/>
      <c r="I450"/>
      <c r="J450"/>
    </row>
    <row r="451" spans="1:10" ht="14.25">
      <c r="A451" s="195"/>
      <c r="B451"/>
      <c r="C451"/>
      <c r="D451"/>
      <c r="E451"/>
      <c r="F451"/>
      <c r="G451"/>
      <c r="H451"/>
      <c r="I451"/>
      <c r="J451"/>
    </row>
    <row r="452" spans="1:10" ht="38.25">
      <c r="A452" s="189" t="s">
        <v>619</v>
      </c>
      <c r="B452"/>
      <c r="C452"/>
      <c r="D452"/>
      <c r="E452"/>
      <c r="F452"/>
      <c r="G452"/>
      <c r="H452"/>
      <c r="I452"/>
      <c r="J452"/>
    </row>
    <row r="453" spans="1:10" ht="14.25">
      <c r="A453" s="189"/>
      <c r="B453"/>
      <c r="C453"/>
      <c r="D453"/>
      <c r="E453"/>
      <c r="F453"/>
      <c r="G453"/>
      <c r="H453"/>
      <c r="I453"/>
      <c r="J453"/>
    </row>
    <row r="454" spans="1:10" ht="14.25">
      <c r="A454" s="194" t="s">
        <v>404</v>
      </c>
      <c r="B454"/>
      <c r="C454"/>
      <c r="D454"/>
      <c r="E454"/>
      <c r="F454"/>
      <c r="G454"/>
      <c r="H454"/>
      <c r="I454"/>
      <c r="J454"/>
    </row>
    <row r="455" spans="1:10" ht="15" thickBot="1">
      <c r="A455" s="229"/>
      <c r="B455"/>
      <c r="C455"/>
      <c r="D455"/>
      <c r="E455"/>
      <c r="F455"/>
      <c r="G455"/>
      <c r="H455"/>
      <c r="I455"/>
      <c r="J455"/>
    </row>
    <row r="456" spans="1:10" ht="14.25">
      <c r="A456" s="325"/>
      <c r="B456" s="329" t="s">
        <v>620</v>
      </c>
      <c r="C456" s="329" t="s">
        <v>623</v>
      </c>
      <c r="D456" s="329" t="s">
        <v>626</v>
      </c>
      <c r="E456" s="329" t="s">
        <v>627</v>
      </c>
      <c r="F456" s="329" t="s">
        <v>628</v>
      </c>
      <c r="G456" s="329" t="s">
        <v>631</v>
      </c>
      <c r="H456" s="329" t="s">
        <v>620</v>
      </c>
      <c r="I456"/>
      <c r="J456"/>
    </row>
    <row r="457" spans="1:10" ht="14.25">
      <c r="A457" s="326" t="s">
        <v>473</v>
      </c>
      <c r="B457" s="330" t="s">
        <v>621</v>
      </c>
      <c r="C457" s="330" t="s">
        <v>624</v>
      </c>
      <c r="D457" s="330" t="s">
        <v>300</v>
      </c>
      <c r="E457" s="330" t="s">
        <v>300</v>
      </c>
      <c r="F457" s="330" t="s">
        <v>629</v>
      </c>
      <c r="G457" s="330" t="s">
        <v>632</v>
      </c>
      <c r="H457" s="330" t="s">
        <v>633</v>
      </c>
      <c r="I457"/>
      <c r="J457"/>
    </row>
    <row r="458" spans="1:10" ht="14.25">
      <c r="A458" s="327"/>
      <c r="B458" s="330" t="s">
        <v>622</v>
      </c>
      <c r="C458" s="330" t="s">
        <v>625</v>
      </c>
      <c r="D458" s="332"/>
      <c r="E458" s="332"/>
      <c r="F458" s="330" t="s">
        <v>630</v>
      </c>
      <c r="G458" s="330" t="s">
        <v>300</v>
      </c>
      <c r="H458" s="330" t="s">
        <v>634</v>
      </c>
      <c r="I458"/>
      <c r="J458"/>
    </row>
    <row r="459" spans="1:10" ht="15" thickBot="1">
      <c r="A459" s="328"/>
      <c r="B459" s="331" t="s">
        <v>300</v>
      </c>
      <c r="C459" s="331" t="s">
        <v>300</v>
      </c>
      <c r="D459" s="333"/>
      <c r="E459" s="333"/>
      <c r="F459" s="331" t="s">
        <v>300</v>
      </c>
      <c r="G459" s="333"/>
      <c r="H459" s="331" t="s">
        <v>300</v>
      </c>
      <c r="I459"/>
      <c r="J459"/>
    </row>
    <row r="460" spans="1:10" ht="15" thickBot="1">
      <c r="A460" s="334" t="s">
        <v>635</v>
      </c>
      <c r="B460" s="335">
        <v>0</v>
      </c>
      <c r="C460" s="335">
        <v>0</v>
      </c>
      <c r="D460" s="335">
        <v>0</v>
      </c>
      <c r="E460" s="335">
        <v>0</v>
      </c>
      <c r="F460" s="335">
        <v>0</v>
      </c>
      <c r="G460" s="335" t="s">
        <v>636</v>
      </c>
      <c r="H460" s="335">
        <v>0</v>
      </c>
      <c r="I460"/>
      <c r="J460"/>
    </row>
    <row r="461" spans="1:10" ht="15" thickBot="1">
      <c r="A461" s="336" t="s">
        <v>637</v>
      </c>
      <c r="B461" s="337">
        <v>1790813</v>
      </c>
      <c r="C461" s="337">
        <v>248203503</v>
      </c>
      <c r="D461" s="338" t="s">
        <v>636</v>
      </c>
      <c r="E461" s="339" t="s">
        <v>636</v>
      </c>
      <c r="F461" s="337">
        <v>302219336</v>
      </c>
      <c r="G461" s="337">
        <v>57551597</v>
      </c>
      <c r="H461" s="337">
        <v>5326577</v>
      </c>
      <c r="I461"/>
      <c r="J461"/>
    </row>
    <row r="462" spans="1:10" ht="15" thickBot="1">
      <c r="A462" s="336" t="s">
        <v>638</v>
      </c>
      <c r="B462" s="337">
        <v>48937858248</v>
      </c>
      <c r="C462" s="337">
        <v>67850811227</v>
      </c>
      <c r="D462" s="340">
        <v>8845916504</v>
      </c>
      <c r="E462" s="339">
        <v>0</v>
      </c>
      <c r="F462" s="337">
        <v>69483854462</v>
      </c>
      <c r="G462" s="337">
        <v>2722265966</v>
      </c>
      <c r="H462" s="337">
        <v>58872997483</v>
      </c>
      <c r="I462"/>
      <c r="J462"/>
    </row>
    <row r="463" spans="1:10" ht="15" thickBot="1">
      <c r="A463" s="336" t="s">
        <v>639</v>
      </c>
      <c r="B463" s="337">
        <v>1141192861</v>
      </c>
      <c r="C463" s="337">
        <v>1906137846</v>
      </c>
      <c r="D463" s="341" t="s">
        <v>636</v>
      </c>
      <c r="E463" s="339">
        <v>0</v>
      </c>
      <c r="F463" s="337">
        <v>2214062770</v>
      </c>
      <c r="G463" s="337">
        <v>131501999</v>
      </c>
      <c r="H463" s="337">
        <v>964769936</v>
      </c>
      <c r="I463"/>
      <c r="J463"/>
    </row>
    <row r="464" spans="1:10" ht="15" thickBot="1">
      <c r="A464" s="342" t="s">
        <v>640</v>
      </c>
      <c r="B464" s="337">
        <v>9689926170</v>
      </c>
      <c r="C464" s="337">
        <v>49674184929</v>
      </c>
      <c r="D464" s="340">
        <v>3135718254</v>
      </c>
      <c r="E464" s="337">
        <v>-17620963813</v>
      </c>
      <c r="F464" s="337">
        <v>27767387524</v>
      </c>
      <c r="G464" s="337">
        <v>1348931513</v>
      </c>
      <c r="H464" s="337">
        <v>18460409529</v>
      </c>
      <c r="I464"/>
      <c r="J464"/>
    </row>
    <row r="465" spans="1:10" ht="15" thickBot="1">
      <c r="A465" s="342" t="s">
        <v>641</v>
      </c>
      <c r="B465" s="337">
        <v>178897568282</v>
      </c>
      <c r="C465" s="337">
        <v>10790334497</v>
      </c>
      <c r="D465" s="340">
        <v>13557654231</v>
      </c>
      <c r="E465" s="337">
        <v>17620963813</v>
      </c>
      <c r="F465" s="337">
        <v>28935960052</v>
      </c>
      <c r="G465" s="337">
        <v>-357521942</v>
      </c>
      <c r="H465" s="337">
        <v>191573038829</v>
      </c>
      <c r="I465"/>
      <c r="J465"/>
    </row>
    <row r="466" spans="1:10" ht="15" thickBot="1">
      <c r="A466" s="342" t="s">
        <v>282</v>
      </c>
      <c r="B466" s="337">
        <v>238668336374</v>
      </c>
      <c r="C466" s="337">
        <v>130469672002</v>
      </c>
      <c r="D466" s="340">
        <v>25539288989</v>
      </c>
      <c r="E466" s="339">
        <v>0</v>
      </c>
      <c r="F466" s="337">
        <v>128703484144</v>
      </c>
      <c r="G466" s="337">
        <v>3902729133</v>
      </c>
      <c r="H466" s="337">
        <v>269876542354</v>
      </c>
      <c r="I466"/>
      <c r="J466"/>
    </row>
    <row r="467" spans="1:10" ht="14.25">
      <c r="A467" s="229"/>
      <c r="B467"/>
      <c r="C467"/>
      <c r="D467"/>
      <c r="E467"/>
      <c r="F467"/>
      <c r="G467"/>
      <c r="H467"/>
      <c r="I467"/>
      <c r="J467"/>
    </row>
    <row r="468" spans="1:10" ht="14.25">
      <c r="A468" s="194" t="s">
        <v>405</v>
      </c>
      <c r="B468"/>
      <c r="C468"/>
      <c r="D468"/>
      <c r="E468"/>
      <c r="F468"/>
      <c r="G468"/>
      <c r="H468"/>
      <c r="I468"/>
      <c r="J468"/>
    </row>
    <row r="469" spans="1:10" ht="15" thickBot="1">
      <c r="A469" s="195"/>
      <c r="B469"/>
      <c r="C469"/>
      <c r="D469"/>
      <c r="E469"/>
      <c r="F469"/>
      <c r="G469"/>
      <c r="H469"/>
      <c r="I469"/>
      <c r="J469"/>
    </row>
    <row r="470" spans="1:10" ht="24.75">
      <c r="A470" s="674" t="s">
        <v>473</v>
      </c>
      <c r="B470" s="343" t="s">
        <v>642</v>
      </c>
      <c r="C470" s="343" t="s">
        <v>644</v>
      </c>
      <c r="D470" s="343" t="s">
        <v>645</v>
      </c>
      <c r="E470" s="343" t="s">
        <v>627</v>
      </c>
      <c r="F470" s="343" t="s">
        <v>646</v>
      </c>
      <c r="G470" s="343" t="s">
        <v>647</v>
      </c>
      <c r="H470" s="345" t="s">
        <v>648</v>
      </c>
      <c r="I470"/>
      <c r="J470"/>
    </row>
    <row r="471" spans="1:10" ht="15" thickBot="1">
      <c r="A471" s="675"/>
      <c r="B471" s="344" t="s">
        <v>643</v>
      </c>
      <c r="C471" s="344" t="s">
        <v>300</v>
      </c>
      <c r="D471" s="344" t="s">
        <v>300</v>
      </c>
      <c r="E471" s="344" t="s">
        <v>300</v>
      </c>
      <c r="F471" s="344" t="s">
        <v>300</v>
      </c>
      <c r="G471" s="344" t="s">
        <v>300</v>
      </c>
      <c r="H471" s="346" t="s">
        <v>300</v>
      </c>
      <c r="I471"/>
      <c r="J471"/>
    </row>
    <row r="472" spans="1:10" ht="15" thickBot="1">
      <c r="A472" s="347">
        <v>44166</v>
      </c>
      <c r="B472" s="348"/>
      <c r="C472" s="348"/>
      <c r="D472" s="348"/>
      <c r="E472" s="348"/>
      <c r="F472" s="348"/>
      <c r="G472" s="348"/>
      <c r="H472" s="349"/>
      <c r="I472"/>
      <c r="J472"/>
    </row>
    <row r="473" spans="1:10" ht="15" thickBot="1">
      <c r="A473" s="350" t="s">
        <v>649</v>
      </c>
      <c r="B473" s="348">
        <v>0</v>
      </c>
      <c r="C473" s="348">
        <v>0</v>
      </c>
      <c r="D473" s="348">
        <v>0</v>
      </c>
      <c r="E473" s="348">
        <v>0</v>
      </c>
      <c r="F473" s="348">
        <v>0</v>
      </c>
      <c r="G473" s="348">
        <v>0</v>
      </c>
      <c r="H473" s="349">
        <v>0</v>
      </c>
      <c r="I473"/>
      <c r="J473"/>
    </row>
    <row r="474" spans="1:10" ht="15" thickBot="1">
      <c r="A474" s="350" t="s">
        <v>650</v>
      </c>
      <c r="B474" s="348"/>
      <c r="C474" s="351">
        <v>195174557</v>
      </c>
      <c r="D474" s="348">
        <v>0</v>
      </c>
      <c r="E474" s="348">
        <v>0</v>
      </c>
      <c r="F474" s="351">
        <v>214619773</v>
      </c>
      <c r="G474" s="351">
        <v>21236029</v>
      </c>
      <c r="H474" s="352">
        <v>1790813</v>
      </c>
      <c r="I474"/>
      <c r="J474"/>
    </row>
    <row r="475" spans="1:10" ht="15" thickBot="1">
      <c r="A475" s="350" t="s">
        <v>651</v>
      </c>
      <c r="B475" s="351">
        <v>34085515318</v>
      </c>
      <c r="C475" s="351">
        <v>98491141605</v>
      </c>
      <c r="D475" s="348">
        <v>0</v>
      </c>
      <c r="E475" s="348">
        <v>0</v>
      </c>
      <c r="F475" s="351">
        <v>83429957345</v>
      </c>
      <c r="G475" s="351">
        <v>-208841330</v>
      </c>
      <c r="H475" s="352">
        <v>48937858248</v>
      </c>
      <c r="I475"/>
      <c r="J475"/>
    </row>
    <row r="476" spans="1:10" ht="15" thickBot="1">
      <c r="A476" s="350" t="s">
        <v>652</v>
      </c>
      <c r="B476" s="351">
        <v>2049528159</v>
      </c>
      <c r="C476" s="351">
        <v>5411278679</v>
      </c>
      <c r="D476" s="348">
        <v>0</v>
      </c>
      <c r="E476" s="348">
        <v>0</v>
      </c>
      <c r="F476" s="351">
        <v>6251967448</v>
      </c>
      <c r="G476" s="351">
        <v>-67646529</v>
      </c>
      <c r="H476" s="352">
        <v>1141192861</v>
      </c>
      <c r="I476"/>
      <c r="J476"/>
    </row>
    <row r="477" spans="1:10" ht="15" thickBot="1">
      <c r="A477" s="350" t="s">
        <v>653</v>
      </c>
      <c r="B477" s="351">
        <v>9553128199</v>
      </c>
      <c r="C477" s="351">
        <v>63895644893</v>
      </c>
      <c r="D477" s="351">
        <v>2577369280</v>
      </c>
      <c r="E477" s="351">
        <v>-23700789882</v>
      </c>
      <c r="F477" s="351">
        <v>37073955085</v>
      </c>
      <c r="G477" s="351">
        <v>-406732675</v>
      </c>
      <c r="H477" s="352">
        <v>9689926170</v>
      </c>
      <c r="I477"/>
      <c r="J477"/>
    </row>
    <row r="478" spans="1:10" ht="15" thickBot="1">
      <c r="A478" s="350" t="s">
        <v>654</v>
      </c>
      <c r="B478" s="351">
        <v>163299806383</v>
      </c>
      <c r="C478" s="351">
        <v>9185567587</v>
      </c>
      <c r="D478" s="348"/>
      <c r="E478" s="351">
        <v>23700789882</v>
      </c>
      <c r="F478" s="351">
        <v>14413616761</v>
      </c>
      <c r="G478" s="351">
        <v>-2874978809</v>
      </c>
      <c r="H478" s="352">
        <v>178897568282</v>
      </c>
      <c r="I478"/>
      <c r="J478"/>
    </row>
    <row r="479" spans="1:10" ht="15" thickBot="1">
      <c r="A479" s="353" t="s">
        <v>282</v>
      </c>
      <c r="B479" s="354">
        <v>208987978059</v>
      </c>
      <c r="C479" s="354">
        <v>177178807321</v>
      </c>
      <c r="D479" s="354">
        <v>2577369280</v>
      </c>
      <c r="E479" s="355">
        <v>0</v>
      </c>
      <c r="F479" s="354">
        <v>141384116412</v>
      </c>
      <c r="G479" s="354">
        <v>-3536963314</v>
      </c>
      <c r="H479" s="356">
        <v>238668336374</v>
      </c>
      <c r="I479"/>
      <c r="J479"/>
    </row>
    <row r="480" spans="1:10" ht="14.25">
      <c r="A480" s="194" t="s">
        <v>469</v>
      </c>
      <c r="B480" s="194" t="s">
        <v>327</v>
      </c>
      <c r="C480"/>
      <c r="D480"/>
      <c r="E480"/>
      <c r="F480"/>
      <c r="G480"/>
      <c r="H480"/>
      <c r="I480"/>
      <c r="J480"/>
    </row>
    <row r="481" spans="1:10" ht="14.25">
      <c r="A481" s="189"/>
      <c r="B481"/>
      <c r="C481"/>
      <c r="D481"/>
      <c r="E481"/>
      <c r="F481"/>
      <c r="G481"/>
      <c r="H481"/>
      <c r="I481"/>
      <c r="J481"/>
    </row>
    <row r="482" spans="1:10" ht="14.25">
      <c r="A482" s="197" t="s">
        <v>655</v>
      </c>
      <c r="B482" s="197" t="s">
        <v>656</v>
      </c>
      <c r="C482"/>
      <c r="D482"/>
      <c r="E482"/>
      <c r="F482"/>
      <c r="G482"/>
      <c r="H482"/>
      <c r="I482"/>
      <c r="J482"/>
    </row>
    <row r="483" spans="1:10" ht="14.25">
      <c r="A483" s="189"/>
      <c r="B483"/>
      <c r="C483"/>
      <c r="D483"/>
      <c r="E483"/>
      <c r="F483"/>
      <c r="G483"/>
      <c r="H483"/>
      <c r="I483"/>
      <c r="J483"/>
    </row>
    <row r="484" spans="1:10" ht="14.25">
      <c r="A484" s="189" t="s">
        <v>657</v>
      </c>
      <c r="B484"/>
      <c r="C484"/>
      <c r="D484"/>
      <c r="E484"/>
      <c r="F484"/>
      <c r="G484"/>
      <c r="H484"/>
      <c r="I484"/>
      <c r="J484"/>
    </row>
    <row r="485" spans="1:10" ht="15" thickBot="1">
      <c r="A485" s="189"/>
      <c r="B485"/>
      <c r="C485"/>
      <c r="D485"/>
      <c r="E485"/>
      <c r="F485"/>
      <c r="G485"/>
      <c r="H485"/>
      <c r="I485"/>
      <c r="J485"/>
    </row>
    <row r="486" spans="1:10" ht="14.25">
      <c r="A486" s="676" t="s">
        <v>473</v>
      </c>
      <c r="B486" s="357" t="s">
        <v>658</v>
      </c>
      <c r="C486" s="676" t="s">
        <v>660</v>
      </c>
      <c r="D486" s="359" t="s">
        <v>658</v>
      </c>
      <c r="E486"/>
      <c r="F486"/>
      <c r="G486"/>
      <c r="H486"/>
      <c r="I486"/>
      <c r="J486"/>
    </row>
    <row r="487" spans="1:10" ht="19.5">
      <c r="A487" s="677"/>
      <c r="B487" s="358" t="s">
        <v>659</v>
      </c>
      <c r="C487" s="677"/>
      <c r="D487" s="360" t="s">
        <v>661</v>
      </c>
      <c r="E487"/>
      <c r="F487"/>
      <c r="G487"/>
      <c r="H487"/>
      <c r="I487"/>
      <c r="J487"/>
    </row>
    <row r="488" spans="1:10" ht="15" thickBot="1">
      <c r="A488" s="678"/>
      <c r="B488" s="361" t="s">
        <v>300</v>
      </c>
      <c r="C488" s="361" t="s">
        <v>300</v>
      </c>
      <c r="D488" s="362" t="s">
        <v>300</v>
      </c>
      <c r="E488"/>
      <c r="F488"/>
      <c r="G488"/>
      <c r="H488"/>
      <c r="I488"/>
      <c r="J488"/>
    </row>
    <row r="489" spans="1:10" ht="15" thickBot="1">
      <c r="A489" s="363" t="s">
        <v>662</v>
      </c>
      <c r="B489" s="276">
        <v>70506529565</v>
      </c>
      <c r="C489" s="277">
        <v>0</v>
      </c>
      <c r="D489" s="278">
        <v>70506529565</v>
      </c>
      <c r="E489"/>
      <c r="F489"/>
      <c r="G489"/>
      <c r="H489"/>
      <c r="I489"/>
      <c r="J489"/>
    </row>
    <row r="490" spans="1:10" ht="15" thickBot="1">
      <c r="A490" s="363" t="s">
        <v>663</v>
      </c>
      <c r="B490" s="276">
        <v>56734025325</v>
      </c>
      <c r="C490" s="277">
        <v>0</v>
      </c>
      <c r="D490" s="278">
        <v>56734025325</v>
      </c>
      <c r="E490"/>
      <c r="F490"/>
      <c r="G490"/>
      <c r="H490"/>
      <c r="I490"/>
      <c r="J490"/>
    </row>
    <row r="491" spans="1:10" ht="15" thickBot="1">
      <c r="A491" s="363" t="s">
        <v>664</v>
      </c>
      <c r="B491" s="276">
        <v>3006474165</v>
      </c>
      <c r="C491" s="277">
        <v>0</v>
      </c>
      <c r="D491" s="278">
        <v>3006474165</v>
      </c>
      <c r="E491"/>
      <c r="F491"/>
      <c r="G491"/>
      <c r="H491"/>
      <c r="I491"/>
      <c r="J491"/>
    </row>
    <row r="492" spans="1:10" ht="15" thickBot="1">
      <c r="A492" s="363" t="s">
        <v>665</v>
      </c>
      <c r="B492" s="276">
        <v>231908554382</v>
      </c>
      <c r="C492" s="276">
        <v>5437308768</v>
      </c>
      <c r="D492" s="278">
        <v>226471245614</v>
      </c>
      <c r="E492"/>
      <c r="F492"/>
      <c r="G492"/>
      <c r="H492"/>
      <c r="I492"/>
      <c r="J492"/>
    </row>
    <row r="493" spans="1:10" ht="15" thickBot="1">
      <c r="A493" s="363" t="s">
        <v>666</v>
      </c>
      <c r="B493" s="276">
        <v>232378204540</v>
      </c>
      <c r="C493" s="276">
        <v>186135730061</v>
      </c>
      <c r="D493" s="278">
        <v>46242474479</v>
      </c>
      <c r="E493"/>
      <c r="F493"/>
      <c r="G493"/>
      <c r="H493"/>
      <c r="I493"/>
      <c r="J493"/>
    </row>
    <row r="494" spans="1:10" ht="15" thickBot="1">
      <c r="A494" s="275" t="s">
        <v>282</v>
      </c>
      <c r="B494" s="279">
        <v>594533787977</v>
      </c>
      <c r="C494" s="279">
        <v>191573038829</v>
      </c>
      <c r="D494" s="281">
        <v>402960749148</v>
      </c>
      <c r="E494"/>
      <c r="F494"/>
      <c r="G494"/>
      <c r="H494"/>
      <c r="I494"/>
      <c r="J494"/>
    </row>
    <row r="495" spans="1:10" ht="14.25">
      <c r="A495" s="189"/>
      <c r="B495"/>
      <c r="C495"/>
      <c r="D495"/>
      <c r="E495"/>
      <c r="F495"/>
      <c r="G495"/>
      <c r="H495"/>
      <c r="I495"/>
      <c r="J495"/>
    </row>
    <row r="496" spans="1:10" ht="14.25">
      <c r="A496" s="189" t="s">
        <v>667</v>
      </c>
      <c r="B496"/>
      <c r="C496"/>
      <c r="D496"/>
      <c r="E496"/>
      <c r="F496"/>
      <c r="G496"/>
      <c r="H496"/>
      <c r="I496"/>
      <c r="J496"/>
    </row>
    <row r="497" spans="1:10" ht="15" thickBot="1">
      <c r="A497" s="189"/>
      <c r="B497"/>
      <c r="C497"/>
      <c r="D497"/>
      <c r="E497"/>
      <c r="F497"/>
      <c r="G497"/>
      <c r="H497"/>
      <c r="I497"/>
      <c r="J497"/>
    </row>
    <row r="498" spans="1:10" ht="14.25">
      <c r="A498" s="676" t="s">
        <v>473</v>
      </c>
      <c r="B498" s="357" t="s">
        <v>658</v>
      </c>
      <c r="C498" s="676" t="s">
        <v>660</v>
      </c>
      <c r="D498" s="359" t="s">
        <v>658</v>
      </c>
      <c r="E498"/>
      <c r="F498"/>
      <c r="G498"/>
      <c r="H498"/>
      <c r="I498"/>
      <c r="J498"/>
    </row>
    <row r="499" spans="1:10" ht="19.5">
      <c r="A499" s="677"/>
      <c r="B499" s="358" t="s">
        <v>659</v>
      </c>
      <c r="C499" s="677"/>
      <c r="D499" s="360" t="s">
        <v>661</v>
      </c>
      <c r="E499"/>
      <c r="F499"/>
      <c r="G499"/>
      <c r="H499"/>
      <c r="I499"/>
      <c r="J499"/>
    </row>
    <row r="500" spans="1:10" ht="15" thickBot="1">
      <c r="A500" s="678"/>
      <c r="B500" s="361" t="s">
        <v>300</v>
      </c>
      <c r="C500" s="361" t="s">
        <v>300</v>
      </c>
      <c r="D500" s="362" t="s">
        <v>300</v>
      </c>
      <c r="E500"/>
      <c r="F500"/>
      <c r="G500"/>
      <c r="H500"/>
      <c r="I500"/>
      <c r="J500"/>
    </row>
    <row r="501" spans="1:10" ht="15" thickBot="1">
      <c r="A501" s="363" t="s">
        <v>668</v>
      </c>
      <c r="B501" s="276">
        <v>53827569285</v>
      </c>
      <c r="C501" s="277">
        <v>0</v>
      </c>
      <c r="D501" s="278">
        <v>53827569285</v>
      </c>
      <c r="E501"/>
      <c r="F501"/>
      <c r="G501"/>
      <c r="H501"/>
      <c r="I501"/>
      <c r="J501"/>
    </row>
    <row r="502" spans="1:10" ht="15" thickBot="1">
      <c r="A502" s="363" t="s">
        <v>669</v>
      </c>
      <c r="B502" s="276">
        <v>17068098423</v>
      </c>
      <c r="C502" s="277">
        <v>0</v>
      </c>
      <c r="D502" s="278">
        <v>17068098423</v>
      </c>
      <c r="E502"/>
      <c r="F502"/>
      <c r="G502"/>
      <c r="H502"/>
      <c r="I502"/>
      <c r="J502"/>
    </row>
    <row r="503" spans="1:10" ht="15" thickBot="1">
      <c r="A503" s="363" t="s">
        <v>670</v>
      </c>
      <c r="B503" s="276">
        <v>618156161</v>
      </c>
      <c r="C503" s="277">
        <v>0</v>
      </c>
      <c r="D503" s="278">
        <v>618156161</v>
      </c>
      <c r="E503"/>
      <c r="F503"/>
      <c r="G503"/>
      <c r="H503"/>
      <c r="I503"/>
      <c r="J503"/>
    </row>
    <row r="504" spans="1:10" ht="15" thickBot="1">
      <c r="A504" s="363" t="s">
        <v>671</v>
      </c>
      <c r="B504" s="276">
        <v>242094211861</v>
      </c>
      <c r="C504" s="276">
        <v>10382802034</v>
      </c>
      <c r="D504" s="278">
        <v>231711409827</v>
      </c>
      <c r="E504"/>
      <c r="F504"/>
      <c r="G504"/>
      <c r="H504"/>
      <c r="I504"/>
      <c r="J504"/>
    </row>
    <row r="505" spans="1:10" ht="15" thickBot="1">
      <c r="A505" s="364" t="s">
        <v>672</v>
      </c>
      <c r="B505" s="276">
        <v>209028210793</v>
      </c>
      <c r="C505" s="276">
        <v>168514766248</v>
      </c>
      <c r="D505" s="278">
        <v>40513444545</v>
      </c>
      <c r="E505"/>
      <c r="F505"/>
      <c r="G505"/>
      <c r="H505"/>
      <c r="I505"/>
      <c r="J505"/>
    </row>
    <row r="506" spans="1:10" ht="15" thickBot="1">
      <c r="A506" s="275" t="s">
        <v>282</v>
      </c>
      <c r="B506" s="279">
        <v>522636246523</v>
      </c>
      <c r="C506" s="279">
        <v>178897568282</v>
      </c>
      <c r="D506" s="281">
        <v>343738678241</v>
      </c>
      <c r="E506"/>
      <c r="F506"/>
      <c r="G506"/>
      <c r="H506"/>
      <c r="I506"/>
      <c r="J506"/>
    </row>
    <row r="507" spans="1:10" ht="14.25">
      <c r="A507" s="189"/>
      <c r="B507"/>
      <c r="C507"/>
      <c r="D507"/>
      <c r="E507"/>
      <c r="F507"/>
      <c r="G507"/>
      <c r="H507"/>
      <c r="I507"/>
      <c r="J507"/>
    </row>
    <row r="508" spans="1:10" ht="63.75">
      <c r="A508" s="189" t="s">
        <v>673</v>
      </c>
      <c r="B508"/>
      <c r="C508"/>
      <c r="D508"/>
      <c r="E508"/>
      <c r="F508"/>
      <c r="G508"/>
      <c r="H508"/>
      <c r="I508"/>
      <c r="J508"/>
    </row>
    <row r="509" spans="1:10" ht="14.25">
      <c r="A509" s="189"/>
      <c r="B509"/>
      <c r="C509"/>
      <c r="D509"/>
      <c r="E509"/>
      <c r="F509"/>
      <c r="G509"/>
      <c r="H509"/>
      <c r="I509"/>
      <c r="J509"/>
    </row>
    <row r="510" spans="1:10" ht="25.5">
      <c r="A510" s="194" t="s">
        <v>674</v>
      </c>
      <c r="B510"/>
      <c r="C510"/>
      <c r="D510"/>
      <c r="E510"/>
      <c r="F510"/>
      <c r="G510"/>
      <c r="H510"/>
      <c r="I510"/>
      <c r="J510"/>
    </row>
    <row r="511" spans="1:10" ht="14.25">
      <c r="A511" s="189"/>
      <c r="B511"/>
      <c r="C511"/>
      <c r="D511"/>
      <c r="E511"/>
      <c r="F511"/>
      <c r="G511"/>
      <c r="H511"/>
      <c r="I511"/>
      <c r="J511"/>
    </row>
    <row r="512" spans="1:10" ht="76.5">
      <c r="A512" s="189" t="s">
        <v>675</v>
      </c>
      <c r="B512"/>
      <c r="C512"/>
      <c r="D512"/>
      <c r="E512"/>
      <c r="F512"/>
      <c r="G512"/>
      <c r="H512"/>
      <c r="I512"/>
      <c r="J512"/>
    </row>
    <row r="513" spans="1:10" ht="14.25">
      <c r="A513"/>
      <c r="B513"/>
      <c r="C513"/>
      <c r="D513"/>
      <c r="E513"/>
      <c r="F513"/>
      <c r="G513"/>
      <c r="H513"/>
      <c r="I513"/>
      <c r="J513"/>
    </row>
    <row r="514" spans="1:10" ht="14.25">
      <c r="A514" s="208"/>
      <c r="B514"/>
      <c r="C514"/>
      <c r="D514"/>
      <c r="E514"/>
      <c r="F514"/>
      <c r="G514"/>
      <c r="H514"/>
      <c r="I514"/>
      <c r="J514"/>
    </row>
    <row r="515" spans="1:10" ht="14.25">
      <c r="A515" s="194" t="s">
        <v>469</v>
      </c>
      <c r="B515" s="194" t="s">
        <v>327</v>
      </c>
      <c r="C515"/>
      <c r="D515"/>
      <c r="E515"/>
      <c r="F515"/>
      <c r="G515"/>
      <c r="H515"/>
      <c r="I515"/>
      <c r="J515"/>
    </row>
    <row r="516" spans="1:10" ht="14.25">
      <c r="A516" s="189"/>
      <c r="B516"/>
      <c r="C516"/>
      <c r="D516"/>
      <c r="E516"/>
      <c r="F516"/>
      <c r="G516"/>
      <c r="H516"/>
      <c r="I516"/>
      <c r="J516"/>
    </row>
    <row r="517" spans="1:10" ht="14.25">
      <c r="A517" s="194" t="s">
        <v>404</v>
      </c>
      <c r="B517"/>
      <c r="C517"/>
      <c r="D517"/>
      <c r="E517"/>
      <c r="F517"/>
      <c r="G517"/>
      <c r="H517"/>
      <c r="I517"/>
      <c r="J517"/>
    </row>
    <row r="518" spans="1:10" ht="15" thickBot="1">
      <c r="A518" s="189"/>
      <c r="B518"/>
      <c r="C518"/>
      <c r="D518"/>
      <c r="E518"/>
      <c r="F518"/>
      <c r="G518"/>
      <c r="H518"/>
      <c r="I518"/>
      <c r="J518"/>
    </row>
    <row r="519" spans="1:10" ht="16.5" customHeight="1">
      <c r="A519" s="245" t="s">
        <v>676</v>
      </c>
      <c r="B519" s="365" t="s">
        <v>678</v>
      </c>
      <c r="C519" s="641" t="s">
        <v>680</v>
      </c>
      <c r="D519" s="641" t="s">
        <v>681</v>
      </c>
      <c r="E519" s="641" t="s">
        <v>682</v>
      </c>
      <c r="F519"/>
      <c r="G519"/>
      <c r="H519"/>
      <c r="I519"/>
      <c r="J519"/>
    </row>
    <row r="520" spans="1:10" ht="15" thickBot="1">
      <c r="A520" s="236" t="s">
        <v>677</v>
      </c>
      <c r="B520" s="237" t="s">
        <v>679</v>
      </c>
      <c r="C520" s="643"/>
      <c r="D520" s="643"/>
      <c r="E520" s="643"/>
      <c r="F520"/>
      <c r="G520"/>
      <c r="H520"/>
      <c r="I520"/>
      <c r="J520"/>
    </row>
    <row r="521" spans="1:10" ht="15" thickBot="1">
      <c r="A521" s="366" t="s">
        <v>683</v>
      </c>
      <c r="B521" s="367" t="s">
        <v>684</v>
      </c>
      <c r="C521" s="367" t="s">
        <v>493</v>
      </c>
      <c r="D521" s="288">
        <v>56182578835</v>
      </c>
      <c r="E521" s="368">
        <v>0.998</v>
      </c>
      <c r="F521"/>
      <c r="G521"/>
      <c r="H521"/>
      <c r="I521"/>
      <c r="J521"/>
    </row>
    <row r="522" spans="1:10" ht="15" thickBot="1">
      <c r="A522" s="366" t="s">
        <v>685</v>
      </c>
      <c r="B522" s="367" t="s">
        <v>686</v>
      </c>
      <c r="C522" s="367" t="s">
        <v>493</v>
      </c>
      <c r="D522" s="369">
        <v>4891950730</v>
      </c>
      <c r="E522" s="368">
        <v>0.0323</v>
      </c>
      <c r="F522"/>
      <c r="G522"/>
      <c r="H522"/>
      <c r="I522"/>
      <c r="J522"/>
    </row>
    <row r="523" spans="1:10" ht="15" thickBot="1">
      <c r="A523" s="366" t="s">
        <v>687</v>
      </c>
      <c r="B523" s="367" t="s">
        <v>686</v>
      </c>
      <c r="C523" s="367" t="s">
        <v>493</v>
      </c>
      <c r="D523" s="369">
        <v>9250000000</v>
      </c>
      <c r="E523" s="368">
        <v>0.1</v>
      </c>
      <c r="F523"/>
      <c r="G523"/>
      <c r="H523"/>
      <c r="I523"/>
      <c r="J523"/>
    </row>
    <row r="524" spans="1:10" ht="15" thickBot="1">
      <c r="A524" s="366" t="s">
        <v>688</v>
      </c>
      <c r="B524" s="367" t="s">
        <v>686</v>
      </c>
      <c r="C524" s="367" t="s">
        <v>493</v>
      </c>
      <c r="D524" s="369">
        <v>182000000</v>
      </c>
      <c r="E524" s="368">
        <v>0.0368</v>
      </c>
      <c r="F524"/>
      <c r="G524"/>
      <c r="H524"/>
      <c r="I524"/>
      <c r="J524"/>
    </row>
    <row r="525" spans="1:10" ht="15" thickBot="1">
      <c r="A525" s="370" t="s">
        <v>282</v>
      </c>
      <c r="B525" s="371"/>
      <c r="C525" s="371"/>
      <c r="D525" s="372">
        <f>+SUM(D521:D524)</f>
        <v>70506529565</v>
      </c>
      <c r="E525" s="371"/>
      <c r="F525"/>
      <c r="G525"/>
      <c r="H525"/>
      <c r="I525"/>
      <c r="J525"/>
    </row>
    <row r="526" spans="1:10" ht="14.25">
      <c r="A526" s="189"/>
      <c r="B526"/>
      <c r="C526"/>
      <c r="D526"/>
      <c r="E526"/>
      <c r="F526"/>
      <c r="G526"/>
      <c r="H526"/>
      <c r="I526"/>
      <c r="J526"/>
    </row>
    <row r="527" spans="1:10" ht="14.25">
      <c r="A527" s="189" t="s">
        <v>405</v>
      </c>
      <c r="B527"/>
      <c r="C527"/>
      <c r="D527"/>
      <c r="E527"/>
      <c r="F527"/>
      <c r="G527"/>
      <c r="H527"/>
      <c r="I527"/>
      <c r="J527"/>
    </row>
    <row r="528" spans="1:10" ht="15" thickBot="1">
      <c r="A528" s="189"/>
      <c r="B528"/>
      <c r="C528"/>
      <c r="D528"/>
      <c r="E528"/>
      <c r="F528"/>
      <c r="G528"/>
      <c r="H528"/>
      <c r="I528"/>
      <c r="J528"/>
    </row>
    <row r="529" spans="1:10" ht="14.25">
      <c r="A529" s="641" t="s">
        <v>689</v>
      </c>
      <c r="B529" s="242" t="s">
        <v>678</v>
      </c>
      <c r="C529" s="641" t="s">
        <v>680</v>
      </c>
      <c r="D529" s="641" t="s">
        <v>690</v>
      </c>
      <c r="E529" s="245" t="s">
        <v>691</v>
      </c>
      <c r="F529"/>
      <c r="G529"/>
      <c r="H529"/>
      <c r="I529"/>
      <c r="J529"/>
    </row>
    <row r="530" spans="1:10" ht="15" thickBot="1">
      <c r="A530" s="643"/>
      <c r="B530" s="235" t="s">
        <v>679</v>
      </c>
      <c r="C530" s="643"/>
      <c r="D530" s="643"/>
      <c r="E530" s="236" t="s">
        <v>679</v>
      </c>
      <c r="F530"/>
      <c r="G530"/>
      <c r="H530"/>
      <c r="I530"/>
      <c r="J530"/>
    </row>
    <row r="531" spans="1:10" ht="15" thickBot="1">
      <c r="A531" s="373" t="s">
        <v>683</v>
      </c>
      <c r="B531" s="223" t="s">
        <v>684</v>
      </c>
      <c r="C531" s="223" t="s">
        <v>493</v>
      </c>
      <c r="D531" s="251">
        <v>28310418555</v>
      </c>
      <c r="E531" s="374">
        <v>0.998</v>
      </c>
      <c r="F531"/>
      <c r="G531"/>
      <c r="H531"/>
      <c r="I531"/>
      <c r="J531"/>
    </row>
    <row r="532" spans="1:10" ht="15" thickBot="1">
      <c r="A532" s="373" t="s">
        <v>692</v>
      </c>
      <c r="B532" s="223" t="s">
        <v>684</v>
      </c>
      <c r="C532" s="223" t="s">
        <v>493</v>
      </c>
      <c r="D532" s="251">
        <v>14999000000</v>
      </c>
      <c r="E532" s="374">
        <v>0.999</v>
      </c>
      <c r="F532"/>
      <c r="G532"/>
      <c r="H532"/>
      <c r="I532"/>
      <c r="J532"/>
    </row>
    <row r="533" spans="1:10" ht="15" thickBot="1">
      <c r="A533" s="373" t="s">
        <v>685</v>
      </c>
      <c r="B533" s="223" t="s">
        <v>686</v>
      </c>
      <c r="C533" s="223" t="s">
        <v>493</v>
      </c>
      <c r="D533" s="251">
        <v>4891950730</v>
      </c>
      <c r="E533" s="374">
        <v>0.0323</v>
      </c>
      <c r="F533"/>
      <c r="G533"/>
      <c r="H533"/>
      <c r="I533"/>
      <c r="J533"/>
    </row>
    <row r="534" spans="1:10" ht="15" thickBot="1">
      <c r="A534" s="373" t="s">
        <v>687</v>
      </c>
      <c r="B534" s="223" t="s">
        <v>686</v>
      </c>
      <c r="C534" s="223" t="s">
        <v>493</v>
      </c>
      <c r="D534" s="251">
        <v>5444200000</v>
      </c>
      <c r="E534" s="374">
        <v>0.1</v>
      </c>
      <c r="F534"/>
      <c r="G534"/>
      <c r="H534"/>
      <c r="I534"/>
      <c r="J534"/>
    </row>
    <row r="535" spans="1:10" ht="15" thickBot="1">
      <c r="A535" s="373" t="s">
        <v>688</v>
      </c>
      <c r="B535" s="223" t="s">
        <v>686</v>
      </c>
      <c r="C535" s="223" t="s">
        <v>493</v>
      </c>
      <c r="D535" s="251">
        <v>182000000</v>
      </c>
      <c r="E535" s="374">
        <v>0.0368</v>
      </c>
      <c r="F535"/>
      <c r="G535"/>
      <c r="H535"/>
      <c r="I535"/>
      <c r="J535"/>
    </row>
    <row r="536" spans="1:10" ht="15" thickBot="1">
      <c r="A536" s="375" t="s">
        <v>282</v>
      </c>
      <c r="B536" s="253"/>
      <c r="C536" s="253"/>
      <c r="D536" s="376">
        <v>53827569285</v>
      </c>
      <c r="E536" s="202"/>
      <c r="F536"/>
      <c r="G536"/>
      <c r="H536"/>
      <c r="I536"/>
      <c r="J536"/>
    </row>
    <row r="537" spans="1:10" ht="14.25">
      <c r="A537" s="208"/>
      <c r="B537"/>
      <c r="C537"/>
      <c r="D537"/>
      <c r="E537"/>
      <c r="F537"/>
      <c r="G537"/>
      <c r="H537"/>
      <c r="I537"/>
      <c r="J537"/>
    </row>
    <row r="538" spans="1:10" ht="14.25">
      <c r="A538" s="377"/>
      <c r="B538"/>
      <c r="C538"/>
      <c r="D538"/>
      <c r="E538"/>
      <c r="F538"/>
      <c r="G538"/>
      <c r="H538"/>
      <c r="I538"/>
      <c r="J538"/>
    </row>
    <row r="539" spans="1:10" ht="38.25">
      <c r="A539" s="194" t="s">
        <v>693</v>
      </c>
      <c r="B539"/>
      <c r="C539"/>
      <c r="D539"/>
      <c r="E539"/>
      <c r="F539"/>
      <c r="G539"/>
      <c r="H539"/>
      <c r="I539"/>
      <c r="J539"/>
    </row>
    <row r="540" spans="1:10" ht="15" thickBot="1">
      <c r="A540" s="304"/>
      <c r="B540"/>
      <c r="C540"/>
      <c r="D540"/>
      <c r="E540"/>
      <c r="F540"/>
      <c r="G540"/>
      <c r="H540"/>
      <c r="I540"/>
      <c r="J540"/>
    </row>
    <row r="541" spans="1:10" ht="14.25">
      <c r="A541" s="674" t="s">
        <v>501</v>
      </c>
      <c r="B541" s="674" t="s">
        <v>502</v>
      </c>
      <c r="C541" s="343" t="s">
        <v>489</v>
      </c>
      <c r="D541" s="343" t="s">
        <v>489</v>
      </c>
      <c r="E541" s="343" t="s">
        <v>694</v>
      </c>
      <c r="F541" s="343" t="s">
        <v>511</v>
      </c>
      <c r="G541" s="343" t="s">
        <v>513</v>
      </c>
      <c r="H541" s="345" t="s">
        <v>513</v>
      </c>
      <c r="I541"/>
      <c r="J541"/>
    </row>
    <row r="542" spans="1:10" ht="15" thickBot="1">
      <c r="A542" s="675"/>
      <c r="B542" s="675"/>
      <c r="C542" s="344" t="s">
        <v>695</v>
      </c>
      <c r="D542" s="344" t="s">
        <v>505</v>
      </c>
      <c r="E542" s="344" t="s">
        <v>507</v>
      </c>
      <c r="F542" s="344" t="s">
        <v>512</v>
      </c>
      <c r="G542" s="344" t="s">
        <v>514</v>
      </c>
      <c r="H542" s="346" t="s">
        <v>696</v>
      </c>
      <c r="I542"/>
      <c r="J542"/>
    </row>
    <row r="543" spans="1:10" ht="15" thickBot="1">
      <c r="A543" s="378">
        <v>1</v>
      </c>
      <c r="B543" s="350" t="s">
        <v>697</v>
      </c>
      <c r="C543" s="351">
        <v>389670850</v>
      </c>
      <c r="D543" s="351">
        <v>500000000</v>
      </c>
      <c r="E543" s="348">
        <v>921</v>
      </c>
      <c r="F543" s="348">
        <v>14.76</v>
      </c>
      <c r="G543" s="379">
        <v>43641</v>
      </c>
      <c r="H543" s="380">
        <v>44562</v>
      </c>
      <c r="I543"/>
      <c r="J543"/>
    </row>
    <row r="544" spans="1:10" ht="15" thickBot="1">
      <c r="A544" s="378">
        <v>2</v>
      </c>
      <c r="B544" s="350" t="s">
        <v>698</v>
      </c>
      <c r="C544" s="351">
        <v>500000000</v>
      </c>
      <c r="D544" s="351">
        <v>500000000</v>
      </c>
      <c r="E544" s="348">
        <v>261</v>
      </c>
      <c r="F544" s="348">
        <v>10.5</v>
      </c>
      <c r="G544" s="379">
        <v>44369</v>
      </c>
      <c r="H544" s="380">
        <v>44630</v>
      </c>
      <c r="I544"/>
      <c r="J544"/>
    </row>
    <row r="545" spans="1:10" ht="15" thickBot="1">
      <c r="A545" s="378">
        <v>3</v>
      </c>
      <c r="B545" s="350" t="s">
        <v>697</v>
      </c>
      <c r="C545" s="351">
        <v>751892485</v>
      </c>
      <c r="D545" s="351">
        <v>1000000000</v>
      </c>
      <c r="E545" s="348">
        <v>970</v>
      </c>
      <c r="F545" s="348">
        <v>17.63</v>
      </c>
      <c r="G545" s="379">
        <v>43609</v>
      </c>
      <c r="H545" s="380">
        <v>44579</v>
      </c>
      <c r="I545"/>
      <c r="J545"/>
    </row>
    <row r="546" spans="1:10" ht="15" thickBot="1">
      <c r="A546" s="378">
        <v>4</v>
      </c>
      <c r="B546" s="350" t="s">
        <v>699</v>
      </c>
      <c r="C546" s="351">
        <v>1000000000</v>
      </c>
      <c r="D546" s="351">
        <v>1000000000</v>
      </c>
      <c r="E546" s="348">
        <v>966</v>
      </c>
      <c r="F546" s="348">
        <v>9.25</v>
      </c>
      <c r="G546" s="379">
        <v>43626</v>
      </c>
      <c r="H546" s="380">
        <v>44592</v>
      </c>
      <c r="I546"/>
      <c r="J546"/>
    </row>
    <row r="547" spans="1:10" ht="15" thickBot="1">
      <c r="A547" s="378">
        <v>5</v>
      </c>
      <c r="B547" s="350" t="s">
        <v>700</v>
      </c>
      <c r="C547" s="351">
        <v>1000000000</v>
      </c>
      <c r="D547" s="351">
        <v>1000000000</v>
      </c>
      <c r="E547" s="348">
        <v>466</v>
      </c>
      <c r="F547" s="348">
        <v>9.75</v>
      </c>
      <c r="G547" s="379">
        <v>44182</v>
      </c>
      <c r="H547" s="380">
        <v>44648</v>
      </c>
      <c r="I547"/>
      <c r="J547"/>
    </row>
    <row r="548" spans="1:10" ht="15" thickBot="1">
      <c r="A548" s="378">
        <v>6</v>
      </c>
      <c r="B548" s="350" t="s">
        <v>697</v>
      </c>
      <c r="C548" s="351">
        <v>1147140607</v>
      </c>
      <c r="D548" s="351">
        <v>1500000000</v>
      </c>
      <c r="E548" s="348">
        <v>970</v>
      </c>
      <c r="F548" s="348">
        <v>15.17</v>
      </c>
      <c r="G548" s="379">
        <v>43609</v>
      </c>
      <c r="H548" s="380">
        <v>44579</v>
      </c>
      <c r="I548"/>
      <c r="J548"/>
    </row>
    <row r="549" spans="1:10" ht="15" thickBot="1">
      <c r="A549" s="378">
        <v>7</v>
      </c>
      <c r="B549" s="350" t="s">
        <v>699</v>
      </c>
      <c r="C549" s="351">
        <v>1500000000</v>
      </c>
      <c r="D549" s="351">
        <v>1500000000</v>
      </c>
      <c r="E549" s="348">
        <v>278</v>
      </c>
      <c r="F549" s="348">
        <v>9.75</v>
      </c>
      <c r="G549" s="379">
        <v>44370</v>
      </c>
      <c r="H549" s="380">
        <v>44648</v>
      </c>
      <c r="I549"/>
      <c r="J549"/>
    </row>
    <row r="550" spans="1:10" ht="15" thickBot="1">
      <c r="A550" s="378">
        <v>8</v>
      </c>
      <c r="B550" s="350" t="s">
        <v>700</v>
      </c>
      <c r="C550" s="351">
        <v>1500000000</v>
      </c>
      <c r="D550" s="351">
        <v>1500000000</v>
      </c>
      <c r="E550" s="348">
        <v>474</v>
      </c>
      <c r="F550" s="348">
        <v>9.25</v>
      </c>
      <c r="G550" s="379">
        <v>44118</v>
      </c>
      <c r="H550" s="380">
        <v>44592</v>
      </c>
      <c r="I550"/>
      <c r="J550"/>
    </row>
    <row r="551" spans="1:10" ht="15" thickBot="1">
      <c r="A551" s="378">
        <v>9</v>
      </c>
      <c r="B551" s="350" t="s">
        <v>700</v>
      </c>
      <c r="C551" s="351">
        <v>2250000000</v>
      </c>
      <c r="D551" s="351">
        <v>2250000000</v>
      </c>
      <c r="E551" s="348">
        <v>122</v>
      </c>
      <c r="F551" s="348">
        <v>7.5</v>
      </c>
      <c r="G551" s="379">
        <v>44470</v>
      </c>
      <c r="H551" s="380">
        <v>44592</v>
      </c>
      <c r="I551"/>
      <c r="J551"/>
    </row>
    <row r="552" spans="1:10" ht="15" thickBot="1">
      <c r="A552" s="378">
        <v>10</v>
      </c>
      <c r="B552" s="350" t="s">
        <v>700</v>
      </c>
      <c r="C552" s="351">
        <v>2500000000</v>
      </c>
      <c r="D552" s="351">
        <v>2500000000</v>
      </c>
      <c r="E552" s="348">
        <v>181</v>
      </c>
      <c r="F552" s="348">
        <v>6</v>
      </c>
      <c r="G552" s="379">
        <v>44470</v>
      </c>
      <c r="H552" s="380">
        <v>44651</v>
      </c>
      <c r="I552"/>
      <c r="J552"/>
    </row>
    <row r="553" spans="1:10" ht="15" thickBot="1">
      <c r="A553" s="378">
        <v>11</v>
      </c>
      <c r="B553" s="350" t="s">
        <v>700</v>
      </c>
      <c r="C553" s="351">
        <v>2500000000</v>
      </c>
      <c r="D553" s="351">
        <v>2500000000</v>
      </c>
      <c r="E553" s="348">
        <v>122</v>
      </c>
      <c r="F553" s="348">
        <v>7.5</v>
      </c>
      <c r="G553" s="379">
        <v>44470</v>
      </c>
      <c r="H553" s="380">
        <v>44592</v>
      </c>
      <c r="I553"/>
      <c r="J553"/>
    </row>
    <row r="554" spans="1:10" ht="15" thickBot="1">
      <c r="A554" s="378">
        <v>12</v>
      </c>
      <c r="B554" s="350" t="s">
        <v>700</v>
      </c>
      <c r="C554" s="351">
        <v>2500000000</v>
      </c>
      <c r="D554" s="351">
        <v>2500000000</v>
      </c>
      <c r="E554" s="348">
        <v>181</v>
      </c>
      <c r="F554" s="348">
        <v>6</v>
      </c>
      <c r="G554" s="379">
        <v>44470</v>
      </c>
      <c r="H554" s="380">
        <v>44651</v>
      </c>
      <c r="I554"/>
      <c r="J554"/>
    </row>
    <row r="555" spans="1:10" ht="15" thickBot="1">
      <c r="A555" s="378">
        <v>13</v>
      </c>
      <c r="B555" s="350" t="s">
        <v>700</v>
      </c>
      <c r="C555" s="351">
        <v>3450000000</v>
      </c>
      <c r="D555" s="351">
        <v>3450000000</v>
      </c>
      <c r="E555" s="348">
        <v>350</v>
      </c>
      <c r="F555" s="348">
        <v>9.25</v>
      </c>
      <c r="G555" s="379">
        <v>44242</v>
      </c>
      <c r="H555" s="380">
        <v>44592</v>
      </c>
      <c r="I555"/>
      <c r="J555"/>
    </row>
    <row r="556" spans="1:10" ht="15" thickBot="1">
      <c r="A556" s="378">
        <v>14</v>
      </c>
      <c r="B556" s="350" t="s">
        <v>699</v>
      </c>
      <c r="C556" s="351">
        <v>3900000000</v>
      </c>
      <c r="D556" s="351">
        <v>3900000000</v>
      </c>
      <c r="E556" s="348">
        <v>447</v>
      </c>
      <c r="F556" s="348">
        <v>12</v>
      </c>
      <c r="G556" s="379">
        <v>44201</v>
      </c>
      <c r="H556" s="380">
        <v>44648</v>
      </c>
      <c r="I556"/>
      <c r="J556"/>
    </row>
    <row r="557" spans="1:10" ht="15" thickBot="1">
      <c r="A557" s="378">
        <v>15</v>
      </c>
      <c r="B557" s="350" t="s">
        <v>701</v>
      </c>
      <c r="C557" s="351">
        <v>4950000000</v>
      </c>
      <c r="D557" s="351">
        <v>4950000000</v>
      </c>
      <c r="E557" s="348">
        <v>388</v>
      </c>
      <c r="F557" s="348">
        <v>9</v>
      </c>
      <c r="G557" s="379">
        <v>44242</v>
      </c>
      <c r="H557" s="380">
        <v>44630</v>
      </c>
      <c r="I557"/>
      <c r="J557"/>
    </row>
    <row r="558" spans="1:10" ht="15" thickBot="1">
      <c r="A558" s="378">
        <v>16</v>
      </c>
      <c r="B558" s="350" t="s">
        <v>700</v>
      </c>
      <c r="C558" s="351">
        <v>5000000000</v>
      </c>
      <c r="D558" s="351">
        <v>5000000000</v>
      </c>
      <c r="E558" s="348">
        <v>122</v>
      </c>
      <c r="F558" s="348">
        <v>6.7</v>
      </c>
      <c r="G558" s="379">
        <v>44470</v>
      </c>
      <c r="H558" s="380">
        <v>44592</v>
      </c>
      <c r="I558"/>
      <c r="J558"/>
    </row>
    <row r="559" spans="1:10" ht="15" thickBot="1">
      <c r="A559" s="378">
        <v>17</v>
      </c>
      <c r="B559" s="350" t="s">
        <v>700</v>
      </c>
      <c r="C559" s="351">
        <v>5000000000</v>
      </c>
      <c r="D559" s="351">
        <v>5000000000</v>
      </c>
      <c r="E559" s="348">
        <v>966</v>
      </c>
      <c r="F559" s="348">
        <v>10</v>
      </c>
      <c r="G559" s="379">
        <v>43626</v>
      </c>
      <c r="H559" s="380">
        <v>44592</v>
      </c>
      <c r="I559"/>
      <c r="J559"/>
    </row>
    <row r="560" spans="1:10" ht="15" thickBot="1">
      <c r="A560" s="378">
        <v>18</v>
      </c>
      <c r="B560" s="350" t="s">
        <v>701</v>
      </c>
      <c r="C560" s="351">
        <v>6000000000</v>
      </c>
      <c r="D560" s="351">
        <v>6000000000</v>
      </c>
      <c r="E560" s="348">
        <v>1094</v>
      </c>
      <c r="F560" s="348">
        <v>9</v>
      </c>
      <c r="G560" s="379">
        <v>43536</v>
      </c>
      <c r="H560" s="380">
        <v>44630</v>
      </c>
      <c r="I560"/>
      <c r="J560"/>
    </row>
    <row r="561" spans="1:10" ht="15" thickBot="1">
      <c r="A561" s="378">
        <v>19</v>
      </c>
      <c r="B561" s="350" t="s">
        <v>700</v>
      </c>
      <c r="C561" s="351">
        <v>10000000000</v>
      </c>
      <c r="D561" s="351">
        <v>10000000000</v>
      </c>
      <c r="E561" s="348">
        <v>122</v>
      </c>
      <c r="F561" s="348">
        <v>6.7</v>
      </c>
      <c r="G561" s="379">
        <v>44470</v>
      </c>
      <c r="H561" s="380">
        <v>44592</v>
      </c>
      <c r="I561"/>
      <c r="J561"/>
    </row>
    <row r="562" spans="1:10" ht="14.25">
      <c r="A562" s="377"/>
      <c r="C562"/>
      <c r="D562"/>
      <c r="E562"/>
      <c r="F562"/>
      <c r="G562"/>
      <c r="H562"/>
      <c r="I562"/>
      <c r="J562"/>
    </row>
    <row r="563" spans="1:10" ht="14.25">
      <c r="A563"/>
      <c r="B563"/>
      <c r="C563"/>
      <c r="D563"/>
      <c r="E563"/>
      <c r="F563"/>
      <c r="G563"/>
      <c r="H563"/>
      <c r="I563"/>
      <c r="J563"/>
    </row>
    <row r="564" spans="1:10" ht="14.25">
      <c r="A564" s="381"/>
      <c r="B564"/>
      <c r="C564"/>
      <c r="D564"/>
      <c r="E564"/>
      <c r="F564"/>
      <c r="G564"/>
      <c r="H564"/>
      <c r="I564"/>
      <c r="J564"/>
    </row>
    <row r="565" spans="1:10" ht="14.25">
      <c r="A565" s="194" t="s">
        <v>469</v>
      </c>
      <c r="B565" s="194" t="s">
        <v>327</v>
      </c>
      <c r="C565"/>
      <c r="D565"/>
      <c r="E565"/>
      <c r="F565"/>
      <c r="G565"/>
      <c r="H565"/>
      <c r="I565"/>
      <c r="J565"/>
    </row>
    <row r="566" spans="1:10" ht="14.25">
      <c r="A566" s="377"/>
      <c r="B566"/>
      <c r="C566"/>
      <c r="D566"/>
      <c r="E566"/>
      <c r="F566"/>
      <c r="G566"/>
      <c r="H566"/>
      <c r="I566"/>
      <c r="J566"/>
    </row>
    <row r="567" spans="1:10" ht="14.25">
      <c r="A567" s="189" t="s">
        <v>667</v>
      </c>
      <c r="B567"/>
      <c r="C567"/>
      <c r="D567"/>
      <c r="E567"/>
      <c r="F567"/>
      <c r="G567"/>
      <c r="H567"/>
      <c r="I567"/>
      <c r="J567"/>
    </row>
    <row r="568" spans="1:10" ht="15" thickBot="1">
      <c r="A568" s="304"/>
      <c r="B568"/>
      <c r="C568"/>
      <c r="D568"/>
      <c r="E568"/>
      <c r="F568"/>
      <c r="G568"/>
      <c r="H568"/>
      <c r="I568"/>
      <c r="J568"/>
    </row>
    <row r="569" spans="1:10" ht="14.25">
      <c r="A569" s="679" t="s">
        <v>501</v>
      </c>
      <c r="B569" s="679" t="s">
        <v>502</v>
      </c>
      <c r="C569" s="382" t="s">
        <v>489</v>
      </c>
      <c r="D569" s="382" t="s">
        <v>489</v>
      </c>
      <c r="E569" s="382" t="s">
        <v>694</v>
      </c>
      <c r="F569" s="382" t="s">
        <v>511</v>
      </c>
      <c r="G569" s="382" t="s">
        <v>513</v>
      </c>
      <c r="H569" s="383" t="s">
        <v>513</v>
      </c>
      <c r="I569"/>
      <c r="J569"/>
    </row>
    <row r="570" spans="1:10" ht="15" thickBot="1">
      <c r="A570" s="680"/>
      <c r="B570" s="680"/>
      <c r="C570" s="384" t="s">
        <v>695</v>
      </c>
      <c r="D570" s="384" t="s">
        <v>505</v>
      </c>
      <c r="E570" s="384" t="s">
        <v>507</v>
      </c>
      <c r="F570" s="384" t="s">
        <v>512</v>
      </c>
      <c r="G570" s="384" t="s">
        <v>514</v>
      </c>
      <c r="H570" s="385" t="s">
        <v>696</v>
      </c>
      <c r="I570"/>
      <c r="J570"/>
    </row>
    <row r="571" spans="1:10" ht="15" thickBot="1">
      <c r="A571" s="378">
        <v>1</v>
      </c>
      <c r="B571" s="386" t="s">
        <v>697</v>
      </c>
      <c r="C571" s="387">
        <v>847439528</v>
      </c>
      <c r="D571" s="387">
        <v>1000000000</v>
      </c>
      <c r="E571" s="388">
        <v>2159</v>
      </c>
      <c r="F571" s="388" t="s">
        <v>702</v>
      </c>
      <c r="G571" s="389">
        <v>43609</v>
      </c>
      <c r="H571" s="390">
        <v>45768</v>
      </c>
      <c r="I571"/>
      <c r="J571"/>
    </row>
    <row r="572" spans="1:10" ht="15" thickBot="1">
      <c r="A572" s="378">
        <v>2</v>
      </c>
      <c r="B572" s="386" t="s">
        <v>697</v>
      </c>
      <c r="C572" s="387">
        <v>1284459527</v>
      </c>
      <c r="D572" s="387">
        <v>1500000000</v>
      </c>
      <c r="E572" s="391">
        <v>1792</v>
      </c>
      <c r="F572" s="388" t="s">
        <v>703</v>
      </c>
      <c r="G572" s="389">
        <v>43609</v>
      </c>
      <c r="H572" s="390">
        <v>45401</v>
      </c>
      <c r="I572"/>
      <c r="J572"/>
    </row>
    <row r="573" spans="1:10" ht="15" thickBot="1">
      <c r="A573" s="378">
        <v>3</v>
      </c>
      <c r="B573" s="386" t="s">
        <v>697</v>
      </c>
      <c r="C573" s="387">
        <v>436199368</v>
      </c>
      <c r="D573" s="387">
        <v>500000000</v>
      </c>
      <c r="E573" s="391">
        <v>1760</v>
      </c>
      <c r="F573" s="388" t="s">
        <v>704</v>
      </c>
      <c r="G573" s="389">
        <v>43641</v>
      </c>
      <c r="H573" s="390">
        <v>45401</v>
      </c>
      <c r="I573"/>
      <c r="J573"/>
    </row>
    <row r="574" spans="1:10" ht="15" thickBot="1">
      <c r="A574" s="378">
        <v>4</v>
      </c>
      <c r="B574" s="386" t="s">
        <v>699</v>
      </c>
      <c r="C574" s="387">
        <v>1000000000</v>
      </c>
      <c r="D574" s="387">
        <v>1000000000</v>
      </c>
      <c r="E574" s="391">
        <v>3651</v>
      </c>
      <c r="F574" s="388" t="s">
        <v>705</v>
      </c>
      <c r="G574" s="389">
        <v>44182</v>
      </c>
      <c r="H574" s="390">
        <v>47833</v>
      </c>
      <c r="I574"/>
      <c r="J574"/>
    </row>
    <row r="575" spans="1:10" ht="15" thickBot="1">
      <c r="A575" s="378">
        <v>5</v>
      </c>
      <c r="B575" s="386" t="s">
        <v>706</v>
      </c>
      <c r="C575" s="387">
        <v>6000000000</v>
      </c>
      <c r="D575" s="387">
        <v>6000000000</v>
      </c>
      <c r="E575" s="391">
        <v>1826</v>
      </c>
      <c r="F575" s="388" t="s">
        <v>707</v>
      </c>
      <c r="G575" s="389">
        <v>43536</v>
      </c>
      <c r="H575" s="390">
        <v>45362</v>
      </c>
      <c r="I575"/>
      <c r="J575"/>
    </row>
    <row r="576" spans="1:10" ht="15" thickBot="1">
      <c r="A576" s="378">
        <v>6</v>
      </c>
      <c r="B576" s="386" t="s">
        <v>708</v>
      </c>
      <c r="C576" s="387">
        <v>1000000000</v>
      </c>
      <c r="D576" s="387">
        <v>1000000000</v>
      </c>
      <c r="E576" s="391">
        <v>2545</v>
      </c>
      <c r="F576" s="388" t="s">
        <v>709</v>
      </c>
      <c r="G576" s="389">
        <v>43626</v>
      </c>
      <c r="H576" s="390">
        <v>46171</v>
      </c>
      <c r="I576"/>
      <c r="J576"/>
    </row>
    <row r="577" spans="1:10" ht="15" thickBot="1">
      <c r="A577" s="378">
        <v>7</v>
      </c>
      <c r="B577" s="386" t="s">
        <v>708</v>
      </c>
      <c r="C577" s="387">
        <v>5000000000</v>
      </c>
      <c r="D577" s="387">
        <v>5000000000</v>
      </c>
      <c r="E577" s="391">
        <v>3643</v>
      </c>
      <c r="F577" s="388" t="s">
        <v>710</v>
      </c>
      <c r="G577" s="389">
        <v>43626</v>
      </c>
      <c r="H577" s="390">
        <v>47269</v>
      </c>
      <c r="I577"/>
      <c r="J577"/>
    </row>
    <row r="578" spans="1:10" ht="15" thickBot="1">
      <c r="A578" s="378">
        <v>8</v>
      </c>
      <c r="B578" s="386" t="s">
        <v>708</v>
      </c>
      <c r="C578" s="387">
        <v>1500000000</v>
      </c>
      <c r="D578" s="387">
        <v>1500000000</v>
      </c>
      <c r="E578" s="391">
        <v>2419</v>
      </c>
      <c r="F578" s="388" t="s">
        <v>709</v>
      </c>
      <c r="G578" s="389">
        <v>44118</v>
      </c>
      <c r="H578" s="390">
        <v>46171</v>
      </c>
      <c r="I578"/>
      <c r="J578"/>
    </row>
    <row r="579" spans="1:10" ht="15" thickBot="1">
      <c r="A579" s="378"/>
      <c r="B579" s="392" t="s">
        <v>282</v>
      </c>
      <c r="C579" s="393">
        <v>17068098423</v>
      </c>
      <c r="D579" s="393">
        <v>17500000000</v>
      </c>
      <c r="E579" s="388"/>
      <c r="F579" s="388"/>
      <c r="G579" s="388"/>
      <c r="H579" s="394"/>
      <c r="I579"/>
      <c r="J579"/>
    </row>
    <row r="580" spans="1:10" ht="14.25">
      <c r="A580" s="304"/>
      <c r="B580"/>
      <c r="C580"/>
      <c r="D580"/>
      <c r="E580"/>
      <c r="F580"/>
      <c r="G580"/>
      <c r="H580"/>
      <c r="I580"/>
      <c r="J580"/>
    </row>
    <row r="581" spans="1:10" ht="14.25">
      <c r="A581" s="194" t="s">
        <v>711</v>
      </c>
      <c r="B581"/>
      <c r="C581"/>
      <c r="D581"/>
      <c r="E581"/>
      <c r="F581"/>
      <c r="G581"/>
      <c r="H581"/>
      <c r="I581"/>
      <c r="J581"/>
    </row>
    <row r="582" spans="1:10" ht="14.25">
      <c r="A582" s="395"/>
      <c r="B582"/>
      <c r="C582"/>
      <c r="D582"/>
      <c r="E582"/>
      <c r="F582"/>
      <c r="G582"/>
      <c r="H582"/>
      <c r="I582"/>
      <c r="J582"/>
    </row>
    <row r="583" spans="1:10" ht="216.75">
      <c r="A583" s="189" t="s">
        <v>712</v>
      </c>
      <c r="B583"/>
      <c r="C583"/>
      <c r="D583"/>
      <c r="E583"/>
      <c r="F583"/>
      <c r="G583"/>
      <c r="H583"/>
      <c r="I583"/>
      <c r="J583"/>
    </row>
    <row r="584" spans="1:10" ht="14.25">
      <c r="A584" s="189"/>
      <c r="B584"/>
      <c r="C584"/>
      <c r="D584"/>
      <c r="E584"/>
      <c r="F584"/>
      <c r="G584"/>
      <c r="H584"/>
      <c r="I584"/>
      <c r="J584"/>
    </row>
    <row r="585" spans="1:10" ht="14.25">
      <c r="A585" s="194" t="s">
        <v>713</v>
      </c>
      <c r="B585"/>
      <c r="C585"/>
      <c r="D585"/>
      <c r="E585"/>
      <c r="F585"/>
      <c r="G585"/>
      <c r="H585"/>
      <c r="I585"/>
      <c r="J585"/>
    </row>
    <row r="586" spans="1:10" ht="14.25">
      <c r="A586" s="189"/>
      <c r="B586"/>
      <c r="C586"/>
      <c r="D586"/>
      <c r="E586"/>
      <c r="F586"/>
      <c r="G586"/>
      <c r="H586"/>
      <c r="I586"/>
      <c r="J586"/>
    </row>
    <row r="587" spans="1:10" ht="63.75">
      <c r="A587" s="189" t="s">
        <v>714</v>
      </c>
      <c r="B587"/>
      <c r="C587"/>
      <c r="D587"/>
      <c r="E587"/>
      <c r="F587"/>
      <c r="G587"/>
      <c r="H587"/>
      <c r="I587"/>
      <c r="J587"/>
    </row>
    <row r="588" spans="1:10" ht="14.25">
      <c r="A588" s="189"/>
      <c r="B588"/>
      <c r="C588"/>
      <c r="D588"/>
      <c r="E588"/>
      <c r="F588"/>
      <c r="G588"/>
      <c r="H588"/>
      <c r="I588"/>
      <c r="J588"/>
    </row>
    <row r="589" spans="1:10" ht="14.25">
      <c r="A589" s="197" t="s">
        <v>715</v>
      </c>
      <c r="B589" s="197" t="s">
        <v>716</v>
      </c>
      <c r="C589"/>
      <c r="D589"/>
      <c r="E589"/>
      <c r="F589"/>
      <c r="G589"/>
      <c r="H589"/>
      <c r="I589"/>
      <c r="J589"/>
    </row>
    <row r="590" spans="1:10" ht="14.25">
      <c r="A590" s="189"/>
      <c r="B590"/>
      <c r="C590"/>
      <c r="D590"/>
      <c r="E590"/>
      <c r="F590"/>
      <c r="G590"/>
      <c r="H590"/>
      <c r="I590"/>
      <c r="J590"/>
    </row>
    <row r="591" spans="1:10" ht="38.25">
      <c r="A591" s="189" t="s">
        <v>717</v>
      </c>
      <c r="B591"/>
      <c r="C591"/>
      <c r="D591"/>
      <c r="E591"/>
      <c r="F591"/>
      <c r="G591"/>
      <c r="H591"/>
      <c r="I591"/>
      <c r="J591"/>
    </row>
    <row r="592" spans="1:10" ht="14.25">
      <c r="A592" s="189"/>
      <c r="B592"/>
      <c r="C592"/>
      <c r="D592"/>
      <c r="E592"/>
      <c r="F592"/>
      <c r="G592"/>
      <c r="H592"/>
      <c r="I592"/>
      <c r="J592"/>
    </row>
    <row r="593" spans="1:10" ht="51">
      <c r="A593" s="189" t="s">
        <v>718</v>
      </c>
      <c r="B593"/>
      <c r="C593"/>
      <c r="D593"/>
      <c r="E593"/>
      <c r="F593"/>
      <c r="G593"/>
      <c r="H593"/>
      <c r="I593"/>
      <c r="J593"/>
    </row>
    <row r="594" spans="1:10" ht="14.25">
      <c r="A594"/>
      <c r="B594"/>
      <c r="C594"/>
      <c r="D594"/>
      <c r="E594"/>
      <c r="F594"/>
      <c r="G594"/>
      <c r="H594"/>
      <c r="I594"/>
      <c r="J594"/>
    </row>
    <row r="595" spans="1:10" ht="14.25">
      <c r="A595" s="208"/>
      <c r="B595"/>
      <c r="C595"/>
      <c r="D595"/>
      <c r="E595"/>
      <c r="F595"/>
      <c r="G595"/>
      <c r="H595"/>
      <c r="I595"/>
      <c r="J595"/>
    </row>
    <row r="596" spans="1:10" ht="14.25">
      <c r="A596" s="194" t="s">
        <v>469</v>
      </c>
      <c r="B596" s="194" t="s">
        <v>327</v>
      </c>
      <c r="C596"/>
      <c r="D596"/>
      <c r="E596"/>
      <c r="F596"/>
      <c r="G596"/>
      <c r="H596"/>
      <c r="I596"/>
      <c r="J596"/>
    </row>
    <row r="597" spans="1:10" ht="14.25">
      <c r="A597" s="189"/>
      <c r="B597"/>
      <c r="C597"/>
      <c r="D597"/>
      <c r="E597"/>
      <c r="F597"/>
      <c r="G597"/>
      <c r="H597"/>
      <c r="I597"/>
      <c r="J597"/>
    </row>
    <row r="598" spans="1:10" ht="89.25">
      <c r="A598" s="189" t="s">
        <v>719</v>
      </c>
      <c r="B598"/>
      <c r="C598"/>
      <c r="D598"/>
      <c r="E598"/>
      <c r="F598"/>
      <c r="G598"/>
      <c r="H598"/>
      <c r="I598"/>
      <c r="J598"/>
    </row>
    <row r="599" spans="1:10" ht="14.25">
      <c r="A599" s="189"/>
      <c r="B599"/>
      <c r="C599"/>
      <c r="D599"/>
      <c r="E599"/>
      <c r="F599"/>
      <c r="G599"/>
      <c r="H599"/>
      <c r="I599"/>
      <c r="J599"/>
    </row>
    <row r="600" spans="1:10" ht="25.5">
      <c r="A600" s="189" t="s">
        <v>720</v>
      </c>
      <c r="B600"/>
      <c r="C600"/>
      <c r="D600"/>
      <c r="E600"/>
      <c r="F600"/>
      <c r="G600"/>
      <c r="H600"/>
      <c r="I600"/>
      <c r="J600"/>
    </row>
    <row r="601" spans="1:10" ht="14.25">
      <c r="A601" s="189"/>
      <c r="B601"/>
      <c r="C601"/>
      <c r="D601"/>
      <c r="E601"/>
      <c r="F601"/>
      <c r="G601"/>
      <c r="H601"/>
      <c r="I601"/>
      <c r="J601"/>
    </row>
    <row r="602" spans="1:10" ht="38.25">
      <c r="A602" s="189" t="s">
        <v>721</v>
      </c>
      <c r="B602"/>
      <c r="C602"/>
      <c r="D602"/>
      <c r="E602"/>
      <c r="F602"/>
      <c r="G602"/>
      <c r="H602"/>
      <c r="I602"/>
      <c r="J602"/>
    </row>
    <row r="603" spans="1:10" ht="14.25">
      <c r="A603" s="189"/>
      <c r="B603"/>
      <c r="C603"/>
      <c r="D603"/>
      <c r="E603"/>
      <c r="F603"/>
      <c r="G603"/>
      <c r="H603"/>
      <c r="I603"/>
      <c r="J603"/>
    </row>
    <row r="604" spans="1:10" ht="51">
      <c r="A604" s="189" t="s">
        <v>722</v>
      </c>
      <c r="B604"/>
      <c r="C604"/>
      <c r="D604"/>
      <c r="E604"/>
      <c r="F604"/>
      <c r="G604"/>
      <c r="H604"/>
      <c r="I604"/>
      <c r="J604"/>
    </row>
    <row r="605" spans="1:10" ht="14.25">
      <c r="A605" s="189"/>
      <c r="B605"/>
      <c r="C605"/>
      <c r="D605"/>
      <c r="E605"/>
      <c r="F605"/>
      <c r="G605"/>
      <c r="H605"/>
      <c r="I605"/>
      <c r="J605"/>
    </row>
    <row r="606" spans="1:10" ht="38.25">
      <c r="A606" s="189" t="s">
        <v>723</v>
      </c>
      <c r="B606"/>
      <c r="C606"/>
      <c r="D606"/>
      <c r="E606"/>
      <c r="F606"/>
      <c r="G606"/>
      <c r="H606"/>
      <c r="I606"/>
      <c r="J606"/>
    </row>
    <row r="607" spans="1:10" ht="14.25">
      <c r="A607" s="396"/>
      <c r="B607"/>
      <c r="C607"/>
      <c r="D607"/>
      <c r="E607"/>
      <c r="F607"/>
      <c r="G607"/>
      <c r="H607"/>
      <c r="I607"/>
      <c r="J607"/>
    </row>
    <row r="608" spans="1:10" ht="14.25">
      <c r="A608" s="189" t="s">
        <v>724</v>
      </c>
      <c r="B608"/>
      <c r="C608"/>
      <c r="D608"/>
      <c r="E608"/>
      <c r="F608"/>
      <c r="G608"/>
      <c r="H608"/>
      <c r="I608"/>
      <c r="J608"/>
    </row>
    <row r="609" spans="1:10" ht="15" thickBot="1">
      <c r="A609" s="397"/>
      <c r="B609"/>
      <c r="C609"/>
      <c r="D609"/>
      <c r="E609"/>
      <c r="F609"/>
      <c r="G609"/>
      <c r="H609"/>
      <c r="I609"/>
      <c r="J609"/>
    </row>
    <row r="610" spans="1:10" ht="14.25">
      <c r="A610" s="681" t="s">
        <v>473</v>
      </c>
      <c r="B610" s="398" t="s">
        <v>511</v>
      </c>
      <c r="C610" s="398" t="s">
        <v>511</v>
      </c>
      <c r="D610" s="398" t="s">
        <v>730</v>
      </c>
      <c r="E610" s="398" t="s">
        <v>732</v>
      </c>
      <c r="F610" s="398" t="s">
        <v>734</v>
      </c>
      <c r="G610"/>
      <c r="H610"/>
      <c r="I610"/>
      <c r="J610"/>
    </row>
    <row r="611" spans="1:10" ht="14.25">
      <c r="A611" s="682"/>
      <c r="B611" s="399" t="s">
        <v>725</v>
      </c>
      <c r="C611" s="399" t="s">
        <v>725</v>
      </c>
      <c r="D611" s="399" t="s">
        <v>731</v>
      </c>
      <c r="E611" s="399" t="s">
        <v>733</v>
      </c>
      <c r="F611" s="399" t="s">
        <v>725</v>
      </c>
      <c r="G611"/>
      <c r="H611"/>
      <c r="I611"/>
      <c r="J611"/>
    </row>
    <row r="612" spans="1:10" ht="14.25">
      <c r="A612" s="682"/>
      <c r="B612" s="399" t="s">
        <v>726</v>
      </c>
      <c r="C612" s="399" t="s">
        <v>728</v>
      </c>
      <c r="D612" s="399" t="s">
        <v>300</v>
      </c>
      <c r="E612" s="399" t="s">
        <v>300</v>
      </c>
      <c r="F612" s="399" t="s">
        <v>300</v>
      </c>
      <c r="G612"/>
      <c r="H612"/>
      <c r="I612"/>
      <c r="J612"/>
    </row>
    <row r="613" spans="1:10" ht="15" thickBot="1">
      <c r="A613" s="683"/>
      <c r="B613" s="400" t="s">
        <v>727</v>
      </c>
      <c r="C613" s="400" t="s">
        <v>729</v>
      </c>
      <c r="D613" s="401"/>
      <c r="E613" s="401"/>
      <c r="F613" s="401"/>
      <c r="G613"/>
      <c r="H613"/>
      <c r="I613"/>
      <c r="J613"/>
    </row>
    <row r="614" spans="1:10" ht="15" thickBot="1">
      <c r="A614" s="402" t="s">
        <v>735</v>
      </c>
      <c r="B614" s="403"/>
      <c r="C614" s="403"/>
      <c r="D614" s="404"/>
      <c r="E614" s="404"/>
      <c r="F614" s="405"/>
      <c r="G614"/>
      <c r="H614"/>
      <c r="I614"/>
      <c r="J614"/>
    </row>
    <row r="615" spans="1:10" ht="15" thickBot="1">
      <c r="A615" s="406" t="s">
        <v>736</v>
      </c>
      <c r="B615" s="403" t="s">
        <v>737</v>
      </c>
      <c r="C615" s="403"/>
      <c r="D615" s="407">
        <v>1634970385</v>
      </c>
      <c r="E615" s="404"/>
      <c r="F615" s="407">
        <v>1634970385</v>
      </c>
      <c r="G615"/>
      <c r="H615"/>
      <c r="I615"/>
      <c r="J615"/>
    </row>
    <row r="616" spans="1:10" ht="15" thickBot="1">
      <c r="A616" s="406" t="s">
        <v>738</v>
      </c>
      <c r="B616" s="403" t="s">
        <v>739</v>
      </c>
      <c r="C616" s="403" t="s">
        <v>739</v>
      </c>
      <c r="D616" s="407">
        <v>6628414187</v>
      </c>
      <c r="E616" s="407">
        <v>-2147756188</v>
      </c>
      <c r="F616" s="407">
        <v>4480657999</v>
      </c>
      <c r="G616"/>
      <c r="H616"/>
      <c r="I616"/>
      <c r="J616"/>
    </row>
    <row r="617" spans="1:10" ht="15" thickBot="1">
      <c r="A617" s="406" t="s">
        <v>740</v>
      </c>
      <c r="B617" s="403">
        <v>10</v>
      </c>
      <c r="C617" s="403">
        <v>20</v>
      </c>
      <c r="D617" s="407">
        <v>15273187133</v>
      </c>
      <c r="E617" s="407">
        <v>-9709488788</v>
      </c>
      <c r="F617" s="407">
        <v>5563698345</v>
      </c>
      <c r="G617"/>
      <c r="H617"/>
      <c r="I617"/>
      <c r="J617"/>
    </row>
    <row r="618" spans="1:10" ht="15" thickBot="1">
      <c r="A618" s="406" t="s">
        <v>741</v>
      </c>
      <c r="B618" s="403">
        <v>25</v>
      </c>
      <c r="C618" s="403">
        <v>50</v>
      </c>
      <c r="D618" s="407">
        <v>4333882428</v>
      </c>
      <c r="E618" s="407">
        <v>-2883568972</v>
      </c>
      <c r="F618" s="407">
        <v>1450313456</v>
      </c>
      <c r="G618"/>
      <c r="H618"/>
      <c r="I618"/>
      <c r="J618"/>
    </row>
    <row r="619" spans="1:10" ht="15" thickBot="1">
      <c r="A619" s="406" t="s">
        <v>742</v>
      </c>
      <c r="B619" s="403">
        <v>10</v>
      </c>
      <c r="C619" s="403">
        <v>20</v>
      </c>
      <c r="D619" s="407">
        <v>383625960</v>
      </c>
      <c r="E619" s="407">
        <v>-294984488</v>
      </c>
      <c r="F619" s="407">
        <v>88641472</v>
      </c>
      <c r="G619"/>
      <c r="H619"/>
      <c r="I619"/>
      <c r="J619"/>
    </row>
    <row r="620" spans="1:10" ht="15" thickBot="1">
      <c r="A620" s="406" t="s">
        <v>743</v>
      </c>
      <c r="B620" s="403">
        <v>20</v>
      </c>
      <c r="C620" s="403">
        <v>20</v>
      </c>
      <c r="D620" s="407">
        <v>3227805670</v>
      </c>
      <c r="E620" s="407">
        <v>-1482777860</v>
      </c>
      <c r="F620" s="407">
        <v>1745027810</v>
      </c>
      <c r="G620"/>
      <c r="H620"/>
      <c r="I620"/>
      <c r="J620"/>
    </row>
    <row r="621" spans="1:10" ht="15" thickBot="1">
      <c r="A621" s="402" t="s">
        <v>282</v>
      </c>
      <c r="B621" s="408"/>
      <c r="C621" s="408"/>
      <c r="D621" s="409">
        <v>31481885763</v>
      </c>
      <c r="E621" s="409">
        <v>-16518576296</v>
      </c>
      <c r="F621" s="409">
        <v>14963309467</v>
      </c>
      <c r="G621"/>
      <c r="H621"/>
      <c r="I621"/>
      <c r="J621"/>
    </row>
    <row r="622" spans="1:10" ht="14.25">
      <c r="A622" s="397"/>
      <c r="B622"/>
      <c r="C622"/>
      <c r="D622"/>
      <c r="E622"/>
      <c r="F622"/>
      <c r="G622"/>
      <c r="H622"/>
      <c r="I622"/>
      <c r="J622"/>
    </row>
    <row r="623" spans="1:10" ht="14.25">
      <c r="A623"/>
      <c r="B623"/>
      <c r="C623"/>
      <c r="D623"/>
      <c r="E623"/>
      <c r="F623"/>
      <c r="G623"/>
      <c r="H623"/>
      <c r="I623"/>
      <c r="J623"/>
    </row>
    <row r="624" spans="1:10" ht="14.25">
      <c r="A624" s="226"/>
      <c r="B624"/>
      <c r="C624"/>
      <c r="D624"/>
      <c r="E624"/>
      <c r="F624"/>
      <c r="G624"/>
      <c r="H624"/>
      <c r="I624"/>
      <c r="J624"/>
    </row>
    <row r="625" spans="1:10" ht="14.25">
      <c r="A625" s="396" t="s">
        <v>469</v>
      </c>
      <c r="B625" s="396" t="s">
        <v>327</v>
      </c>
      <c r="C625"/>
      <c r="D625"/>
      <c r="E625"/>
      <c r="F625"/>
      <c r="G625"/>
      <c r="H625"/>
      <c r="I625"/>
      <c r="J625"/>
    </row>
    <row r="626" spans="1:10" ht="14.25">
      <c r="A626" s="397"/>
      <c r="B626"/>
      <c r="C626"/>
      <c r="D626"/>
      <c r="E626"/>
      <c r="F626"/>
      <c r="G626"/>
      <c r="H626"/>
      <c r="I626"/>
      <c r="J626"/>
    </row>
    <row r="627" spans="1:10" ht="14.25">
      <c r="A627" s="189" t="s">
        <v>744</v>
      </c>
      <c r="B627"/>
      <c r="C627"/>
      <c r="D627"/>
      <c r="E627"/>
      <c r="F627"/>
      <c r="G627"/>
      <c r="H627"/>
      <c r="I627"/>
      <c r="J627"/>
    </row>
    <row r="628" spans="1:10" ht="15" thickBot="1">
      <c r="A628" s="397"/>
      <c r="B628"/>
      <c r="C628"/>
      <c r="D628"/>
      <c r="E628"/>
      <c r="F628"/>
      <c r="G628"/>
      <c r="H628"/>
      <c r="I628"/>
      <c r="J628"/>
    </row>
    <row r="629" spans="1:10" ht="14.25">
      <c r="A629" s="681" t="s">
        <v>473</v>
      </c>
      <c r="B629" s="398" t="s">
        <v>511</v>
      </c>
      <c r="C629" s="398" t="s">
        <v>511</v>
      </c>
      <c r="D629" s="398" t="s">
        <v>745</v>
      </c>
      <c r="E629" s="398" t="s">
        <v>732</v>
      </c>
      <c r="F629" s="398" t="s">
        <v>734</v>
      </c>
      <c r="G629"/>
      <c r="H629"/>
      <c r="I629"/>
      <c r="J629"/>
    </row>
    <row r="630" spans="1:10" ht="14.25">
      <c r="A630" s="682"/>
      <c r="B630" s="399" t="s">
        <v>725</v>
      </c>
      <c r="C630" s="399" t="s">
        <v>725</v>
      </c>
      <c r="D630" s="399" t="s">
        <v>731</v>
      </c>
      <c r="E630" s="399" t="s">
        <v>733</v>
      </c>
      <c r="F630" s="399" t="s">
        <v>725</v>
      </c>
      <c r="G630"/>
      <c r="H630"/>
      <c r="I630"/>
      <c r="J630"/>
    </row>
    <row r="631" spans="1:10" ht="14.25">
      <c r="A631" s="682"/>
      <c r="B631" s="399" t="s">
        <v>726</v>
      </c>
      <c r="C631" s="399" t="s">
        <v>728</v>
      </c>
      <c r="D631" s="399" t="s">
        <v>300</v>
      </c>
      <c r="E631" s="399" t="s">
        <v>300</v>
      </c>
      <c r="F631" s="399" t="s">
        <v>300</v>
      </c>
      <c r="G631"/>
      <c r="H631"/>
      <c r="I631"/>
      <c r="J631"/>
    </row>
    <row r="632" spans="1:10" ht="15" thickBot="1">
      <c r="A632" s="683"/>
      <c r="B632" s="400" t="s">
        <v>727</v>
      </c>
      <c r="C632" s="400" t="s">
        <v>729</v>
      </c>
      <c r="D632" s="401"/>
      <c r="E632" s="401"/>
      <c r="F632" s="401"/>
      <c r="G632"/>
      <c r="H632"/>
      <c r="I632"/>
      <c r="J632"/>
    </row>
    <row r="633" spans="1:10" ht="15" thickBot="1">
      <c r="A633" s="402" t="s">
        <v>735</v>
      </c>
      <c r="B633" s="410"/>
      <c r="C633" s="410"/>
      <c r="D633" s="410"/>
      <c r="E633" s="410"/>
      <c r="F633" s="410"/>
      <c r="G633"/>
      <c r="H633"/>
      <c r="I633"/>
      <c r="J633"/>
    </row>
    <row r="634" spans="1:10" ht="15" thickBot="1">
      <c r="A634" s="406" t="s">
        <v>736</v>
      </c>
      <c r="B634" s="404" t="s">
        <v>737</v>
      </c>
      <c r="C634" s="404"/>
      <c r="D634" s="407">
        <v>1795417297</v>
      </c>
      <c r="E634" s="404">
        <v>0</v>
      </c>
      <c r="F634" s="407">
        <v>1795417297</v>
      </c>
      <c r="G634"/>
      <c r="H634"/>
      <c r="I634"/>
      <c r="J634"/>
    </row>
    <row r="635" spans="1:10" ht="15" thickBot="1">
      <c r="A635" s="406" t="s">
        <v>738</v>
      </c>
      <c r="B635" s="403" t="s">
        <v>739</v>
      </c>
      <c r="C635" s="403" t="s">
        <v>739</v>
      </c>
      <c r="D635" s="407">
        <v>6628414187</v>
      </c>
      <c r="E635" s="407">
        <v>-2034084820</v>
      </c>
      <c r="F635" s="407">
        <v>4594329367</v>
      </c>
      <c r="G635"/>
      <c r="H635"/>
      <c r="I635"/>
      <c r="J635"/>
    </row>
    <row r="636" spans="1:10" ht="15" thickBot="1">
      <c r="A636" s="406" t="s">
        <v>740</v>
      </c>
      <c r="B636" s="403">
        <v>10</v>
      </c>
      <c r="C636" s="403">
        <v>20</v>
      </c>
      <c r="D636" s="407">
        <v>14844644256</v>
      </c>
      <c r="E636" s="407">
        <v>-8434630352</v>
      </c>
      <c r="F636" s="407">
        <v>6410013904</v>
      </c>
      <c r="G636"/>
      <c r="H636"/>
      <c r="I636"/>
      <c r="J636"/>
    </row>
    <row r="637" spans="1:10" ht="15" thickBot="1">
      <c r="A637" s="406" t="s">
        <v>741</v>
      </c>
      <c r="B637" s="403">
        <v>25</v>
      </c>
      <c r="C637" s="403">
        <v>50</v>
      </c>
      <c r="D637" s="407">
        <v>4089418545</v>
      </c>
      <c r="E637" s="407">
        <v>-1995311332</v>
      </c>
      <c r="F637" s="407">
        <v>2094107213</v>
      </c>
      <c r="G637"/>
      <c r="H637"/>
      <c r="I637"/>
      <c r="J637"/>
    </row>
    <row r="638" spans="1:10" ht="15" thickBot="1">
      <c r="A638" s="406" t="s">
        <v>742</v>
      </c>
      <c r="B638" s="403">
        <v>10</v>
      </c>
      <c r="C638" s="403">
        <v>20</v>
      </c>
      <c r="D638" s="407">
        <v>383625960</v>
      </c>
      <c r="E638" s="407">
        <v>-266025260</v>
      </c>
      <c r="F638" s="407">
        <v>117600700</v>
      </c>
      <c r="G638"/>
      <c r="H638"/>
      <c r="I638"/>
      <c r="J638"/>
    </row>
    <row r="639" spans="1:10" ht="15" thickBot="1">
      <c r="A639" s="406" t="s">
        <v>743</v>
      </c>
      <c r="B639" s="403">
        <v>20</v>
      </c>
      <c r="C639" s="403">
        <v>20</v>
      </c>
      <c r="D639" s="407">
        <v>2616383523</v>
      </c>
      <c r="E639" s="407">
        <v>-1759831460</v>
      </c>
      <c r="F639" s="407">
        <v>856552063</v>
      </c>
      <c r="G639"/>
      <c r="H639"/>
      <c r="I639"/>
      <c r="J639"/>
    </row>
    <row r="640" spans="1:10" ht="15" thickBot="1">
      <c r="A640" s="402" t="s">
        <v>282</v>
      </c>
      <c r="B640" s="411"/>
      <c r="C640" s="411"/>
      <c r="D640" s="409">
        <v>30357903768</v>
      </c>
      <c r="E640" s="409">
        <v>-14489883224</v>
      </c>
      <c r="F640" s="409">
        <v>15868020544</v>
      </c>
      <c r="G640"/>
      <c r="H640"/>
      <c r="I640"/>
      <c r="J640"/>
    </row>
    <row r="641" spans="1:10" ht="14.25">
      <c r="A641" s="397"/>
      <c r="B641"/>
      <c r="C641"/>
      <c r="D641"/>
      <c r="E641"/>
      <c r="F641"/>
      <c r="G641"/>
      <c r="H641"/>
      <c r="I641"/>
      <c r="J641"/>
    </row>
    <row r="642" spans="1:10" ht="14.25">
      <c r="A642" s="197" t="s">
        <v>746</v>
      </c>
      <c r="B642" s="197" t="s">
        <v>747</v>
      </c>
      <c r="C642"/>
      <c r="D642"/>
      <c r="E642"/>
      <c r="F642"/>
      <c r="G642"/>
      <c r="H642"/>
      <c r="I642"/>
      <c r="J642"/>
    </row>
    <row r="643" spans="1:10" ht="14.25">
      <c r="A643" s="397"/>
      <c r="B643"/>
      <c r="C643"/>
      <c r="D643"/>
      <c r="E643"/>
      <c r="F643"/>
      <c r="G643"/>
      <c r="H643"/>
      <c r="I643"/>
      <c r="J643"/>
    </row>
    <row r="644" spans="1:10" ht="14.25">
      <c r="A644" s="189" t="s">
        <v>724</v>
      </c>
      <c r="B644"/>
      <c r="C644"/>
      <c r="D644"/>
      <c r="E644"/>
      <c r="F644"/>
      <c r="G644"/>
      <c r="H644"/>
      <c r="I644"/>
      <c r="J644"/>
    </row>
    <row r="645" spans="1:10" ht="15" thickBot="1">
      <c r="A645" s="397"/>
      <c r="B645"/>
      <c r="C645"/>
      <c r="D645"/>
      <c r="E645"/>
      <c r="F645"/>
      <c r="G645"/>
      <c r="H645"/>
      <c r="I645"/>
      <c r="J645"/>
    </row>
    <row r="646" spans="1:10" ht="14.25">
      <c r="A646" s="679" t="s">
        <v>473</v>
      </c>
      <c r="B646" s="382" t="s">
        <v>748</v>
      </c>
      <c r="C646" s="382" t="s">
        <v>750</v>
      </c>
      <c r="D646" s="382" t="s">
        <v>240</v>
      </c>
      <c r="E646" s="383" t="s">
        <v>748</v>
      </c>
      <c r="F646"/>
      <c r="G646"/>
      <c r="H646"/>
      <c r="I646"/>
      <c r="J646"/>
    </row>
    <row r="647" spans="1:10" ht="14.25">
      <c r="A647" s="684"/>
      <c r="B647" s="412" t="s">
        <v>749</v>
      </c>
      <c r="C647" s="412" t="s">
        <v>300</v>
      </c>
      <c r="D647" s="412" t="s">
        <v>300</v>
      </c>
      <c r="E647" s="414" t="s">
        <v>230</v>
      </c>
      <c r="F647"/>
      <c r="G647"/>
      <c r="H647"/>
      <c r="I647"/>
      <c r="J647"/>
    </row>
    <row r="648" spans="1:10" ht="15" thickBot="1">
      <c r="A648" s="680"/>
      <c r="B648" s="412" t="s">
        <v>300</v>
      </c>
      <c r="C648" s="413"/>
      <c r="D648" s="413"/>
      <c r="E648" s="414" t="s">
        <v>300</v>
      </c>
      <c r="F648"/>
      <c r="G648"/>
      <c r="H648"/>
      <c r="I648"/>
      <c r="J648"/>
    </row>
    <row r="649" spans="1:10" ht="15" thickBot="1">
      <c r="A649" s="415" t="s">
        <v>751</v>
      </c>
      <c r="B649" s="416"/>
      <c r="C649" s="416"/>
      <c r="D649" s="416"/>
      <c r="E649" s="417"/>
      <c r="F649"/>
      <c r="G649"/>
      <c r="H649"/>
      <c r="I649"/>
      <c r="J649"/>
    </row>
    <row r="650" spans="1:10" ht="15" thickBot="1">
      <c r="A650" s="386" t="s">
        <v>752</v>
      </c>
      <c r="B650" s="387">
        <v>984510438</v>
      </c>
      <c r="C650" s="387">
        <v>942545456</v>
      </c>
      <c r="D650" s="387">
        <v>649990780</v>
      </c>
      <c r="E650" s="418">
        <v>1277065114</v>
      </c>
      <c r="F650"/>
      <c r="G650"/>
      <c r="H650"/>
      <c r="I650"/>
      <c r="J650"/>
    </row>
    <row r="651" spans="1:10" ht="15" thickBot="1">
      <c r="A651" s="386" t="s">
        <v>753</v>
      </c>
      <c r="B651" s="387">
        <v>1507060435</v>
      </c>
      <c r="C651" s="387">
        <v>1833683331</v>
      </c>
      <c r="D651" s="387">
        <v>534720994</v>
      </c>
      <c r="E651" s="418">
        <v>2806022772</v>
      </c>
      <c r="F651"/>
      <c r="G651"/>
      <c r="H651"/>
      <c r="I651"/>
      <c r="J651"/>
    </row>
    <row r="652" spans="1:10" ht="15" thickBot="1">
      <c r="A652" s="386" t="s">
        <v>754</v>
      </c>
      <c r="B652" s="387">
        <v>1793006665</v>
      </c>
      <c r="C652" s="387">
        <v>240548069</v>
      </c>
      <c r="D652" s="387">
        <v>512373549</v>
      </c>
      <c r="E652" s="418">
        <v>1521181185</v>
      </c>
      <c r="F652"/>
      <c r="G652"/>
      <c r="H652"/>
      <c r="I652"/>
      <c r="J652"/>
    </row>
    <row r="653" spans="1:10" ht="15" thickBot="1">
      <c r="A653" s="386" t="s">
        <v>755</v>
      </c>
      <c r="B653" s="387">
        <v>24468392323</v>
      </c>
      <c r="C653" s="387">
        <v>38594816509</v>
      </c>
      <c r="D653" s="387">
        <v>11316641545</v>
      </c>
      <c r="E653" s="418">
        <v>51746567287</v>
      </c>
      <c r="F653"/>
      <c r="G653"/>
      <c r="H653"/>
      <c r="I653"/>
      <c r="J653"/>
    </row>
    <row r="654" spans="1:10" ht="15" thickBot="1">
      <c r="A654" s="386" t="s">
        <v>756</v>
      </c>
      <c r="B654" s="387">
        <v>404653911</v>
      </c>
      <c r="C654" s="387">
        <v>1135179944</v>
      </c>
      <c r="D654" s="387">
        <v>1050545323</v>
      </c>
      <c r="E654" s="418">
        <v>489288532</v>
      </c>
      <c r="F654"/>
      <c r="G654"/>
      <c r="H654"/>
      <c r="I654"/>
      <c r="J654"/>
    </row>
    <row r="655" spans="1:10" ht="15" thickBot="1">
      <c r="A655" s="392" t="s">
        <v>282</v>
      </c>
      <c r="B655" s="393">
        <v>29157623772</v>
      </c>
      <c r="C655" s="393">
        <v>42746773309</v>
      </c>
      <c r="D655" s="393">
        <v>14064272191</v>
      </c>
      <c r="E655" s="419">
        <v>57840124890</v>
      </c>
      <c r="F655"/>
      <c r="G655"/>
      <c r="H655"/>
      <c r="I655"/>
      <c r="J655"/>
    </row>
    <row r="656" spans="1:10" ht="14.25">
      <c r="A656" s="189"/>
      <c r="B656"/>
      <c r="C656"/>
      <c r="D656"/>
      <c r="E656"/>
      <c r="F656"/>
      <c r="G656"/>
      <c r="H656"/>
      <c r="I656"/>
      <c r="J656"/>
    </row>
    <row r="657" spans="1:10" ht="14.25">
      <c r="A657" s="189" t="s">
        <v>744</v>
      </c>
      <c r="B657"/>
      <c r="C657"/>
      <c r="D657"/>
      <c r="E657"/>
      <c r="F657"/>
      <c r="G657"/>
      <c r="H657"/>
      <c r="I657"/>
      <c r="J657"/>
    </row>
    <row r="658" spans="1:10" ht="15" thickBot="1">
      <c r="A658" s="189"/>
      <c r="B658"/>
      <c r="C658"/>
      <c r="D658"/>
      <c r="E658"/>
      <c r="F658"/>
      <c r="G658"/>
      <c r="H658"/>
      <c r="I658"/>
      <c r="J658"/>
    </row>
    <row r="659" spans="1:10" ht="14.25">
      <c r="A659" s="679" t="s">
        <v>473</v>
      </c>
      <c r="B659" s="382" t="s">
        <v>748</v>
      </c>
      <c r="C659" s="679" t="s">
        <v>750</v>
      </c>
      <c r="D659" s="679" t="s">
        <v>240</v>
      </c>
      <c r="E659" s="383" t="s">
        <v>748</v>
      </c>
      <c r="F659"/>
      <c r="G659"/>
      <c r="H659"/>
      <c r="I659"/>
      <c r="J659"/>
    </row>
    <row r="660" spans="1:10" ht="14.25">
      <c r="A660" s="684"/>
      <c r="B660" s="412" t="s">
        <v>749</v>
      </c>
      <c r="C660" s="684"/>
      <c r="D660" s="684"/>
      <c r="E660" s="414" t="s">
        <v>230</v>
      </c>
      <c r="F660"/>
      <c r="G660"/>
      <c r="H660"/>
      <c r="I660"/>
      <c r="J660"/>
    </row>
    <row r="661" spans="1:10" ht="15" thickBot="1">
      <c r="A661" s="680"/>
      <c r="B661" s="384" t="s">
        <v>300</v>
      </c>
      <c r="C661" s="384" t="s">
        <v>300</v>
      </c>
      <c r="D661" s="384" t="s">
        <v>300</v>
      </c>
      <c r="E661" s="385" t="s">
        <v>300</v>
      </c>
      <c r="F661"/>
      <c r="G661"/>
      <c r="H661"/>
      <c r="I661"/>
      <c r="J661"/>
    </row>
    <row r="662" spans="1:10" ht="15" thickBot="1">
      <c r="A662" s="420">
        <v>44166</v>
      </c>
      <c r="B662" s="421"/>
      <c r="C662" s="421"/>
      <c r="D662" s="421"/>
      <c r="E662" s="422"/>
      <c r="F662"/>
      <c r="G662"/>
      <c r="H662"/>
      <c r="I662"/>
      <c r="J662"/>
    </row>
    <row r="663" spans="1:10" ht="15" thickBot="1">
      <c r="A663" s="386" t="s">
        <v>752</v>
      </c>
      <c r="B663" s="387">
        <v>10158166</v>
      </c>
      <c r="C663" s="387">
        <v>1525545266</v>
      </c>
      <c r="D663" s="387">
        <v>711857912</v>
      </c>
      <c r="E663" s="418">
        <v>984510438</v>
      </c>
      <c r="F663"/>
      <c r="G663"/>
      <c r="H663"/>
      <c r="I663"/>
      <c r="J663"/>
    </row>
    <row r="664" spans="1:10" ht="15" thickBot="1">
      <c r="A664" s="386" t="s">
        <v>753</v>
      </c>
      <c r="B664" s="387">
        <v>1042507185</v>
      </c>
      <c r="C664" s="387">
        <v>250961854</v>
      </c>
      <c r="D664" s="387">
        <v>646262578</v>
      </c>
      <c r="E664" s="418">
        <v>1507060435</v>
      </c>
      <c r="F664"/>
      <c r="G664"/>
      <c r="H664"/>
      <c r="I664"/>
      <c r="J664"/>
    </row>
    <row r="665" spans="1:10" ht="15" thickBot="1">
      <c r="A665" s="386" t="s">
        <v>754</v>
      </c>
      <c r="B665" s="387">
        <v>873124418</v>
      </c>
      <c r="C665" s="387">
        <v>566886581</v>
      </c>
      <c r="D665" s="387">
        <v>895201251</v>
      </c>
      <c r="E665" s="418">
        <v>1793006665</v>
      </c>
      <c r="F665"/>
      <c r="G665"/>
      <c r="H665"/>
      <c r="I665"/>
      <c r="J665"/>
    </row>
    <row r="666" spans="1:10" ht="15" thickBot="1">
      <c r="A666" s="386" t="s">
        <v>755</v>
      </c>
      <c r="B666" s="387">
        <v>11415762465</v>
      </c>
      <c r="C666" s="387">
        <v>20535775193</v>
      </c>
      <c r="D666" s="387">
        <v>9685756344</v>
      </c>
      <c r="E666" s="418">
        <v>24468392323</v>
      </c>
      <c r="F666"/>
      <c r="G666"/>
      <c r="H666"/>
      <c r="I666"/>
      <c r="J666"/>
    </row>
    <row r="667" spans="1:10" ht="15" thickBot="1">
      <c r="A667" s="386" t="s">
        <v>756</v>
      </c>
      <c r="B667" s="351">
        <v>385169484</v>
      </c>
      <c r="C667" s="387">
        <v>950759842</v>
      </c>
      <c r="D667" s="387">
        <v>931275415</v>
      </c>
      <c r="E667" s="418">
        <v>404653911</v>
      </c>
      <c r="F667"/>
      <c r="G667"/>
      <c r="H667"/>
      <c r="I667"/>
      <c r="J667"/>
    </row>
    <row r="668" spans="1:10" ht="15" thickBot="1">
      <c r="A668" s="392" t="s">
        <v>282</v>
      </c>
      <c r="B668" s="393">
        <v>13726721718</v>
      </c>
      <c r="C668" s="393">
        <v>23829928736</v>
      </c>
      <c r="D668" s="393">
        <v>12870353500</v>
      </c>
      <c r="E668" s="419">
        <v>29157623772</v>
      </c>
      <c r="F668"/>
      <c r="G668"/>
      <c r="H668"/>
      <c r="I668"/>
      <c r="J668"/>
    </row>
    <row r="669" spans="1:10" ht="14.25">
      <c r="A669" s="227"/>
      <c r="B669"/>
      <c r="C669"/>
      <c r="D669"/>
      <c r="E669"/>
      <c r="F669"/>
      <c r="G669"/>
      <c r="H669"/>
      <c r="I669"/>
      <c r="J669"/>
    </row>
    <row r="670" spans="1:10" ht="51">
      <c r="A670" s="189" t="s">
        <v>757</v>
      </c>
      <c r="B670"/>
      <c r="C670"/>
      <c r="D670"/>
      <c r="E670"/>
      <c r="F670"/>
      <c r="G670"/>
      <c r="H670"/>
      <c r="I670"/>
      <c r="J670"/>
    </row>
    <row r="671" spans="1:10" ht="14.25">
      <c r="A671" s="189"/>
      <c r="B671"/>
      <c r="C671"/>
      <c r="D671"/>
      <c r="E671"/>
      <c r="F671"/>
      <c r="G671"/>
      <c r="H671"/>
      <c r="I671"/>
      <c r="J671"/>
    </row>
    <row r="672" spans="1:10" ht="14.25">
      <c r="A672"/>
      <c r="B672"/>
      <c r="C672"/>
      <c r="D672"/>
      <c r="E672"/>
      <c r="F672"/>
      <c r="G672"/>
      <c r="H672"/>
      <c r="I672"/>
      <c r="J672"/>
    </row>
    <row r="673" spans="1:10" ht="14.25">
      <c r="A673" s="208"/>
      <c r="B673"/>
      <c r="C673"/>
      <c r="D673"/>
      <c r="E673"/>
      <c r="F673"/>
      <c r="G673"/>
      <c r="H673"/>
      <c r="I673"/>
      <c r="J673"/>
    </row>
    <row r="674" spans="1:10" ht="14.25">
      <c r="A674" s="396" t="s">
        <v>469</v>
      </c>
      <c r="B674" s="396" t="s">
        <v>327</v>
      </c>
      <c r="C674"/>
      <c r="D674"/>
      <c r="E674"/>
      <c r="F674"/>
      <c r="G674"/>
      <c r="H674"/>
      <c r="I674"/>
      <c r="J674"/>
    </row>
    <row r="675" spans="1:10" ht="14.25">
      <c r="A675" s="227"/>
      <c r="B675"/>
      <c r="C675"/>
      <c r="D675"/>
      <c r="E675"/>
      <c r="F675"/>
      <c r="G675"/>
      <c r="H675"/>
      <c r="I675"/>
      <c r="J675"/>
    </row>
    <row r="676" spans="1:10" ht="382.5">
      <c r="A676" s="189" t="s">
        <v>758</v>
      </c>
      <c r="B676" s="189" t="s">
        <v>759</v>
      </c>
      <c r="C676"/>
      <c r="D676"/>
      <c r="E676"/>
      <c r="F676"/>
      <c r="G676"/>
      <c r="H676"/>
      <c r="I676"/>
      <c r="J676"/>
    </row>
    <row r="677" spans="1:10" ht="14.25">
      <c r="A677" s="226"/>
      <c r="B677"/>
      <c r="C677"/>
      <c r="D677"/>
      <c r="E677"/>
      <c r="F677"/>
      <c r="G677"/>
      <c r="H677"/>
      <c r="I677"/>
      <c r="J677"/>
    </row>
    <row r="678" spans="1:10" ht="14.25">
      <c r="A678" s="197" t="s">
        <v>760</v>
      </c>
      <c r="B678" s="197" t="s">
        <v>761</v>
      </c>
      <c r="C678"/>
      <c r="D678"/>
      <c r="E678"/>
      <c r="F678"/>
      <c r="G678"/>
      <c r="H678"/>
      <c r="I678"/>
      <c r="J678"/>
    </row>
    <row r="679" spans="1:10" ht="14.25">
      <c r="A679" s="227"/>
      <c r="B679"/>
      <c r="C679"/>
      <c r="D679"/>
      <c r="E679"/>
      <c r="F679"/>
      <c r="G679"/>
      <c r="H679"/>
      <c r="I679"/>
      <c r="J679"/>
    </row>
    <row r="680" spans="1:10" ht="25.5">
      <c r="A680" s="189" t="s">
        <v>762</v>
      </c>
      <c r="B680"/>
      <c r="C680"/>
      <c r="D680"/>
      <c r="E680"/>
      <c r="F680"/>
      <c r="G680"/>
      <c r="H680"/>
      <c r="I680"/>
      <c r="J680"/>
    </row>
    <row r="681" spans="1:10" ht="14.25">
      <c r="A681" s="189"/>
      <c r="B681"/>
      <c r="C681"/>
      <c r="D681"/>
      <c r="E681"/>
      <c r="F681"/>
      <c r="G681"/>
      <c r="H681"/>
      <c r="I681"/>
      <c r="J681"/>
    </row>
    <row r="682" spans="1:10" ht="14.25">
      <c r="A682" s="194" t="s">
        <v>763</v>
      </c>
      <c r="B682"/>
      <c r="C682"/>
      <c r="D682"/>
      <c r="E682"/>
      <c r="F682"/>
      <c r="G682"/>
      <c r="H682"/>
      <c r="I682"/>
      <c r="J682"/>
    </row>
    <row r="683" spans="1:10" ht="15" thickBot="1">
      <c r="A683" s="195"/>
      <c r="B683"/>
      <c r="C683"/>
      <c r="D683"/>
      <c r="E683"/>
      <c r="F683"/>
      <c r="G683"/>
      <c r="H683"/>
      <c r="I683"/>
      <c r="J683"/>
    </row>
    <row r="684" spans="1:10" ht="14.25">
      <c r="A684" s="685" t="s">
        <v>764</v>
      </c>
      <c r="B684" s="424" t="s">
        <v>513</v>
      </c>
      <c r="C684" s="685" t="s">
        <v>767</v>
      </c>
      <c r="D684" s="685" t="s">
        <v>768</v>
      </c>
      <c r="E684" s="424" t="s">
        <v>769</v>
      </c>
      <c r="F684" s="685" t="s">
        <v>771</v>
      </c>
      <c r="G684"/>
      <c r="H684"/>
      <c r="I684"/>
      <c r="J684"/>
    </row>
    <row r="685" spans="1:10" ht="14.25">
      <c r="A685" s="686"/>
      <c r="B685" s="425" t="s">
        <v>765</v>
      </c>
      <c r="C685" s="686"/>
      <c r="D685" s="686"/>
      <c r="E685" s="425" t="s">
        <v>770</v>
      </c>
      <c r="F685" s="686"/>
      <c r="G685"/>
      <c r="H685"/>
      <c r="I685"/>
      <c r="J685"/>
    </row>
    <row r="686" spans="1:10" ht="15" thickBot="1">
      <c r="A686" s="687"/>
      <c r="B686" s="426" t="s">
        <v>766</v>
      </c>
      <c r="C686" s="687"/>
      <c r="D686" s="687"/>
      <c r="E686" s="401"/>
      <c r="F686" s="687"/>
      <c r="G686"/>
      <c r="H686"/>
      <c r="I686"/>
      <c r="J686"/>
    </row>
    <row r="687" spans="1:10" ht="15" thickBot="1">
      <c r="A687" s="427" t="s">
        <v>772</v>
      </c>
      <c r="B687" s="428">
        <v>41913</v>
      </c>
      <c r="C687" s="429">
        <v>96</v>
      </c>
      <c r="D687" s="430">
        <v>1500000000</v>
      </c>
      <c r="E687" s="431">
        <v>44832</v>
      </c>
      <c r="F687" s="430">
        <v>1500000000</v>
      </c>
      <c r="G687"/>
      <c r="H687"/>
      <c r="I687"/>
      <c r="J687"/>
    </row>
    <row r="688" spans="1:10" ht="15" thickBot="1">
      <c r="A688" s="427" t="s">
        <v>773</v>
      </c>
      <c r="B688" s="428">
        <v>43160</v>
      </c>
      <c r="C688" s="429">
        <v>60</v>
      </c>
      <c r="D688" s="430">
        <v>7200000000</v>
      </c>
      <c r="E688" s="431">
        <v>45719</v>
      </c>
      <c r="F688" s="430">
        <v>7200000000</v>
      </c>
      <c r="G688"/>
      <c r="H688"/>
      <c r="I688"/>
      <c r="J688"/>
    </row>
    <row r="689" spans="1:10" ht="15" thickBot="1">
      <c r="A689" s="432" t="s">
        <v>282</v>
      </c>
      <c r="B689" s="429"/>
      <c r="C689" s="429"/>
      <c r="D689" s="433">
        <v>8700000000</v>
      </c>
      <c r="E689" s="429"/>
      <c r="F689" s="434"/>
      <c r="G689"/>
      <c r="H689"/>
      <c r="I689"/>
      <c r="J689"/>
    </row>
    <row r="690" spans="1:10" ht="14.25">
      <c r="A690" s="189"/>
      <c r="B690"/>
      <c r="C690"/>
      <c r="D690"/>
      <c r="E690"/>
      <c r="F690"/>
      <c r="G690"/>
      <c r="H690"/>
      <c r="I690"/>
      <c r="J690"/>
    </row>
    <row r="691" spans="1:10" ht="14.25">
      <c r="A691" s="194" t="s">
        <v>774</v>
      </c>
      <c r="B691"/>
      <c r="C691"/>
      <c r="D691"/>
      <c r="E691"/>
      <c r="F691"/>
      <c r="G691"/>
      <c r="H691"/>
      <c r="I691"/>
      <c r="J691"/>
    </row>
    <row r="692" spans="1:10" ht="15" thickBot="1">
      <c r="A692" s="189"/>
      <c r="B692"/>
      <c r="C692"/>
      <c r="D692"/>
      <c r="E692"/>
      <c r="F692"/>
      <c r="G692"/>
      <c r="H692"/>
      <c r="I692"/>
      <c r="J692"/>
    </row>
    <row r="693" spans="1:10" ht="21" customHeight="1">
      <c r="A693" s="423" t="s">
        <v>775</v>
      </c>
      <c r="B693" s="685" t="s">
        <v>776</v>
      </c>
      <c r="C693" s="685" t="s">
        <v>777</v>
      </c>
      <c r="D693" s="685" t="s">
        <v>778</v>
      </c>
      <c r="E693" s="685" t="s">
        <v>779</v>
      </c>
      <c r="F693" s="685" t="s">
        <v>780</v>
      </c>
      <c r="G693"/>
      <c r="H693"/>
      <c r="I693"/>
      <c r="J693"/>
    </row>
    <row r="694" spans="1:10" ht="15" thickBot="1">
      <c r="A694" s="435" t="s">
        <v>765</v>
      </c>
      <c r="B694" s="687"/>
      <c r="C694" s="687"/>
      <c r="D694" s="687"/>
      <c r="E694" s="687"/>
      <c r="F694" s="687"/>
      <c r="G694"/>
      <c r="H694"/>
      <c r="I694"/>
      <c r="J694"/>
    </row>
    <row r="695" spans="1:10" ht="15" thickBot="1">
      <c r="A695" s="427" t="s">
        <v>781</v>
      </c>
      <c r="B695" s="428">
        <v>42156</v>
      </c>
      <c r="C695" s="429">
        <v>84</v>
      </c>
      <c r="D695" s="430">
        <v>250000</v>
      </c>
      <c r="E695" s="431">
        <v>44727</v>
      </c>
      <c r="F695" s="430">
        <v>250000</v>
      </c>
      <c r="G695"/>
      <c r="H695"/>
      <c r="I695"/>
      <c r="J695"/>
    </row>
    <row r="696" spans="1:10" ht="15" thickBot="1">
      <c r="A696" s="427" t="s">
        <v>782</v>
      </c>
      <c r="B696" s="428">
        <v>42156</v>
      </c>
      <c r="C696" s="429">
        <v>120</v>
      </c>
      <c r="D696" s="430">
        <v>500000</v>
      </c>
      <c r="E696" s="431">
        <v>45823</v>
      </c>
      <c r="F696" s="430">
        <v>500000</v>
      </c>
      <c r="G696"/>
      <c r="H696"/>
      <c r="I696"/>
      <c r="J696"/>
    </row>
    <row r="697" spans="1:10" ht="15" thickBot="1">
      <c r="A697" s="427" t="s">
        <v>783</v>
      </c>
      <c r="B697" s="428">
        <v>43160</v>
      </c>
      <c r="C697" s="429">
        <v>60</v>
      </c>
      <c r="D697" s="430">
        <v>250000</v>
      </c>
      <c r="E697" s="431">
        <v>44988</v>
      </c>
      <c r="F697" s="430">
        <v>250000</v>
      </c>
      <c r="G697"/>
      <c r="H697"/>
      <c r="I697"/>
      <c r="J697"/>
    </row>
    <row r="698" spans="1:10" ht="15" thickBot="1">
      <c r="A698" s="427" t="s">
        <v>783</v>
      </c>
      <c r="B698" s="428">
        <v>43160</v>
      </c>
      <c r="C698" s="429">
        <v>60</v>
      </c>
      <c r="D698" s="430">
        <v>750000</v>
      </c>
      <c r="E698" s="431">
        <v>44988</v>
      </c>
      <c r="F698" s="430">
        <v>750000</v>
      </c>
      <c r="G698"/>
      <c r="H698"/>
      <c r="I698"/>
      <c r="J698"/>
    </row>
    <row r="699" spans="1:10" ht="15" thickBot="1">
      <c r="A699" s="427" t="s">
        <v>784</v>
      </c>
      <c r="B699" s="428">
        <v>43160</v>
      </c>
      <c r="C699" s="429">
        <v>84</v>
      </c>
      <c r="D699" s="430">
        <v>1498000</v>
      </c>
      <c r="E699" s="431">
        <v>45719</v>
      </c>
      <c r="F699" s="430">
        <v>1498000</v>
      </c>
      <c r="G699"/>
      <c r="H699"/>
      <c r="I699"/>
      <c r="J699"/>
    </row>
    <row r="700" spans="1:10" ht="15" thickBot="1">
      <c r="A700" s="427" t="s">
        <v>784</v>
      </c>
      <c r="B700" s="428">
        <v>43160</v>
      </c>
      <c r="C700" s="429">
        <v>84</v>
      </c>
      <c r="D700" s="430">
        <v>2000</v>
      </c>
      <c r="E700" s="431">
        <v>45719</v>
      </c>
      <c r="F700" s="430">
        <v>2000</v>
      </c>
      <c r="G700"/>
      <c r="H700"/>
      <c r="I700"/>
      <c r="J700"/>
    </row>
    <row r="701" spans="1:10" ht="15" thickBot="1">
      <c r="A701" s="427" t="s">
        <v>785</v>
      </c>
      <c r="B701" s="428">
        <v>43160</v>
      </c>
      <c r="C701" s="429">
        <v>120</v>
      </c>
      <c r="D701" s="430">
        <v>1500000</v>
      </c>
      <c r="E701" s="431">
        <v>46814</v>
      </c>
      <c r="F701" s="430">
        <v>1500000</v>
      </c>
      <c r="G701"/>
      <c r="H701"/>
      <c r="I701"/>
      <c r="J701"/>
    </row>
    <row r="702" spans="1:10" ht="15" thickBot="1">
      <c r="A702" s="427" t="s">
        <v>786</v>
      </c>
      <c r="B702" s="428">
        <v>44256</v>
      </c>
      <c r="C702" s="429">
        <v>2557</v>
      </c>
      <c r="D702" s="430">
        <v>5500000</v>
      </c>
      <c r="E702" s="431">
        <v>46829</v>
      </c>
      <c r="F702" s="430">
        <v>5500000</v>
      </c>
      <c r="G702"/>
      <c r="H702"/>
      <c r="I702"/>
      <c r="J702"/>
    </row>
    <row r="703" spans="1:10" ht="15" thickBot="1">
      <c r="A703" s="427" t="s">
        <v>787</v>
      </c>
      <c r="B703" s="428">
        <v>44287</v>
      </c>
      <c r="C703" s="429">
        <v>1826</v>
      </c>
      <c r="D703" s="430">
        <v>10000000</v>
      </c>
      <c r="E703" s="431">
        <v>46154</v>
      </c>
      <c r="F703" s="430">
        <v>10000000</v>
      </c>
      <c r="G703"/>
      <c r="H703"/>
      <c r="I703"/>
      <c r="J703"/>
    </row>
    <row r="704" spans="1:10" ht="15" thickBot="1">
      <c r="A704" s="427" t="s">
        <v>788</v>
      </c>
      <c r="B704" s="429"/>
      <c r="C704" s="429"/>
      <c r="D704" s="433">
        <v>20250000</v>
      </c>
      <c r="E704" s="436"/>
      <c r="F704" s="433">
        <v>20250000</v>
      </c>
      <c r="G704"/>
      <c r="H704"/>
      <c r="I704"/>
      <c r="J704"/>
    </row>
    <row r="705" spans="1:10" ht="14.25">
      <c r="A705" s="437" t="s">
        <v>789</v>
      </c>
      <c r="B705" s="688"/>
      <c r="C705" s="688"/>
      <c r="D705" s="690">
        <v>139437247500</v>
      </c>
      <c r="E705" s="692"/>
      <c r="F705" s="694"/>
      <c r="G705"/>
      <c r="H705"/>
      <c r="I705"/>
      <c r="J705"/>
    </row>
    <row r="706" spans="1:10" ht="15" thickBot="1">
      <c r="A706" s="427" t="s">
        <v>790</v>
      </c>
      <c r="B706" s="689"/>
      <c r="C706" s="689"/>
      <c r="D706" s="691"/>
      <c r="E706" s="693"/>
      <c r="F706" s="695"/>
      <c r="G706"/>
      <c r="H706"/>
      <c r="I706"/>
      <c r="J706"/>
    </row>
    <row r="707" spans="1:10" ht="15" thickBot="1">
      <c r="A707" s="427" t="s">
        <v>791</v>
      </c>
      <c r="B707" s="429"/>
      <c r="C707" s="429"/>
      <c r="D707" s="433">
        <v>148137247500</v>
      </c>
      <c r="E707" s="436"/>
      <c r="F707" s="438"/>
      <c r="G707"/>
      <c r="H707"/>
      <c r="I707"/>
      <c r="J707"/>
    </row>
    <row r="708" spans="1:10" ht="14.25">
      <c r="A708" s="194"/>
      <c r="B708"/>
      <c r="C708"/>
      <c r="D708"/>
      <c r="E708"/>
      <c r="F708"/>
      <c r="G708"/>
      <c r="H708"/>
      <c r="I708"/>
      <c r="J708"/>
    </row>
    <row r="709" spans="1:10" ht="14.25">
      <c r="A709"/>
      <c r="B709"/>
      <c r="C709"/>
      <c r="D709"/>
      <c r="E709"/>
      <c r="F709"/>
      <c r="G709"/>
      <c r="H709"/>
      <c r="I709"/>
      <c r="J709"/>
    </row>
    <row r="710" spans="1:10" ht="14.25">
      <c r="A710" s="396"/>
      <c r="B710"/>
      <c r="C710"/>
      <c r="D710"/>
      <c r="E710"/>
      <c r="F710"/>
      <c r="G710"/>
      <c r="H710"/>
      <c r="I710"/>
      <c r="J710"/>
    </row>
    <row r="711" spans="1:10" ht="14.25">
      <c r="A711" s="194" t="s">
        <v>469</v>
      </c>
      <c r="B711" s="194" t="s">
        <v>327</v>
      </c>
      <c r="C711"/>
      <c r="D711"/>
      <c r="E711"/>
      <c r="F711"/>
      <c r="G711"/>
      <c r="H711"/>
      <c r="I711"/>
      <c r="J711"/>
    </row>
    <row r="712" spans="1:10" ht="14.25">
      <c r="A712" s="196"/>
      <c r="B712"/>
      <c r="C712"/>
      <c r="D712"/>
      <c r="E712"/>
      <c r="F712"/>
      <c r="G712"/>
      <c r="H712"/>
      <c r="I712"/>
      <c r="J712"/>
    </row>
    <row r="713" spans="1:10" ht="14.25">
      <c r="A713" s="189" t="s">
        <v>792</v>
      </c>
      <c r="B713"/>
      <c r="C713"/>
      <c r="D713"/>
      <c r="E713"/>
      <c r="F713"/>
      <c r="G713"/>
      <c r="H713"/>
      <c r="I713"/>
      <c r="J713"/>
    </row>
    <row r="714" spans="1:10" ht="14.25">
      <c r="A714" s="195"/>
      <c r="B714"/>
      <c r="C714"/>
      <c r="D714"/>
      <c r="E714"/>
      <c r="F714"/>
      <c r="G714"/>
      <c r="H714"/>
      <c r="I714"/>
      <c r="J714"/>
    </row>
    <row r="715" spans="1:10" ht="14.25">
      <c r="A715" s="194" t="s">
        <v>763</v>
      </c>
      <c r="B715"/>
      <c r="C715"/>
      <c r="D715"/>
      <c r="E715"/>
      <c r="F715"/>
      <c r="G715"/>
      <c r="H715"/>
      <c r="I715"/>
      <c r="J715"/>
    </row>
    <row r="716" spans="1:10" ht="15" thickBot="1">
      <c r="A716" s="227"/>
      <c r="B716"/>
      <c r="C716"/>
      <c r="D716"/>
      <c r="E716"/>
      <c r="F716"/>
      <c r="G716"/>
      <c r="H716"/>
      <c r="I716"/>
      <c r="J716"/>
    </row>
    <row r="717" spans="1:10" ht="17.25" customHeight="1">
      <c r="A717" s="685" t="s">
        <v>764</v>
      </c>
      <c r="B717" s="424" t="s">
        <v>513</v>
      </c>
      <c r="C717" s="685" t="s">
        <v>767</v>
      </c>
      <c r="D717" s="685" t="s">
        <v>768</v>
      </c>
      <c r="E717" s="424" t="s">
        <v>769</v>
      </c>
      <c r="F717" s="685" t="s">
        <v>794</v>
      </c>
      <c r="G717"/>
      <c r="H717"/>
      <c r="I717"/>
      <c r="J717"/>
    </row>
    <row r="718" spans="1:10" ht="15" thickBot="1">
      <c r="A718" s="687"/>
      <c r="B718" s="426" t="s">
        <v>793</v>
      </c>
      <c r="C718" s="687"/>
      <c r="D718" s="687"/>
      <c r="E718" s="426" t="s">
        <v>770</v>
      </c>
      <c r="F718" s="687"/>
      <c r="G718"/>
      <c r="H718"/>
      <c r="I718"/>
      <c r="J718"/>
    </row>
    <row r="719" spans="1:10" ht="15" thickBot="1">
      <c r="A719" s="439" t="s">
        <v>795</v>
      </c>
      <c r="B719" s="428">
        <v>41913</v>
      </c>
      <c r="C719" s="429">
        <v>84</v>
      </c>
      <c r="D719" s="430">
        <v>4000000000</v>
      </c>
      <c r="E719" s="431">
        <v>44467</v>
      </c>
      <c r="F719" s="440">
        <v>4000000000</v>
      </c>
      <c r="G719"/>
      <c r="H719"/>
      <c r="I719"/>
      <c r="J719"/>
    </row>
    <row r="720" spans="1:10" ht="15" thickBot="1">
      <c r="A720" s="441" t="s">
        <v>772</v>
      </c>
      <c r="B720" s="428">
        <v>41913</v>
      </c>
      <c r="C720" s="429">
        <v>96</v>
      </c>
      <c r="D720" s="430">
        <v>1500000000</v>
      </c>
      <c r="E720" s="431">
        <v>44832</v>
      </c>
      <c r="F720" s="440">
        <v>1500000000</v>
      </c>
      <c r="G720"/>
      <c r="H720"/>
      <c r="I720"/>
      <c r="J720"/>
    </row>
    <row r="721" spans="1:10" ht="15" thickBot="1">
      <c r="A721" s="441" t="s">
        <v>796</v>
      </c>
      <c r="B721" s="428">
        <v>43160</v>
      </c>
      <c r="C721" s="429">
        <v>60</v>
      </c>
      <c r="D721" s="430">
        <v>7200000000</v>
      </c>
      <c r="E721" s="431">
        <v>45719</v>
      </c>
      <c r="F721" s="440">
        <v>7200000000</v>
      </c>
      <c r="G721"/>
      <c r="H721"/>
      <c r="I721"/>
      <c r="J721"/>
    </row>
    <row r="722" spans="1:10" ht="15" thickBot="1">
      <c r="A722" s="439" t="s">
        <v>282</v>
      </c>
      <c r="B722" s="429"/>
      <c r="C722" s="429"/>
      <c r="D722" s="433">
        <v>12700000000</v>
      </c>
      <c r="E722" s="429"/>
      <c r="F722" s="442"/>
      <c r="G722"/>
      <c r="H722"/>
      <c r="I722"/>
      <c r="J722"/>
    </row>
    <row r="723" spans="1:10" ht="14.25">
      <c r="A723" s="234"/>
      <c r="B723"/>
      <c r="C723"/>
      <c r="D723"/>
      <c r="E723"/>
      <c r="F723"/>
      <c r="G723"/>
      <c r="H723"/>
      <c r="I723"/>
      <c r="J723"/>
    </row>
    <row r="724" spans="1:10" ht="14.25">
      <c r="A724" s="194" t="s">
        <v>774</v>
      </c>
      <c r="B724"/>
      <c r="C724"/>
      <c r="D724"/>
      <c r="E724"/>
      <c r="F724"/>
      <c r="G724"/>
      <c r="H724"/>
      <c r="I724"/>
      <c r="J724"/>
    </row>
    <row r="725" spans="1:10" ht="15" thickBot="1">
      <c r="A725" s="234"/>
      <c r="B725"/>
      <c r="C725"/>
      <c r="D725"/>
      <c r="E725"/>
      <c r="F725"/>
      <c r="G725"/>
      <c r="H725"/>
      <c r="I725"/>
      <c r="J725"/>
    </row>
    <row r="726" spans="1:10" ht="14.25">
      <c r="A726" s="696" t="s">
        <v>764</v>
      </c>
      <c r="B726" s="443" t="s">
        <v>513</v>
      </c>
      <c r="C726" s="696" t="s">
        <v>767</v>
      </c>
      <c r="D726" s="696" t="s">
        <v>797</v>
      </c>
      <c r="E726" s="443" t="s">
        <v>769</v>
      </c>
      <c r="F726" s="696" t="s">
        <v>798</v>
      </c>
      <c r="G726"/>
      <c r="H726"/>
      <c r="I726"/>
      <c r="J726"/>
    </row>
    <row r="727" spans="1:10" ht="14.25">
      <c r="A727" s="697"/>
      <c r="B727" s="444" t="s">
        <v>765</v>
      </c>
      <c r="C727" s="697"/>
      <c r="D727" s="697"/>
      <c r="E727" s="444" t="s">
        <v>770</v>
      </c>
      <c r="F727" s="697"/>
      <c r="G727"/>
      <c r="H727"/>
      <c r="I727"/>
      <c r="J727"/>
    </row>
    <row r="728" spans="1:10" ht="15" thickBot="1">
      <c r="A728" s="698"/>
      <c r="B728" s="445" t="s">
        <v>766</v>
      </c>
      <c r="C728" s="698"/>
      <c r="D728" s="698"/>
      <c r="E728" s="446"/>
      <c r="F728" s="698"/>
      <c r="G728"/>
      <c r="H728"/>
      <c r="I728"/>
      <c r="J728"/>
    </row>
    <row r="729" spans="1:10" ht="15" thickBot="1">
      <c r="A729" s="441" t="s">
        <v>799</v>
      </c>
      <c r="B729" s="428">
        <v>42156</v>
      </c>
      <c r="C729" s="429">
        <v>84</v>
      </c>
      <c r="D729" s="447">
        <v>250000</v>
      </c>
      <c r="E729" s="431">
        <v>44727</v>
      </c>
      <c r="F729" s="447">
        <v>250000</v>
      </c>
      <c r="G729"/>
      <c r="H729"/>
      <c r="I729"/>
      <c r="J729"/>
    </row>
    <row r="730" spans="1:10" ht="15" thickBot="1">
      <c r="A730" s="441" t="s">
        <v>800</v>
      </c>
      <c r="B730" s="428">
        <v>42156</v>
      </c>
      <c r="C730" s="429">
        <v>120</v>
      </c>
      <c r="D730" s="447">
        <v>500000</v>
      </c>
      <c r="E730" s="431">
        <v>45823</v>
      </c>
      <c r="F730" s="447">
        <v>500000</v>
      </c>
      <c r="G730"/>
      <c r="H730"/>
      <c r="I730"/>
      <c r="J730"/>
    </row>
    <row r="731" spans="1:10" ht="15" thickBot="1">
      <c r="A731" s="441" t="s">
        <v>801</v>
      </c>
      <c r="B731" s="428">
        <v>43160</v>
      </c>
      <c r="C731" s="429">
        <v>60</v>
      </c>
      <c r="D731" s="447">
        <v>1000000</v>
      </c>
      <c r="E731" s="431">
        <v>44988</v>
      </c>
      <c r="F731" s="447">
        <v>1000000</v>
      </c>
      <c r="G731"/>
      <c r="H731"/>
      <c r="I731"/>
      <c r="J731"/>
    </row>
    <row r="732" spans="1:10" ht="15" thickBot="1">
      <c r="A732" s="441" t="s">
        <v>802</v>
      </c>
      <c r="B732" s="428">
        <v>43160</v>
      </c>
      <c r="C732" s="429">
        <v>84</v>
      </c>
      <c r="D732" s="447">
        <v>1500000</v>
      </c>
      <c r="E732" s="431">
        <v>45719</v>
      </c>
      <c r="F732" s="447">
        <v>1500000</v>
      </c>
      <c r="G732"/>
      <c r="H732"/>
      <c r="I732"/>
      <c r="J732"/>
    </row>
    <row r="733" spans="1:10" ht="15" thickBot="1">
      <c r="A733" s="441" t="s">
        <v>803</v>
      </c>
      <c r="B733" s="428">
        <v>43160</v>
      </c>
      <c r="C733" s="429">
        <v>120</v>
      </c>
      <c r="D733" s="447">
        <v>1500000</v>
      </c>
      <c r="E733" s="431">
        <v>46815</v>
      </c>
      <c r="F733" s="447">
        <v>1500000</v>
      </c>
      <c r="G733"/>
      <c r="H733"/>
      <c r="I733"/>
      <c r="J733"/>
    </row>
    <row r="734" spans="1:10" ht="15" thickBot="1">
      <c r="A734" s="441" t="s">
        <v>788</v>
      </c>
      <c r="B734" s="429"/>
      <c r="C734" s="429"/>
      <c r="D734" s="447">
        <v>4750000</v>
      </c>
      <c r="E734" s="429"/>
      <c r="F734" s="448"/>
      <c r="G734"/>
      <c r="H734"/>
      <c r="I734"/>
      <c r="J734"/>
    </row>
    <row r="735" spans="1:10" ht="15" thickBot="1">
      <c r="A735" s="441" t="s">
        <v>804</v>
      </c>
      <c r="B735" s="429"/>
      <c r="C735" s="429"/>
      <c r="D735" s="430">
        <v>32775522500</v>
      </c>
      <c r="E735" s="429"/>
      <c r="F735" s="448"/>
      <c r="G735"/>
      <c r="H735"/>
      <c r="I735"/>
      <c r="J735"/>
    </row>
    <row r="736" spans="1:10" ht="15" thickBot="1">
      <c r="A736" s="441" t="s">
        <v>791</v>
      </c>
      <c r="B736" s="429"/>
      <c r="C736" s="429"/>
      <c r="D736" s="430">
        <v>45475522500</v>
      </c>
      <c r="E736" s="429"/>
      <c r="F736" s="448"/>
      <c r="G736"/>
      <c r="H736"/>
      <c r="I736"/>
      <c r="J736"/>
    </row>
    <row r="737" spans="1:10" ht="14.25">
      <c r="A737" s="449"/>
      <c r="B737"/>
      <c r="C737"/>
      <c r="D737"/>
      <c r="E737"/>
      <c r="F737"/>
      <c r="G737"/>
      <c r="H737"/>
      <c r="I737"/>
      <c r="J737"/>
    </row>
    <row r="738" spans="1:10" ht="51">
      <c r="A738" s="194" t="s">
        <v>805</v>
      </c>
      <c r="B738" s="194" t="s">
        <v>806</v>
      </c>
      <c r="C738"/>
      <c r="D738"/>
      <c r="E738"/>
      <c r="F738"/>
      <c r="G738"/>
      <c r="H738"/>
      <c r="I738"/>
      <c r="J738"/>
    </row>
    <row r="739" spans="1:10" ht="14.25">
      <c r="A739" s="449"/>
      <c r="B739"/>
      <c r="C739"/>
      <c r="D739"/>
      <c r="E739"/>
      <c r="F739"/>
      <c r="G739"/>
      <c r="H739"/>
      <c r="I739"/>
      <c r="J739"/>
    </row>
    <row r="740" spans="1:10" ht="14.25">
      <c r="A740" s="194" t="s">
        <v>807</v>
      </c>
      <c r="B740"/>
      <c r="C740"/>
      <c r="D740"/>
      <c r="E740"/>
      <c r="F740"/>
      <c r="G740"/>
      <c r="H740"/>
      <c r="I740"/>
      <c r="J740"/>
    </row>
    <row r="741" spans="1:10" ht="14.25">
      <c r="A741" s="234"/>
      <c r="B741"/>
      <c r="C741"/>
      <c r="D741"/>
      <c r="E741"/>
      <c r="F741"/>
      <c r="G741"/>
      <c r="H741"/>
      <c r="I741"/>
      <c r="J741"/>
    </row>
    <row r="742" spans="1:10" ht="38.25">
      <c r="A742" s="189" t="s">
        <v>808</v>
      </c>
      <c r="B742"/>
      <c r="C742"/>
      <c r="D742"/>
      <c r="E742"/>
      <c r="F742"/>
      <c r="G742"/>
      <c r="H742"/>
      <c r="I742"/>
      <c r="J742"/>
    </row>
    <row r="743" spans="1:10" ht="38.25">
      <c r="A743" s="189" t="s">
        <v>809</v>
      </c>
      <c r="B743"/>
      <c r="C743"/>
      <c r="D743"/>
      <c r="E743"/>
      <c r="F743"/>
      <c r="G743"/>
      <c r="H743"/>
      <c r="I743"/>
      <c r="J743"/>
    </row>
    <row r="744" spans="1:10" ht="14.25">
      <c r="A744" s="196"/>
      <c r="B744"/>
      <c r="C744"/>
      <c r="D744"/>
      <c r="E744"/>
      <c r="F744"/>
      <c r="G744"/>
      <c r="H744"/>
      <c r="I744"/>
      <c r="J744"/>
    </row>
    <row r="745" spans="1:10" ht="25.5">
      <c r="A745" s="194" t="s">
        <v>810</v>
      </c>
      <c r="B745"/>
      <c r="C745"/>
      <c r="D745"/>
      <c r="E745"/>
      <c r="F745"/>
      <c r="G745"/>
      <c r="H745"/>
      <c r="I745"/>
      <c r="J745"/>
    </row>
    <row r="746" spans="1:10" ht="14.25">
      <c r="A746" s="227"/>
      <c r="B746"/>
      <c r="C746"/>
      <c r="D746"/>
      <c r="E746"/>
      <c r="F746"/>
      <c r="G746"/>
      <c r="H746"/>
      <c r="I746"/>
      <c r="J746"/>
    </row>
    <row r="747" spans="1:10" ht="38.25">
      <c r="A747" s="189" t="s">
        <v>811</v>
      </c>
      <c r="B747"/>
      <c r="C747"/>
      <c r="D747"/>
      <c r="E747"/>
      <c r="F747"/>
      <c r="G747"/>
      <c r="H747"/>
      <c r="I747"/>
      <c r="J747"/>
    </row>
    <row r="748" spans="1:10" ht="14.25">
      <c r="A748" s="304"/>
      <c r="B748"/>
      <c r="C748"/>
      <c r="D748"/>
      <c r="E748"/>
      <c r="F748"/>
      <c r="G748"/>
      <c r="H748"/>
      <c r="I748"/>
      <c r="J748"/>
    </row>
    <row r="749" spans="1:10" ht="14.25">
      <c r="A749" s="450">
        <v>44561</v>
      </c>
      <c r="B749"/>
      <c r="C749"/>
      <c r="D749"/>
      <c r="E749"/>
      <c r="F749"/>
      <c r="G749"/>
      <c r="H749"/>
      <c r="I749"/>
      <c r="J749"/>
    </row>
    <row r="750" spans="1:10" ht="15" thickBot="1">
      <c r="A750" s="304"/>
      <c r="B750"/>
      <c r="C750"/>
      <c r="D750"/>
      <c r="E750"/>
      <c r="F750"/>
      <c r="G750"/>
      <c r="H750"/>
      <c r="I750"/>
      <c r="J750"/>
    </row>
    <row r="751" spans="1:10" ht="14.25">
      <c r="A751" s="699" t="s">
        <v>502</v>
      </c>
      <c r="B751" s="451" t="s">
        <v>812</v>
      </c>
      <c r="C751" s="699" t="s">
        <v>814</v>
      </c>
      <c r="D751" s="699" t="s">
        <v>815</v>
      </c>
      <c r="E751" s="699" t="s">
        <v>816</v>
      </c>
      <c r="F751" s="699" t="s">
        <v>770</v>
      </c>
      <c r="G751" s="699" t="s">
        <v>694</v>
      </c>
      <c r="H751" s="699" t="s">
        <v>765</v>
      </c>
      <c r="I751" s="699" t="s">
        <v>817</v>
      </c>
      <c r="J751" s="699" t="s">
        <v>818</v>
      </c>
    </row>
    <row r="752" spans="1:10" ht="15" thickBot="1">
      <c r="A752" s="700"/>
      <c r="B752" s="452" t="s">
        <v>813</v>
      </c>
      <c r="C752" s="700"/>
      <c r="D752" s="700"/>
      <c r="E752" s="700"/>
      <c r="F752" s="700"/>
      <c r="G752" s="700"/>
      <c r="H752" s="700"/>
      <c r="I752" s="700"/>
      <c r="J752" s="700"/>
    </row>
    <row r="753" spans="1:10" ht="18.75" thickBot="1">
      <c r="A753" s="453" t="s">
        <v>819</v>
      </c>
      <c r="B753" s="454" t="s">
        <v>820</v>
      </c>
      <c r="C753" s="454" t="s">
        <v>821</v>
      </c>
      <c r="D753" s="454">
        <v>363</v>
      </c>
      <c r="E753" s="455">
        <v>250000000</v>
      </c>
      <c r="F753" s="456">
        <v>45006</v>
      </c>
      <c r="G753" s="454">
        <v>1825</v>
      </c>
      <c r="H753" s="456">
        <v>43495</v>
      </c>
      <c r="I753" s="454">
        <v>763</v>
      </c>
      <c r="J753" s="457" t="s">
        <v>822</v>
      </c>
    </row>
    <row r="754" spans="1:10" ht="18.75" thickBot="1">
      <c r="A754" s="453" t="s">
        <v>819</v>
      </c>
      <c r="B754" s="454" t="s">
        <v>820</v>
      </c>
      <c r="C754" s="454" t="s">
        <v>821</v>
      </c>
      <c r="D754" s="454">
        <v>364</v>
      </c>
      <c r="E754" s="455">
        <v>250000000</v>
      </c>
      <c r="F754" s="456">
        <v>45006</v>
      </c>
      <c r="G754" s="454">
        <v>1825</v>
      </c>
      <c r="H754" s="456">
        <v>43495</v>
      </c>
      <c r="I754" s="454">
        <v>763</v>
      </c>
      <c r="J754" s="457" t="s">
        <v>822</v>
      </c>
    </row>
    <row r="755" spans="1:10" ht="14.25">
      <c r="A755" s="190"/>
      <c r="B755"/>
      <c r="C755"/>
      <c r="D755"/>
      <c r="E755"/>
      <c r="F755"/>
      <c r="G755"/>
      <c r="H755"/>
      <c r="I755"/>
      <c r="J755"/>
    </row>
    <row r="756" spans="1:10" ht="14.25">
      <c r="A756"/>
      <c r="B756"/>
      <c r="C756"/>
      <c r="D756"/>
      <c r="E756"/>
      <c r="F756"/>
      <c r="G756"/>
      <c r="H756"/>
      <c r="I756"/>
      <c r="J756"/>
    </row>
    <row r="757" spans="1:10" ht="14.25">
      <c r="A757" s="240"/>
      <c r="B757"/>
      <c r="C757"/>
      <c r="D757"/>
      <c r="E757"/>
      <c r="F757"/>
      <c r="G757"/>
      <c r="H757"/>
      <c r="I757"/>
      <c r="J757"/>
    </row>
    <row r="758" spans="1:10" ht="14.25">
      <c r="A758" s="194" t="s">
        <v>469</v>
      </c>
      <c r="B758" s="194" t="s">
        <v>327</v>
      </c>
      <c r="C758"/>
      <c r="D758"/>
      <c r="E758"/>
      <c r="F758"/>
      <c r="G758"/>
      <c r="H758"/>
      <c r="I758"/>
      <c r="J758"/>
    </row>
    <row r="759" spans="1:10" ht="14.25">
      <c r="A759" s="449"/>
      <c r="B759"/>
      <c r="C759"/>
      <c r="D759"/>
      <c r="E759"/>
      <c r="F759"/>
      <c r="G759"/>
      <c r="H759"/>
      <c r="I759"/>
      <c r="J759"/>
    </row>
    <row r="760" spans="1:10" ht="14.25">
      <c r="A760" s="450">
        <v>44196</v>
      </c>
      <c r="B760"/>
      <c r="C760"/>
      <c r="D760"/>
      <c r="E760"/>
      <c r="F760"/>
      <c r="G760"/>
      <c r="H760"/>
      <c r="I760"/>
      <c r="J760"/>
    </row>
    <row r="761" spans="1:10" ht="15" thickBot="1">
      <c r="A761" s="304"/>
      <c r="B761"/>
      <c r="C761"/>
      <c r="D761"/>
      <c r="E761"/>
      <c r="F761"/>
      <c r="G761"/>
      <c r="H761"/>
      <c r="I761"/>
      <c r="J761"/>
    </row>
    <row r="762" spans="1:10" ht="14.25">
      <c r="A762" s="701" t="s">
        <v>823</v>
      </c>
      <c r="B762" s="458" t="s">
        <v>812</v>
      </c>
      <c r="C762" s="701" t="s">
        <v>814</v>
      </c>
      <c r="D762" s="701" t="s">
        <v>815</v>
      </c>
      <c r="E762" s="701" t="s">
        <v>816</v>
      </c>
      <c r="F762" s="701" t="s">
        <v>770</v>
      </c>
      <c r="G762" s="701" t="s">
        <v>818</v>
      </c>
      <c r="H762"/>
      <c r="I762"/>
      <c r="J762"/>
    </row>
    <row r="763" spans="1:10" ht="15" thickBot="1">
      <c r="A763" s="702"/>
      <c r="B763" s="459" t="s">
        <v>813</v>
      </c>
      <c r="C763" s="702"/>
      <c r="D763" s="702"/>
      <c r="E763" s="702"/>
      <c r="F763" s="702"/>
      <c r="G763" s="702"/>
      <c r="H763"/>
      <c r="I763"/>
      <c r="J763"/>
    </row>
    <row r="764" spans="1:10" ht="15" thickBot="1">
      <c r="A764" s="460" t="s">
        <v>819</v>
      </c>
      <c r="B764" s="461" t="s">
        <v>820</v>
      </c>
      <c r="C764" s="461" t="s">
        <v>821</v>
      </c>
      <c r="D764" s="461">
        <v>363</v>
      </c>
      <c r="E764" s="462">
        <v>250000000</v>
      </c>
      <c r="F764" s="463">
        <v>45006</v>
      </c>
      <c r="G764" s="461" t="s">
        <v>824</v>
      </c>
      <c r="H764"/>
      <c r="I764"/>
      <c r="J764"/>
    </row>
    <row r="765" spans="1:10" ht="15" thickBot="1">
      <c r="A765" s="460" t="s">
        <v>819</v>
      </c>
      <c r="B765" s="461" t="s">
        <v>820</v>
      </c>
      <c r="C765" s="461" t="s">
        <v>821</v>
      </c>
      <c r="D765" s="461">
        <v>364</v>
      </c>
      <c r="E765" s="462">
        <v>250000000</v>
      </c>
      <c r="F765" s="463">
        <v>45006</v>
      </c>
      <c r="G765" s="461" t="s">
        <v>824</v>
      </c>
      <c r="H765"/>
      <c r="I765"/>
      <c r="J765"/>
    </row>
    <row r="766" spans="1:10" ht="15" thickBot="1">
      <c r="A766" s="460" t="s">
        <v>825</v>
      </c>
      <c r="B766" s="461" t="s">
        <v>820</v>
      </c>
      <c r="C766" s="461" t="s">
        <v>826</v>
      </c>
      <c r="D766" s="461">
        <v>3900</v>
      </c>
      <c r="E766" s="462">
        <v>150000000</v>
      </c>
      <c r="F766" s="463">
        <v>44229</v>
      </c>
      <c r="G766" s="461" t="s">
        <v>827</v>
      </c>
      <c r="H766"/>
      <c r="I766"/>
      <c r="J766"/>
    </row>
    <row r="767" spans="1:10" ht="15" thickBot="1">
      <c r="A767" s="703" t="s">
        <v>828</v>
      </c>
      <c r="B767" s="704"/>
      <c r="C767" s="704"/>
      <c r="D767" s="705"/>
      <c r="E767" s="464">
        <v>650000000</v>
      </c>
      <c r="F767" s="461"/>
      <c r="G767" s="461"/>
      <c r="H767"/>
      <c r="I767"/>
      <c r="J767"/>
    </row>
    <row r="768" spans="1:10" ht="15" thickBot="1">
      <c r="A768" s="465"/>
      <c r="B768"/>
      <c r="C768"/>
      <c r="D768"/>
      <c r="E768"/>
      <c r="F768"/>
      <c r="G768"/>
      <c r="H768"/>
      <c r="I768"/>
      <c r="J768"/>
    </row>
    <row r="769" spans="1:10" ht="15" thickBot="1">
      <c r="A769" s="466" t="s">
        <v>823</v>
      </c>
      <c r="B769" s="467" t="s">
        <v>829</v>
      </c>
      <c r="C769" s="467" t="s">
        <v>814</v>
      </c>
      <c r="D769" s="467" t="s">
        <v>815</v>
      </c>
      <c r="E769" s="467" t="s">
        <v>830</v>
      </c>
      <c r="F769" s="467" t="s">
        <v>770</v>
      </c>
      <c r="G769" s="467" t="s">
        <v>818</v>
      </c>
      <c r="H769"/>
      <c r="I769"/>
      <c r="J769"/>
    </row>
    <row r="770" spans="1:10" ht="15" thickBot="1">
      <c r="A770" s="460" t="s">
        <v>819</v>
      </c>
      <c r="B770" s="468" t="s">
        <v>820</v>
      </c>
      <c r="C770" s="461" t="s">
        <v>821</v>
      </c>
      <c r="D770" s="461">
        <v>353</v>
      </c>
      <c r="E770" s="469">
        <v>250000000</v>
      </c>
      <c r="F770" s="463">
        <v>45006</v>
      </c>
      <c r="G770" s="461" t="s">
        <v>831</v>
      </c>
      <c r="H770"/>
      <c r="I770"/>
      <c r="J770"/>
    </row>
    <row r="771" spans="1:10" ht="15" thickBot="1">
      <c r="A771" s="460" t="s">
        <v>819</v>
      </c>
      <c r="B771" s="468" t="s">
        <v>820</v>
      </c>
      <c r="C771" s="461" t="s">
        <v>821</v>
      </c>
      <c r="D771" s="461">
        <v>354</v>
      </c>
      <c r="E771" s="469">
        <v>250000000</v>
      </c>
      <c r="F771" s="463">
        <v>45006</v>
      </c>
      <c r="G771" s="461" t="s">
        <v>831</v>
      </c>
      <c r="H771"/>
      <c r="I771"/>
      <c r="J771"/>
    </row>
    <row r="772" spans="1:10" ht="15" thickBot="1">
      <c r="A772" s="460" t="s">
        <v>819</v>
      </c>
      <c r="B772" s="468" t="s">
        <v>820</v>
      </c>
      <c r="C772" s="461" t="s">
        <v>821</v>
      </c>
      <c r="D772" s="461">
        <v>356</v>
      </c>
      <c r="E772" s="469">
        <v>250000000</v>
      </c>
      <c r="F772" s="463">
        <v>45006</v>
      </c>
      <c r="G772" s="461" t="s">
        <v>831</v>
      </c>
      <c r="H772"/>
      <c r="I772"/>
      <c r="J772"/>
    </row>
    <row r="773" spans="1:10" ht="15" thickBot="1">
      <c r="A773" s="460" t="s">
        <v>819</v>
      </c>
      <c r="B773" s="468" t="s">
        <v>820</v>
      </c>
      <c r="C773" s="461" t="s">
        <v>821</v>
      </c>
      <c r="D773" s="461">
        <v>357</v>
      </c>
      <c r="E773" s="469">
        <v>250000000</v>
      </c>
      <c r="F773" s="463">
        <v>45006</v>
      </c>
      <c r="G773" s="461" t="s">
        <v>831</v>
      </c>
      <c r="H773"/>
      <c r="I773"/>
      <c r="J773"/>
    </row>
    <row r="774" spans="1:10" ht="15" thickBot="1">
      <c r="A774" s="460" t="s">
        <v>819</v>
      </c>
      <c r="B774" s="468" t="s">
        <v>820</v>
      </c>
      <c r="C774" s="461" t="s">
        <v>821</v>
      </c>
      <c r="D774" s="461">
        <v>358</v>
      </c>
      <c r="E774" s="469">
        <v>250000000</v>
      </c>
      <c r="F774" s="463">
        <v>45006</v>
      </c>
      <c r="G774" s="461" t="s">
        <v>831</v>
      </c>
      <c r="H774"/>
      <c r="I774"/>
      <c r="J774"/>
    </row>
    <row r="775" spans="1:10" ht="15" thickBot="1">
      <c r="A775" s="460" t="s">
        <v>819</v>
      </c>
      <c r="B775" s="468" t="s">
        <v>820</v>
      </c>
      <c r="C775" s="461" t="s">
        <v>821</v>
      </c>
      <c r="D775" s="461">
        <v>359</v>
      </c>
      <c r="E775" s="469">
        <v>250000000</v>
      </c>
      <c r="F775" s="463">
        <v>45006</v>
      </c>
      <c r="G775" s="461" t="s">
        <v>831</v>
      </c>
      <c r="H775"/>
      <c r="I775"/>
      <c r="J775"/>
    </row>
    <row r="776" spans="1:10" ht="15" thickBot="1">
      <c r="A776" s="460" t="s">
        <v>819</v>
      </c>
      <c r="B776" s="468" t="s">
        <v>820</v>
      </c>
      <c r="C776" s="461" t="s">
        <v>821</v>
      </c>
      <c r="D776" s="461">
        <v>361</v>
      </c>
      <c r="E776" s="469">
        <v>250000000</v>
      </c>
      <c r="F776" s="463">
        <v>45006</v>
      </c>
      <c r="G776" s="461" t="s">
        <v>831</v>
      </c>
      <c r="H776"/>
      <c r="I776"/>
      <c r="J776"/>
    </row>
    <row r="777" spans="1:10" ht="15" thickBot="1">
      <c r="A777" s="460" t="s">
        <v>832</v>
      </c>
      <c r="B777" s="468" t="s">
        <v>820</v>
      </c>
      <c r="C777" s="461" t="s">
        <v>833</v>
      </c>
      <c r="D777" s="461">
        <v>2304</v>
      </c>
      <c r="E777" s="469">
        <v>1000000000</v>
      </c>
      <c r="F777" s="463">
        <v>44781</v>
      </c>
      <c r="G777" s="461" t="s">
        <v>831</v>
      </c>
      <c r="H777"/>
      <c r="I777"/>
      <c r="J777"/>
    </row>
    <row r="778" spans="1:10" ht="15" thickBot="1">
      <c r="A778" s="460" t="s">
        <v>832</v>
      </c>
      <c r="B778" s="468" t="s">
        <v>820</v>
      </c>
      <c r="C778" s="461" t="s">
        <v>833</v>
      </c>
      <c r="D778" s="461">
        <v>2305</v>
      </c>
      <c r="E778" s="469">
        <v>1000000000</v>
      </c>
      <c r="F778" s="463">
        <v>44781</v>
      </c>
      <c r="G778" s="461" t="s">
        <v>831</v>
      </c>
      <c r="H778"/>
      <c r="I778"/>
      <c r="J778"/>
    </row>
    <row r="779" spans="1:10" ht="15" thickBot="1">
      <c r="A779" s="460" t="s">
        <v>834</v>
      </c>
      <c r="B779" s="468" t="s">
        <v>820</v>
      </c>
      <c r="C779" s="461" t="s">
        <v>835</v>
      </c>
      <c r="D779" s="461">
        <v>3132</v>
      </c>
      <c r="E779" s="469">
        <v>250000000</v>
      </c>
      <c r="F779" s="463">
        <v>44431</v>
      </c>
      <c r="G779" s="461" t="s">
        <v>831</v>
      </c>
      <c r="H779"/>
      <c r="I779"/>
      <c r="J779"/>
    </row>
    <row r="780" spans="1:10" ht="15" thickBot="1">
      <c r="A780" s="460" t="s">
        <v>834</v>
      </c>
      <c r="B780" s="468" t="s">
        <v>820</v>
      </c>
      <c r="C780" s="461" t="s">
        <v>835</v>
      </c>
      <c r="D780" s="461">
        <v>3133</v>
      </c>
      <c r="E780" s="469">
        <v>250000000</v>
      </c>
      <c r="F780" s="463">
        <v>44431</v>
      </c>
      <c r="G780" s="461" t="s">
        <v>831</v>
      </c>
      <c r="H780"/>
      <c r="I780"/>
      <c r="J780"/>
    </row>
    <row r="781" spans="1:10" ht="15" thickBot="1">
      <c r="A781" s="470"/>
      <c r="B781"/>
      <c r="C781"/>
      <c r="D781"/>
      <c r="E781"/>
      <c r="F781"/>
      <c r="G781"/>
      <c r="H781"/>
      <c r="I781"/>
      <c r="J781"/>
    </row>
    <row r="782" spans="1:10" ht="15" thickBot="1">
      <c r="A782" s="466" t="s">
        <v>823</v>
      </c>
      <c r="B782" s="467" t="s">
        <v>829</v>
      </c>
      <c r="C782" s="467" t="s">
        <v>814</v>
      </c>
      <c r="D782" s="467" t="s">
        <v>815</v>
      </c>
      <c r="E782" s="467" t="s">
        <v>830</v>
      </c>
      <c r="F782" s="467" t="s">
        <v>770</v>
      </c>
      <c r="G782" s="467" t="s">
        <v>818</v>
      </c>
      <c r="H782"/>
      <c r="I782"/>
      <c r="J782"/>
    </row>
    <row r="783" spans="1:10" ht="15" thickBot="1">
      <c r="A783" s="460" t="s">
        <v>834</v>
      </c>
      <c r="B783" s="461" t="s">
        <v>820</v>
      </c>
      <c r="C783" s="461" t="s">
        <v>835</v>
      </c>
      <c r="D783" s="461">
        <v>3134</v>
      </c>
      <c r="E783" s="469">
        <v>250000000</v>
      </c>
      <c r="F783" s="463">
        <v>44431</v>
      </c>
      <c r="G783" s="461" t="s">
        <v>831</v>
      </c>
      <c r="H783"/>
      <c r="I783"/>
      <c r="J783"/>
    </row>
    <row r="784" spans="1:10" ht="15" thickBot="1">
      <c r="A784" s="460" t="s">
        <v>834</v>
      </c>
      <c r="B784" s="461" t="s">
        <v>820</v>
      </c>
      <c r="C784" s="461" t="s">
        <v>835</v>
      </c>
      <c r="D784" s="461">
        <v>3135</v>
      </c>
      <c r="E784" s="469">
        <v>250000000</v>
      </c>
      <c r="F784" s="463">
        <v>44431</v>
      </c>
      <c r="G784" s="461" t="s">
        <v>831</v>
      </c>
      <c r="H784"/>
      <c r="I784"/>
      <c r="J784"/>
    </row>
    <row r="785" spans="1:10" ht="15" thickBot="1">
      <c r="A785" s="460" t="s">
        <v>834</v>
      </c>
      <c r="B785" s="461" t="s">
        <v>820</v>
      </c>
      <c r="C785" s="461" t="s">
        <v>835</v>
      </c>
      <c r="D785" s="461">
        <v>3132</v>
      </c>
      <c r="E785" s="469">
        <v>250000000</v>
      </c>
      <c r="F785" s="463">
        <v>44431</v>
      </c>
      <c r="G785" s="461" t="s">
        <v>831</v>
      </c>
      <c r="H785"/>
      <c r="I785"/>
      <c r="J785"/>
    </row>
    <row r="786" spans="1:10" ht="15" thickBot="1">
      <c r="A786" s="460" t="s">
        <v>834</v>
      </c>
      <c r="B786" s="461" t="s">
        <v>820</v>
      </c>
      <c r="C786" s="461" t="s">
        <v>835</v>
      </c>
      <c r="D786" s="461">
        <v>3136</v>
      </c>
      <c r="E786" s="469">
        <v>250000000</v>
      </c>
      <c r="F786" s="463">
        <v>44431</v>
      </c>
      <c r="G786" s="461" t="s">
        <v>831</v>
      </c>
      <c r="H786"/>
      <c r="I786"/>
      <c r="J786"/>
    </row>
    <row r="787" spans="1:10" ht="15" thickBot="1">
      <c r="A787" s="460" t="s">
        <v>834</v>
      </c>
      <c r="B787" s="461" t="s">
        <v>820</v>
      </c>
      <c r="C787" s="461" t="s">
        <v>835</v>
      </c>
      <c r="D787" s="461">
        <v>3138</v>
      </c>
      <c r="E787" s="469">
        <v>250000000</v>
      </c>
      <c r="F787" s="463">
        <v>44452</v>
      </c>
      <c r="G787" s="461" t="s">
        <v>831</v>
      </c>
      <c r="H787"/>
      <c r="I787"/>
      <c r="J787"/>
    </row>
    <row r="788" spans="1:10" ht="15" thickBot="1">
      <c r="A788" s="460" t="s">
        <v>834</v>
      </c>
      <c r="B788" s="461" t="s">
        <v>820</v>
      </c>
      <c r="C788" s="461" t="s">
        <v>835</v>
      </c>
      <c r="D788" s="461">
        <v>3216</v>
      </c>
      <c r="E788" s="469">
        <v>250000000</v>
      </c>
      <c r="F788" s="463">
        <v>44452</v>
      </c>
      <c r="G788" s="461" t="s">
        <v>831</v>
      </c>
      <c r="H788"/>
      <c r="I788"/>
      <c r="J788"/>
    </row>
    <row r="789" spans="1:10" ht="15" thickBot="1">
      <c r="A789" s="460" t="s">
        <v>836</v>
      </c>
      <c r="B789" s="461" t="s">
        <v>820</v>
      </c>
      <c r="C789" s="461" t="s">
        <v>826</v>
      </c>
      <c r="D789" s="461">
        <v>2515</v>
      </c>
      <c r="E789" s="469">
        <v>500000000</v>
      </c>
      <c r="F789" s="463">
        <v>44729</v>
      </c>
      <c r="G789" s="461" t="s">
        <v>831</v>
      </c>
      <c r="H789"/>
      <c r="I789"/>
      <c r="J789"/>
    </row>
    <row r="790" spans="1:10" ht="15" thickBot="1">
      <c r="A790" s="460" t="s">
        <v>836</v>
      </c>
      <c r="B790" s="461" t="s">
        <v>820</v>
      </c>
      <c r="C790" s="461" t="s">
        <v>826</v>
      </c>
      <c r="D790" s="461">
        <v>2513</v>
      </c>
      <c r="E790" s="469">
        <v>500000000</v>
      </c>
      <c r="F790" s="463">
        <v>44729</v>
      </c>
      <c r="G790" s="461" t="s">
        <v>831</v>
      </c>
      <c r="H790"/>
      <c r="I790"/>
      <c r="J790"/>
    </row>
    <row r="791" spans="1:10" ht="15" thickBot="1">
      <c r="A791" s="460" t="s">
        <v>836</v>
      </c>
      <c r="B791" s="461" t="s">
        <v>820</v>
      </c>
      <c r="C791" s="461" t="s">
        <v>826</v>
      </c>
      <c r="D791" s="461">
        <v>2518</v>
      </c>
      <c r="E791" s="469">
        <v>500000000</v>
      </c>
      <c r="F791" s="463">
        <v>44729</v>
      </c>
      <c r="G791" s="461" t="s">
        <v>831</v>
      </c>
      <c r="H791"/>
      <c r="I791"/>
      <c r="J791"/>
    </row>
    <row r="792" spans="1:10" ht="15" thickBot="1">
      <c r="A792" s="460" t="s">
        <v>836</v>
      </c>
      <c r="B792" s="461" t="s">
        <v>820</v>
      </c>
      <c r="C792" s="461" t="s">
        <v>826</v>
      </c>
      <c r="D792" s="461">
        <v>2519</v>
      </c>
      <c r="E792" s="469">
        <v>500000000</v>
      </c>
      <c r="F792" s="463">
        <v>44729</v>
      </c>
      <c r="G792" s="461" t="s">
        <v>831</v>
      </c>
      <c r="H792"/>
      <c r="I792"/>
      <c r="J792"/>
    </row>
    <row r="793" spans="1:10" ht="15" thickBot="1">
      <c r="A793" s="460" t="s">
        <v>836</v>
      </c>
      <c r="B793" s="461" t="s">
        <v>820</v>
      </c>
      <c r="C793" s="461" t="s">
        <v>826</v>
      </c>
      <c r="D793" s="461">
        <v>2522</v>
      </c>
      <c r="E793" s="469">
        <v>500000000</v>
      </c>
      <c r="F793" s="463">
        <v>44729</v>
      </c>
      <c r="G793" s="461" t="s">
        <v>831</v>
      </c>
      <c r="H793"/>
      <c r="I793"/>
      <c r="J793"/>
    </row>
    <row r="794" spans="1:10" ht="15" thickBot="1">
      <c r="A794" s="460" t="s">
        <v>836</v>
      </c>
      <c r="B794" s="461" t="s">
        <v>820</v>
      </c>
      <c r="C794" s="461" t="s">
        <v>826</v>
      </c>
      <c r="D794" s="461">
        <v>2521</v>
      </c>
      <c r="E794" s="469">
        <v>500000000</v>
      </c>
      <c r="F794" s="463">
        <v>44729</v>
      </c>
      <c r="G794" s="461" t="s">
        <v>831</v>
      </c>
      <c r="H794"/>
      <c r="I794"/>
      <c r="J794"/>
    </row>
    <row r="795" spans="1:10" ht="15" thickBot="1">
      <c r="A795" s="460" t="s">
        <v>836</v>
      </c>
      <c r="B795" s="461" t="s">
        <v>820</v>
      </c>
      <c r="C795" s="461" t="s">
        <v>826</v>
      </c>
      <c r="D795" s="461">
        <v>2520</v>
      </c>
      <c r="E795" s="469">
        <v>500000000</v>
      </c>
      <c r="F795" s="463">
        <v>44729</v>
      </c>
      <c r="G795" s="461" t="s">
        <v>831</v>
      </c>
      <c r="H795"/>
      <c r="I795"/>
      <c r="J795"/>
    </row>
    <row r="796" spans="1:10" ht="15" thickBot="1">
      <c r="A796" s="460" t="s">
        <v>836</v>
      </c>
      <c r="B796" s="461" t="s">
        <v>820</v>
      </c>
      <c r="C796" s="461" t="s">
        <v>826</v>
      </c>
      <c r="D796" s="461">
        <v>2516</v>
      </c>
      <c r="E796" s="469">
        <v>500000000</v>
      </c>
      <c r="F796" s="463">
        <v>44729</v>
      </c>
      <c r="G796" s="461" t="s">
        <v>831</v>
      </c>
      <c r="H796"/>
      <c r="I796"/>
      <c r="J796"/>
    </row>
    <row r="797" spans="1:10" ht="15" thickBot="1">
      <c r="A797" s="460" t="s">
        <v>836</v>
      </c>
      <c r="B797" s="461" t="s">
        <v>820</v>
      </c>
      <c r="C797" s="461" t="s">
        <v>826</v>
      </c>
      <c r="D797" s="461">
        <v>2517</v>
      </c>
      <c r="E797" s="469">
        <v>500000000</v>
      </c>
      <c r="F797" s="463">
        <v>44729</v>
      </c>
      <c r="G797" s="461" t="s">
        <v>831</v>
      </c>
      <c r="H797"/>
      <c r="I797"/>
      <c r="J797"/>
    </row>
    <row r="798" spans="1:10" ht="15" thickBot="1">
      <c r="A798" s="460" t="s">
        <v>836</v>
      </c>
      <c r="B798" s="461" t="s">
        <v>820</v>
      </c>
      <c r="C798" s="461" t="s">
        <v>826</v>
      </c>
      <c r="D798" s="461">
        <v>2514</v>
      </c>
      <c r="E798" s="469">
        <v>500000000</v>
      </c>
      <c r="F798" s="463">
        <v>44729</v>
      </c>
      <c r="G798" s="461" t="s">
        <v>831</v>
      </c>
      <c r="H798"/>
      <c r="I798"/>
      <c r="J798"/>
    </row>
    <row r="799" spans="1:10" ht="15" thickBot="1">
      <c r="A799" s="460" t="s">
        <v>836</v>
      </c>
      <c r="B799" s="461" t="s">
        <v>820</v>
      </c>
      <c r="C799" s="461" t="s">
        <v>826</v>
      </c>
      <c r="D799" s="461">
        <v>2534</v>
      </c>
      <c r="E799" s="469">
        <v>1000000000</v>
      </c>
      <c r="F799" s="463">
        <v>44732</v>
      </c>
      <c r="G799" s="461" t="s">
        <v>831</v>
      </c>
      <c r="H799"/>
      <c r="I799"/>
      <c r="J799"/>
    </row>
    <row r="800" spans="1:10" ht="15" thickBot="1">
      <c r="A800" s="460" t="s">
        <v>836</v>
      </c>
      <c r="B800" s="461" t="s">
        <v>820</v>
      </c>
      <c r="C800" s="461" t="s">
        <v>826</v>
      </c>
      <c r="D800" s="461">
        <v>2535</v>
      </c>
      <c r="E800" s="469">
        <v>1000000000</v>
      </c>
      <c r="F800" s="463">
        <v>44732</v>
      </c>
      <c r="G800" s="461" t="s">
        <v>831</v>
      </c>
      <c r="H800"/>
      <c r="I800"/>
      <c r="J800"/>
    </row>
    <row r="801" spans="1:10" ht="15" thickBot="1">
      <c r="A801" s="460" t="s">
        <v>836</v>
      </c>
      <c r="B801" s="461" t="s">
        <v>820</v>
      </c>
      <c r="C801" s="461" t="s">
        <v>826</v>
      </c>
      <c r="D801" s="461">
        <v>2536</v>
      </c>
      <c r="E801" s="469">
        <v>1000000000</v>
      </c>
      <c r="F801" s="463">
        <v>44732</v>
      </c>
      <c r="G801" s="461" t="s">
        <v>831</v>
      </c>
      <c r="H801"/>
      <c r="I801"/>
      <c r="J801"/>
    </row>
    <row r="802" spans="1:10" ht="15" thickBot="1">
      <c r="A802" s="460" t="s">
        <v>836</v>
      </c>
      <c r="B802" s="461" t="s">
        <v>820</v>
      </c>
      <c r="C802" s="461" t="s">
        <v>826</v>
      </c>
      <c r="D802" s="461">
        <v>2537</v>
      </c>
      <c r="E802" s="469">
        <v>1000000000</v>
      </c>
      <c r="F802" s="463">
        <v>44732</v>
      </c>
      <c r="G802" s="461" t="s">
        <v>831</v>
      </c>
      <c r="H802"/>
      <c r="I802"/>
      <c r="J802"/>
    </row>
    <row r="803" spans="1:10" ht="15" thickBot="1">
      <c r="A803" s="460" t="s">
        <v>836</v>
      </c>
      <c r="B803" s="461" t="s">
        <v>820</v>
      </c>
      <c r="C803" s="461" t="s">
        <v>826</v>
      </c>
      <c r="D803" s="461">
        <v>2538</v>
      </c>
      <c r="E803" s="469">
        <v>1000000000</v>
      </c>
      <c r="F803" s="463">
        <v>44732</v>
      </c>
      <c r="G803" s="461" t="s">
        <v>831</v>
      </c>
      <c r="H803"/>
      <c r="I803"/>
      <c r="J803"/>
    </row>
    <row r="804" spans="1:10" ht="15" thickBot="1">
      <c r="A804" s="460" t="s">
        <v>836</v>
      </c>
      <c r="B804" s="461" t="s">
        <v>820</v>
      </c>
      <c r="C804" s="461" t="s">
        <v>826</v>
      </c>
      <c r="D804" s="461">
        <v>2542</v>
      </c>
      <c r="E804" s="469">
        <v>500000000</v>
      </c>
      <c r="F804" s="463">
        <v>44739</v>
      </c>
      <c r="G804" s="461" t="s">
        <v>831</v>
      </c>
      <c r="H804"/>
      <c r="I804"/>
      <c r="J804"/>
    </row>
    <row r="805" spans="1:10" ht="15" thickBot="1">
      <c r="A805" s="460" t="s">
        <v>836</v>
      </c>
      <c r="B805" s="461" t="s">
        <v>820</v>
      </c>
      <c r="C805" s="461" t="s">
        <v>826</v>
      </c>
      <c r="D805" s="461">
        <v>2543</v>
      </c>
      <c r="E805" s="469">
        <v>500000000</v>
      </c>
      <c r="F805" s="463">
        <v>44739</v>
      </c>
      <c r="G805" s="461" t="s">
        <v>831</v>
      </c>
      <c r="H805"/>
      <c r="I805"/>
      <c r="J805"/>
    </row>
    <row r="806" spans="1:10" ht="15" thickBot="1">
      <c r="A806" s="460" t="s">
        <v>836</v>
      </c>
      <c r="B806" s="461" t="s">
        <v>820</v>
      </c>
      <c r="C806" s="461" t="s">
        <v>826</v>
      </c>
      <c r="D806" s="461">
        <v>2544</v>
      </c>
      <c r="E806" s="469">
        <v>500000000</v>
      </c>
      <c r="F806" s="463">
        <v>44739</v>
      </c>
      <c r="G806" s="461" t="s">
        <v>831</v>
      </c>
      <c r="H806"/>
      <c r="I806"/>
      <c r="J806"/>
    </row>
    <row r="807" spans="1:10" ht="15" thickBot="1">
      <c r="A807" s="460" t="s">
        <v>836</v>
      </c>
      <c r="B807" s="461" t="s">
        <v>820</v>
      </c>
      <c r="C807" s="461" t="s">
        <v>826</v>
      </c>
      <c r="D807" s="461">
        <v>2545</v>
      </c>
      <c r="E807" s="469">
        <v>500000000</v>
      </c>
      <c r="F807" s="463">
        <v>44739</v>
      </c>
      <c r="G807" s="461" t="s">
        <v>831</v>
      </c>
      <c r="H807"/>
      <c r="I807"/>
      <c r="J807"/>
    </row>
    <row r="808" spans="1:10" ht="15" thickBot="1">
      <c r="A808" s="460" t="s">
        <v>836</v>
      </c>
      <c r="B808" s="461" t="s">
        <v>820</v>
      </c>
      <c r="C808" s="461" t="s">
        <v>826</v>
      </c>
      <c r="D808" s="461">
        <v>2546</v>
      </c>
      <c r="E808" s="469">
        <v>500000000</v>
      </c>
      <c r="F808" s="463">
        <v>44739</v>
      </c>
      <c r="G808" s="461" t="s">
        <v>831</v>
      </c>
      <c r="H808"/>
      <c r="I808"/>
      <c r="J808"/>
    </row>
    <row r="809" spans="1:10" ht="15" thickBot="1">
      <c r="A809" s="460" t="s">
        <v>836</v>
      </c>
      <c r="B809" s="461" t="s">
        <v>820</v>
      </c>
      <c r="C809" s="461" t="s">
        <v>826</v>
      </c>
      <c r="D809" s="461">
        <v>2547</v>
      </c>
      <c r="E809" s="469">
        <v>500000000</v>
      </c>
      <c r="F809" s="463">
        <v>44739</v>
      </c>
      <c r="G809" s="461" t="s">
        <v>831</v>
      </c>
      <c r="H809"/>
      <c r="I809"/>
      <c r="J809"/>
    </row>
    <row r="810" spans="1:10" ht="15" thickBot="1">
      <c r="A810" s="703" t="s">
        <v>828</v>
      </c>
      <c r="B810" s="704"/>
      <c r="C810" s="704"/>
      <c r="D810" s="705"/>
      <c r="E810" s="471">
        <v>19000000000</v>
      </c>
      <c r="F810" s="461"/>
      <c r="G810" s="461"/>
      <c r="H810"/>
      <c r="I810"/>
      <c r="J810"/>
    </row>
    <row r="811" spans="1:10" ht="14.25">
      <c r="A811" s="194" t="s">
        <v>469</v>
      </c>
      <c r="B811" s="194" t="s">
        <v>327</v>
      </c>
      <c r="C811"/>
      <c r="D811"/>
      <c r="E811"/>
      <c r="F811"/>
      <c r="G811"/>
      <c r="H811"/>
      <c r="I811"/>
      <c r="J811"/>
    </row>
    <row r="812" spans="1:10" ht="14.25">
      <c r="A812" s="189"/>
      <c r="B812"/>
      <c r="C812"/>
      <c r="D812"/>
      <c r="E812"/>
      <c r="F812"/>
      <c r="G812"/>
      <c r="H812"/>
      <c r="I812"/>
      <c r="J812"/>
    </row>
    <row r="813" spans="1:10" ht="14.25">
      <c r="A813" s="194" t="s">
        <v>837</v>
      </c>
      <c r="B813"/>
      <c r="C813"/>
      <c r="D813"/>
      <c r="E813"/>
      <c r="F813"/>
      <c r="G813"/>
      <c r="H813"/>
      <c r="I813"/>
      <c r="J813"/>
    </row>
    <row r="814" spans="1:10" ht="14.25">
      <c r="A814" s="227"/>
      <c r="B814"/>
      <c r="C814"/>
      <c r="D814"/>
      <c r="E814"/>
      <c r="F814"/>
      <c r="G814"/>
      <c r="H814"/>
      <c r="I814"/>
      <c r="J814"/>
    </row>
    <row r="815" spans="1:10" ht="76.5">
      <c r="A815" s="189" t="s">
        <v>838</v>
      </c>
      <c r="B815"/>
      <c r="C815"/>
      <c r="D815"/>
      <c r="E815"/>
      <c r="F815"/>
      <c r="G815"/>
      <c r="H815"/>
      <c r="I815"/>
      <c r="J815"/>
    </row>
    <row r="816" spans="1:10" ht="14.25">
      <c r="A816" s="194"/>
      <c r="B816"/>
      <c r="C816"/>
      <c r="D816"/>
      <c r="E816"/>
      <c r="F816"/>
      <c r="G816"/>
      <c r="H816"/>
      <c r="I816"/>
      <c r="J816"/>
    </row>
    <row r="817" spans="1:10" ht="14.25">
      <c r="A817" s="194" t="s">
        <v>839</v>
      </c>
      <c r="B817"/>
      <c r="C817"/>
      <c r="D817"/>
      <c r="E817"/>
      <c r="F817"/>
      <c r="G817"/>
      <c r="H817"/>
      <c r="I817"/>
      <c r="J817"/>
    </row>
    <row r="818" spans="1:10" ht="14.25">
      <c r="A818" s="195"/>
      <c r="B818"/>
      <c r="C818"/>
      <c r="D818"/>
      <c r="E818"/>
      <c r="F818"/>
      <c r="G818"/>
      <c r="H818"/>
      <c r="I818"/>
      <c r="J818"/>
    </row>
    <row r="819" spans="1:10" ht="76.5">
      <c r="A819" s="189" t="s">
        <v>840</v>
      </c>
      <c r="B819"/>
      <c r="C819"/>
      <c r="D819"/>
      <c r="E819"/>
      <c r="F819"/>
      <c r="G819"/>
      <c r="H819"/>
      <c r="I819"/>
      <c r="J819"/>
    </row>
    <row r="820" spans="1:10" ht="14.25">
      <c r="A820" s="195"/>
      <c r="B820"/>
      <c r="C820"/>
      <c r="D820"/>
      <c r="E820"/>
      <c r="F820"/>
      <c r="G820"/>
      <c r="H820"/>
      <c r="I820"/>
      <c r="J820"/>
    </row>
    <row r="821" spans="1:10" ht="14.25">
      <c r="A821" s="194" t="s">
        <v>841</v>
      </c>
      <c r="B821"/>
      <c r="C821"/>
      <c r="D821"/>
      <c r="E821"/>
      <c r="F821"/>
      <c r="G821"/>
      <c r="H821"/>
      <c r="I821"/>
      <c r="J821"/>
    </row>
    <row r="822" spans="1:10" ht="14.25">
      <c r="A822" s="195"/>
      <c r="B822"/>
      <c r="C822"/>
      <c r="D822"/>
      <c r="E822"/>
      <c r="F822"/>
      <c r="G822"/>
      <c r="H822"/>
      <c r="I822"/>
      <c r="J822"/>
    </row>
    <row r="823" spans="1:10" ht="89.25">
      <c r="A823" s="189" t="s">
        <v>842</v>
      </c>
      <c r="B823"/>
      <c r="C823"/>
      <c r="D823"/>
      <c r="E823"/>
      <c r="F823"/>
      <c r="G823"/>
      <c r="H823"/>
      <c r="I823"/>
      <c r="J823"/>
    </row>
    <row r="824" spans="1:10" ht="14.25">
      <c r="A824" s="195"/>
      <c r="B824"/>
      <c r="C824"/>
      <c r="D824"/>
      <c r="E824"/>
      <c r="F824"/>
      <c r="G824"/>
      <c r="H824"/>
      <c r="I824"/>
      <c r="J824"/>
    </row>
    <row r="825" spans="1:10" ht="14.25">
      <c r="A825" s="194" t="s">
        <v>843</v>
      </c>
      <c r="B825"/>
      <c r="C825"/>
      <c r="D825"/>
      <c r="E825"/>
      <c r="F825"/>
      <c r="G825"/>
      <c r="H825"/>
      <c r="I825"/>
      <c r="J825"/>
    </row>
    <row r="826" spans="1:10" ht="14.25">
      <c r="A826" s="195"/>
      <c r="B826"/>
      <c r="C826"/>
      <c r="D826"/>
      <c r="E826"/>
      <c r="F826"/>
      <c r="G826"/>
      <c r="H826"/>
      <c r="I826"/>
      <c r="J826"/>
    </row>
    <row r="827" spans="1:10" ht="63.75">
      <c r="A827" s="189" t="s">
        <v>844</v>
      </c>
      <c r="B827"/>
      <c r="C827"/>
      <c r="D827"/>
      <c r="E827"/>
      <c r="F827"/>
      <c r="G827"/>
      <c r="H827"/>
      <c r="I827"/>
      <c r="J827"/>
    </row>
    <row r="828" spans="1:10" ht="14.25">
      <c r="A828" s="195"/>
      <c r="B828"/>
      <c r="C828"/>
      <c r="D828"/>
      <c r="E828"/>
      <c r="F828"/>
      <c r="G828"/>
      <c r="H828"/>
      <c r="I828"/>
      <c r="J828"/>
    </row>
    <row r="829" spans="1:10" ht="76.5">
      <c r="A829" s="189" t="s">
        <v>845</v>
      </c>
      <c r="B829"/>
      <c r="C829"/>
      <c r="D829"/>
      <c r="E829"/>
      <c r="F829"/>
      <c r="G829"/>
      <c r="H829"/>
      <c r="I829"/>
      <c r="J829"/>
    </row>
    <row r="830" spans="1:10" ht="14.25">
      <c r="A830" s="195"/>
      <c r="B830"/>
      <c r="C830"/>
      <c r="D830"/>
      <c r="E830"/>
      <c r="F830"/>
      <c r="G830"/>
      <c r="H830"/>
      <c r="I830"/>
      <c r="J830"/>
    </row>
    <row r="831" spans="1:10" ht="51">
      <c r="A831" s="189" t="s">
        <v>846</v>
      </c>
      <c r="B831"/>
      <c r="C831"/>
      <c r="D831"/>
      <c r="E831"/>
      <c r="F831"/>
      <c r="G831"/>
      <c r="H831"/>
      <c r="I831"/>
      <c r="J831"/>
    </row>
    <row r="832" spans="1:10" ht="14.25">
      <c r="A832" s="194"/>
      <c r="B832"/>
      <c r="C832"/>
      <c r="D832"/>
      <c r="E832"/>
      <c r="F832"/>
      <c r="G832"/>
      <c r="H832"/>
      <c r="I832"/>
      <c r="J832"/>
    </row>
    <row r="833" spans="1:10" ht="25.5">
      <c r="A833" s="194" t="s">
        <v>847</v>
      </c>
      <c r="B833" s="194" t="s">
        <v>848</v>
      </c>
      <c r="C833"/>
      <c r="D833"/>
      <c r="E833"/>
      <c r="F833"/>
      <c r="G833"/>
      <c r="H833"/>
      <c r="I833"/>
      <c r="J833"/>
    </row>
    <row r="834" spans="1:10" ht="14.25">
      <c r="A834" s="195"/>
      <c r="B834"/>
      <c r="C834"/>
      <c r="D834"/>
      <c r="E834"/>
      <c r="F834"/>
      <c r="G834"/>
      <c r="H834"/>
      <c r="I834"/>
      <c r="J834"/>
    </row>
    <row r="835" spans="1:10" ht="14.25">
      <c r="A835" s="189" t="s">
        <v>849</v>
      </c>
      <c r="B835"/>
      <c r="C835"/>
      <c r="D835"/>
      <c r="E835"/>
      <c r="F835"/>
      <c r="G835"/>
      <c r="H835"/>
      <c r="I835"/>
      <c r="J835"/>
    </row>
    <row r="836" spans="1:10" ht="14.25">
      <c r="A836"/>
      <c r="B836"/>
      <c r="C836"/>
      <c r="D836"/>
      <c r="E836"/>
      <c r="F836"/>
      <c r="G836"/>
      <c r="H836"/>
      <c r="I836"/>
      <c r="J836"/>
    </row>
    <row r="837" spans="1:10" ht="14.25">
      <c r="A837" s="208"/>
      <c r="B837"/>
      <c r="C837"/>
      <c r="D837"/>
      <c r="E837"/>
      <c r="F837"/>
      <c r="G837"/>
      <c r="H837"/>
      <c r="I837"/>
      <c r="J837"/>
    </row>
    <row r="838" spans="1:10" ht="14.25">
      <c r="A838" s="396" t="s">
        <v>469</v>
      </c>
      <c r="B838" s="396" t="s">
        <v>327</v>
      </c>
      <c r="C838"/>
      <c r="D838"/>
      <c r="E838"/>
      <c r="F838"/>
      <c r="G838"/>
      <c r="H838"/>
      <c r="I838"/>
      <c r="J838"/>
    </row>
    <row r="839" spans="1:10" ht="14.25">
      <c r="A839" s="189"/>
      <c r="B839"/>
      <c r="C839"/>
      <c r="D839"/>
      <c r="E839"/>
      <c r="F839"/>
      <c r="G839"/>
      <c r="H839"/>
      <c r="I839"/>
      <c r="J839"/>
    </row>
    <row r="840" spans="1:10" ht="38.25">
      <c r="A840" s="194" t="s">
        <v>850</v>
      </c>
      <c r="B840" s="194" t="s">
        <v>851</v>
      </c>
      <c r="C840"/>
      <c r="D840"/>
      <c r="E840"/>
      <c r="F840"/>
      <c r="G840"/>
      <c r="H840"/>
      <c r="I840"/>
      <c r="J840"/>
    </row>
    <row r="841" spans="1:10" ht="14.25">
      <c r="A841" s="195"/>
      <c r="B841"/>
      <c r="C841"/>
      <c r="D841"/>
      <c r="E841"/>
      <c r="F841"/>
      <c r="G841"/>
      <c r="H841"/>
      <c r="I841"/>
      <c r="J841"/>
    </row>
    <row r="842" spans="1:10" ht="25.5">
      <c r="A842" s="189" t="s">
        <v>852</v>
      </c>
      <c r="B842"/>
      <c r="C842"/>
      <c r="D842"/>
      <c r="E842"/>
      <c r="F842"/>
      <c r="G842"/>
      <c r="H842"/>
      <c r="I842"/>
      <c r="J842"/>
    </row>
    <row r="843" spans="1:10" ht="14.25">
      <c r="A843" s="195"/>
      <c r="B843"/>
      <c r="C843"/>
      <c r="D843"/>
      <c r="E843"/>
      <c r="F843"/>
      <c r="G843"/>
      <c r="H843"/>
      <c r="I843"/>
      <c r="J843"/>
    </row>
    <row r="844" spans="1:10" ht="14.25">
      <c r="A844" s="189" t="s">
        <v>853</v>
      </c>
      <c r="B844"/>
      <c r="C844"/>
      <c r="D844"/>
      <c r="E844"/>
      <c r="F844"/>
      <c r="G844"/>
      <c r="H844"/>
      <c r="I844"/>
      <c r="J844"/>
    </row>
    <row r="845" spans="1:10" ht="15" thickBot="1">
      <c r="A845" s="195"/>
      <c r="B845"/>
      <c r="C845"/>
      <c r="D845"/>
      <c r="E845"/>
      <c r="F845"/>
      <c r="G845"/>
      <c r="H845"/>
      <c r="I845"/>
      <c r="J845"/>
    </row>
    <row r="846" spans="1:10" ht="15" thickBot="1">
      <c r="A846" s="706" t="s">
        <v>473</v>
      </c>
      <c r="B846" s="709" t="s">
        <v>854</v>
      </c>
      <c r="C846" s="710"/>
      <c r="D846" s="710"/>
      <c r="E846" s="710"/>
      <c r="F846" s="710"/>
      <c r="G846" s="711"/>
      <c r="H846"/>
      <c r="I846"/>
      <c r="J846"/>
    </row>
    <row r="847" spans="1:10" ht="14.25">
      <c r="A847" s="707"/>
      <c r="B847" s="472" t="s">
        <v>855</v>
      </c>
      <c r="C847" s="472" t="s">
        <v>856</v>
      </c>
      <c r="D847" s="472" t="s">
        <v>857</v>
      </c>
      <c r="E847" s="472" t="s">
        <v>858</v>
      </c>
      <c r="F847" s="472" t="s">
        <v>859</v>
      </c>
      <c r="G847" s="472" t="s">
        <v>860</v>
      </c>
      <c r="H847"/>
      <c r="I847"/>
      <c r="J847"/>
    </row>
    <row r="848" spans="1:10" ht="14.25">
      <c r="A848" s="707"/>
      <c r="B848" s="472" t="s">
        <v>861</v>
      </c>
      <c r="C848" s="472" t="s">
        <v>862</v>
      </c>
      <c r="D848" s="472" t="s">
        <v>863</v>
      </c>
      <c r="E848" s="472" t="s">
        <v>864</v>
      </c>
      <c r="F848" s="472" t="s">
        <v>865</v>
      </c>
      <c r="G848" s="472" t="s">
        <v>300</v>
      </c>
      <c r="H848"/>
      <c r="I848"/>
      <c r="J848"/>
    </row>
    <row r="849" spans="1:10" ht="15" thickBot="1">
      <c r="A849" s="708"/>
      <c r="B849" s="473" t="s">
        <v>300</v>
      </c>
      <c r="C849" s="473" t="s">
        <v>300</v>
      </c>
      <c r="D849" s="473" t="s">
        <v>300</v>
      </c>
      <c r="E849" s="473" t="s">
        <v>300</v>
      </c>
      <c r="F849" s="473" t="s">
        <v>300</v>
      </c>
      <c r="G849" s="401"/>
      <c r="H849"/>
      <c r="I849"/>
      <c r="J849"/>
    </row>
    <row r="850" spans="1:10" ht="15" thickBot="1">
      <c r="A850" s="474" t="s">
        <v>866</v>
      </c>
      <c r="B850" s="475">
        <v>9875683593</v>
      </c>
      <c r="C850" s="475">
        <v>131615178378</v>
      </c>
      <c r="D850" s="475">
        <v>38408596957</v>
      </c>
      <c r="E850" s="475">
        <v>237102917565</v>
      </c>
      <c r="F850" s="475">
        <v>1721447500</v>
      </c>
      <c r="G850" s="475">
        <v>418723823994</v>
      </c>
      <c r="H850"/>
      <c r="I850"/>
      <c r="J850"/>
    </row>
    <row r="851" spans="1:10" ht="15" thickBot="1">
      <c r="A851" s="474" t="s">
        <v>867</v>
      </c>
      <c r="B851" s="475">
        <v>126677014300</v>
      </c>
      <c r="C851" s="475">
        <v>991166067688</v>
      </c>
      <c r="D851" s="475">
        <v>417154552561</v>
      </c>
      <c r="E851" s="475">
        <v>353966587309</v>
      </c>
      <c r="F851" s="475">
        <v>262381857252</v>
      </c>
      <c r="G851" s="475">
        <v>2151346079110</v>
      </c>
      <c r="H851"/>
      <c r="I851"/>
      <c r="J851"/>
    </row>
    <row r="852" spans="1:10" ht="15" thickBot="1">
      <c r="A852" s="476" t="s">
        <v>868</v>
      </c>
      <c r="B852" s="477">
        <v>136552697893</v>
      </c>
      <c r="C852" s="477">
        <v>1122781246067</v>
      </c>
      <c r="D852" s="477">
        <v>455563149518</v>
      </c>
      <c r="E852" s="477">
        <v>591069504874</v>
      </c>
      <c r="F852" s="477">
        <v>264103304752</v>
      </c>
      <c r="G852" s="477">
        <v>2570069903104</v>
      </c>
      <c r="H852"/>
      <c r="I852"/>
      <c r="J852"/>
    </row>
    <row r="853" spans="1:10" ht="15" thickBot="1">
      <c r="A853" s="474" t="s">
        <v>869</v>
      </c>
      <c r="B853" s="475">
        <v>105988459085</v>
      </c>
      <c r="C853" s="475">
        <v>74807394491</v>
      </c>
      <c r="D853" s="475">
        <v>181912310205</v>
      </c>
      <c r="E853" s="475">
        <v>277713695971</v>
      </c>
      <c r="F853" s="475">
        <v>75205556208</v>
      </c>
      <c r="G853" s="475">
        <v>715627415960</v>
      </c>
      <c r="H853"/>
      <c r="I853"/>
      <c r="J853"/>
    </row>
    <row r="854" spans="1:10" ht="15" thickBot="1">
      <c r="A854" s="474" t="s">
        <v>870</v>
      </c>
      <c r="B854" s="475">
        <v>804618324357</v>
      </c>
      <c r="C854" s="475">
        <v>309891164894</v>
      </c>
      <c r="D854" s="475">
        <v>279766392401</v>
      </c>
      <c r="E854" s="475">
        <v>798370256365</v>
      </c>
      <c r="F854" s="475">
        <v>452979013597</v>
      </c>
      <c r="G854" s="475">
        <v>2645625151614</v>
      </c>
      <c r="H854"/>
      <c r="I854"/>
      <c r="J854"/>
    </row>
    <row r="855" spans="1:10" ht="15" thickBot="1">
      <c r="A855" s="476" t="s">
        <v>871</v>
      </c>
      <c r="B855" s="477">
        <v>910606783442</v>
      </c>
      <c r="C855" s="477">
        <v>384698559385</v>
      </c>
      <c r="D855" s="477">
        <v>461678702607</v>
      </c>
      <c r="E855" s="477">
        <v>1076083952336</v>
      </c>
      <c r="F855" s="477">
        <v>528184569805</v>
      </c>
      <c r="G855" s="477">
        <v>3361252567574</v>
      </c>
      <c r="H855"/>
      <c r="I855"/>
      <c r="J855"/>
    </row>
    <row r="856" spans="1:10" ht="14.25">
      <c r="A856" s="227"/>
      <c r="B856"/>
      <c r="C856"/>
      <c r="D856"/>
      <c r="E856"/>
      <c r="F856"/>
      <c r="G856"/>
      <c r="H856"/>
      <c r="I856"/>
      <c r="J856"/>
    </row>
    <row r="857" spans="1:10" ht="14.25">
      <c r="A857" s="189" t="s">
        <v>872</v>
      </c>
      <c r="B857"/>
      <c r="C857"/>
      <c r="D857"/>
      <c r="E857"/>
      <c r="F857"/>
      <c r="G857"/>
      <c r="H857"/>
      <c r="I857"/>
      <c r="J857"/>
    </row>
    <row r="858" spans="1:10" ht="15" thickBot="1">
      <c r="A858" s="227"/>
      <c r="B858"/>
      <c r="C858"/>
      <c r="D858"/>
      <c r="E858"/>
      <c r="F858"/>
      <c r="G858"/>
      <c r="H858"/>
      <c r="I858"/>
      <c r="J858"/>
    </row>
    <row r="859" spans="1:10" ht="15" thickBot="1">
      <c r="A859" s="712" t="s">
        <v>473</v>
      </c>
      <c r="B859" s="715" t="s">
        <v>854</v>
      </c>
      <c r="C859" s="716"/>
      <c r="D859" s="716"/>
      <c r="E859" s="716"/>
      <c r="F859" s="716"/>
      <c r="G859" s="717"/>
      <c r="H859"/>
      <c r="I859"/>
      <c r="J859"/>
    </row>
    <row r="860" spans="1:10" ht="14.25">
      <c r="A860" s="713"/>
      <c r="B860" s="479" t="s">
        <v>855</v>
      </c>
      <c r="C860" s="478" t="s">
        <v>856</v>
      </c>
      <c r="D860" s="478" t="s">
        <v>857</v>
      </c>
      <c r="E860" s="478" t="s">
        <v>858</v>
      </c>
      <c r="F860" s="478" t="s">
        <v>859</v>
      </c>
      <c r="G860" s="480" t="s">
        <v>860</v>
      </c>
      <c r="H860"/>
      <c r="I860"/>
      <c r="J860"/>
    </row>
    <row r="861" spans="1:10" ht="14.25">
      <c r="A861" s="713"/>
      <c r="B861" s="479" t="s">
        <v>861</v>
      </c>
      <c r="C861" s="479" t="s">
        <v>862</v>
      </c>
      <c r="D861" s="479" t="s">
        <v>863</v>
      </c>
      <c r="E861" s="479" t="s">
        <v>864</v>
      </c>
      <c r="F861" s="479" t="s">
        <v>865</v>
      </c>
      <c r="G861" s="481" t="s">
        <v>300</v>
      </c>
      <c r="H861"/>
      <c r="I861"/>
      <c r="J861"/>
    </row>
    <row r="862" spans="1:10" ht="15" thickBot="1">
      <c r="A862" s="714"/>
      <c r="B862" s="482" t="s">
        <v>300</v>
      </c>
      <c r="C862" s="482" t="s">
        <v>300</v>
      </c>
      <c r="D862" s="482" t="s">
        <v>300</v>
      </c>
      <c r="E862" s="482" t="s">
        <v>300</v>
      </c>
      <c r="F862" s="482" t="s">
        <v>300</v>
      </c>
      <c r="G862" s="285"/>
      <c r="H862"/>
      <c r="I862"/>
      <c r="J862"/>
    </row>
    <row r="863" spans="1:10" ht="15" thickBot="1">
      <c r="A863" s="483" t="s">
        <v>866</v>
      </c>
      <c r="B863" s="484">
        <v>18807354486</v>
      </c>
      <c r="C863" s="484">
        <v>113558935352</v>
      </c>
      <c r="D863" s="484">
        <v>70514447393</v>
      </c>
      <c r="E863" s="484">
        <v>252278158549</v>
      </c>
      <c r="F863" s="484">
        <v>23161539902</v>
      </c>
      <c r="G863" s="485">
        <v>478320435682</v>
      </c>
      <c r="H863"/>
      <c r="I863"/>
      <c r="J863"/>
    </row>
    <row r="864" spans="1:10" ht="15" thickBot="1">
      <c r="A864" s="483" t="s">
        <v>867</v>
      </c>
      <c r="B864" s="484">
        <v>184154188946</v>
      </c>
      <c r="C864" s="484">
        <v>810521367924</v>
      </c>
      <c r="D864" s="484">
        <v>412645099077</v>
      </c>
      <c r="E864" s="484">
        <v>349513679749</v>
      </c>
      <c r="F864" s="484">
        <v>203373414639</v>
      </c>
      <c r="G864" s="485">
        <v>1960207750335</v>
      </c>
      <c r="H864"/>
      <c r="I864"/>
      <c r="J864"/>
    </row>
    <row r="865" spans="1:10" ht="15" thickBot="1">
      <c r="A865" s="486" t="s">
        <v>868</v>
      </c>
      <c r="B865" s="487">
        <v>202961543432</v>
      </c>
      <c r="C865" s="487">
        <v>924080303276</v>
      </c>
      <c r="D865" s="487">
        <v>483159546470</v>
      </c>
      <c r="E865" s="487">
        <v>601791838298</v>
      </c>
      <c r="F865" s="487">
        <v>226534954541</v>
      </c>
      <c r="G865" s="488">
        <v>2438528186017</v>
      </c>
      <c r="H865"/>
      <c r="I865"/>
      <c r="J865"/>
    </row>
    <row r="866" spans="1:10" ht="15" thickBot="1">
      <c r="A866" s="483" t="s">
        <v>869</v>
      </c>
      <c r="B866" s="484">
        <v>82551962574</v>
      </c>
      <c r="C866" s="484">
        <v>145643794152</v>
      </c>
      <c r="D866" s="484">
        <v>183422855409</v>
      </c>
      <c r="E866" s="484">
        <v>215899927355</v>
      </c>
      <c r="F866" s="484">
        <v>74779294001</v>
      </c>
      <c r="G866" s="485">
        <v>702297833491</v>
      </c>
      <c r="H866"/>
      <c r="I866"/>
      <c r="J866"/>
    </row>
    <row r="867" spans="1:10" ht="15" thickBot="1">
      <c r="A867" s="483" t="s">
        <v>870</v>
      </c>
      <c r="B867" s="484">
        <v>880953816510</v>
      </c>
      <c r="C867" s="484">
        <v>227651156486</v>
      </c>
      <c r="D867" s="484">
        <v>315536731231</v>
      </c>
      <c r="E867" s="484">
        <v>711512632158</v>
      </c>
      <c r="F867" s="484">
        <v>273653879503</v>
      </c>
      <c r="G867" s="485">
        <v>2409308215888</v>
      </c>
      <c r="H867"/>
      <c r="I867"/>
      <c r="J867"/>
    </row>
    <row r="868" spans="1:10" ht="15" thickBot="1">
      <c r="A868" s="486" t="s">
        <v>871</v>
      </c>
      <c r="B868" s="487">
        <v>963505779084</v>
      </c>
      <c r="C868" s="487">
        <v>373294950638</v>
      </c>
      <c r="D868" s="487">
        <v>498959586640</v>
      </c>
      <c r="E868" s="487">
        <v>927412559513</v>
      </c>
      <c r="F868" s="487">
        <v>348433173504</v>
      </c>
      <c r="G868" s="488">
        <v>3111606049379</v>
      </c>
      <c r="H868"/>
      <c r="I868"/>
      <c r="J868"/>
    </row>
    <row r="869" spans="1:10" ht="14.25">
      <c r="A869" s="196"/>
      <c r="B869"/>
      <c r="C869"/>
      <c r="D869"/>
      <c r="E869"/>
      <c r="F869"/>
      <c r="G869"/>
      <c r="H869"/>
      <c r="I869"/>
      <c r="J869"/>
    </row>
    <row r="870" spans="1:10" ht="25.5">
      <c r="A870" s="194" t="s">
        <v>873</v>
      </c>
      <c r="B870" s="194" t="s">
        <v>874</v>
      </c>
      <c r="C870"/>
      <c r="D870"/>
      <c r="E870"/>
      <c r="F870"/>
      <c r="G870"/>
      <c r="H870"/>
      <c r="I870"/>
      <c r="J870"/>
    </row>
    <row r="871" spans="1:10" ht="14.25">
      <c r="A871" s="195"/>
      <c r="B871"/>
      <c r="C871"/>
      <c r="D871"/>
      <c r="E871"/>
      <c r="F871"/>
      <c r="G871"/>
      <c r="H871"/>
      <c r="I871"/>
      <c r="J871"/>
    </row>
    <row r="872" spans="1:10" ht="25.5">
      <c r="A872" s="189" t="s">
        <v>875</v>
      </c>
      <c r="B872"/>
      <c r="C872"/>
      <c r="D872"/>
      <c r="E872"/>
      <c r="F872"/>
      <c r="G872"/>
      <c r="H872"/>
      <c r="I872"/>
      <c r="J872"/>
    </row>
    <row r="873" spans="1:10" ht="15" thickBot="1">
      <c r="A873" s="227"/>
      <c r="B873"/>
      <c r="C873"/>
      <c r="D873"/>
      <c r="E873"/>
      <c r="F873"/>
      <c r="G873"/>
      <c r="H873"/>
      <c r="I873"/>
      <c r="J873"/>
    </row>
    <row r="874" spans="1:10" ht="15" thickBot="1">
      <c r="A874" s="676" t="s">
        <v>876</v>
      </c>
      <c r="B874" s="652" t="s">
        <v>877</v>
      </c>
      <c r="C874" s="722"/>
      <c r="D874" s="722"/>
      <c r="E874" s="722"/>
      <c r="F874" s="653"/>
      <c r="G874"/>
      <c r="H874"/>
      <c r="I874"/>
      <c r="J874"/>
    </row>
    <row r="875" spans="1:10" ht="16.5" thickBot="1">
      <c r="A875" s="678"/>
      <c r="B875" s="361" t="s">
        <v>878</v>
      </c>
      <c r="C875" s="361" t="s">
        <v>879</v>
      </c>
      <c r="D875" s="361" t="s">
        <v>880</v>
      </c>
      <c r="E875" s="362" t="s">
        <v>879</v>
      </c>
      <c r="F875" s="265"/>
      <c r="G875"/>
      <c r="H875"/>
      <c r="I875"/>
      <c r="J875"/>
    </row>
    <row r="876" spans="1:10" ht="16.5" thickBot="1">
      <c r="A876" s="363" t="s">
        <v>881</v>
      </c>
      <c r="B876" s="489">
        <v>431960959823.27</v>
      </c>
      <c r="C876" s="490">
        <v>0.12</v>
      </c>
      <c r="D876" s="276">
        <v>14740740836</v>
      </c>
      <c r="E876" s="491">
        <v>0.13</v>
      </c>
      <c r="F876" s="265"/>
      <c r="G876"/>
      <c r="H876"/>
      <c r="I876"/>
      <c r="J876"/>
    </row>
    <row r="877" spans="1:10" ht="16.5" thickBot="1">
      <c r="A877" s="363" t="s">
        <v>882</v>
      </c>
      <c r="B877" s="489">
        <v>1024084964868.27</v>
      </c>
      <c r="C877" s="490">
        <v>0.28</v>
      </c>
      <c r="D877" s="276">
        <v>33822295614</v>
      </c>
      <c r="E877" s="491">
        <v>0.3</v>
      </c>
      <c r="F877" s="265"/>
      <c r="G877"/>
      <c r="H877"/>
      <c r="I877"/>
      <c r="J877"/>
    </row>
    <row r="878" spans="1:10" ht="16.5" thickBot="1">
      <c r="A878" s="363" t="s">
        <v>883</v>
      </c>
      <c r="B878" s="489">
        <v>1389135250924.43</v>
      </c>
      <c r="C878" s="490">
        <v>0.38</v>
      </c>
      <c r="D878" s="276">
        <v>44398114332</v>
      </c>
      <c r="E878" s="491">
        <v>0.39</v>
      </c>
      <c r="F878" s="265"/>
      <c r="G878"/>
      <c r="H878"/>
      <c r="I878"/>
      <c r="J878"/>
    </row>
    <row r="879" spans="1:10" ht="16.5" thickBot="1">
      <c r="A879" s="363" t="s">
        <v>379</v>
      </c>
      <c r="B879" s="489">
        <v>848527361652.78</v>
      </c>
      <c r="C879" s="490">
        <v>0.23</v>
      </c>
      <c r="D879" s="276">
        <v>20018444821</v>
      </c>
      <c r="E879" s="491">
        <v>0.18</v>
      </c>
      <c r="F879" s="265"/>
      <c r="G879"/>
      <c r="H879"/>
      <c r="I879"/>
      <c r="J879"/>
    </row>
    <row r="880" spans="1:10" ht="16.5" thickBot="1">
      <c r="A880" s="275" t="s">
        <v>884</v>
      </c>
      <c r="B880" s="279">
        <v>3693708537269</v>
      </c>
      <c r="C880" s="492">
        <v>1</v>
      </c>
      <c r="D880" s="279">
        <v>112979595603</v>
      </c>
      <c r="E880" s="493">
        <v>1</v>
      </c>
      <c r="F880" s="265"/>
      <c r="G880"/>
      <c r="H880"/>
      <c r="I880"/>
      <c r="J880"/>
    </row>
    <row r="881" spans="1:10" ht="14.25">
      <c r="A881" s="227"/>
      <c r="B881"/>
      <c r="C881"/>
      <c r="D881"/>
      <c r="E881"/>
      <c r="F881"/>
      <c r="G881"/>
      <c r="H881"/>
      <c r="I881"/>
      <c r="J881"/>
    </row>
    <row r="882" spans="1:10" ht="63.75">
      <c r="A882" s="189" t="s">
        <v>544</v>
      </c>
      <c r="B882" s="189" t="s">
        <v>885</v>
      </c>
      <c r="C882"/>
      <c r="D882"/>
      <c r="E882"/>
      <c r="F882"/>
      <c r="G882"/>
      <c r="H882"/>
      <c r="I882"/>
      <c r="J882"/>
    </row>
    <row r="883" spans="1:10" ht="14.25">
      <c r="A883"/>
      <c r="B883"/>
      <c r="C883"/>
      <c r="D883"/>
      <c r="E883"/>
      <c r="F883"/>
      <c r="G883"/>
      <c r="H883"/>
      <c r="I883"/>
      <c r="J883"/>
    </row>
    <row r="884" spans="1:10" ht="14.25">
      <c r="A884" s="494"/>
      <c r="B884"/>
      <c r="C884"/>
      <c r="D884"/>
      <c r="E884"/>
      <c r="F884"/>
      <c r="G884"/>
      <c r="H884"/>
      <c r="I884"/>
      <c r="J884"/>
    </row>
    <row r="885" spans="1:10" ht="14.25">
      <c r="A885" s="194" t="s">
        <v>469</v>
      </c>
      <c r="B885" s="194" t="s">
        <v>327</v>
      </c>
      <c r="C885"/>
      <c r="D885"/>
      <c r="E885"/>
      <c r="F885"/>
      <c r="G885"/>
      <c r="H885"/>
      <c r="I885"/>
      <c r="J885"/>
    </row>
    <row r="886" spans="1:10" ht="14.25">
      <c r="A886" s="227"/>
      <c r="B886"/>
      <c r="C886"/>
      <c r="D886"/>
      <c r="E886"/>
      <c r="F886"/>
      <c r="G886"/>
      <c r="H886"/>
      <c r="I886"/>
      <c r="J886"/>
    </row>
    <row r="887" spans="1:10" ht="25.5">
      <c r="A887" s="189" t="s">
        <v>886</v>
      </c>
      <c r="B887"/>
      <c r="C887"/>
      <c r="D887"/>
      <c r="E887"/>
      <c r="F887"/>
      <c r="G887"/>
      <c r="H887"/>
      <c r="I887"/>
      <c r="J887"/>
    </row>
    <row r="888" spans="1:10" ht="15" thickBot="1">
      <c r="A888" s="195"/>
      <c r="B888"/>
      <c r="C888"/>
      <c r="D888"/>
      <c r="E888"/>
      <c r="F888"/>
      <c r="G888"/>
      <c r="H888"/>
      <c r="I888"/>
      <c r="J888"/>
    </row>
    <row r="889" spans="1:10" ht="15" thickBot="1">
      <c r="A889" s="676" t="s">
        <v>876</v>
      </c>
      <c r="B889" s="652" t="s">
        <v>877</v>
      </c>
      <c r="C889" s="722"/>
      <c r="D889" s="722"/>
      <c r="E889" s="653"/>
      <c r="F889"/>
      <c r="G889"/>
      <c r="H889"/>
      <c r="I889"/>
      <c r="J889"/>
    </row>
    <row r="890" spans="1:10" ht="15" thickBot="1">
      <c r="A890" s="678"/>
      <c r="B890" s="361" t="s">
        <v>887</v>
      </c>
      <c r="C890" s="361" t="s">
        <v>879</v>
      </c>
      <c r="D890" s="361" t="s">
        <v>888</v>
      </c>
      <c r="E890" s="362" t="s">
        <v>879</v>
      </c>
      <c r="F890"/>
      <c r="G890"/>
      <c r="H890"/>
      <c r="I890"/>
      <c r="J890"/>
    </row>
    <row r="891" spans="1:10" ht="15" thickBot="1">
      <c r="A891" s="363" t="s">
        <v>889</v>
      </c>
      <c r="B891" s="276">
        <v>446176592500</v>
      </c>
      <c r="C891" s="495">
        <v>0.1774</v>
      </c>
      <c r="D891" s="276">
        <v>25908864876</v>
      </c>
      <c r="E891" s="496">
        <v>0.2972</v>
      </c>
      <c r="F891"/>
      <c r="G891"/>
      <c r="H891"/>
      <c r="I891"/>
      <c r="J891"/>
    </row>
    <row r="892" spans="1:10" ht="15" thickBot="1">
      <c r="A892" s="363" t="s">
        <v>882</v>
      </c>
      <c r="B892" s="276">
        <v>734094587745</v>
      </c>
      <c r="C892" s="495">
        <v>0.2919</v>
      </c>
      <c r="D892" s="276">
        <v>26054524772</v>
      </c>
      <c r="E892" s="496">
        <v>0.2989</v>
      </c>
      <c r="F892"/>
      <c r="G892"/>
      <c r="H892"/>
      <c r="I892"/>
      <c r="J892"/>
    </row>
    <row r="893" spans="1:10" ht="15" thickBot="1">
      <c r="A893" s="363" t="s">
        <v>883</v>
      </c>
      <c r="B893" s="276">
        <v>485989078880</v>
      </c>
      <c r="C893" s="495">
        <v>0.1933</v>
      </c>
      <c r="D893" s="276">
        <v>15183676593</v>
      </c>
      <c r="E893" s="496">
        <v>0.1742</v>
      </c>
      <c r="F893"/>
      <c r="G893"/>
      <c r="H893"/>
      <c r="I893"/>
      <c r="J893"/>
    </row>
    <row r="894" spans="1:10" ht="15" thickBot="1">
      <c r="A894" s="363" t="s">
        <v>379</v>
      </c>
      <c r="B894" s="276">
        <v>848527361653</v>
      </c>
      <c r="C894" s="495">
        <v>0.3374</v>
      </c>
      <c r="D894" s="276">
        <v>20018444821</v>
      </c>
      <c r="E894" s="496">
        <v>0.2297</v>
      </c>
      <c r="F894"/>
      <c r="G894"/>
      <c r="H894"/>
      <c r="I894"/>
      <c r="J894"/>
    </row>
    <row r="895" spans="1:10" ht="15" thickBot="1">
      <c r="A895" s="275" t="s">
        <v>890</v>
      </c>
      <c r="B895" s="279">
        <v>2514787620777</v>
      </c>
      <c r="C895" s="497">
        <v>1</v>
      </c>
      <c r="D895" s="279">
        <v>87165511062</v>
      </c>
      <c r="E895" s="498">
        <v>1</v>
      </c>
      <c r="F895"/>
      <c r="G895"/>
      <c r="H895"/>
      <c r="I895"/>
      <c r="J895"/>
    </row>
    <row r="896" spans="1:10" ht="14.25">
      <c r="A896" s="465"/>
      <c r="B896"/>
      <c r="C896"/>
      <c r="D896"/>
      <c r="E896"/>
      <c r="F896"/>
      <c r="G896"/>
      <c r="H896"/>
      <c r="I896"/>
      <c r="J896"/>
    </row>
    <row r="897" spans="1:10" ht="63.75">
      <c r="A897" s="189" t="s">
        <v>544</v>
      </c>
      <c r="B897" s="189" t="s">
        <v>885</v>
      </c>
      <c r="C897"/>
      <c r="D897"/>
      <c r="E897"/>
      <c r="F897"/>
      <c r="G897"/>
      <c r="H897"/>
      <c r="I897"/>
      <c r="J897"/>
    </row>
    <row r="898" spans="1:10" ht="14.25">
      <c r="A898" s="208"/>
      <c r="B898"/>
      <c r="C898"/>
      <c r="D898"/>
      <c r="E898"/>
      <c r="F898"/>
      <c r="G898"/>
      <c r="H898"/>
      <c r="I898"/>
      <c r="J898"/>
    </row>
    <row r="899" spans="1:10" ht="25.5">
      <c r="A899" s="194" t="s">
        <v>891</v>
      </c>
      <c r="B899" s="194" t="s">
        <v>892</v>
      </c>
      <c r="C899"/>
      <c r="D899"/>
      <c r="E899"/>
      <c r="F899"/>
      <c r="G899"/>
      <c r="H899"/>
      <c r="I899"/>
      <c r="J899"/>
    </row>
    <row r="900" spans="1:10" ht="14.25">
      <c r="A900" s="189"/>
      <c r="B900"/>
      <c r="C900"/>
      <c r="D900"/>
      <c r="E900"/>
      <c r="F900"/>
      <c r="G900"/>
      <c r="H900"/>
      <c r="I900"/>
      <c r="J900"/>
    </row>
    <row r="901" spans="1:10" ht="14.25">
      <c r="A901" s="194" t="s">
        <v>404</v>
      </c>
      <c r="B901"/>
      <c r="C901"/>
      <c r="D901"/>
      <c r="E901"/>
      <c r="F901"/>
      <c r="G901"/>
      <c r="H901"/>
      <c r="I901"/>
      <c r="J901"/>
    </row>
    <row r="902" spans="1:10" ht="15" thickBot="1">
      <c r="A902" s="189"/>
      <c r="B902"/>
      <c r="C902"/>
      <c r="D902"/>
      <c r="E902"/>
      <c r="F902"/>
      <c r="G902"/>
      <c r="H902"/>
      <c r="I902"/>
      <c r="J902"/>
    </row>
    <row r="903" spans="1:10" ht="21">
      <c r="A903" s="723" t="s">
        <v>473</v>
      </c>
      <c r="B903" s="499" t="s">
        <v>893</v>
      </c>
      <c r="C903" s="499" t="s">
        <v>10</v>
      </c>
      <c r="D903" s="500" t="s">
        <v>894</v>
      </c>
      <c r="E903"/>
      <c r="F903"/>
      <c r="G903"/>
      <c r="H903"/>
      <c r="I903"/>
      <c r="J903"/>
    </row>
    <row r="904" spans="1:10" ht="15" thickBot="1">
      <c r="A904" s="724"/>
      <c r="B904" s="501" t="s">
        <v>895</v>
      </c>
      <c r="C904" s="501" t="s">
        <v>895</v>
      </c>
      <c r="D904" s="502" t="s">
        <v>895</v>
      </c>
      <c r="E904"/>
      <c r="F904"/>
      <c r="G904"/>
      <c r="H904"/>
      <c r="I904"/>
      <c r="J904"/>
    </row>
    <row r="905" spans="1:10" ht="15" thickBot="1">
      <c r="A905" s="200" t="s">
        <v>896</v>
      </c>
      <c r="B905" s="224">
        <v>0</v>
      </c>
      <c r="C905" s="224">
        <v>0</v>
      </c>
      <c r="D905" s="202">
        <v>0</v>
      </c>
      <c r="E905"/>
      <c r="F905"/>
      <c r="G905"/>
      <c r="H905"/>
      <c r="I905"/>
      <c r="J905"/>
    </row>
    <row r="906" spans="1:10" ht="15" thickBot="1">
      <c r="A906" s="200" t="s">
        <v>897</v>
      </c>
      <c r="B906" s="251">
        <v>1153503726</v>
      </c>
      <c r="C906" s="224"/>
      <c r="D906" s="252">
        <v>1153503726</v>
      </c>
      <c r="E906"/>
      <c r="F906"/>
      <c r="G906"/>
      <c r="H906"/>
      <c r="I906"/>
      <c r="J906"/>
    </row>
    <row r="907" spans="1:10" ht="15" thickBot="1">
      <c r="A907" s="200" t="s">
        <v>898</v>
      </c>
      <c r="B907" s="224">
        <v>0</v>
      </c>
      <c r="C907" s="224">
        <v>0</v>
      </c>
      <c r="D907" s="202">
        <v>0</v>
      </c>
      <c r="E907"/>
      <c r="F907"/>
      <c r="G907"/>
      <c r="H907"/>
      <c r="I907"/>
      <c r="J907"/>
    </row>
    <row r="908" spans="1:10" ht="15" thickBot="1">
      <c r="A908" s="200" t="s">
        <v>899</v>
      </c>
      <c r="B908" s="251">
        <v>786340978</v>
      </c>
      <c r="C908" s="224"/>
      <c r="D908" s="252">
        <v>786340978</v>
      </c>
      <c r="E908"/>
      <c r="F908"/>
      <c r="G908"/>
      <c r="H908"/>
      <c r="I908"/>
      <c r="J908"/>
    </row>
    <row r="909" spans="1:10" ht="15" thickBot="1">
      <c r="A909" s="204" t="s">
        <v>282</v>
      </c>
      <c r="B909" s="249">
        <v>1939844704</v>
      </c>
      <c r="C909" s="254">
        <v>0</v>
      </c>
      <c r="D909" s="250">
        <v>1939844704</v>
      </c>
      <c r="E909"/>
      <c r="F909"/>
      <c r="G909"/>
      <c r="H909"/>
      <c r="I909"/>
      <c r="J909"/>
    </row>
    <row r="910" spans="1:10" ht="14.25">
      <c r="A910" s="189"/>
      <c r="B910"/>
      <c r="C910"/>
      <c r="D910"/>
      <c r="E910"/>
      <c r="F910"/>
      <c r="G910"/>
      <c r="H910"/>
      <c r="I910"/>
      <c r="J910"/>
    </row>
    <row r="911" spans="1:10" ht="25.5">
      <c r="A911" s="189" t="s">
        <v>900</v>
      </c>
      <c r="B911"/>
      <c r="C911"/>
      <c r="D911"/>
      <c r="E911"/>
      <c r="F911"/>
      <c r="G911"/>
      <c r="H911"/>
      <c r="I911"/>
      <c r="J911"/>
    </row>
    <row r="912" spans="1:10" ht="14.25">
      <c r="A912" s="189"/>
      <c r="B912"/>
      <c r="C912"/>
      <c r="D912"/>
      <c r="E912"/>
      <c r="F912"/>
      <c r="G912"/>
      <c r="H912"/>
      <c r="I912"/>
      <c r="J912"/>
    </row>
    <row r="913" spans="1:10" ht="14.25">
      <c r="A913" s="189" t="s">
        <v>901</v>
      </c>
      <c r="B913"/>
      <c r="C913"/>
      <c r="D913"/>
      <c r="E913"/>
      <c r="F913"/>
      <c r="G913"/>
      <c r="H913"/>
      <c r="I913"/>
      <c r="J913"/>
    </row>
    <row r="914" spans="1:10" ht="14.25">
      <c r="A914" s="189"/>
      <c r="B914"/>
      <c r="C914"/>
      <c r="D914"/>
      <c r="E914"/>
      <c r="F914"/>
      <c r="G914"/>
      <c r="H914"/>
      <c r="I914"/>
      <c r="J914"/>
    </row>
    <row r="915" spans="1:10" ht="14.25">
      <c r="A915" s="194" t="s">
        <v>405</v>
      </c>
      <c r="B915"/>
      <c r="C915"/>
      <c r="D915"/>
      <c r="E915"/>
      <c r="F915"/>
      <c r="G915"/>
      <c r="H915"/>
      <c r="I915"/>
      <c r="J915"/>
    </row>
    <row r="916" spans="1:10" ht="15" thickBot="1">
      <c r="A916" s="189"/>
      <c r="B916"/>
      <c r="C916"/>
      <c r="D916"/>
      <c r="E916"/>
      <c r="F916"/>
      <c r="G916"/>
      <c r="H916"/>
      <c r="I916"/>
      <c r="J916"/>
    </row>
    <row r="917" spans="1:10" ht="21">
      <c r="A917" s="723" t="s">
        <v>473</v>
      </c>
      <c r="B917" s="499" t="s">
        <v>893</v>
      </c>
      <c r="C917" s="499" t="s">
        <v>10</v>
      </c>
      <c r="D917" s="500" t="s">
        <v>894</v>
      </c>
      <c r="E917"/>
      <c r="F917"/>
      <c r="G917"/>
      <c r="H917"/>
      <c r="I917"/>
      <c r="J917"/>
    </row>
    <row r="918" spans="1:10" ht="15" thickBot="1">
      <c r="A918" s="724"/>
      <c r="B918" s="501" t="s">
        <v>895</v>
      </c>
      <c r="C918" s="501" t="s">
        <v>895</v>
      </c>
      <c r="D918" s="502" t="s">
        <v>895</v>
      </c>
      <c r="E918"/>
      <c r="F918"/>
      <c r="G918"/>
      <c r="H918"/>
      <c r="I918"/>
      <c r="J918"/>
    </row>
    <row r="919" spans="1:10" ht="15" thickBot="1">
      <c r="A919" s="200" t="s">
        <v>896</v>
      </c>
      <c r="B919" s="224">
        <v>0</v>
      </c>
      <c r="C919" s="224">
        <v>0</v>
      </c>
      <c r="D919" s="202">
        <v>0</v>
      </c>
      <c r="E919"/>
      <c r="F919"/>
      <c r="G919"/>
      <c r="H919"/>
      <c r="I919"/>
      <c r="J919"/>
    </row>
    <row r="920" spans="1:10" ht="15" thickBot="1">
      <c r="A920" s="200" t="s">
        <v>897</v>
      </c>
      <c r="B920" s="251">
        <v>2039445665</v>
      </c>
      <c r="C920" s="224"/>
      <c r="D920" s="252">
        <v>2039445665</v>
      </c>
      <c r="E920"/>
      <c r="F920"/>
      <c r="G920"/>
      <c r="H920"/>
      <c r="I920"/>
      <c r="J920"/>
    </row>
    <row r="921" spans="1:10" ht="15" thickBot="1">
      <c r="A921" s="200" t="s">
        <v>898</v>
      </c>
      <c r="B921" s="224"/>
      <c r="C921" s="224"/>
      <c r="D921" s="202"/>
      <c r="E921"/>
      <c r="F921"/>
      <c r="G921"/>
      <c r="H921"/>
      <c r="I921"/>
      <c r="J921"/>
    </row>
    <row r="922" spans="1:10" ht="15" thickBot="1">
      <c r="A922" s="200" t="s">
        <v>899</v>
      </c>
      <c r="B922" s="224"/>
      <c r="C922" s="224"/>
      <c r="D922" s="202"/>
      <c r="E922"/>
      <c r="F922"/>
      <c r="G922"/>
      <c r="H922"/>
      <c r="I922"/>
      <c r="J922"/>
    </row>
    <row r="923" spans="1:10" ht="15" thickBot="1">
      <c r="A923" s="204" t="s">
        <v>282</v>
      </c>
      <c r="B923" s="249">
        <v>2039445665</v>
      </c>
      <c r="C923" s="254"/>
      <c r="D923" s="250">
        <v>2039445665</v>
      </c>
      <c r="E923"/>
      <c r="F923"/>
      <c r="G923"/>
      <c r="H923"/>
      <c r="I923"/>
      <c r="J923"/>
    </row>
    <row r="924" spans="1:10" ht="14.25">
      <c r="A924" s="190"/>
      <c r="B924"/>
      <c r="C924"/>
      <c r="D924"/>
      <c r="E924"/>
      <c r="F924"/>
      <c r="G924"/>
      <c r="H924"/>
      <c r="I924"/>
      <c r="J924"/>
    </row>
    <row r="925" spans="1:10" ht="51">
      <c r="A925" s="189" t="s">
        <v>544</v>
      </c>
      <c r="B925" s="189" t="s">
        <v>902</v>
      </c>
      <c r="C925"/>
      <c r="D925"/>
      <c r="E925"/>
      <c r="F925"/>
      <c r="G925"/>
      <c r="H925"/>
      <c r="I925"/>
      <c r="J925"/>
    </row>
    <row r="926" spans="1:10" ht="14.25">
      <c r="A926"/>
      <c r="B926"/>
      <c r="C926"/>
      <c r="D926"/>
      <c r="E926"/>
      <c r="F926"/>
      <c r="G926"/>
      <c r="H926"/>
      <c r="I926"/>
      <c r="J926"/>
    </row>
    <row r="927" spans="1:10" ht="14.25">
      <c r="A927" s="208"/>
      <c r="B927"/>
      <c r="C927"/>
      <c r="D927"/>
      <c r="E927"/>
      <c r="F927"/>
      <c r="G927"/>
      <c r="H927"/>
      <c r="I927"/>
      <c r="J927"/>
    </row>
    <row r="928" spans="1:10" ht="14.25">
      <c r="A928" s="194" t="s">
        <v>469</v>
      </c>
      <c r="B928" s="194" t="s">
        <v>327</v>
      </c>
      <c r="C928"/>
      <c r="D928"/>
      <c r="E928"/>
      <c r="F928"/>
      <c r="G928"/>
      <c r="H928"/>
      <c r="I928"/>
      <c r="J928"/>
    </row>
    <row r="929" spans="1:10" ht="14.25">
      <c r="A929" s="189"/>
      <c r="B929"/>
      <c r="C929"/>
      <c r="D929"/>
      <c r="E929"/>
      <c r="F929"/>
      <c r="G929"/>
      <c r="H929"/>
      <c r="I929"/>
      <c r="J929"/>
    </row>
    <row r="930" spans="1:10" ht="25.5">
      <c r="A930" s="189" t="s">
        <v>903</v>
      </c>
      <c r="B930"/>
      <c r="C930"/>
      <c r="D930"/>
      <c r="E930"/>
      <c r="F930"/>
      <c r="G930"/>
      <c r="H930"/>
      <c r="I930"/>
      <c r="J930"/>
    </row>
    <row r="931" spans="1:10" ht="14.25">
      <c r="A931" s="189"/>
      <c r="B931"/>
      <c r="C931"/>
      <c r="D931"/>
      <c r="E931"/>
      <c r="F931"/>
      <c r="G931"/>
      <c r="H931"/>
      <c r="I931"/>
      <c r="J931"/>
    </row>
    <row r="932" spans="1:10" ht="14.25">
      <c r="A932" s="189" t="s">
        <v>904</v>
      </c>
      <c r="B932"/>
      <c r="C932"/>
      <c r="D932"/>
      <c r="E932"/>
      <c r="F932"/>
      <c r="G932"/>
      <c r="H932"/>
      <c r="I932"/>
      <c r="J932"/>
    </row>
    <row r="933" spans="1:10" ht="14.25">
      <c r="A933" s="189"/>
      <c r="B933"/>
      <c r="C933"/>
      <c r="D933"/>
      <c r="E933"/>
      <c r="F933"/>
      <c r="G933"/>
      <c r="H933"/>
      <c r="I933"/>
      <c r="J933"/>
    </row>
    <row r="934" spans="1:10" ht="14.25">
      <c r="A934" s="194" t="s">
        <v>905</v>
      </c>
      <c r="B934" s="194" t="s">
        <v>906</v>
      </c>
      <c r="C934"/>
      <c r="D934"/>
      <c r="E934"/>
      <c r="F934"/>
      <c r="G934"/>
      <c r="H934"/>
      <c r="I934"/>
      <c r="J934"/>
    </row>
    <row r="935" spans="1:10" ht="14.25">
      <c r="A935" s="189"/>
      <c r="B935"/>
      <c r="C935"/>
      <c r="D935"/>
      <c r="E935"/>
      <c r="F935"/>
      <c r="G935"/>
      <c r="H935"/>
      <c r="I935"/>
      <c r="J935"/>
    </row>
    <row r="936" spans="1:10" ht="25.5">
      <c r="A936" s="189" t="s">
        <v>907</v>
      </c>
      <c r="B936"/>
      <c r="C936"/>
      <c r="D936"/>
      <c r="E936"/>
      <c r="F936"/>
      <c r="G936"/>
      <c r="H936"/>
      <c r="I936"/>
      <c r="J936"/>
    </row>
    <row r="937" spans="1:10" ht="15" thickBot="1">
      <c r="A937" s="189"/>
      <c r="B937"/>
      <c r="C937"/>
      <c r="D937"/>
      <c r="E937"/>
      <c r="F937"/>
      <c r="G937"/>
      <c r="H937"/>
      <c r="I937"/>
      <c r="J937"/>
    </row>
    <row r="938" spans="1:10" ht="21">
      <c r="A938" s="733" t="s">
        <v>908</v>
      </c>
      <c r="B938" s="503" t="s">
        <v>298</v>
      </c>
      <c r="C938" s="504" t="s">
        <v>299</v>
      </c>
      <c r="D938"/>
      <c r="E938"/>
      <c r="F938"/>
      <c r="G938"/>
      <c r="H938"/>
      <c r="I938"/>
      <c r="J938"/>
    </row>
    <row r="939" spans="1:10" ht="15" thickBot="1">
      <c r="A939" s="734"/>
      <c r="B939" s="505" t="s">
        <v>300</v>
      </c>
      <c r="C939" s="506" t="s">
        <v>300</v>
      </c>
      <c r="D939"/>
      <c r="E939"/>
      <c r="F939"/>
      <c r="G939"/>
      <c r="H939"/>
      <c r="I939"/>
      <c r="J939"/>
    </row>
    <row r="940" spans="1:10" ht="15" thickBot="1">
      <c r="A940" s="507" t="s">
        <v>909</v>
      </c>
      <c r="B940" s="508">
        <v>407102217</v>
      </c>
      <c r="C940" s="508">
        <v>293219518</v>
      </c>
      <c r="D940"/>
      <c r="E940"/>
      <c r="F940"/>
      <c r="G940"/>
      <c r="H940"/>
      <c r="I940"/>
      <c r="J940"/>
    </row>
    <row r="941" spans="1:10" ht="15" thickBot="1">
      <c r="A941" s="507" t="s">
        <v>12</v>
      </c>
      <c r="B941" s="508">
        <v>324419992</v>
      </c>
      <c r="C941" s="508">
        <v>303329364</v>
      </c>
      <c r="D941"/>
      <c r="E941"/>
      <c r="F941"/>
      <c r="G941"/>
      <c r="H941"/>
      <c r="I941"/>
      <c r="J941"/>
    </row>
    <row r="942" spans="1:10" ht="15" thickBot="1">
      <c r="A942" s="507" t="s">
        <v>13</v>
      </c>
      <c r="B942" s="508">
        <v>9621571</v>
      </c>
      <c r="C942" s="508">
        <v>19243142</v>
      </c>
      <c r="D942"/>
      <c r="E942"/>
      <c r="F942"/>
      <c r="G942"/>
      <c r="H942"/>
      <c r="I942"/>
      <c r="J942"/>
    </row>
    <row r="943" spans="1:10" ht="15" thickBot="1">
      <c r="A943" s="507" t="s">
        <v>910</v>
      </c>
      <c r="B943" s="509">
        <v>0</v>
      </c>
      <c r="C943" s="508">
        <v>24712123</v>
      </c>
      <c r="D943"/>
      <c r="E943"/>
      <c r="F943"/>
      <c r="G943"/>
      <c r="H943"/>
      <c r="I943"/>
      <c r="J943"/>
    </row>
    <row r="944" spans="1:10" ht="15" thickBot="1">
      <c r="A944" s="507" t="s">
        <v>911</v>
      </c>
      <c r="B944" s="508">
        <v>922431202</v>
      </c>
      <c r="C944" s="508">
        <v>771296786</v>
      </c>
      <c r="D944"/>
      <c r="E944"/>
      <c r="F944"/>
      <c r="G944"/>
      <c r="H944"/>
      <c r="I944"/>
      <c r="J944"/>
    </row>
    <row r="945" spans="1:10" ht="15" thickBot="1">
      <c r="A945" s="507" t="s">
        <v>912</v>
      </c>
      <c r="B945" s="508">
        <v>247745216573</v>
      </c>
      <c r="C945" s="508">
        <v>172351488454</v>
      </c>
      <c r="D945"/>
      <c r="E945"/>
      <c r="F945"/>
      <c r="G945"/>
      <c r="H945"/>
      <c r="I945"/>
      <c r="J945"/>
    </row>
    <row r="946" spans="1:10" ht="15" thickBot="1">
      <c r="A946" s="507" t="s">
        <v>913</v>
      </c>
      <c r="B946" s="508">
        <v>131529211</v>
      </c>
      <c r="C946" s="509">
        <v>0</v>
      </c>
      <c r="D946"/>
      <c r="E946"/>
      <c r="F946"/>
      <c r="G946"/>
      <c r="H946"/>
      <c r="I946"/>
      <c r="J946"/>
    </row>
    <row r="947" spans="1:10" ht="15" thickBot="1">
      <c r="A947" s="507" t="s">
        <v>914</v>
      </c>
      <c r="B947" s="508">
        <v>23080000</v>
      </c>
      <c r="C947" s="508">
        <v>17150000</v>
      </c>
      <c r="D947"/>
      <c r="E947"/>
      <c r="F947"/>
      <c r="G947"/>
      <c r="H947"/>
      <c r="I947"/>
      <c r="J947"/>
    </row>
    <row r="948" spans="1:10" ht="15" thickBot="1">
      <c r="A948" s="507" t="s">
        <v>915</v>
      </c>
      <c r="B948" s="508">
        <v>10700113</v>
      </c>
      <c r="C948" s="508">
        <v>6904224</v>
      </c>
      <c r="D948"/>
      <c r="E948"/>
      <c r="F948"/>
      <c r="G948"/>
      <c r="H948"/>
      <c r="I948"/>
      <c r="J948"/>
    </row>
    <row r="949" spans="1:10" ht="15" thickBot="1">
      <c r="A949" s="507" t="s">
        <v>916</v>
      </c>
      <c r="B949" s="508">
        <v>850000</v>
      </c>
      <c r="C949" s="508">
        <v>450000</v>
      </c>
      <c r="D949"/>
      <c r="E949"/>
      <c r="F949"/>
      <c r="G949"/>
      <c r="H949"/>
      <c r="I949"/>
      <c r="J949"/>
    </row>
    <row r="950" spans="1:10" ht="15" thickBot="1">
      <c r="A950" s="507" t="s">
        <v>917</v>
      </c>
      <c r="B950" s="508">
        <v>186174689</v>
      </c>
      <c r="C950" s="508">
        <v>251348578</v>
      </c>
      <c r="D950"/>
      <c r="E950"/>
      <c r="F950"/>
      <c r="G950"/>
      <c r="H950"/>
      <c r="I950"/>
      <c r="J950"/>
    </row>
    <row r="951" spans="1:10" ht="15" thickBot="1">
      <c r="A951" s="507" t="s">
        <v>14</v>
      </c>
      <c r="B951" s="508">
        <v>29595647527</v>
      </c>
      <c r="C951" s="508">
        <v>39404439420</v>
      </c>
      <c r="D951"/>
      <c r="E951"/>
      <c r="F951"/>
      <c r="G951"/>
      <c r="H951"/>
      <c r="I951"/>
      <c r="J951"/>
    </row>
    <row r="952" spans="1:10" ht="15" thickBot="1">
      <c r="A952" s="507" t="s">
        <v>918</v>
      </c>
      <c r="B952" s="508">
        <v>530607023</v>
      </c>
      <c r="C952" s="508">
        <v>572470539</v>
      </c>
      <c r="D952"/>
      <c r="E952"/>
      <c r="F952"/>
      <c r="G952"/>
      <c r="H952"/>
      <c r="I952"/>
      <c r="J952"/>
    </row>
    <row r="953" spans="1:10" ht="15" thickBot="1">
      <c r="A953" s="507" t="s">
        <v>15</v>
      </c>
      <c r="B953" s="508">
        <v>29412568059</v>
      </c>
      <c r="C953" s="508">
        <v>11136777472</v>
      </c>
      <c r="D953"/>
      <c r="E953"/>
      <c r="F953"/>
      <c r="G953"/>
      <c r="H953"/>
      <c r="I953"/>
      <c r="J953"/>
    </row>
    <row r="954" spans="1:10" ht="15" thickBot="1">
      <c r="A954" s="507" t="s">
        <v>919</v>
      </c>
      <c r="B954" s="508">
        <v>16688373</v>
      </c>
      <c r="C954" s="509">
        <v>0</v>
      </c>
      <c r="D954"/>
      <c r="E954"/>
      <c r="F954"/>
      <c r="G954"/>
      <c r="H954"/>
      <c r="I954"/>
      <c r="J954"/>
    </row>
    <row r="955" spans="1:10" ht="15" thickBot="1">
      <c r="A955" s="507" t="s">
        <v>920</v>
      </c>
      <c r="B955" s="508">
        <v>1821221</v>
      </c>
      <c r="C955" s="509">
        <v>0</v>
      </c>
      <c r="D955"/>
      <c r="E955"/>
      <c r="F955"/>
      <c r="G955"/>
      <c r="H955"/>
      <c r="I955"/>
      <c r="J955"/>
    </row>
    <row r="956" spans="1:10" ht="15" thickBot="1">
      <c r="A956" s="507" t="s">
        <v>921</v>
      </c>
      <c r="B956" s="508">
        <v>-964769936</v>
      </c>
      <c r="C956" s="508">
        <v>-1141192861</v>
      </c>
      <c r="D956"/>
      <c r="E956"/>
      <c r="F956"/>
      <c r="G956"/>
      <c r="H956"/>
      <c r="I956"/>
      <c r="J956"/>
    </row>
    <row r="957" spans="1:10" ht="15" thickBot="1">
      <c r="A957" s="510" t="s">
        <v>282</v>
      </c>
      <c r="B957" s="511">
        <v>308353687835</v>
      </c>
      <c r="C957" s="511">
        <v>224011636759</v>
      </c>
      <c r="D957"/>
      <c r="E957"/>
      <c r="F957"/>
      <c r="G957"/>
      <c r="H957"/>
      <c r="I957"/>
      <c r="J957"/>
    </row>
    <row r="958" spans="1:10" ht="14.25">
      <c r="A958" s="240"/>
      <c r="B958"/>
      <c r="C958"/>
      <c r="D958"/>
      <c r="E958"/>
      <c r="F958"/>
      <c r="G958"/>
      <c r="H958"/>
      <c r="I958"/>
      <c r="J958"/>
    </row>
    <row r="959" spans="1:10" ht="63.75">
      <c r="A959" s="189" t="s">
        <v>922</v>
      </c>
      <c r="B959"/>
      <c r="C959"/>
      <c r="D959"/>
      <c r="E959"/>
      <c r="F959"/>
      <c r="G959"/>
      <c r="H959"/>
      <c r="I959"/>
      <c r="J959"/>
    </row>
    <row r="960" spans="1:10" ht="14.25">
      <c r="A960"/>
      <c r="B960"/>
      <c r="C960"/>
      <c r="D960"/>
      <c r="E960"/>
      <c r="F960"/>
      <c r="G960"/>
      <c r="H960"/>
      <c r="I960"/>
      <c r="J960"/>
    </row>
    <row r="961" spans="1:10" ht="14.25">
      <c r="A961" s="396"/>
      <c r="B961"/>
      <c r="C961"/>
      <c r="D961"/>
      <c r="E961"/>
      <c r="F961"/>
      <c r="G961"/>
      <c r="H961"/>
      <c r="I961"/>
      <c r="J961"/>
    </row>
    <row r="962" spans="1:10" ht="14.25">
      <c r="A962" s="194" t="s">
        <v>469</v>
      </c>
      <c r="B962" s="194" t="s">
        <v>327</v>
      </c>
      <c r="C962"/>
      <c r="D962"/>
      <c r="E962"/>
      <c r="F962"/>
      <c r="G962"/>
      <c r="H962"/>
      <c r="I962"/>
      <c r="J962"/>
    </row>
    <row r="963" spans="1:10" ht="14.25">
      <c r="A963" s="194"/>
      <c r="B963"/>
      <c r="C963"/>
      <c r="D963"/>
      <c r="E963"/>
      <c r="F963"/>
      <c r="G963"/>
      <c r="H963"/>
      <c r="I963"/>
      <c r="J963"/>
    </row>
    <row r="964" spans="1:10" ht="14.25">
      <c r="A964" s="194" t="s">
        <v>923</v>
      </c>
      <c r="B964" s="194" t="s">
        <v>924</v>
      </c>
      <c r="C964"/>
      <c r="D964"/>
      <c r="E964"/>
      <c r="F964"/>
      <c r="G964"/>
      <c r="H964"/>
      <c r="I964"/>
      <c r="J964"/>
    </row>
    <row r="965" spans="1:10" ht="14.25">
      <c r="A965" s="189"/>
      <c r="B965"/>
      <c r="C965"/>
      <c r="D965"/>
      <c r="E965"/>
      <c r="F965"/>
      <c r="G965"/>
      <c r="H965"/>
      <c r="I965"/>
      <c r="J965"/>
    </row>
    <row r="966" spans="1:10" ht="25.5">
      <c r="A966" s="189" t="s">
        <v>925</v>
      </c>
      <c r="B966"/>
      <c r="C966"/>
      <c r="D966"/>
      <c r="E966"/>
      <c r="F966"/>
      <c r="G966"/>
      <c r="H966"/>
      <c r="I966"/>
      <c r="J966"/>
    </row>
    <row r="967" spans="1:10" ht="14.25">
      <c r="A967" s="189" t="s">
        <v>926</v>
      </c>
      <c r="B967"/>
      <c r="C967"/>
      <c r="D967"/>
      <c r="E967"/>
      <c r="F967"/>
      <c r="G967"/>
      <c r="H967"/>
      <c r="I967"/>
      <c r="J967"/>
    </row>
    <row r="968" spans="1:10" ht="15" thickBot="1">
      <c r="A968" s="189"/>
      <c r="B968"/>
      <c r="C968"/>
      <c r="D968"/>
      <c r="E968"/>
      <c r="F968"/>
      <c r="G968"/>
      <c r="H968"/>
      <c r="I968"/>
      <c r="J968"/>
    </row>
    <row r="969" spans="1:10" ht="21">
      <c r="A969" s="733" t="s">
        <v>908</v>
      </c>
      <c r="B969" s="512" t="s">
        <v>298</v>
      </c>
      <c r="C969" s="512" t="s">
        <v>299</v>
      </c>
      <c r="D969"/>
      <c r="E969"/>
      <c r="F969"/>
      <c r="G969"/>
      <c r="H969"/>
      <c r="I969"/>
      <c r="J969"/>
    </row>
    <row r="970" spans="1:10" ht="15" thickBot="1">
      <c r="A970" s="735"/>
      <c r="B970" s="513" t="s">
        <v>300</v>
      </c>
      <c r="C970" s="513" t="s">
        <v>300</v>
      </c>
      <c r="D970"/>
      <c r="E970"/>
      <c r="F970"/>
      <c r="G970"/>
      <c r="H970"/>
      <c r="I970"/>
      <c r="J970"/>
    </row>
    <row r="971" spans="1:10" ht="15" thickBot="1">
      <c r="A971" s="238" t="s">
        <v>927</v>
      </c>
      <c r="B971" s="288">
        <v>245031467</v>
      </c>
      <c r="C971" s="288">
        <v>277791732</v>
      </c>
      <c r="D971"/>
      <c r="E971"/>
      <c r="F971"/>
      <c r="G971"/>
      <c r="H971"/>
      <c r="I971"/>
      <c r="J971"/>
    </row>
    <row r="972" spans="1:10" ht="15" thickBot="1">
      <c r="A972" s="238" t="s">
        <v>97</v>
      </c>
      <c r="B972" s="288">
        <v>750299249</v>
      </c>
      <c r="C972" s="289">
        <v>0</v>
      </c>
      <c r="D972"/>
      <c r="E972"/>
      <c r="F972"/>
      <c r="G972"/>
      <c r="H972"/>
      <c r="I972"/>
      <c r="J972"/>
    </row>
    <row r="973" spans="1:10" ht="15" thickBot="1">
      <c r="A973" s="238" t="s">
        <v>928</v>
      </c>
      <c r="B973" s="289">
        <v>0</v>
      </c>
      <c r="C973" s="288">
        <v>290601588</v>
      </c>
      <c r="D973"/>
      <c r="E973"/>
      <c r="F973"/>
      <c r="G973"/>
      <c r="H973"/>
      <c r="I973"/>
      <c r="J973"/>
    </row>
    <row r="974" spans="1:10" ht="15" thickBot="1">
      <c r="A974" s="238" t="s">
        <v>31</v>
      </c>
      <c r="B974" s="288">
        <v>15923843</v>
      </c>
      <c r="C974" s="288">
        <v>461096081</v>
      </c>
      <c r="D974"/>
      <c r="E974"/>
      <c r="F974"/>
      <c r="G974"/>
      <c r="H974"/>
      <c r="I974"/>
      <c r="J974"/>
    </row>
    <row r="975" spans="1:10" ht="15" thickBot="1">
      <c r="A975" s="238" t="s">
        <v>30</v>
      </c>
      <c r="B975" s="288">
        <v>7146677</v>
      </c>
      <c r="C975" s="289">
        <v>0</v>
      </c>
      <c r="D975"/>
      <c r="E975"/>
      <c r="F975"/>
      <c r="G975"/>
      <c r="H975"/>
      <c r="I975"/>
      <c r="J975"/>
    </row>
    <row r="976" spans="1:10" ht="15" thickBot="1">
      <c r="A976" s="238" t="s">
        <v>929</v>
      </c>
      <c r="B976" s="288">
        <v>42146000</v>
      </c>
      <c r="C976" s="288">
        <v>45456553</v>
      </c>
      <c r="D976"/>
      <c r="E976"/>
      <c r="F976"/>
      <c r="G976"/>
      <c r="H976"/>
      <c r="I976"/>
      <c r="J976"/>
    </row>
    <row r="977" spans="1:10" ht="15" thickBot="1">
      <c r="A977" s="238" t="s">
        <v>930</v>
      </c>
      <c r="B977" s="288">
        <v>4600000</v>
      </c>
      <c r="C977" s="289">
        <v>0</v>
      </c>
      <c r="D977"/>
      <c r="E977"/>
      <c r="F977"/>
      <c r="G977"/>
      <c r="H977"/>
      <c r="I977"/>
      <c r="J977"/>
    </row>
    <row r="978" spans="1:10" ht="15" thickBot="1">
      <c r="A978" s="238" t="s">
        <v>931</v>
      </c>
      <c r="B978" s="288">
        <v>461076</v>
      </c>
      <c r="C978" s="289">
        <v>0</v>
      </c>
      <c r="D978"/>
      <c r="E978"/>
      <c r="F978"/>
      <c r="G978"/>
      <c r="H978"/>
      <c r="I978"/>
      <c r="J978"/>
    </row>
    <row r="979" spans="1:10" ht="15" thickBot="1">
      <c r="A979" s="238" t="s">
        <v>932</v>
      </c>
      <c r="B979" s="288">
        <v>900000</v>
      </c>
      <c r="C979" s="289">
        <v>0</v>
      </c>
      <c r="D979"/>
      <c r="E979"/>
      <c r="F979"/>
      <c r="G979"/>
      <c r="H979"/>
      <c r="I979"/>
      <c r="J979"/>
    </row>
    <row r="980" spans="1:10" ht="15" thickBot="1">
      <c r="A980" s="238" t="s">
        <v>32</v>
      </c>
      <c r="B980" s="288">
        <v>7023506</v>
      </c>
      <c r="C980" s="288">
        <v>336877305</v>
      </c>
      <c r="D980"/>
      <c r="E980"/>
      <c r="F980"/>
      <c r="G980"/>
      <c r="H980"/>
      <c r="I980"/>
      <c r="J980"/>
    </row>
    <row r="981" spans="1:10" ht="15" thickBot="1">
      <c r="A981" s="238" t="s">
        <v>933</v>
      </c>
      <c r="B981" s="288">
        <v>34892407485</v>
      </c>
      <c r="C981" s="288">
        <v>7540924722</v>
      </c>
      <c r="D981"/>
      <c r="E981"/>
      <c r="F981"/>
      <c r="G981"/>
      <c r="H981"/>
      <c r="I981"/>
      <c r="J981"/>
    </row>
    <row r="982" spans="1:10" ht="15" thickBot="1">
      <c r="A982" s="238" t="s">
        <v>934</v>
      </c>
      <c r="B982" s="288">
        <v>32344230254</v>
      </c>
      <c r="C982" s="288">
        <v>45231436643</v>
      </c>
      <c r="D982"/>
      <c r="E982"/>
      <c r="F982"/>
      <c r="G982"/>
      <c r="H982"/>
      <c r="I982"/>
      <c r="J982"/>
    </row>
    <row r="983" spans="1:10" ht="15" thickBot="1">
      <c r="A983" s="238" t="s">
        <v>935</v>
      </c>
      <c r="B983" s="288">
        <v>702905747</v>
      </c>
      <c r="C983" s="288">
        <v>146307335</v>
      </c>
      <c r="D983"/>
      <c r="E983"/>
      <c r="F983"/>
      <c r="G983"/>
      <c r="H983"/>
      <c r="I983"/>
      <c r="J983"/>
    </row>
    <row r="984" spans="1:10" ht="15" thickBot="1">
      <c r="A984" s="238" t="s">
        <v>936</v>
      </c>
      <c r="B984" s="288">
        <v>407627765</v>
      </c>
      <c r="C984" s="289">
        <v>0</v>
      </c>
      <c r="D984"/>
      <c r="E984"/>
      <c r="F984"/>
      <c r="G984"/>
      <c r="H984"/>
      <c r="I984"/>
      <c r="J984"/>
    </row>
    <row r="985" spans="1:10" ht="15" thickBot="1">
      <c r="A985" s="238" t="s">
        <v>937</v>
      </c>
      <c r="B985" s="288">
        <v>3334650</v>
      </c>
      <c r="C985" s="289">
        <v>0</v>
      </c>
      <c r="D985"/>
      <c r="E985"/>
      <c r="F985"/>
      <c r="G985"/>
      <c r="H985"/>
      <c r="I985"/>
      <c r="J985"/>
    </row>
    <row r="986" spans="1:10" ht="15" thickBot="1">
      <c r="A986" s="290" t="s">
        <v>282</v>
      </c>
      <c r="B986" s="291">
        <v>69424037719</v>
      </c>
      <c r="C986" s="291">
        <v>54330491959</v>
      </c>
      <c r="D986"/>
      <c r="E986"/>
      <c r="F986"/>
      <c r="G986"/>
      <c r="H986"/>
      <c r="I986"/>
      <c r="J986"/>
    </row>
    <row r="987" spans="1:10" ht="14.25">
      <c r="A987" s="189"/>
      <c r="B987"/>
      <c r="C987"/>
      <c r="D987"/>
      <c r="E987"/>
      <c r="F987"/>
      <c r="G987"/>
      <c r="H987"/>
      <c r="I987"/>
      <c r="J987"/>
    </row>
    <row r="988" spans="1:10" ht="14.25">
      <c r="A988" s="194" t="s">
        <v>938</v>
      </c>
      <c r="B988" s="194" t="s">
        <v>939</v>
      </c>
      <c r="C988"/>
      <c r="D988"/>
      <c r="E988"/>
      <c r="F988"/>
      <c r="G988"/>
      <c r="H988"/>
      <c r="I988"/>
      <c r="J988"/>
    </row>
    <row r="989" spans="1:10" ht="14.25">
      <c r="A989" s="189"/>
      <c r="B989"/>
      <c r="C989"/>
      <c r="D989"/>
      <c r="E989"/>
      <c r="F989"/>
      <c r="G989"/>
      <c r="H989"/>
      <c r="I989"/>
      <c r="J989"/>
    </row>
    <row r="990" spans="1:10" ht="76.5">
      <c r="A990" s="189" t="s">
        <v>940</v>
      </c>
      <c r="B990"/>
      <c r="C990"/>
      <c r="D990"/>
      <c r="E990"/>
      <c r="F990"/>
      <c r="G990"/>
      <c r="H990"/>
      <c r="I990"/>
      <c r="J990"/>
    </row>
    <row r="991" spans="1:10" ht="14.25">
      <c r="A991" s="189"/>
      <c r="B991"/>
      <c r="C991"/>
      <c r="D991"/>
      <c r="E991"/>
      <c r="F991"/>
      <c r="G991"/>
      <c r="H991"/>
      <c r="I991"/>
      <c r="J991"/>
    </row>
    <row r="992" spans="1:10" ht="14.25">
      <c r="A992"/>
      <c r="B992"/>
      <c r="C992"/>
      <c r="D992"/>
      <c r="E992"/>
      <c r="F992"/>
      <c r="G992"/>
      <c r="H992"/>
      <c r="I992"/>
      <c r="J992"/>
    </row>
    <row r="993" spans="1:10" ht="14.25">
      <c r="A993" s="208"/>
      <c r="B993"/>
      <c r="C993"/>
      <c r="D993"/>
      <c r="E993"/>
      <c r="F993"/>
      <c r="G993"/>
      <c r="H993"/>
      <c r="I993"/>
      <c r="J993"/>
    </row>
    <row r="994" spans="1:10" ht="14.25">
      <c r="A994" s="194" t="s">
        <v>469</v>
      </c>
      <c r="B994" s="194" t="s">
        <v>327</v>
      </c>
      <c r="C994"/>
      <c r="D994"/>
      <c r="E994"/>
      <c r="F994"/>
      <c r="G994"/>
      <c r="H994"/>
      <c r="I994"/>
      <c r="J994"/>
    </row>
    <row r="995" spans="1:10" ht="14.25">
      <c r="A995" s="189"/>
      <c r="B995"/>
      <c r="C995"/>
      <c r="D995"/>
      <c r="E995"/>
      <c r="F995"/>
      <c r="G995"/>
      <c r="H995"/>
      <c r="I995"/>
      <c r="J995"/>
    </row>
    <row r="996" spans="1:10" ht="63.75">
      <c r="A996" s="189" t="s">
        <v>941</v>
      </c>
      <c r="B996"/>
      <c r="C996"/>
      <c r="D996"/>
      <c r="E996"/>
      <c r="F996"/>
      <c r="G996"/>
      <c r="H996"/>
      <c r="I996"/>
      <c r="J996"/>
    </row>
    <row r="997" spans="1:10" ht="14.25">
      <c r="A997" s="189"/>
      <c r="B997"/>
      <c r="C997"/>
      <c r="D997"/>
      <c r="E997"/>
      <c r="F997"/>
      <c r="G997"/>
      <c r="H997"/>
      <c r="I997"/>
      <c r="J997"/>
    </row>
    <row r="998" spans="1:10" ht="14.25">
      <c r="A998" s="514" t="s">
        <v>942</v>
      </c>
      <c r="B998"/>
      <c r="C998"/>
      <c r="D998"/>
      <c r="E998"/>
      <c r="F998"/>
      <c r="G998"/>
      <c r="H998"/>
      <c r="I998"/>
      <c r="J998"/>
    </row>
    <row r="999" spans="1:10" ht="15" thickBot="1">
      <c r="A999" s="189"/>
      <c r="B999"/>
      <c r="C999"/>
      <c r="D999"/>
      <c r="E999"/>
      <c r="F999"/>
      <c r="G999"/>
      <c r="H999"/>
      <c r="I999"/>
      <c r="J999"/>
    </row>
    <row r="1000" spans="1:10" ht="14.25">
      <c r="A1000" s="718" t="s">
        <v>473</v>
      </c>
      <c r="B1000" s="515" t="s">
        <v>943</v>
      </c>
      <c r="C1000" s="515" t="s">
        <v>943</v>
      </c>
      <c r="D1000"/>
      <c r="E1000"/>
      <c r="F1000"/>
      <c r="G1000"/>
      <c r="H1000"/>
      <c r="I1000"/>
      <c r="J1000"/>
    </row>
    <row r="1001" spans="1:10" ht="15" thickBot="1">
      <c r="A1001" s="719"/>
      <c r="B1001" s="516">
        <v>2021</v>
      </c>
      <c r="C1001" s="516">
        <v>2020</v>
      </c>
      <c r="D1001"/>
      <c r="E1001"/>
      <c r="F1001"/>
      <c r="G1001"/>
      <c r="H1001"/>
      <c r="I1001"/>
      <c r="J1001"/>
    </row>
    <row r="1002" spans="1:10" ht="15" thickBot="1">
      <c r="A1002" s="510" t="s">
        <v>944</v>
      </c>
      <c r="B1002" s="509"/>
      <c r="C1002" s="509"/>
      <c r="D1002"/>
      <c r="E1002"/>
      <c r="F1002"/>
      <c r="G1002"/>
      <c r="H1002"/>
      <c r="I1002"/>
      <c r="J1002"/>
    </row>
    <row r="1003" spans="1:10" ht="15" thickBot="1">
      <c r="A1003" s="507" t="s">
        <v>945</v>
      </c>
      <c r="B1003" s="509" t="s">
        <v>946</v>
      </c>
      <c r="C1003" s="509">
        <v>0</v>
      </c>
      <c r="D1003"/>
      <c r="E1003"/>
      <c r="F1003"/>
      <c r="G1003"/>
      <c r="H1003"/>
      <c r="I1003"/>
      <c r="J1003"/>
    </row>
    <row r="1004" spans="1:10" ht="15" thickBot="1">
      <c r="A1004" s="517" t="s">
        <v>947</v>
      </c>
      <c r="B1004" s="509">
        <v>0</v>
      </c>
      <c r="C1004" s="509" t="s">
        <v>948</v>
      </c>
      <c r="D1004"/>
      <c r="E1004"/>
      <c r="F1004"/>
      <c r="G1004"/>
      <c r="H1004"/>
      <c r="I1004"/>
      <c r="J1004"/>
    </row>
    <row r="1005" spans="1:10" ht="15" thickBot="1">
      <c r="A1005" s="507" t="s">
        <v>949</v>
      </c>
      <c r="B1005" s="508">
        <v>790879362</v>
      </c>
      <c r="C1005" s="509">
        <v>0</v>
      </c>
      <c r="D1005"/>
      <c r="E1005"/>
      <c r="F1005"/>
      <c r="G1005"/>
      <c r="H1005"/>
      <c r="I1005"/>
      <c r="J1005"/>
    </row>
    <row r="1006" spans="1:10" ht="15" thickBot="1">
      <c r="A1006" s="518" t="s">
        <v>950</v>
      </c>
      <c r="B1006" s="519">
        <v>40635043133</v>
      </c>
      <c r="C1006" s="520" t="s">
        <v>948</v>
      </c>
      <c r="D1006"/>
      <c r="E1006"/>
      <c r="F1006"/>
      <c r="G1006"/>
      <c r="H1006"/>
      <c r="I1006"/>
      <c r="J1006"/>
    </row>
    <row r="1007" spans="1:10" ht="15" thickBot="1">
      <c r="A1007" s="517" t="s">
        <v>951</v>
      </c>
      <c r="B1007" s="508">
        <v>40235214426</v>
      </c>
      <c r="C1007" s="509">
        <v>0</v>
      </c>
      <c r="D1007"/>
      <c r="E1007"/>
      <c r="F1007"/>
      <c r="G1007"/>
      <c r="H1007"/>
      <c r="I1007"/>
      <c r="J1007"/>
    </row>
    <row r="1008" spans="1:10" ht="15" thickBot="1">
      <c r="A1008" s="518" t="s">
        <v>952</v>
      </c>
      <c r="B1008" s="519">
        <v>40235214426</v>
      </c>
      <c r="C1008" s="520">
        <v>0</v>
      </c>
      <c r="D1008"/>
      <c r="E1008"/>
      <c r="F1008"/>
      <c r="G1008"/>
      <c r="H1008"/>
      <c r="I1008"/>
      <c r="J1008"/>
    </row>
    <row r="1009" spans="1:10" ht="14.25">
      <c r="A1009" s="189"/>
      <c r="B1009"/>
      <c r="C1009"/>
      <c r="D1009"/>
      <c r="E1009"/>
      <c r="F1009"/>
      <c r="G1009"/>
      <c r="H1009"/>
      <c r="I1009"/>
      <c r="J1009"/>
    </row>
    <row r="1010" spans="1:10" ht="14.25">
      <c r="A1010" s="514" t="s">
        <v>953</v>
      </c>
      <c r="B1010"/>
      <c r="C1010"/>
      <c r="D1010"/>
      <c r="E1010"/>
      <c r="F1010"/>
      <c r="G1010"/>
      <c r="H1010"/>
      <c r="I1010"/>
      <c r="J1010"/>
    </row>
    <row r="1011" spans="1:10" ht="15" thickBot="1">
      <c r="A1011" s="189"/>
      <c r="B1011"/>
      <c r="C1011"/>
      <c r="D1011"/>
      <c r="E1011"/>
      <c r="F1011"/>
      <c r="G1011"/>
      <c r="H1011"/>
      <c r="I1011"/>
      <c r="J1011"/>
    </row>
    <row r="1012" spans="1:10" ht="14.25">
      <c r="A1012" s="718" t="s">
        <v>473</v>
      </c>
      <c r="B1012" s="515" t="s">
        <v>943</v>
      </c>
      <c r="C1012" s="515" t="s">
        <v>943</v>
      </c>
      <c r="D1012"/>
      <c r="E1012"/>
      <c r="F1012"/>
      <c r="G1012"/>
      <c r="H1012"/>
      <c r="I1012"/>
      <c r="J1012"/>
    </row>
    <row r="1013" spans="1:10" ht="15" thickBot="1">
      <c r="A1013" s="719"/>
      <c r="B1013" s="516">
        <v>2021</v>
      </c>
      <c r="C1013" s="516">
        <v>2020</v>
      </c>
      <c r="D1013"/>
      <c r="E1013"/>
      <c r="F1013"/>
      <c r="G1013"/>
      <c r="H1013"/>
      <c r="I1013"/>
      <c r="J1013"/>
    </row>
    <row r="1014" spans="1:10" ht="15" thickBot="1">
      <c r="A1014" s="510" t="s">
        <v>954</v>
      </c>
      <c r="B1014" s="521"/>
      <c r="C1014" s="521"/>
      <c r="D1014"/>
      <c r="E1014"/>
      <c r="F1014"/>
      <c r="G1014"/>
      <c r="H1014"/>
      <c r="I1014"/>
      <c r="J1014"/>
    </row>
    <row r="1015" spans="1:10" ht="15" thickBot="1">
      <c r="A1015" s="507" t="s">
        <v>955</v>
      </c>
      <c r="B1015" s="508">
        <v>76151095546</v>
      </c>
      <c r="C1015" s="508">
        <v>61954511795</v>
      </c>
      <c r="D1015"/>
      <c r="E1015"/>
      <c r="F1015"/>
      <c r="G1015"/>
      <c r="H1015"/>
      <c r="I1015"/>
      <c r="J1015"/>
    </row>
    <row r="1016" spans="1:10" ht="15" thickBot="1">
      <c r="A1016" s="518" t="s">
        <v>956</v>
      </c>
      <c r="B1016" s="519">
        <v>76151095546</v>
      </c>
      <c r="C1016" s="519">
        <v>61954511795</v>
      </c>
      <c r="D1016"/>
      <c r="E1016"/>
      <c r="F1016"/>
      <c r="G1016"/>
      <c r="H1016"/>
      <c r="I1016"/>
      <c r="J1016"/>
    </row>
    <row r="1017" spans="1:10" ht="15" thickBot="1">
      <c r="A1017" s="507" t="s">
        <v>957</v>
      </c>
      <c r="B1017" s="509"/>
      <c r="C1017" s="508">
        <v>62001672034</v>
      </c>
      <c r="D1017"/>
      <c r="E1017"/>
      <c r="F1017"/>
      <c r="G1017"/>
      <c r="H1017"/>
      <c r="I1017"/>
      <c r="J1017"/>
    </row>
    <row r="1018" spans="1:10" ht="15" thickBot="1">
      <c r="A1018" s="507" t="s">
        <v>958</v>
      </c>
      <c r="B1018" s="26">
        <v>76368278883</v>
      </c>
      <c r="C1018" s="509" t="s">
        <v>636</v>
      </c>
      <c r="D1018"/>
      <c r="E1018"/>
      <c r="F1018"/>
      <c r="G1018"/>
      <c r="H1018"/>
      <c r="I1018"/>
      <c r="J1018"/>
    </row>
    <row r="1019" spans="1:10" ht="15" thickBot="1">
      <c r="A1019" s="518" t="s">
        <v>952</v>
      </c>
      <c r="B1019" s="558">
        <f>B1018</f>
        <v>76368278883</v>
      </c>
      <c r="C1019" s="519">
        <v>62001672034</v>
      </c>
      <c r="D1019"/>
      <c r="E1019"/>
      <c r="F1019"/>
      <c r="G1019"/>
      <c r="H1019"/>
      <c r="I1019"/>
      <c r="J1019"/>
    </row>
    <row r="1020" spans="1:10" ht="14.25">
      <c r="A1020" s="189"/>
      <c r="B1020"/>
      <c r="C1020"/>
      <c r="D1020"/>
      <c r="E1020"/>
      <c r="F1020"/>
      <c r="G1020"/>
      <c r="H1020"/>
      <c r="I1020"/>
      <c r="J1020"/>
    </row>
    <row r="1021" spans="1:10" ht="14.25">
      <c r="A1021" s="514" t="s">
        <v>959</v>
      </c>
      <c r="B1021"/>
      <c r="C1021"/>
      <c r="D1021"/>
      <c r="E1021"/>
      <c r="F1021"/>
      <c r="G1021"/>
      <c r="H1021"/>
      <c r="I1021"/>
      <c r="J1021"/>
    </row>
    <row r="1022" spans="1:10" ht="15" thickBot="1">
      <c r="A1022" s="197"/>
      <c r="B1022"/>
      <c r="C1022"/>
      <c r="D1022"/>
      <c r="E1022"/>
      <c r="F1022"/>
      <c r="G1022"/>
      <c r="H1022"/>
      <c r="I1022"/>
      <c r="J1022"/>
    </row>
    <row r="1023" spans="1:10" ht="21.75" thickBot="1">
      <c r="A1023" s="198" t="s">
        <v>473</v>
      </c>
      <c r="B1023" s="198" t="s">
        <v>488</v>
      </c>
      <c r="C1023" s="199" t="s">
        <v>497</v>
      </c>
      <c r="D1023"/>
      <c r="E1023"/>
      <c r="F1023"/>
      <c r="G1023"/>
      <c r="H1023"/>
      <c r="I1023"/>
      <c r="J1023"/>
    </row>
    <row r="1024" spans="1:10" ht="15" thickBot="1">
      <c r="A1024" s="373" t="s">
        <v>960</v>
      </c>
      <c r="B1024" s="522">
        <v>0</v>
      </c>
      <c r="C1024" s="523">
        <v>3000000</v>
      </c>
      <c r="D1024"/>
      <c r="E1024"/>
      <c r="F1024"/>
      <c r="G1024"/>
      <c r="H1024"/>
      <c r="I1024"/>
      <c r="J1024"/>
    </row>
    <row r="1025" spans="1:10" ht="15" thickBot="1">
      <c r="A1025" s="373" t="s">
        <v>961</v>
      </c>
      <c r="B1025" s="522" t="s">
        <v>962</v>
      </c>
      <c r="C1025" s="524">
        <v>0</v>
      </c>
      <c r="D1025"/>
      <c r="E1025"/>
      <c r="F1025"/>
      <c r="G1025"/>
      <c r="H1025"/>
      <c r="I1025"/>
      <c r="J1025"/>
    </row>
    <row r="1026" spans="1:10" ht="15" thickBot="1">
      <c r="A1026" s="525" t="s">
        <v>963</v>
      </c>
      <c r="B1026" s="526"/>
      <c r="C1026" s="527">
        <v>3000000</v>
      </c>
      <c r="D1026"/>
      <c r="E1026"/>
      <c r="F1026"/>
      <c r="G1026"/>
      <c r="H1026"/>
      <c r="I1026"/>
      <c r="J1026"/>
    </row>
    <row r="1027" spans="1:10" ht="14.25">
      <c r="A1027" s="190"/>
      <c r="B1027"/>
      <c r="C1027"/>
      <c r="D1027"/>
      <c r="E1027"/>
      <c r="F1027"/>
      <c r="G1027"/>
      <c r="H1027"/>
      <c r="I1027"/>
      <c r="J1027"/>
    </row>
    <row r="1028" spans="1:10" ht="51">
      <c r="A1028" s="189" t="s">
        <v>964</v>
      </c>
      <c r="B1028"/>
      <c r="C1028"/>
      <c r="D1028"/>
      <c r="E1028"/>
      <c r="F1028"/>
      <c r="G1028"/>
      <c r="H1028"/>
      <c r="I1028"/>
      <c r="J1028"/>
    </row>
    <row r="1029" spans="1:10" ht="14.25">
      <c r="A1029"/>
      <c r="B1029"/>
      <c r="C1029"/>
      <c r="D1029"/>
      <c r="E1029"/>
      <c r="F1029"/>
      <c r="G1029"/>
      <c r="H1029"/>
      <c r="I1029"/>
      <c r="J1029"/>
    </row>
    <row r="1030" spans="1:10" ht="14.25">
      <c r="A1030" s="240"/>
      <c r="B1030"/>
      <c r="C1030"/>
      <c r="D1030"/>
      <c r="E1030"/>
      <c r="F1030"/>
      <c r="G1030"/>
      <c r="H1030"/>
      <c r="I1030"/>
      <c r="J1030"/>
    </row>
    <row r="1031" spans="1:10" ht="14.25">
      <c r="A1031" s="194" t="s">
        <v>469</v>
      </c>
      <c r="B1031" s="194" t="s">
        <v>327</v>
      </c>
      <c r="C1031"/>
      <c r="D1031"/>
      <c r="E1031"/>
      <c r="F1031"/>
      <c r="G1031"/>
      <c r="H1031"/>
      <c r="I1031"/>
      <c r="J1031"/>
    </row>
    <row r="1032" spans="1:10" ht="14.25">
      <c r="A1032" s="190"/>
      <c r="B1032"/>
      <c r="C1032"/>
      <c r="D1032"/>
      <c r="E1032"/>
      <c r="F1032"/>
      <c r="G1032"/>
      <c r="H1032"/>
      <c r="I1032"/>
      <c r="J1032"/>
    </row>
    <row r="1033" spans="1:10" ht="14.25">
      <c r="A1033" s="194" t="s">
        <v>965</v>
      </c>
      <c r="B1033" s="194" t="s">
        <v>966</v>
      </c>
      <c r="C1033"/>
      <c r="D1033"/>
      <c r="E1033"/>
      <c r="F1033"/>
      <c r="G1033"/>
      <c r="H1033"/>
      <c r="I1033"/>
      <c r="J1033"/>
    </row>
    <row r="1034" spans="1:10" ht="14.25">
      <c r="A1034" s="189"/>
      <c r="B1034"/>
      <c r="C1034"/>
      <c r="D1034"/>
      <c r="E1034"/>
      <c r="F1034"/>
      <c r="G1034"/>
      <c r="H1034"/>
      <c r="I1034"/>
      <c r="J1034"/>
    </row>
    <row r="1035" spans="1:10" ht="255">
      <c r="A1035" s="189" t="s">
        <v>967</v>
      </c>
      <c r="B1035"/>
      <c r="C1035"/>
      <c r="D1035"/>
      <c r="E1035"/>
      <c r="F1035"/>
      <c r="G1035"/>
      <c r="H1035"/>
      <c r="I1035"/>
      <c r="J1035"/>
    </row>
    <row r="1036" spans="1:10" ht="14.25">
      <c r="A1036" s="528"/>
      <c r="B1036"/>
      <c r="C1036"/>
      <c r="D1036"/>
      <c r="E1036"/>
      <c r="F1036"/>
      <c r="G1036"/>
      <c r="H1036"/>
      <c r="I1036"/>
      <c r="J1036"/>
    </row>
    <row r="1037" spans="1:10" ht="14.25">
      <c r="A1037" s="528" t="s">
        <v>968</v>
      </c>
      <c r="B1037"/>
      <c r="C1037"/>
      <c r="D1037"/>
      <c r="E1037"/>
      <c r="F1037"/>
      <c r="G1037"/>
      <c r="H1037"/>
      <c r="I1037"/>
      <c r="J1037"/>
    </row>
    <row r="1038" spans="1:10" ht="14.25">
      <c r="A1038" s="528"/>
      <c r="B1038"/>
      <c r="C1038"/>
      <c r="D1038"/>
      <c r="E1038"/>
      <c r="F1038"/>
      <c r="G1038"/>
      <c r="H1038"/>
      <c r="I1038"/>
      <c r="J1038"/>
    </row>
    <row r="1039" spans="1:10" ht="331.5">
      <c r="A1039" s="189" t="s">
        <v>969</v>
      </c>
      <c r="B1039"/>
      <c r="C1039"/>
      <c r="D1039"/>
      <c r="E1039"/>
      <c r="F1039"/>
      <c r="G1039"/>
      <c r="H1039"/>
      <c r="I1039"/>
      <c r="J1039"/>
    </row>
    <row r="1040" spans="1:10" ht="14.25">
      <c r="A1040" s="189"/>
      <c r="B1040"/>
      <c r="C1040"/>
      <c r="D1040"/>
      <c r="E1040"/>
      <c r="F1040"/>
      <c r="G1040"/>
      <c r="H1040"/>
      <c r="I1040"/>
      <c r="J1040"/>
    </row>
    <row r="1041" spans="1:10" ht="14.25">
      <c r="A1041"/>
      <c r="B1041"/>
      <c r="C1041"/>
      <c r="D1041"/>
      <c r="E1041"/>
      <c r="F1041"/>
      <c r="G1041"/>
      <c r="H1041"/>
      <c r="I1041"/>
      <c r="J1041"/>
    </row>
    <row r="1042" spans="1:10" ht="14.25">
      <c r="A1042" s="208"/>
      <c r="B1042"/>
      <c r="C1042"/>
      <c r="D1042"/>
      <c r="E1042"/>
      <c r="F1042"/>
      <c r="G1042"/>
      <c r="H1042"/>
      <c r="I1042"/>
      <c r="J1042"/>
    </row>
    <row r="1043" spans="1:10" ht="14.25">
      <c r="A1043" s="194" t="s">
        <v>970</v>
      </c>
      <c r="B1043"/>
      <c r="C1043"/>
      <c r="D1043"/>
      <c r="E1043"/>
      <c r="F1043"/>
      <c r="G1043"/>
      <c r="H1043"/>
      <c r="I1043"/>
      <c r="J1043"/>
    </row>
    <row r="1044" spans="1:10" ht="14.25">
      <c r="A1044" s="189"/>
      <c r="B1044"/>
      <c r="C1044"/>
      <c r="D1044"/>
      <c r="E1044"/>
      <c r="F1044"/>
      <c r="G1044"/>
      <c r="H1044"/>
      <c r="I1044"/>
      <c r="J1044"/>
    </row>
    <row r="1045" spans="1:10" ht="51">
      <c r="A1045" s="189" t="s">
        <v>971</v>
      </c>
      <c r="B1045"/>
      <c r="C1045"/>
      <c r="D1045"/>
      <c r="E1045"/>
      <c r="F1045"/>
      <c r="G1045"/>
      <c r="H1045"/>
      <c r="I1045"/>
      <c r="J1045"/>
    </row>
    <row r="1046" spans="1:10" ht="14.25">
      <c r="A1046" s="241"/>
      <c r="B1046"/>
      <c r="C1046"/>
      <c r="D1046"/>
      <c r="E1046"/>
      <c r="F1046"/>
      <c r="G1046"/>
      <c r="H1046"/>
      <c r="I1046"/>
      <c r="J1046"/>
    </row>
    <row r="1047" spans="1:10" ht="63.75">
      <c r="A1047" s="189" t="s">
        <v>972</v>
      </c>
      <c r="B1047"/>
      <c r="C1047"/>
      <c r="D1047"/>
      <c r="E1047"/>
      <c r="F1047"/>
      <c r="G1047"/>
      <c r="H1047"/>
      <c r="I1047"/>
      <c r="J1047"/>
    </row>
    <row r="1048" spans="1:10" ht="14.25">
      <c r="A1048" s="189"/>
      <c r="B1048"/>
      <c r="C1048"/>
      <c r="D1048"/>
      <c r="E1048"/>
      <c r="F1048"/>
      <c r="G1048"/>
      <c r="H1048"/>
      <c r="I1048"/>
      <c r="J1048"/>
    </row>
    <row r="1049" spans="1:10" ht="89.25">
      <c r="A1049" s="189" t="s">
        <v>973</v>
      </c>
      <c r="B1049"/>
      <c r="C1049"/>
      <c r="D1049"/>
      <c r="E1049"/>
      <c r="F1049"/>
      <c r="G1049"/>
      <c r="H1049"/>
      <c r="I1049"/>
      <c r="J1049"/>
    </row>
    <row r="1050" spans="1:10" ht="14.25">
      <c r="A1050" s="189"/>
      <c r="B1050"/>
      <c r="C1050"/>
      <c r="D1050"/>
      <c r="E1050"/>
      <c r="F1050"/>
      <c r="G1050"/>
      <c r="H1050"/>
      <c r="I1050"/>
      <c r="J1050"/>
    </row>
    <row r="1051" spans="1:10" ht="51">
      <c r="A1051" s="189" t="s">
        <v>974</v>
      </c>
      <c r="B1051"/>
      <c r="C1051"/>
      <c r="D1051"/>
      <c r="E1051"/>
      <c r="F1051"/>
      <c r="G1051"/>
      <c r="H1051"/>
      <c r="I1051"/>
      <c r="J1051"/>
    </row>
    <row r="1052" spans="1:10" ht="14.25">
      <c r="A1052" s="189"/>
      <c r="B1052"/>
      <c r="C1052"/>
      <c r="D1052"/>
      <c r="E1052"/>
      <c r="F1052"/>
      <c r="G1052"/>
      <c r="H1052"/>
      <c r="I1052"/>
      <c r="J1052"/>
    </row>
    <row r="1053" spans="1:10" ht="14.25">
      <c r="A1053" s="189"/>
      <c r="B1053"/>
      <c r="C1053"/>
      <c r="D1053"/>
      <c r="E1053"/>
      <c r="F1053"/>
      <c r="G1053"/>
      <c r="H1053"/>
      <c r="I1053"/>
      <c r="J1053"/>
    </row>
    <row r="1054" spans="1:10" ht="25.5">
      <c r="A1054" s="194" t="s">
        <v>975</v>
      </c>
      <c r="B1054"/>
      <c r="C1054"/>
      <c r="D1054"/>
      <c r="E1054"/>
      <c r="F1054"/>
      <c r="G1054"/>
      <c r="H1054"/>
      <c r="I1054"/>
      <c r="J1054"/>
    </row>
    <row r="1055" spans="1:10" ht="14.25">
      <c r="A1055" s="189"/>
      <c r="B1055"/>
      <c r="C1055"/>
      <c r="D1055"/>
      <c r="E1055"/>
      <c r="F1055"/>
      <c r="G1055"/>
      <c r="H1055"/>
      <c r="I1055"/>
      <c r="J1055"/>
    </row>
    <row r="1056" spans="1:10" ht="25.5">
      <c r="A1056" s="189" t="s">
        <v>976</v>
      </c>
      <c r="B1056"/>
      <c r="C1056"/>
      <c r="D1056"/>
      <c r="E1056"/>
      <c r="F1056"/>
      <c r="G1056"/>
      <c r="H1056"/>
      <c r="I1056"/>
      <c r="J1056"/>
    </row>
    <row r="1057" spans="1:10" ht="15" thickBot="1">
      <c r="A1057" s="189"/>
      <c r="B1057"/>
      <c r="C1057"/>
      <c r="D1057"/>
      <c r="E1057"/>
      <c r="F1057"/>
      <c r="G1057"/>
      <c r="H1057"/>
      <c r="I1057"/>
      <c r="J1057"/>
    </row>
    <row r="1058" spans="1:10" ht="21">
      <c r="A1058" s="720" t="s">
        <v>977</v>
      </c>
      <c r="B1058" s="191" t="s">
        <v>298</v>
      </c>
      <c r="C1058" s="191" t="s">
        <v>299</v>
      </c>
      <c r="D1058"/>
      <c r="E1058"/>
      <c r="F1058"/>
      <c r="G1058"/>
      <c r="H1058"/>
      <c r="I1058"/>
      <c r="J1058"/>
    </row>
    <row r="1059" spans="1:10" ht="15" thickBot="1">
      <c r="A1059" s="721"/>
      <c r="B1059" s="192" t="s">
        <v>300</v>
      </c>
      <c r="C1059" s="192" t="s">
        <v>300</v>
      </c>
      <c r="D1059"/>
      <c r="E1059"/>
      <c r="F1059"/>
      <c r="G1059"/>
      <c r="H1059"/>
      <c r="I1059"/>
      <c r="J1059"/>
    </row>
    <row r="1060" spans="1:10" ht="15" thickBot="1">
      <c r="A1060" s="184" t="s">
        <v>293</v>
      </c>
      <c r="B1060" s="185">
        <v>22136288519</v>
      </c>
      <c r="C1060" s="185">
        <v>23931540385</v>
      </c>
      <c r="D1060"/>
      <c r="E1060"/>
      <c r="F1060"/>
      <c r="G1060"/>
      <c r="H1060"/>
      <c r="I1060"/>
      <c r="J1060"/>
    </row>
    <row r="1061" spans="1:10" ht="15" thickBot="1">
      <c r="A1061" s="184" t="s">
        <v>294</v>
      </c>
      <c r="B1061" s="186" t="s">
        <v>295</v>
      </c>
      <c r="C1061" s="185">
        <v>52391479627</v>
      </c>
      <c r="D1061"/>
      <c r="E1061"/>
      <c r="F1061"/>
      <c r="G1061"/>
      <c r="H1061"/>
      <c r="I1061"/>
      <c r="J1061"/>
    </row>
    <row r="1062" spans="1:10" ht="15" thickBot="1">
      <c r="A1062" s="187" t="s">
        <v>282</v>
      </c>
      <c r="B1062" s="188">
        <v>74061231928</v>
      </c>
      <c r="C1062" s="188">
        <v>76323020012</v>
      </c>
      <c r="D1062"/>
      <c r="E1062"/>
      <c r="F1062"/>
      <c r="G1062"/>
      <c r="H1062"/>
      <c r="I1062"/>
      <c r="J1062"/>
    </row>
    <row r="1063" spans="1:10" ht="14.25">
      <c r="A1063" s="189"/>
      <c r="B1063"/>
      <c r="C1063"/>
      <c r="D1063"/>
      <c r="E1063"/>
      <c r="F1063"/>
      <c r="G1063"/>
      <c r="H1063"/>
      <c r="I1063"/>
      <c r="J1063"/>
    </row>
    <row r="1064" spans="1:10" ht="25.5">
      <c r="A1064" s="189" t="s">
        <v>296</v>
      </c>
      <c r="B1064"/>
      <c r="C1064"/>
      <c r="D1064"/>
      <c r="E1064"/>
      <c r="F1064"/>
      <c r="G1064"/>
      <c r="H1064"/>
      <c r="I1064"/>
      <c r="J1064"/>
    </row>
    <row r="1065" spans="1:10" ht="15" thickBot="1">
      <c r="A1065" s="190"/>
      <c r="B1065"/>
      <c r="C1065"/>
      <c r="D1065"/>
      <c r="E1065"/>
      <c r="F1065"/>
      <c r="G1065"/>
      <c r="H1065"/>
      <c r="I1065"/>
      <c r="J1065"/>
    </row>
    <row r="1066" spans="1:10" ht="21">
      <c r="A1066" s="720" t="s">
        <v>297</v>
      </c>
      <c r="B1066" s="191" t="s">
        <v>298</v>
      </c>
      <c r="C1066" s="191" t="s">
        <v>299</v>
      </c>
      <c r="D1066"/>
      <c r="E1066"/>
      <c r="F1066"/>
      <c r="G1066"/>
      <c r="H1066"/>
      <c r="I1066"/>
      <c r="J1066"/>
    </row>
    <row r="1067" spans="1:10" ht="15" thickBot="1">
      <c r="A1067" s="721"/>
      <c r="B1067" s="192" t="s">
        <v>300</v>
      </c>
      <c r="C1067" s="192" t="s">
        <v>300</v>
      </c>
      <c r="D1067"/>
      <c r="E1067"/>
      <c r="F1067"/>
      <c r="G1067"/>
      <c r="H1067"/>
      <c r="I1067"/>
      <c r="J1067"/>
    </row>
    <row r="1068" spans="1:10" ht="15" thickBot="1">
      <c r="A1068" s="184" t="s">
        <v>301</v>
      </c>
      <c r="B1068" s="185">
        <v>3157023004209</v>
      </c>
      <c r="C1068" s="185">
        <v>3043889432759</v>
      </c>
      <c r="D1068"/>
      <c r="E1068"/>
      <c r="F1068"/>
      <c r="G1068"/>
      <c r="H1068"/>
      <c r="I1068"/>
      <c r="J1068"/>
    </row>
    <row r="1069" spans="1:10" ht="15" thickBot="1">
      <c r="A1069" s="184" t="s">
        <v>302</v>
      </c>
      <c r="B1069" s="185">
        <v>2983158681004</v>
      </c>
      <c r="C1069" s="185">
        <v>2671789284933</v>
      </c>
      <c r="D1069"/>
      <c r="E1069"/>
      <c r="F1069"/>
      <c r="G1069"/>
      <c r="H1069"/>
      <c r="I1069"/>
      <c r="J1069"/>
    </row>
    <row r="1070" spans="1:10" ht="15" thickBot="1">
      <c r="A1070" s="187" t="s">
        <v>303</v>
      </c>
      <c r="B1070" s="188">
        <v>6140181685213</v>
      </c>
      <c r="C1070" s="188">
        <v>5715678717692</v>
      </c>
      <c r="D1070"/>
      <c r="E1070"/>
      <c r="F1070"/>
      <c r="G1070"/>
      <c r="H1070"/>
      <c r="I1070"/>
      <c r="J1070"/>
    </row>
    <row r="1071" spans="1:10" ht="14.25">
      <c r="A1071" s="189"/>
      <c r="B1071"/>
      <c r="C1071"/>
      <c r="D1071"/>
      <c r="E1071"/>
      <c r="F1071"/>
      <c r="G1071"/>
      <c r="H1071"/>
      <c r="I1071"/>
      <c r="J1071"/>
    </row>
    <row r="1072" spans="1:10" ht="14.25">
      <c r="A1072"/>
      <c r="B1072"/>
      <c r="C1072"/>
      <c r="D1072"/>
      <c r="E1072"/>
      <c r="F1072"/>
      <c r="G1072"/>
      <c r="H1072"/>
      <c r="I1072"/>
      <c r="J1072"/>
    </row>
    <row r="1073" spans="1:10" ht="15.75">
      <c r="A1073" s="529"/>
      <c r="B1073"/>
      <c r="C1073"/>
      <c r="D1073"/>
      <c r="E1073"/>
      <c r="F1073"/>
      <c r="G1073"/>
      <c r="H1073"/>
      <c r="I1073"/>
      <c r="J1073"/>
    </row>
    <row r="1074" spans="1:10" ht="14.25">
      <c r="A1074" s="194" t="s">
        <v>978</v>
      </c>
      <c r="B1074"/>
      <c r="C1074"/>
      <c r="D1074"/>
      <c r="E1074"/>
      <c r="F1074"/>
      <c r="G1074"/>
      <c r="H1074"/>
      <c r="I1074"/>
      <c r="J1074"/>
    </row>
    <row r="1075" spans="1:10" ht="14.25">
      <c r="A1075" s="189"/>
      <c r="B1075"/>
      <c r="C1075"/>
      <c r="D1075"/>
      <c r="E1075"/>
      <c r="F1075"/>
      <c r="G1075"/>
      <c r="H1075"/>
      <c r="I1075"/>
      <c r="J1075"/>
    </row>
    <row r="1076" spans="1:10" ht="25.5">
      <c r="A1076" s="194" t="s">
        <v>979</v>
      </c>
      <c r="B1076" s="194" t="s">
        <v>980</v>
      </c>
      <c r="C1076"/>
      <c r="D1076"/>
      <c r="E1076"/>
      <c r="F1076"/>
      <c r="G1076"/>
      <c r="H1076"/>
      <c r="I1076"/>
      <c r="J1076"/>
    </row>
    <row r="1077" spans="1:10" ht="14.25">
      <c r="A1077" s="189"/>
      <c r="B1077"/>
      <c r="C1077"/>
      <c r="D1077"/>
      <c r="E1077"/>
      <c r="F1077"/>
      <c r="G1077"/>
      <c r="H1077"/>
      <c r="I1077"/>
      <c r="J1077"/>
    </row>
    <row r="1078" spans="1:10" ht="102">
      <c r="A1078" s="189" t="s">
        <v>981</v>
      </c>
      <c r="B1078"/>
      <c r="C1078"/>
      <c r="D1078"/>
      <c r="E1078"/>
      <c r="F1078"/>
      <c r="G1078"/>
      <c r="H1078"/>
      <c r="I1078"/>
      <c r="J1078"/>
    </row>
    <row r="1079" spans="1:10" ht="14.25">
      <c r="A1079" s="197"/>
      <c r="B1079"/>
      <c r="C1079"/>
      <c r="D1079"/>
      <c r="E1079"/>
      <c r="F1079"/>
      <c r="G1079"/>
      <c r="H1079"/>
      <c r="I1079"/>
      <c r="J1079"/>
    </row>
    <row r="1080" spans="1:10" ht="25.5">
      <c r="A1080" s="194" t="s">
        <v>982</v>
      </c>
      <c r="B1080" s="194" t="s">
        <v>983</v>
      </c>
      <c r="C1080"/>
      <c r="D1080"/>
      <c r="E1080"/>
      <c r="F1080"/>
      <c r="G1080"/>
      <c r="H1080"/>
      <c r="I1080"/>
      <c r="J1080"/>
    </row>
    <row r="1081" spans="1:10" ht="14.25">
      <c r="A1081" s="189"/>
      <c r="B1081"/>
      <c r="C1081"/>
      <c r="D1081"/>
      <c r="E1081"/>
      <c r="F1081"/>
      <c r="G1081"/>
      <c r="H1081"/>
      <c r="I1081"/>
      <c r="J1081"/>
    </row>
    <row r="1082" spans="1:10" ht="51">
      <c r="A1082" s="189" t="s">
        <v>984</v>
      </c>
      <c r="B1082"/>
      <c r="C1082"/>
      <c r="D1082"/>
      <c r="E1082"/>
      <c r="F1082"/>
      <c r="G1082"/>
      <c r="H1082"/>
      <c r="I1082"/>
      <c r="J1082"/>
    </row>
    <row r="1083" spans="1:10" ht="15" thickBot="1">
      <c r="A1083" s="530"/>
      <c r="B1083"/>
      <c r="C1083"/>
      <c r="D1083"/>
      <c r="E1083"/>
      <c r="F1083"/>
      <c r="G1083"/>
      <c r="H1083"/>
      <c r="I1083"/>
      <c r="J1083"/>
    </row>
    <row r="1084" spans="1:10" ht="21">
      <c r="A1084" s="720" t="s">
        <v>473</v>
      </c>
      <c r="B1084" s="191" t="s">
        <v>298</v>
      </c>
      <c r="C1084" s="191" t="s">
        <v>299</v>
      </c>
      <c r="D1084"/>
      <c r="E1084"/>
      <c r="F1084"/>
      <c r="G1084"/>
      <c r="H1084"/>
      <c r="I1084"/>
      <c r="J1084"/>
    </row>
    <row r="1085" spans="1:10" ht="15" thickBot="1">
      <c r="A1085" s="726"/>
      <c r="B1085" s="192" t="s">
        <v>300</v>
      </c>
      <c r="C1085" s="192" t="s">
        <v>300</v>
      </c>
      <c r="D1085"/>
      <c r="E1085"/>
      <c r="F1085"/>
      <c r="G1085"/>
      <c r="H1085"/>
      <c r="I1085"/>
      <c r="J1085"/>
    </row>
    <row r="1086" spans="1:10" ht="15" thickBot="1">
      <c r="A1086" s="507" t="s">
        <v>985</v>
      </c>
      <c r="B1086" s="508">
        <v>1238706396919</v>
      </c>
      <c r="C1086" s="508">
        <v>573646592860</v>
      </c>
      <c r="D1086"/>
      <c r="E1086"/>
      <c r="F1086"/>
      <c r="G1086"/>
      <c r="H1086"/>
      <c r="I1086"/>
      <c r="J1086"/>
    </row>
    <row r="1087" spans="1:10" ht="15" thickBot="1">
      <c r="A1087" s="507" t="s">
        <v>986</v>
      </c>
      <c r="B1087" s="508">
        <v>-1236567606236</v>
      </c>
      <c r="C1087" s="508">
        <v>-571962378731</v>
      </c>
      <c r="D1087"/>
      <c r="E1087"/>
      <c r="F1087"/>
      <c r="G1087"/>
      <c r="H1087"/>
      <c r="I1087"/>
      <c r="J1087"/>
    </row>
    <row r="1088" spans="1:10" ht="21.75" thickBot="1">
      <c r="A1088" s="187" t="s">
        <v>987</v>
      </c>
      <c r="B1088" s="531">
        <v>2138790683</v>
      </c>
      <c r="C1088" s="531">
        <v>1684214129</v>
      </c>
      <c r="D1088"/>
      <c r="E1088"/>
      <c r="F1088"/>
      <c r="G1088"/>
      <c r="H1088"/>
      <c r="I1088"/>
      <c r="J1088"/>
    </row>
    <row r="1089" spans="1:10" ht="15" thickBot="1">
      <c r="A1089" s="507" t="s">
        <v>988</v>
      </c>
      <c r="B1089" s="508">
        <v>586622495419</v>
      </c>
      <c r="C1089" s="508">
        <v>325370309136</v>
      </c>
      <c r="D1089"/>
      <c r="E1089"/>
      <c r="F1089"/>
      <c r="G1089"/>
      <c r="H1089"/>
      <c r="I1089"/>
      <c r="J1089"/>
    </row>
    <row r="1090" spans="1:10" ht="15" thickBot="1">
      <c r="A1090" s="507" t="s">
        <v>989</v>
      </c>
      <c r="B1090" s="508">
        <v>-587312789963</v>
      </c>
      <c r="C1090" s="508">
        <v>-321550932705</v>
      </c>
      <c r="D1090"/>
      <c r="E1090"/>
      <c r="F1090"/>
      <c r="G1090"/>
      <c r="H1090"/>
      <c r="I1090"/>
      <c r="J1090"/>
    </row>
    <row r="1091" spans="1:10" ht="21.75" thickBot="1">
      <c r="A1091" s="187" t="s">
        <v>990</v>
      </c>
      <c r="B1091" s="531">
        <v>-690294544</v>
      </c>
      <c r="C1091" s="531">
        <v>3819376431</v>
      </c>
      <c r="D1091"/>
      <c r="E1091"/>
      <c r="F1091"/>
      <c r="G1091"/>
      <c r="H1091"/>
      <c r="I1091"/>
      <c r="J1091"/>
    </row>
    <row r="1092" spans="1:10" ht="21.75" thickBot="1">
      <c r="A1092" s="532" t="s">
        <v>991</v>
      </c>
      <c r="B1092" s="531">
        <v>1448496139</v>
      </c>
      <c r="C1092" s="531">
        <v>5503590560</v>
      </c>
      <c r="D1092"/>
      <c r="E1092"/>
      <c r="F1092"/>
      <c r="G1092"/>
      <c r="H1092"/>
      <c r="I1092"/>
      <c r="J1092"/>
    </row>
    <row r="1093" spans="1:10" ht="25.5">
      <c r="A1093" s="194" t="s">
        <v>992</v>
      </c>
      <c r="B1093" s="194" t="s">
        <v>993</v>
      </c>
      <c r="C1093"/>
      <c r="D1093"/>
      <c r="E1093"/>
      <c r="F1093"/>
      <c r="G1093"/>
      <c r="H1093"/>
      <c r="I1093"/>
      <c r="J1093"/>
    </row>
    <row r="1094" spans="1:10" ht="14.25">
      <c r="A1094" s="189"/>
      <c r="B1094"/>
      <c r="C1094"/>
      <c r="D1094"/>
      <c r="E1094"/>
      <c r="F1094"/>
      <c r="G1094"/>
      <c r="H1094"/>
      <c r="I1094"/>
      <c r="J1094"/>
    </row>
    <row r="1095" spans="1:10" ht="51">
      <c r="A1095" s="189" t="s">
        <v>994</v>
      </c>
      <c r="B1095"/>
      <c r="C1095"/>
      <c r="D1095"/>
      <c r="E1095"/>
      <c r="F1095"/>
      <c r="G1095"/>
      <c r="H1095"/>
      <c r="I1095"/>
      <c r="J1095"/>
    </row>
    <row r="1096" spans="1:10" ht="14.25">
      <c r="A1096" s="195"/>
      <c r="B1096"/>
      <c r="C1096"/>
      <c r="D1096"/>
      <c r="E1096"/>
      <c r="F1096"/>
      <c r="G1096"/>
      <c r="H1096"/>
      <c r="I1096"/>
      <c r="J1096"/>
    </row>
    <row r="1097" spans="1:10" ht="63.75">
      <c r="A1097" s="189" t="s">
        <v>995</v>
      </c>
      <c r="B1097"/>
      <c r="C1097"/>
      <c r="D1097"/>
      <c r="E1097"/>
      <c r="F1097"/>
      <c r="G1097"/>
      <c r="H1097"/>
      <c r="I1097"/>
      <c r="J1097"/>
    </row>
    <row r="1098" spans="1:10" ht="14.25">
      <c r="A1098"/>
      <c r="B1098"/>
      <c r="C1098"/>
      <c r="D1098"/>
      <c r="E1098"/>
      <c r="F1098"/>
      <c r="G1098"/>
      <c r="H1098"/>
      <c r="I1098"/>
      <c r="J1098"/>
    </row>
    <row r="1099" spans="1:10" ht="14.25">
      <c r="A1099" s="226"/>
      <c r="B1099"/>
      <c r="C1099"/>
      <c r="D1099"/>
      <c r="E1099"/>
      <c r="F1099"/>
      <c r="G1099"/>
      <c r="H1099"/>
      <c r="I1099"/>
      <c r="J1099"/>
    </row>
    <row r="1100" spans="1:10" ht="14.25">
      <c r="A1100" s="194" t="s">
        <v>996</v>
      </c>
      <c r="B1100" s="194" t="s">
        <v>327</v>
      </c>
      <c r="C1100"/>
      <c r="D1100"/>
      <c r="E1100"/>
      <c r="F1100"/>
      <c r="G1100"/>
      <c r="H1100"/>
      <c r="I1100"/>
      <c r="J1100"/>
    </row>
    <row r="1101" spans="1:10" ht="14.25">
      <c r="A1101" s="465"/>
      <c r="B1101"/>
      <c r="C1101"/>
      <c r="D1101"/>
      <c r="E1101"/>
      <c r="F1101"/>
      <c r="G1101"/>
      <c r="H1101"/>
      <c r="I1101"/>
      <c r="J1101"/>
    </row>
    <row r="1102" spans="1:10" ht="14.25">
      <c r="A1102" s="194" t="s">
        <v>997</v>
      </c>
      <c r="B1102" s="194" t="s">
        <v>50</v>
      </c>
      <c r="C1102"/>
      <c r="D1102"/>
      <c r="E1102"/>
      <c r="F1102"/>
      <c r="G1102"/>
      <c r="H1102"/>
      <c r="I1102"/>
      <c r="J1102"/>
    </row>
    <row r="1103" spans="1:10" ht="14.25">
      <c r="A1103" s="195"/>
      <c r="B1103"/>
      <c r="C1103"/>
      <c r="D1103"/>
      <c r="E1103"/>
      <c r="F1103"/>
      <c r="G1103"/>
      <c r="H1103"/>
      <c r="I1103"/>
      <c r="J1103"/>
    </row>
    <row r="1104" spans="1:10" ht="76.5">
      <c r="A1104" s="189" t="s">
        <v>998</v>
      </c>
      <c r="B1104"/>
      <c r="C1104"/>
      <c r="D1104"/>
      <c r="E1104"/>
      <c r="F1104"/>
      <c r="G1104"/>
      <c r="H1104"/>
      <c r="I1104"/>
      <c r="J1104"/>
    </row>
    <row r="1105" spans="1:10" ht="14.25">
      <c r="A1105" s="195"/>
      <c r="B1105"/>
      <c r="C1105"/>
      <c r="D1105"/>
      <c r="E1105"/>
      <c r="F1105"/>
      <c r="G1105"/>
      <c r="H1105"/>
      <c r="I1105"/>
      <c r="J1105"/>
    </row>
    <row r="1106" spans="1:10" ht="38.25">
      <c r="A1106" s="189" t="s">
        <v>999</v>
      </c>
      <c r="B1106"/>
      <c r="C1106"/>
      <c r="D1106"/>
      <c r="E1106"/>
      <c r="F1106"/>
      <c r="G1106"/>
      <c r="H1106"/>
      <c r="I1106"/>
      <c r="J1106"/>
    </row>
    <row r="1107" spans="1:10" ht="14.25">
      <c r="A1107" s="195"/>
      <c r="B1107"/>
      <c r="C1107"/>
      <c r="D1107"/>
      <c r="E1107"/>
      <c r="F1107"/>
      <c r="G1107"/>
      <c r="H1107"/>
      <c r="I1107"/>
      <c r="J1107"/>
    </row>
    <row r="1108" spans="1:10" ht="14.25">
      <c r="A1108" s="194" t="s">
        <v>1000</v>
      </c>
      <c r="B1108" s="194" t="s">
        <v>1001</v>
      </c>
      <c r="C1108"/>
      <c r="D1108"/>
      <c r="E1108"/>
      <c r="F1108"/>
      <c r="G1108"/>
      <c r="H1108"/>
      <c r="I1108"/>
      <c r="J1108"/>
    </row>
    <row r="1109" spans="1:10" ht="14.25">
      <c r="A1109" s="195"/>
      <c r="B1109"/>
      <c r="C1109"/>
      <c r="D1109"/>
      <c r="E1109"/>
      <c r="F1109"/>
      <c r="G1109"/>
      <c r="H1109"/>
      <c r="I1109"/>
      <c r="J1109"/>
    </row>
    <row r="1110" spans="1:10" ht="25.5">
      <c r="A1110" s="189" t="s">
        <v>1002</v>
      </c>
      <c r="B1110"/>
      <c r="C1110"/>
      <c r="D1110"/>
      <c r="E1110"/>
      <c r="F1110"/>
      <c r="G1110"/>
      <c r="H1110"/>
      <c r="I1110"/>
      <c r="J1110"/>
    </row>
    <row r="1111" spans="1:10" ht="15" thickBot="1">
      <c r="A1111" s="195"/>
      <c r="B1111"/>
      <c r="C1111"/>
      <c r="D1111"/>
      <c r="E1111"/>
      <c r="F1111"/>
      <c r="G1111"/>
      <c r="H1111"/>
      <c r="I1111"/>
      <c r="J1111"/>
    </row>
    <row r="1112" spans="1:10" ht="21">
      <c r="A1112" s="727" t="s">
        <v>908</v>
      </c>
      <c r="B1112" s="533" t="s">
        <v>298</v>
      </c>
      <c r="C1112" s="533" t="s">
        <v>299</v>
      </c>
      <c r="D1112"/>
      <c r="E1112"/>
      <c r="F1112"/>
      <c r="G1112"/>
      <c r="H1112"/>
      <c r="I1112"/>
      <c r="J1112"/>
    </row>
    <row r="1113" spans="1:10" ht="15" thickBot="1">
      <c r="A1113" s="728"/>
      <c r="B1113" s="534" t="s">
        <v>300</v>
      </c>
      <c r="C1113" s="534" t="s">
        <v>300</v>
      </c>
      <c r="D1113"/>
      <c r="E1113"/>
      <c r="F1113"/>
      <c r="G1113"/>
      <c r="H1113"/>
      <c r="I1113"/>
      <c r="J1113"/>
    </row>
    <row r="1114" spans="1:10" ht="15" thickBot="1">
      <c r="A1114" s="184" t="s">
        <v>1003</v>
      </c>
      <c r="B1114" s="185">
        <v>772170221</v>
      </c>
      <c r="C1114" s="185">
        <v>869560292</v>
      </c>
      <c r="D1114"/>
      <c r="E1114"/>
      <c r="F1114"/>
      <c r="G1114"/>
      <c r="H1114"/>
      <c r="I1114"/>
      <c r="J1114"/>
    </row>
    <row r="1115" spans="1:10" ht="15" thickBot="1">
      <c r="A1115" s="184" t="s">
        <v>1004</v>
      </c>
      <c r="B1115" s="185">
        <v>2251084758</v>
      </c>
      <c r="C1115" s="185">
        <v>2569331677</v>
      </c>
      <c r="D1115"/>
      <c r="E1115"/>
      <c r="F1115"/>
      <c r="G1115"/>
      <c r="H1115"/>
      <c r="I1115"/>
      <c r="J1115"/>
    </row>
    <row r="1116" spans="1:10" ht="15" thickBot="1">
      <c r="A1116" s="184" t="s">
        <v>1005</v>
      </c>
      <c r="B1116" s="185">
        <v>834908436</v>
      </c>
      <c r="C1116" s="185">
        <v>283110304</v>
      </c>
      <c r="D1116"/>
      <c r="E1116"/>
      <c r="F1116"/>
      <c r="G1116"/>
      <c r="H1116"/>
      <c r="I1116"/>
      <c r="J1116"/>
    </row>
    <row r="1117" spans="1:10" ht="15" thickBot="1">
      <c r="A1117" s="184" t="s">
        <v>1006</v>
      </c>
      <c r="B1117" s="185">
        <v>1783473448</v>
      </c>
      <c r="C1117" s="185">
        <v>1071133091</v>
      </c>
      <c r="D1117"/>
      <c r="E1117"/>
      <c r="F1117"/>
      <c r="G1117"/>
      <c r="H1117"/>
      <c r="I1117"/>
      <c r="J1117"/>
    </row>
    <row r="1118" spans="1:10" ht="15" thickBot="1">
      <c r="A1118" s="184" t="s">
        <v>1007</v>
      </c>
      <c r="B1118" s="186">
        <v>0</v>
      </c>
      <c r="C1118" s="186">
        <v>0</v>
      </c>
      <c r="D1118"/>
      <c r="E1118"/>
      <c r="F1118"/>
      <c r="G1118"/>
      <c r="H1118"/>
      <c r="I1118"/>
      <c r="J1118"/>
    </row>
    <row r="1119" spans="1:10" ht="15" thickBot="1">
      <c r="A1119" s="187" t="s">
        <v>282</v>
      </c>
      <c r="B1119" s="188">
        <v>5641636863</v>
      </c>
      <c r="C1119" s="188">
        <v>4793135364</v>
      </c>
      <c r="D1119"/>
      <c r="E1119"/>
      <c r="F1119"/>
      <c r="G1119"/>
      <c r="H1119"/>
      <c r="I1119"/>
      <c r="J1119"/>
    </row>
    <row r="1120" spans="1:10" ht="14.25">
      <c r="A1120" s="189"/>
      <c r="B1120"/>
      <c r="C1120"/>
      <c r="D1120"/>
      <c r="E1120"/>
      <c r="F1120"/>
      <c r="G1120"/>
      <c r="H1120"/>
      <c r="I1120"/>
      <c r="J1120"/>
    </row>
    <row r="1121" spans="1:10" ht="14.25">
      <c r="A1121" s="194" t="s">
        <v>1008</v>
      </c>
      <c r="B1121" s="194" t="s">
        <v>1009</v>
      </c>
      <c r="C1121"/>
      <c r="D1121"/>
      <c r="E1121"/>
      <c r="F1121"/>
      <c r="G1121"/>
      <c r="H1121"/>
      <c r="I1121"/>
      <c r="J1121"/>
    </row>
    <row r="1122" spans="1:10" ht="14.25">
      <c r="A1122" s="195"/>
      <c r="B1122"/>
      <c r="C1122"/>
      <c r="D1122"/>
      <c r="E1122"/>
      <c r="F1122"/>
      <c r="G1122"/>
      <c r="H1122"/>
      <c r="I1122"/>
      <c r="J1122"/>
    </row>
    <row r="1123" spans="1:10" ht="14.25">
      <c r="A1123" s="189" t="s">
        <v>1010</v>
      </c>
      <c r="B1123"/>
      <c r="C1123"/>
      <c r="D1123"/>
      <c r="E1123"/>
      <c r="F1123"/>
      <c r="G1123"/>
      <c r="H1123"/>
      <c r="I1123"/>
      <c r="J1123"/>
    </row>
    <row r="1124" spans="1:10" ht="15" thickBot="1">
      <c r="A1124" s="195"/>
      <c r="B1124"/>
      <c r="C1124"/>
      <c r="D1124"/>
      <c r="E1124"/>
      <c r="F1124"/>
      <c r="G1124"/>
      <c r="H1124"/>
      <c r="I1124"/>
      <c r="J1124"/>
    </row>
    <row r="1125" spans="1:10" ht="21">
      <c r="A1125" s="727" t="s">
        <v>908</v>
      </c>
      <c r="B1125" s="533" t="s">
        <v>298</v>
      </c>
      <c r="C1125" s="533" t="s">
        <v>299</v>
      </c>
      <c r="D1125"/>
      <c r="E1125"/>
      <c r="F1125"/>
      <c r="G1125"/>
      <c r="H1125"/>
      <c r="I1125"/>
      <c r="J1125"/>
    </row>
    <row r="1126" spans="1:10" ht="15" thickBot="1">
      <c r="A1126" s="729"/>
      <c r="B1126" s="534" t="s">
        <v>300</v>
      </c>
      <c r="C1126" s="534" t="s">
        <v>300</v>
      </c>
      <c r="D1126"/>
      <c r="E1126"/>
      <c r="F1126"/>
      <c r="G1126"/>
      <c r="H1126"/>
      <c r="I1126"/>
      <c r="J1126"/>
    </row>
    <row r="1127" spans="1:10" ht="15" thickBot="1">
      <c r="A1127" s="184" t="s">
        <v>51</v>
      </c>
      <c r="B1127" s="535">
        <v>6434570054</v>
      </c>
      <c r="C1127" s="185">
        <v>6745284996</v>
      </c>
      <c r="D1127"/>
      <c r="E1127"/>
      <c r="F1127"/>
      <c r="G1127"/>
      <c r="H1127"/>
      <c r="I1127"/>
      <c r="J1127"/>
    </row>
    <row r="1128" spans="1:10" ht="15" thickBot="1">
      <c r="A1128" s="184" t="s">
        <v>1011</v>
      </c>
      <c r="B1128" s="535">
        <v>1993393400</v>
      </c>
      <c r="C1128" s="185">
        <v>889306691</v>
      </c>
      <c r="D1128"/>
      <c r="E1128"/>
      <c r="F1128"/>
      <c r="G1128"/>
      <c r="H1128"/>
      <c r="I1128"/>
      <c r="J1128"/>
    </row>
    <row r="1129" spans="1:10" ht="15" thickBot="1">
      <c r="A1129" s="184" t="s">
        <v>1012</v>
      </c>
      <c r="B1129" s="535">
        <v>985895995</v>
      </c>
      <c r="C1129" s="185">
        <v>890263424</v>
      </c>
      <c r="D1129"/>
      <c r="E1129"/>
      <c r="F1129"/>
      <c r="G1129"/>
      <c r="H1129"/>
      <c r="I1129"/>
      <c r="J1129"/>
    </row>
    <row r="1130" spans="1:10" ht="15" thickBot="1">
      <c r="A1130" s="184" t="s">
        <v>1013</v>
      </c>
      <c r="B1130" s="535">
        <v>1391921705</v>
      </c>
      <c r="C1130" s="185">
        <v>1121262951</v>
      </c>
      <c r="D1130"/>
      <c r="E1130"/>
      <c r="F1130"/>
      <c r="G1130"/>
      <c r="H1130"/>
      <c r="I1130"/>
      <c r="J1130"/>
    </row>
    <row r="1131" spans="1:10" ht="15" thickBot="1">
      <c r="A1131" s="184" t="s">
        <v>1014</v>
      </c>
      <c r="B1131" s="535">
        <v>836447105</v>
      </c>
      <c r="C1131" s="185">
        <v>846947697</v>
      </c>
      <c r="D1131"/>
      <c r="E1131"/>
      <c r="F1131"/>
      <c r="G1131"/>
      <c r="H1131"/>
      <c r="I1131"/>
      <c r="J1131"/>
    </row>
    <row r="1132" spans="1:10" ht="15" thickBot="1">
      <c r="A1132" s="184" t="s">
        <v>52</v>
      </c>
      <c r="B1132" s="535">
        <v>4514255545</v>
      </c>
      <c r="C1132" s="185">
        <v>4314962040</v>
      </c>
      <c r="D1132"/>
      <c r="E1132"/>
      <c r="F1132"/>
      <c r="G1132"/>
      <c r="H1132"/>
      <c r="I1132"/>
      <c r="J1132"/>
    </row>
    <row r="1133" spans="1:10" ht="15" thickBot="1">
      <c r="A1133" s="184" t="s">
        <v>1006</v>
      </c>
      <c r="B1133" s="535">
        <v>11737501609</v>
      </c>
      <c r="C1133" s="185">
        <v>8203934727</v>
      </c>
      <c r="D1133"/>
      <c r="E1133"/>
      <c r="F1133"/>
      <c r="G1133"/>
      <c r="H1133"/>
      <c r="I1133"/>
      <c r="J1133"/>
    </row>
    <row r="1134" spans="1:10" ht="15" thickBot="1">
      <c r="A1134" s="184" t="s">
        <v>1015</v>
      </c>
      <c r="B1134" s="535">
        <v>13429344668</v>
      </c>
      <c r="C1134" s="185">
        <v>11642570352</v>
      </c>
      <c r="D1134"/>
      <c r="E1134"/>
      <c r="F1134"/>
      <c r="G1134"/>
      <c r="H1134"/>
      <c r="I1134"/>
      <c r="J1134"/>
    </row>
    <row r="1135" spans="1:10" ht="15" thickBot="1">
      <c r="A1135" s="184" t="s">
        <v>1016</v>
      </c>
      <c r="B1135" s="186">
        <v>0</v>
      </c>
      <c r="C1135" s="185">
        <v>13118880</v>
      </c>
      <c r="D1135"/>
      <c r="E1135"/>
      <c r="F1135"/>
      <c r="G1135"/>
      <c r="H1135"/>
      <c r="I1135"/>
      <c r="J1135"/>
    </row>
    <row r="1136" spans="1:10" ht="15" thickBot="1">
      <c r="A1136" s="184" t="s">
        <v>1017</v>
      </c>
      <c r="B1136" s="535">
        <v>713658809</v>
      </c>
      <c r="C1136" s="185">
        <v>1560301899</v>
      </c>
      <c r="D1136"/>
      <c r="E1136"/>
      <c r="F1136"/>
      <c r="G1136"/>
      <c r="H1136"/>
      <c r="I1136"/>
      <c r="J1136"/>
    </row>
    <row r="1137" spans="1:10" ht="15" thickBot="1">
      <c r="A1137" s="184" t="s">
        <v>1018</v>
      </c>
      <c r="B1137" s="535">
        <v>12299839291</v>
      </c>
      <c r="C1137" s="185">
        <v>29761948030</v>
      </c>
      <c r="D1137"/>
      <c r="E1137"/>
      <c r="F1137"/>
      <c r="G1137"/>
      <c r="H1137"/>
      <c r="I1137"/>
      <c r="J1137"/>
    </row>
    <row r="1138" spans="1:10" ht="15" thickBot="1">
      <c r="A1138" s="184" t="s">
        <v>379</v>
      </c>
      <c r="B1138" s="185">
        <v>2716039994</v>
      </c>
      <c r="C1138" s="185">
        <v>4372115786</v>
      </c>
      <c r="D1138"/>
      <c r="E1138"/>
      <c r="F1138"/>
      <c r="G1138"/>
      <c r="H1138"/>
      <c r="I1138"/>
      <c r="J1138"/>
    </row>
    <row r="1139" spans="1:10" ht="15" thickBot="1">
      <c r="A1139" s="187" t="s">
        <v>282</v>
      </c>
      <c r="B1139" s="188">
        <v>57052868175</v>
      </c>
      <c r="C1139" s="188">
        <v>70362017473</v>
      </c>
      <c r="D1139"/>
      <c r="E1139"/>
      <c r="F1139"/>
      <c r="G1139"/>
      <c r="H1139"/>
      <c r="I1139"/>
      <c r="J1139"/>
    </row>
    <row r="1140" spans="1:10" ht="14.25">
      <c r="A1140" s="189"/>
      <c r="B1140"/>
      <c r="C1140"/>
      <c r="D1140"/>
      <c r="E1140"/>
      <c r="F1140"/>
      <c r="G1140"/>
      <c r="H1140"/>
      <c r="I1140"/>
      <c r="J1140"/>
    </row>
    <row r="1141" spans="1:10" ht="14.25">
      <c r="A1141" s="194" t="s">
        <v>1019</v>
      </c>
      <c r="B1141"/>
      <c r="C1141"/>
      <c r="D1141"/>
      <c r="E1141"/>
      <c r="F1141"/>
      <c r="G1141"/>
      <c r="H1141"/>
      <c r="I1141"/>
      <c r="J1141"/>
    </row>
    <row r="1142" spans="1:10" ht="14.25">
      <c r="A1142" s="195"/>
      <c r="B1142"/>
      <c r="C1142"/>
      <c r="D1142"/>
      <c r="E1142"/>
      <c r="F1142"/>
      <c r="G1142"/>
      <c r="H1142"/>
      <c r="I1142"/>
      <c r="J1142"/>
    </row>
    <row r="1143" spans="1:10" ht="14.25">
      <c r="A1143" s="189" t="s">
        <v>1020</v>
      </c>
      <c r="B1143"/>
      <c r="C1143"/>
      <c r="D1143"/>
      <c r="E1143"/>
      <c r="F1143"/>
      <c r="G1143"/>
      <c r="H1143"/>
      <c r="I1143"/>
      <c r="J1143"/>
    </row>
    <row r="1144" spans="1:10" ht="14.25">
      <c r="A1144" s="189"/>
      <c r="B1144"/>
      <c r="C1144"/>
      <c r="D1144"/>
      <c r="E1144"/>
      <c r="F1144"/>
      <c r="G1144"/>
      <c r="H1144"/>
      <c r="I1144"/>
      <c r="J1144"/>
    </row>
    <row r="1145" spans="1:10" ht="14.25">
      <c r="A1145" s="189"/>
      <c r="B1145"/>
      <c r="C1145"/>
      <c r="D1145"/>
      <c r="E1145"/>
      <c r="F1145"/>
      <c r="G1145"/>
      <c r="H1145"/>
      <c r="I1145"/>
      <c r="J1145"/>
    </row>
    <row r="1146" spans="1:10" ht="14.25">
      <c r="A1146" s="194" t="s">
        <v>1021</v>
      </c>
      <c r="B1146"/>
      <c r="C1146"/>
      <c r="D1146"/>
      <c r="E1146"/>
      <c r="F1146"/>
      <c r="G1146"/>
      <c r="H1146"/>
      <c r="I1146"/>
      <c r="J1146"/>
    </row>
    <row r="1147" spans="1:10" ht="14.25">
      <c r="A1147" s="195"/>
      <c r="B1147"/>
      <c r="C1147"/>
      <c r="D1147"/>
      <c r="E1147"/>
      <c r="F1147"/>
      <c r="G1147"/>
      <c r="H1147"/>
      <c r="I1147"/>
      <c r="J1147"/>
    </row>
    <row r="1148" spans="1:10" ht="25.5">
      <c r="A1148" s="189" t="s">
        <v>1022</v>
      </c>
      <c r="B1148"/>
      <c r="C1148"/>
      <c r="D1148"/>
      <c r="E1148"/>
      <c r="F1148"/>
      <c r="G1148"/>
      <c r="H1148"/>
      <c r="I1148"/>
      <c r="J1148"/>
    </row>
    <row r="1149" spans="1:10" ht="14.25">
      <c r="A1149" s="195"/>
      <c r="B1149"/>
      <c r="C1149"/>
      <c r="D1149"/>
      <c r="E1149"/>
      <c r="F1149"/>
      <c r="G1149"/>
      <c r="H1149"/>
      <c r="I1149"/>
      <c r="J1149"/>
    </row>
    <row r="1150" spans="1:10" ht="14.25">
      <c r="A1150" s="536" t="s">
        <v>1023</v>
      </c>
      <c r="B1150"/>
      <c r="C1150"/>
      <c r="D1150"/>
      <c r="E1150"/>
      <c r="F1150"/>
      <c r="G1150"/>
      <c r="H1150"/>
      <c r="I1150"/>
      <c r="J1150"/>
    </row>
    <row r="1151" spans="1:10" ht="14.25">
      <c r="A1151" s="195"/>
      <c r="B1151"/>
      <c r="C1151"/>
      <c r="D1151"/>
      <c r="E1151"/>
      <c r="F1151"/>
      <c r="G1151"/>
      <c r="H1151"/>
      <c r="I1151"/>
      <c r="J1151"/>
    </row>
    <row r="1152" spans="1:10" ht="63.75">
      <c r="A1152" s="189" t="s">
        <v>1024</v>
      </c>
      <c r="B1152"/>
      <c r="C1152"/>
      <c r="D1152"/>
      <c r="E1152"/>
      <c r="F1152"/>
      <c r="G1152"/>
      <c r="H1152"/>
      <c r="I1152"/>
      <c r="J1152"/>
    </row>
    <row r="1153" spans="1:10" ht="14.25">
      <c r="A1153" s="537"/>
      <c r="B1153"/>
      <c r="C1153"/>
      <c r="D1153"/>
      <c r="E1153"/>
      <c r="F1153"/>
      <c r="G1153"/>
      <c r="H1153"/>
      <c r="I1153"/>
      <c r="J1153"/>
    </row>
    <row r="1154" spans="1:10" ht="14.25">
      <c r="A1154" s="536" t="s">
        <v>1025</v>
      </c>
      <c r="B1154"/>
      <c r="C1154"/>
      <c r="D1154"/>
      <c r="E1154"/>
      <c r="F1154"/>
      <c r="G1154"/>
      <c r="H1154"/>
      <c r="I1154"/>
      <c r="J1154"/>
    </row>
    <row r="1155" spans="1:10" ht="14.25">
      <c r="A1155" s="195"/>
      <c r="B1155"/>
      <c r="C1155"/>
      <c r="D1155"/>
      <c r="E1155"/>
      <c r="F1155"/>
      <c r="G1155"/>
      <c r="H1155"/>
      <c r="I1155"/>
      <c r="J1155"/>
    </row>
    <row r="1156" spans="1:10" ht="14.25">
      <c r="A1156" s="194" t="s">
        <v>1026</v>
      </c>
      <c r="B1156" s="194" t="s">
        <v>1027</v>
      </c>
      <c r="C1156"/>
      <c r="D1156"/>
      <c r="E1156"/>
      <c r="F1156"/>
      <c r="G1156"/>
      <c r="H1156"/>
      <c r="I1156"/>
      <c r="J1156"/>
    </row>
    <row r="1157" spans="1:10" ht="14.25">
      <c r="A1157" s="196"/>
      <c r="B1157"/>
      <c r="C1157"/>
      <c r="D1157"/>
      <c r="E1157"/>
      <c r="F1157"/>
      <c r="G1157"/>
      <c r="H1157"/>
      <c r="I1157"/>
      <c r="J1157"/>
    </row>
    <row r="1158" spans="1:10" ht="51">
      <c r="A1158" s="189" t="s">
        <v>1028</v>
      </c>
      <c r="B1158"/>
      <c r="C1158"/>
      <c r="D1158"/>
      <c r="E1158"/>
      <c r="F1158"/>
      <c r="G1158"/>
      <c r="H1158"/>
      <c r="I1158"/>
      <c r="J1158"/>
    </row>
    <row r="1159" spans="1:10" ht="14.25">
      <c r="A1159" s="227"/>
      <c r="B1159"/>
      <c r="C1159"/>
      <c r="D1159"/>
      <c r="E1159"/>
      <c r="F1159"/>
      <c r="G1159"/>
      <c r="H1159"/>
      <c r="I1159"/>
      <c r="J1159"/>
    </row>
    <row r="1160" spans="1:10" ht="14.25">
      <c r="A1160" s="194" t="s">
        <v>1029</v>
      </c>
      <c r="B1160" s="194" t="s">
        <v>1030</v>
      </c>
      <c r="C1160"/>
      <c r="D1160"/>
      <c r="E1160"/>
      <c r="F1160"/>
      <c r="G1160"/>
      <c r="H1160"/>
      <c r="I1160"/>
      <c r="J1160"/>
    </row>
    <row r="1161" spans="1:10" ht="14.25">
      <c r="A1161" s="196"/>
      <c r="B1161"/>
      <c r="C1161"/>
      <c r="D1161"/>
      <c r="E1161"/>
      <c r="F1161"/>
      <c r="G1161"/>
      <c r="H1161"/>
      <c r="I1161"/>
      <c r="J1161"/>
    </row>
    <row r="1162" spans="1:10" ht="63.75">
      <c r="A1162" s="189" t="s">
        <v>1031</v>
      </c>
      <c r="B1162"/>
      <c r="C1162"/>
      <c r="D1162"/>
      <c r="E1162"/>
      <c r="F1162"/>
      <c r="G1162"/>
      <c r="H1162"/>
      <c r="I1162"/>
      <c r="J1162"/>
    </row>
    <row r="1163" spans="1:10" ht="14.25">
      <c r="A1163" s="229"/>
      <c r="B1163"/>
      <c r="C1163"/>
      <c r="D1163"/>
      <c r="E1163"/>
      <c r="F1163"/>
      <c r="G1163"/>
      <c r="H1163"/>
      <c r="I1163"/>
      <c r="J1163"/>
    </row>
    <row r="1164" spans="1:10" ht="14.25">
      <c r="A1164" s="194" t="s">
        <v>1032</v>
      </c>
      <c r="B1164" s="194" t="s">
        <v>1033</v>
      </c>
      <c r="C1164"/>
      <c r="D1164"/>
      <c r="E1164"/>
      <c r="F1164"/>
      <c r="G1164"/>
      <c r="H1164"/>
      <c r="I1164"/>
      <c r="J1164"/>
    </row>
    <row r="1165" spans="1:10" ht="14.25">
      <c r="A1165" s="196"/>
      <c r="B1165"/>
      <c r="C1165"/>
      <c r="D1165"/>
      <c r="E1165"/>
      <c r="F1165"/>
      <c r="G1165"/>
      <c r="H1165"/>
      <c r="I1165"/>
      <c r="J1165"/>
    </row>
    <row r="1166" spans="1:10" ht="89.25">
      <c r="A1166" s="189" t="s">
        <v>1034</v>
      </c>
      <c r="B1166"/>
      <c r="C1166"/>
      <c r="D1166"/>
      <c r="E1166"/>
      <c r="F1166"/>
      <c r="G1166"/>
      <c r="H1166"/>
      <c r="I1166"/>
      <c r="J1166"/>
    </row>
    <row r="1167" spans="1:10" ht="14.25">
      <c r="A1167" s="208"/>
      <c r="B1167"/>
      <c r="C1167"/>
      <c r="D1167"/>
      <c r="E1167"/>
      <c r="F1167"/>
      <c r="G1167"/>
      <c r="H1167"/>
      <c r="I1167"/>
      <c r="J1167"/>
    </row>
    <row r="1168" spans="1:10" ht="14.25">
      <c r="A1168" s="194" t="s">
        <v>1035</v>
      </c>
      <c r="B1168" s="194" t="s">
        <v>1036</v>
      </c>
      <c r="C1168"/>
      <c r="D1168"/>
      <c r="E1168"/>
      <c r="F1168"/>
      <c r="G1168"/>
      <c r="H1168"/>
      <c r="I1168"/>
      <c r="J1168"/>
    </row>
    <row r="1169" spans="1:10" ht="14.25">
      <c r="A1169" s="189"/>
      <c r="B1169"/>
      <c r="C1169"/>
      <c r="D1169"/>
      <c r="E1169"/>
      <c r="F1169"/>
      <c r="G1169"/>
      <c r="H1169"/>
      <c r="I1169"/>
      <c r="J1169"/>
    </row>
    <row r="1170" spans="1:10" ht="102">
      <c r="A1170" s="189" t="s">
        <v>1037</v>
      </c>
      <c r="B1170"/>
      <c r="C1170"/>
      <c r="D1170"/>
      <c r="E1170"/>
      <c r="F1170"/>
      <c r="G1170"/>
      <c r="H1170"/>
      <c r="I1170"/>
      <c r="J1170"/>
    </row>
    <row r="1171" spans="1:10" ht="14.25">
      <c r="A1171"/>
      <c r="B1171"/>
      <c r="C1171"/>
      <c r="D1171"/>
      <c r="E1171"/>
      <c r="F1171"/>
      <c r="G1171"/>
      <c r="H1171"/>
      <c r="I1171"/>
      <c r="J1171"/>
    </row>
    <row r="1172" spans="1:10" ht="14.25">
      <c r="A1172" s="208"/>
      <c r="B1172"/>
      <c r="C1172"/>
      <c r="D1172"/>
      <c r="E1172"/>
      <c r="F1172"/>
      <c r="G1172"/>
      <c r="H1172"/>
      <c r="I1172"/>
      <c r="J1172"/>
    </row>
    <row r="1173" spans="1:10" ht="14.25">
      <c r="A1173" s="194" t="s">
        <v>1038</v>
      </c>
      <c r="B1173" s="194" t="s">
        <v>327</v>
      </c>
      <c r="C1173"/>
      <c r="D1173"/>
      <c r="E1173"/>
      <c r="F1173"/>
      <c r="G1173"/>
      <c r="H1173"/>
      <c r="I1173"/>
      <c r="J1173"/>
    </row>
    <row r="1174" spans="1:10" ht="14.25">
      <c r="A1174" s="189"/>
      <c r="B1174"/>
      <c r="C1174"/>
      <c r="D1174"/>
      <c r="E1174"/>
      <c r="F1174"/>
      <c r="G1174"/>
      <c r="H1174"/>
      <c r="I1174"/>
      <c r="J1174"/>
    </row>
    <row r="1175" spans="1:10" ht="14.25">
      <c r="A1175" s="536" t="s">
        <v>1039</v>
      </c>
      <c r="B1175"/>
      <c r="C1175"/>
      <c r="D1175"/>
      <c r="E1175"/>
      <c r="F1175"/>
      <c r="G1175"/>
      <c r="H1175"/>
      <c r="I1175"/>
      <c r="J1175"/>
    </row>
    <row r="1176" spans="1:10" ht="14.25">
      <c r="A1176" s="189"/>
      <c r="B1176"/>
      <c r="C1176"/>
      <c r="D1176"/>
      <c r="E1176"/>
      <c r="F1176"/>
      <c r="G1176"/>
      <c r="H1176"/>
      <c r="I1176"/>
      <c r="J1176"/>
    </row>
    <row r="1177" spans="1:10" ht="76.5">
      <c r="A1177" s="189" t="s">
        <v>1040</v>
      </c>
      <c r="B1177"/>
      <c r="C1177"/>
      <c r="D1177"/>
      <c r="E1177"/>
      <c r="F1177"/>
      <c r="G1177"/>
      <c r="H1177"/>
      <c r="I1177"/>
      <c r="J1177"/>
    </row>
    <row r="1178" spans="1:10" ht="14.25">
      <c r="A1178" s="189"/>
      <c r="B1178"/>
      <c r="C1178"/>
      <c r="D1178"/>
      <c r="E1178"/>
      <c r="F1178"/>
      <c r="G1178"/>
      <c r="H1178"/>
      <c r="I1178"/>
      <c r="J1178"/>
    </row>
    <row r="1179" spans="1:10" ht="14.25">
      <c r="A1179" s="189"/>
      <c r="B1179"/>
      <c r="C1179"/>
      <c r="D1179"/>
      <c r="E1179"/>
      <c r="F1179"/>
      <c r="G1179"/>
      <c r="H1179"/>
      <c r="I1179"/>
      <c r="J1179"/>
    </row>
    <row r="1180" spans="1:10" ht="14.25">
      <c r="A1180" s="194" t="s">
        <v>1041</v>
      </c>
      <c r="B1180"/>
      <c r="C1180"/>
      <c r="D1180"/>
      <c r="E1180"/>
      <c r="F1180"/>
      <c r="G1180"/>
      <c r="H1180"/>
      <c r="I1180"/>
      <c r="J1180"/>
    </row>
    <row r="1181" spans="1:10" ht="14.25">
      <c r="A1181" s="189"/>
      <c r="B1181"/>
      <c r="C1181"/>
      <c r="D1181"/>
      <c r="E1181"/>
      <c r="F1181"/>
      <c r="G1181"/>
      <c r="H1181"/>
      <c r="I1181"/>
      <c r="J1181"/>
    </row>
    <row r="1182" spans="1:10" ht="63.75">
      <c r="A1182" s="189" t="s">
        <v>1042</v>
      </c>
      <c r="B1182"/>
      <c r="C1182"/>
      <c r="D1182"/>
      <c r="E1182"/>
      <c r="F1182"/>
      <c r="G1182"/>
      <c r="H1182"/>
      <c r="I1182"/>
      <c r="J1182"/>
    </row>
    <row r="1183" spans="1:10" ht="14.25">
      <c r="A1183" s="189"/>
      <c r="B1183"/>
      <c r="C1183"/>
      <c r="D1183"/>
      <c r="E1183"/>
      <c r="F1183"/>
      <c r="G1183"/>
      <c r="H1183"/>
      <c r="I1183"/>
      <c r="J1183"/>
    </row>
    <row r="1184" spans="1:10" ht="14.25">
      <c r="A1184" s="189"/>
      <c r="B1184"/>
      <c r="C1184"/>
      <c r="D1184"/>
      <c r="E1184"/>
      <c r="F1184"/>
      <c r="G1184"/>
      <c r="H1184"/>
      <c r="I1184"/>
      <c r="J1184"/>
    </row>
    <row r="1185" spans="1:7" ht="15" thickBot="1">
      <c r="A1185" s="546"/>
      <c r="B1185"/>
      <c r="C1185"/>
      <c r="D1185"/>
      <c r="E1185"/>
      <c r="F1185"/>
      <c r="G1185"/>
    </row>
    <row r="1186" spans="1:6" ht="21">
      <c r="A1186" s="547" t="s">
        <v>449</v>
      </c>
      <c r="B1186" s="548"/>
      <c r="C1186" s="547" t="s">
        <v>1043</v>
      </c>
      <c r="D1186" s="548"/>
      <c r="E1186" s="549"/>
      <c r="F1186" s="548"/>
    </row>
    <row r="1187" spans="1:6" ht="14.25">
      <c r="A1187" s="548" t="s">
        <v>448</v>
      </c>
      <c r="B1187" s="548"/>
      <c r="C1187" s="548" t="s">
        <v>394</v>
      </c>
      <c r="D1187" s="548"/>
      <c r="E1187" s="548"/>
      <c r="F1187" s="548"/>
    </row>
    <row r="1188" spans="1:7" ht="14.25">
      <c r="A1188" s="240"/>
      <c r="B1188"/>
      <c r="C1188"/>
      <c r="D1188"/>
      <c r="E1188"/>
      <c r="F1188"/>
      <c r="G1188"/>
    </row>
  </sheetData>
  <sheetProtection/>
  <mergeCells count="141">
    <mergeCell ref="A6:C6"/>
    <mergeCell ref="A1084:A1085"/>
    <mergeCell ref="A1112:A1113"/>
    <mergeCell ref="A1125:A1126"/>
    <mergeCell ref="A14:D14"/>
    <mergeCell ref="A23:D23"/>
    <mergeCell ref="A43:C43"/>
    <mergeCell ref="A45:C45"/>
    <mergeCell ref="A938:A939"/>
    <mergeCell ref="A969:A970"/>
    <mergeCell ref="A1000:A1001"/>
    <mergeCell ref="A1012:A1013"/>
    <mergeCell ref="A1058:A1059"/>
    <mergeCell ref="A1066:A1067"/>
    <mergeCell ref="A874:A875"/>
    <mergeCell ref="B874:F874"/>
    <mergeCell ref="A889:A890"/>
    <mergeCell ref="B889:E889"/>
    <mergeCell ref="A903:A904"/>
    <mergeCell ref="A917:A918"/>
    <mergeCell ref="A767:D767"/>
    <mergeCell ref="A810:D810"/>
    <mergeCell ref="A846:A849"/>
    <mergeCell ref="B846:G846"/>
    <mergeCell ref="A859:A862"/>
    <mergeCell ref="B859:G859"/>
    <mergeCell ref="G751:G752"/>
    <mergeCell ref="H751:H752"/>
    <mergeCell ref="I751:I752"/>
    <mergeCell ref="J751:J752"/>
    <mergeCell ref="A762:A763"/>
    <mergeCell ref="C762:C763"/>
    <mergeCell ref="D762:D763"/>
    <mergeCell ref="E762:E763"/>
    <mergeCell ref="F762:F763"/>
    <mergeCell ref="G762:G763"/>
    <mergeCell ref="A726:A728"/>
    <mergeCell ref="C726:C728"/>
    <mergeCell ref="D726:D728"/>
    <mergeCell ref="F726:F728"/>
    <mergeCell ref="A751:A752"/>
    <mergeCell ref="C751:C752"/>
    <mergeCell ref="D751:D752"/>
    <mergeCell ref="E751:E752"/>
    <mergeCell ref="F751:F752"/>
    <mergeCell ref="B705:B706"/>
    <mergeCell ref="C705:C706"/>
    <mergeCell ref="D705:D706"/>
    <mergeCell ref="E705:E706"/>
    <mergeCell ref="F705:F706"/>
    <mergeCell ref="A717:A718"/>
    <mergeCell ref="C717:C718"/>
    <mergeCell ref="D717:D718"/>
    <mergeCell ref="F717:F718"/>
    <mergeCell ref="F684:F686"/>
    <mergeCell ref="B693:B694"/>
    <mergeCell ref="C693:C694"/>
    <mergeCell ref="D693:D694"/>
    <mergeCell ref="E693:E694"/>
    <mergeCell ref="F693:F694"/>
    <mergeCell ref="A646:A648"/>
    <mergeCell ref="A659:A661"/>
    <mergeCell ref="C659:C660"/>
    <mergeCell ref="D659:D660"/>
    <mergeCell ref="A684:A686"/>
    <mergeCell ref="C684:C686"/>
    <mergeCell ref="D684:D686"/>
    <mergeCell ref="A541:A542"/>
    <mergeCell ref="B541:B542"/>
    <mergeCell ref="A569:A570"/>
    <mergeCell ref="B569:B570"/>
    <mergeCell ref="A610:A613"/>
    <mergeCell ref="A629:A632"/>
    <mergeCell ref="C519:C520"/>
    <mergeCell ref="D519:D520"/>
    <mergeCell ref="E519:E520"/>
    <mergeCell ref="A529:A530"/>
    <mergeCell ref="C529:C530"/>
    <mergeCell ref="D529:D530"/>
    <mergeCell ref="A437:E437"/>
    <mergeCell ref="A470:A471"/>
    <mergeCell ref="A486:A488"/>
    <mergeCell ref="C486:C487"/>
    <mergeCell ref="A498:A500"/>
    <mergeCell ref="C498:C499"/>
    <mergeCell ref="B421:C421"/>
    <mergeCell ref="A427:A428"/>
    <mergeCell ref="B427:B428"/>
    <mergeCell ref="C427:C428"/>
    <mergeCell ref="D427:E427"/>
    <mergeCell ref="F427:F428"/>
    <mergeCell ref="B393:D393"/>
    <mergeCell ref="A411:A412"/>
    <mergeCell ref="B411:B412"/>
    <mergeCell ref="C411:C412"/>
    <mergeCell ref="D411:E411"/>
    <mergeCell ref="F411:F412"/>
    <mergeCell ref="F364:F365"/>
    <mergeCell ref="B375:D375"/>
    <mergeCell ref="A382:A383"/>
    <mergeCell ref="B382:B383"/>
    <mergeCell ref="C382:C383"/>
    <mergeCell ref="D382:E382"/>
    <mergeCell ref="F382:F383"/>
    <mergeCell ref="B303:B305"/>
    <mergeCell ref="C303:C305"/>
    <mergeCell ref="D303:E303"/>
    <mergeCell ref="D304:D305"/>
    <mergeCell ref="A364:A365"/>
    <mergeCell ref="B364:B365"/>
    <mergeCell ref="C364:C365"/>
    <mergeCell ref="D364:E364"/>
    <mergeCell ref="H275:H276"/>
    <mergeCell ref="I275:I276"/>
    <mergeCell ref="A278:B278"/>
    <mergeCell ref="E278:I278"/>
    <mergeCell ref="B295:B296"/>
    <mergeCell ref="C295:C296"/>
    <mergeCell ref="D295:E295"/>
    <mergeCell ref="F295:F296"/>
    <mergeCell ref="A265:A266"/>
    <mergeCell ref="B265:B266"/>
    <mergeCell ref="F265:F266"/>
    <mergeCell ref="A271:B271"/>
    <mergeCell ref="A275:A276"/>
    <mergeCell ref="B275:B276"/>
    <mergeCell ref="E275:E276"/>
    <mergeCell ref="A237:A240"/>
    <mergeCell ref="B237:B240"/>
    <mergeCell ref="C237:C240"/>
    <mergeCell ref="D237:E237"/>
    <mergeCell ref="A252:A255"/>
    <mergeCell ref="B252:B255"/>
    <mergeCell ref="C252:C255"/>
    <mergeCell ref="D252:E252"/>
    <mergeCell ref="C10:D10"/>
    <mergeCell ref="C11:D11"/>
    <mergeCell ref="A152:B152"/>
    <mergeCell ref="A164:C164"/>
    <mergeCell ref="A177:C177"/>
    <mergeCell ref="A200:A20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Samira Yser</dc:creator>
  <cp:keywords/>
  <dc:description/>
  <cp:lastModifiedBy>Oscar Diesel Junghanns</cp:lastModifiedBy>
  <dcterms:created xsi:type="dcterms:W3CDTF">2022-02-07T17:19:38Z</dcterms:created>
  <dcterms:modified xsi:type="dcterms:W3CDTF">2022-03-28T22:04:02Z</dcterms:modified>
  <cp:category/>
  <cp:version/>
  <cp:contentType/>
  <cp:contentStatus/>
</cp:coreProperties>
</file>