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ACI\Privado\02- AFPISA\EEFF\2022\3 - 30.09.2022\PARA FIRMA\"/>
    </mc:Choice>
  </mc:AlternateContent>
  <bookViews>
    <workbookView xWindow="0" yWindow="0" windowWidth="24000" windowHeight="9735" tabRatio="922"/>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xlnm._FilterDatabase" localSheetId="6" hidden="1">'5.2 - NOTA INVERSIONES'!$B$4:$P$35</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FONDO'!$A$1:$I$44</definedName>
    <definedName name="_xlnm.Print_Area" localSheetId="2">'2 - EERR FONDO'!$A$1:$J$40</definedName>
    <definedName name="_xlnm.Print_Area" localSheetId="3">'3 - EFE FONDO'!$A$1:$I$39</definedName>
    <definedName name="_xlnm.Print_Area" localSheetId="4">'4 - PN FONDO'!$A$1:$F$31</definedName>
    <definedName name="_xlnm.Print_Area" localSheetId="5">'5 - NOTAS FONDO'!$A$1:$I$175</definedName>
    <definedName name="_xlnm.Print_Area" localSheetId="6">'5.2 - NOTA INVERSIONES'!$A$1:$Q$36</definedName>
    <definedName name="_xlnm.Print_Area" localSheetId="0">Caratula!$A$1:$J$30</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3" l="1"/>
  <c r="O38" i="12" l="1"/>
  <c r="O37" i="12"/>
  <c r="O34" i="12"/>
  <c r="L171" i="5"/>
  <c r="K171" i="5"/>
  <c r="E23" i="4"/>
  <c r="E27" i="4"/>
  <c r="D26" i="4"/>
  <c r="E26" i="4" s="1"/>
  <c r="D25" i="4"/>
  <c r="C26" i="4"/>
  <c r="E17" i="4"/>
  <c r="H19" i="4"/>
  <c r="F31" i="3"/>
  <c r="F19" i="3"/>
  <c r="F37" i="1" l="1"/>
  <c r="F38" i="1" s="1"/>
  <c r="L143" i="5" l="1"/>
  <c r="C143" i="5"/>
  <c r="C138" i="5" l="1"/>
  <c r="C132" i="5"/>
  <c r="C125" i="5"/>
  <c r="C119" i="5"/>
  <c r="C112" i="5"/>
  <c r="C106" i="5"/>
  <c r="H16" i="3"/>
  <c r="C115" i="5" l="1"/>
  <c r="C91" i="5"/>
  <c r="L91" i="5" s="1"/>
  <c r="F24" i="1"/>
  <c r="H35" i="3"/>
  <c r="H31" i="3"/>
  <c r="H26" i="3"/>
  <c r="F32" i="1"/>
  <c r="M143" i="5" l="1"/>
  <c r="E128" i="5" l="1"/>
  <c r="C128" i="5"/>
  <c r="E143" i="5"/>
  <c r="E134" i="5"/>
  <c r="M134" i="5" s="1"/>
  <c r="C134" i="5"/>
  <c r="L134" i="5" s="1"/>
  <c r="M121" i="5"/>
  <c r="C121" i="5"/>
  <c r="L121" i="5" s="1"/>
  <c r="M115" i="5"/>
  <c r="L115" i="5"/>
  <c r="M128" i="5" l="1"/>
  <c r="L128" i="5"/>
  <c r="B13" i="3" l="1"/>
  <c r="B13" i="4" s="1"/>
  <c r="B8" i="5" s="1"/>
  <c r="C108" i="5" l="1"/>
  <c r="L108" i="5" s="1"/>
  <c r="E108" i="5"/>
  <c r="M108" i="5" s="1"/>
  <c r="E91" i="5"/>
  <c r="M91" i="5" s="1"/>
  <c r="H32" i="2"/>
  <c r="F32" i="2"/>
  <c r="H22" i="2"/>
  <c r="H38" i="1"/>
  <c r="H32" i="1"/>
  <c r="H24" i="1"/>
  <c r="H35" i="2" l="1"/>
  <c r="B12" i="3"/>
  <c r="B12" i="4" s="1"/>
  <c r="C100" i="5" l="1"/>
  <c r="C102" i="5"/>
  <c r="C103" i="5" s="1"/>
  <c r="T102" i="5"/>
  <c r="S102" i="5" l="1"/>
  <c r="T108" i="5"/>
  <c r="T91" i="5"/>
  <c r="H17" i="4"/>
  <c r="F16" i="3"/>
  <c r="S108" i="5" l="1"/>
  <c r="S91" i="5"/>
  <c r="F22" i="2" l="1"/>
  <c r="F35" i="2" s="1"/>
  <c r="F26" i="3" s="1"/>
  <c r="F33" i="3" s="1"/>
  <c r="F35" i="3" l="1"/>
  <c r="F41" i="3" s="1"/>
  <c r="B9" i="3"/>
  <c r="T163" i="5" l="1"/>
  <c r="F40" i="1" l="1"/>
  <c r="F46" i="1"/>
  <c r="H26" i="4"/>
  <c r="U163" i="5" l="1"/>
</calcChain>
</file>

<file path=xl/sharedStrings.xml><?xml version="1.0" encoding="utf-8"?>
<sst xmlns="http://schemas.openxmlformats.org/spreadsheetml/2006/main" count="455" uniqueCount="261">
  <si>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</si>
  <si>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</si>
  <si>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</si>
  <si>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</si>
  <si>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</si>
  <si>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</si>
  <si>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</si>
  <si>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</si>
  <si>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</si>
  <si>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</si>
  <si>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</si>
  <si>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</si>
  <si>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Comisiones a pagar a la administradora</t>
  </si>
  <si>
    <t>Acreedores por operaciones</t>
  </si>
  <si>
    <t>Pasivo</t>
  </si>
  <si>
    <t>Total activo</t>
  </si>
  <si>
    <t>5.3</t>
  </si>
  <si>
    <t>Cuentas a cobrar</t>
  </si>
  <si>
    <t>5.2</t>
  </si>
  <si>
    <t>Inversiones</t>
  </si>
  <si>
    <t>5.1</t>
  </si>
  <si>
    <t xml:space="preserve">Disponibilidades </t>
  </si>
  <si>
    <t>Activo</t>
  </si>
  <si>
    <t>Nota</t>
  </si>
  <si>
    <t>(en dólares)</t>
  </si>
  <si>
    <t>Estado del activo neto</t>
  </si>
  <si>
    <t>Resultado del periodo</t>
  </si>
  <si>
    <t>Total egresos</t>
  </si>
  <si>
    <t xml:space="preserve">Egresos por operaciones y servicios de personas relacionadas </t>
  </si>
  <si>
    <t>Otros egresos</t>
  </si>
  <si>
    <t>Diferenci de cambio</t>
  </si>
  <si>
    <t>Comisión por corretaje</t>
  </si>
  <si>
    <t>Comisión por administración</t>
  </si>
  <si>
    <t>Egresos</t>
  </si>
  <si>
    <t>Total ingresos</t>
  </si>
  <si>
    <t>Otros ingresos</t>
  </si>
  <si>
    <t>Intereses</t>
  </si>
  <si>
    <t>Resultado por tenencia de inversiones</t>
  </si>
  <si>
    <t>Ingresos</t>
  </si>
  <si>
    <t>Estado de ingresos y egresos</t>
  </si>
  <si>
    <t>3.8</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</si>
  <si>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</si>
  <si>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</si>
  <si>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</si>
  <si>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</si>
  <si>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</si>
  <si>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</si>
  <si>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</si>
  <si>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</si>
  <si>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</si>
  <si>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</si>
  <si>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</si>
  <si>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</si>
  <si>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</si>
  <si>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</si>
  <si>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</si>
  <si>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</si>
  <si>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</si>
  <si>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</si>
  <si>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</si>
  <si>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</si>
  <si>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</si>
  <si>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</si>
  <si>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</si>
  <si>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</si>
  <si>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</si>
  <si>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</si>
  <si>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</si>
  <si>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</si>
  <si>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</si>
  <si>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</si>
  <si>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</si>
  <si>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</si>
  <si>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</si>
  <si>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</si>
  <si>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</si>
  <si>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</si>
  <si>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</si>
  <si>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</si>
  <si>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</si>
  <si>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</si>
  <si>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</si>
  <si>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</si>
  <si>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Sector</t>
  </si>
  <si>
    <t>Emisor</t>
  </si>
  <si>
    <t>5.2  Inversiones</t>
  </si>
  <si>
    <t>Total disponibilidades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</si>
  <si>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</si>
  <si>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</si>
  <si>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</si>
  <si>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</si>
  <si>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</si>
  <si>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</si>
  <si>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</si>
  <si>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</si>
  <si>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</si>
  <si>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</si>
  <si>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</si>
  <si>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</si>
  <si>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</si>
  <si>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</si>
  <si>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</si>
  <si>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</si>
  <si>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</si>
  <si>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</si>
  <si>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</si>
  <si>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</si>
  <si>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</si>
  <si>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</si>
  <si>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</si>
  <si>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</si>
  <si>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</si>
  <si>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</si>
  <si>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</si>
  <si>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</si>
  <si>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</si>
  <si>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</si>
  <si>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</si>
  <si>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</si>
  <si>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</si>
  <si>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</si>
  <si>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</si>
  <si>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Honorario por administración</t>
  </si>
  <si>
    <t>Principales políticas y criterios contables aplicados</t>
  </si>
  <si>
    <t>Los activos del fondo serán custodiados a través de Puente Casa de Bolsa S.A. y Bolsa de Valores y Productos de Asunción S.A. (BVPASA).</t>
  </si>
  <si>
    <t xml:space="preserve">Estados financieros correspondientes al periodo finalizado </t>
  </si>
  <si>
    <t>Fondo de Inversión Financiero en Bienes de Capital</t>
  </si>
  <si>
    <t>(En dólares)</t>
  </si>
  <si>
    <t>El Fondo de Inversión Financiero en Bienes de Capital es un fondo de inversión, administrado por Puente Administradora de Fondos Patrimoniales de Inversión S.A.</t>
  </si>
  <si>
    <t>El Fondo fue creado con el objeto de invertir en instrumentos privados, consistentes en contratos de cesión de crédito y títulos de deuda privada emitidos por concesionarias de vehículo o maquinarias, como también en valores de renta fija (públicos o privados) y otros activos contemplados en la normativa vigente.</t>
  </si>
  <si>
    <t>La Comisión Nacional de Valores aprobó su registro y su reglamento interno con fecha 25 de enero de 2021 mediante Resolución CNV N° 2 E/21.</t>
  </si>
  <si>
    <t>La comisión de administración representa un gasto a cargo del Fondo correspondiente al 1,25 % anual + IVA. La comisión de Administración, se devenga diariamente sobre el Patrimonio del Fondo actualizado.</t>
  </si>
  <si>
    <t>Saldos iniciales</t>
  </si>
  <si>
    <t>5.  Cuentas por cobrar</t>
  </si>
  <si>
    <t>FONDO MUTUO</t>
  </si>
  <si>
    <t>3.7  Política de reconocimiento de ingresos y gastos</t>
  </si>
  <si>
    <t>Los presentes estados financieros corresponden al primer ejercicio económico de la Sociedad, por lo que no se registran cambios de políticas y procedimientos contables.</t>
  </si>
  <si>
    <t>TAPE RUVICHA</t>
  </si>
  <si>
    <t>TIMBO (CATHAY S.A.)</t>
  </si>
  <si>
    <t>5.2 - NOTA INVERSIONES'</t>
  </si>
  <si>
    <t>Créditos</t>
  </si>
  <si>
    <t>5.4</t>
  </si>
  <si>
    <t>CENSU</t>
  </si>
  <si>
    <t>Otros créditos</t>
  </si>
  <si>
    <t>31.12.2021</t>
  </si>
  <si>
    <t>5.5</t>
  </si>
  <si>
    <t>Acreedores varios</t>
  </si>
  <si>
    <t>5.6</t>
  </si>
  <si>
    <t>Provisiones</t>
  </si>
  <si>
    <t>Incremento/Disminución de inversiones</t>
  </si>
  <si>
    <t>Incremento/Disminución de cuentas a cobrar</t>
  </si>
  <si>
    <t>Incremento/Disminución de cuentas por pagar</t>
  </si>
  <si>
    <t>Incremento/Disminución de otros pasivos</t>
  </si>
  <si>
    <t xml:space="preserve">Bancos </t>
  </si>
  <si>
    <t>Financiera Solar</t>
  </si>
  <si>
    <t>CONDOR</t>
  </si>
  <si>
    <t>DIVISA AUTOMOTORES S.A.</t>
  </si>
  <si>
    <t>RIEDER Y CIA</t>
  </si>
  <si>
    <t>TAPE LOGISTICA</t>
  </si>
  <si>
    <t>Total inversiones 31.12.2021</t>
  </si>
  <si>
    <t>Total otros créditos</t>
  </si>
  <si>
    <t>Gastos a devengar</t>
  </si>
  <si>
    <t>5.4  Cuentas a cobrar</t>
  </si>
  <si>
    <t>Rentas a cobrar</t>
  </si>
  <si>
    <t>Total cuentas a cobrar</t>
  </si>
  <si>
    <t>5.5  Comisiones a pagar a la administradora</t>
  </si>
  <si>
    <t>Presentado en forma comparativa con el ejercicio finalizado el 31 de diciembre de 2021</t>
  </si>
  <si>
    <t>5.6  Acreedores varios</t>
  </si>
  <si>
    <t>Total acreedores varios</t>
  </si>
  <si>
    <t>Honorario profesionales</t>
  </si>
  <si>
    <t>-</t>
  </si>
  <si>
    <t>5.8</t>
  </si>
  <si>
    <t>5.7</t>
  </si>
  <si>
    <t>5.7 Provisiones</t>
  </si>
  <si>
    <t>Provisión gastos varios</t>
  </si>
  <si>
    <t>5.8 Otros egresos</t>
  </si>
  <si>
    <t>Total provisiones</t>
  </si>
  <si>
    <t>Total otros egresos</t>
  </si>
  <si>
    <t>Gastos de custodia</t>
  </si>
  <si>
    <t>Cuentas por pagar</t>
  </si>
  <si>
    <t>Los estados financieros han sido preparados de acuerdo con Normas de Información Financiera, emitidas por el Consejo de Contadores Públicos del Paraguay, y con las normas de valuación y exposición establecidos por la Comisión Nacional de Valores.</t>
  </si>
  <si>
    <t>Fondos, Bonos y Titulos</t>
  </si>
  <si>
    <t>Incluyen inversiones en titulos de renta fija, bonos y CDA, con mercado activo, las cuales se valúan a su valor de compras mas el devengo de intereses; e inversiones en fondos mutuos las cuales se valúan al valor actual del mismo.</t>
  </si>
  <si>
    <t>Cesión de cartera</t>
  </si>
  <si>
    <t>Incluyen inversiones sin mercado activo las cuales se amortizan en base a las fechas de vencimiento de los pagarés que integran cada compra. Se adquieren a tasa de descuento y se valúan a su valor de compra mas el interés devengado.</t>
  </si>
  <si>
    <t>Distribución de dividendos</t>
  </si>
  <si>
    <t>Distribución de utilidades</t>
  </si>
  <si>
    <t>Tipo de Instrumento</t>
  </si>
  <si>
    <t>Código del Instrumento</t>
  </si>
  <si>
    <t>RUC del Emisor</t>
  </si>
  <si>
    <t>Calificación de Riesgo</t>
  </si>
  <si>
    <t>Tasa de Interes Nominal</t>
  </si>
  <si>
    <t>País</t>
  </si>
  <si>
    <t>Fecha de Compra</t>
  </si>
  <si>
    <t>Fecha de Vencimiento</t>
  </si>
  <si>
    <t>Cantidad</t>
  </si>
  <si>
    <t>Valor Nominal</t>
  </si>
  <si>
    <t>Valor de Compra</t>
  </si>
  <si>
    <t>Valor Contable</t>
  </si>
  <si>
    <t>Valor de Mercado</t>
  </si>
  <si>
    <t>COMPRA DE CARTERA</t>
  </si>
  <si>
    <t>CDCCENSU01</t>
  </si>
  <si>
    <t>80013664-0</t>
  </si>
  <si>
    <t>Comercial</t>
  </si>
  <si>
    <t>CDCCENSU02</t>
  </si>
  <si>
    <t>CDCCENSU03</t>
  </si>
  <si>
    <t>CDCCENSU04</t>
  </si>
  <si>
    <t>CDCCONDOR01</t>
  </si>
  <si>
    <t>80002514-8</t>
  </si>
  <si>
    <t>CDCDIVISA03</t>
  </si>
  <si>
    <t>80021359-9</t>
  </si>
  <si>
    <t>CDCDIVISA01</t>
  </si>
  <si>
    <t>CDCDIVISA02</t>
  </si>
  <si>
    <t>CDCMASI01</t>
  </si>
  <si>
    <t>80030724-0</t>
  </si>
  <si>
    <t>MARTIN MASI AUTOMOTORES SA</t>
  </si>
  <si>
    <t>CDCRIEDER01</t>
  </si>
  <si>
    <t>80002612-8</t>
  </si>
  <si>
    <t>CDCRIEDER02</t>
  </si>
  <si>
    <t>CDCRIEDER03</t>
  </si>
  <si>
    <t>CDCTAPELOG01</t>
  </si>
  <si>
    <t>80057138-0</t>
  </si>
  <si>
    <t>CDCTAPE01</t>
  </si>
  <si>
    <t>80014552-6</t>
  </si>
  <si>
    <t>CDCTAPE02</t>
  </si>
  <si>
    <t>CDCTAPE03</t>
  </si>
  <si>
    <t>CDCTAPE04</t>
  </si>
  <si>
    <t>CDCTIMBO01</t>
  </si>
  <si>
    <t>80067095-7</t>
  </si>
  <si>
    <t>CDCTIMBO02</t>
  </si>
  <si>
    <t>CDCTIMBO03</t>
  </si>
  <si>
    <t>CDCMASI02</t>
  </si>
  <si>
    <t>FMPUENTEUSD</t>
  </si>
  <si>
    <t>80114882-0</t>
  </si>
  <si>
    <t>Fondo Mutuo Liquidez Dólares</t>
  </si>
  <si>
    <t>Af+ Estable</t>
  </si>
  <si>
    <t>Bursátil</t>
  </si>
  <si>
    <t>El Fondo contrata a una empresa especializada que preste el servicio de custodia de los pagarés y documentos privados que formen parte de los créditos cedidos a favor del Fondo. Para el traslado, digitalización y entrega de los documentos desde los concesionarios al depositario, se contrata además una empresa especializada para esta labor, a fin de asegurar una adecuada gestión y custodia de los activos.</t>
  </si>
  <si>
    <t>el 30 de septiembre de 2022</t>
  </si>
  <si>
    <t>al 30 de septiembre de 2022</t>
  </si>
  <si>
    <t>Presentado en forma comparativa con el mismo periodo del ejercicio anterior finalizado el 30 de septiembre de 2021</t>
  </si>
  <si>
    <t>por el período finalizado el 30 de septiembre de 2022</t>
  </si>
  <si>
    <t>30.09.2022</t>
  </si>
  <si>
    <t>30.09.2021</t>
  </si>
  <si>
    <t>Saldos finales al 30.09.2022</t>
  </si>
  <si>
    <t>Saldos finales al 30.09.2021</t>
  </si>
  <si>
    <t>Los presentes estados financieros del del Fondo de Inversión Financiero de Bienes de Capital comprenden el Balance General, Estado de Ingresos y Egresos, Estado de Flujos de Efectivo y Estado de Variación del Activo Neto por el período comprendido entre el 1 de enero y el 30 de septiembre de 2022.</t>
  </si>
  <si>
    <t>A la fecha de emisión de los presentes estados financieros, no han ocurrido hechos significativos que impliquen alteraciones significativas a la estructura patrimonial o financiera o, a los resultados del Fondo al 30 de septiembre de 2022.</t>
  </si>
  <si>
    <t>al período económico finalizado el 30 de septiembre de 2022</t>
  </si>
  <si>
    <t>Total inversiones 30.09.2022</t>
  </si>
  <si>
    <t>CDCDIVISA04</t>
  </si>
  <si>
    <t>CDCRIEDER04</t>
  </si>
  <si>
    <t>CDCTIMBO04</t>
  </si>
  <si>
    <t>CDCMASI03</t>
  </si>
  <si>
    <t>CDCRIEDER05</t>
  </si>
  <si>
    <t>CDCDIVISA05</t>
  </si>
  <si>
    <t>CDCRIEDER06</t>
  </si>
  <si>
    <t>5.3 Otros Créditos</t>
  </si>
  <si>
    <t>Honorarios de auditoria</t>
  </si>
  <si>
    <t>Honorarios comité de vigilancia</t>
  </si>
  <si>
    <t>Honorarios calificadora de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</si>
</sst>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64" formatCode="_-* #,##0.00\ _€_-;\-* #,##0.00\ _€_-;_-* &quot;-&quot;??\ _€_-;_-@_-"/>
    <numFmt numFmtId="165" formatCode="_(* #,##0_);_(* \(#,##0\);_(* &quot;-&quot;_);_(@_)"/>
    <numFmt numFmtId="166" formatCode="_ * #,##0_ ;_ * \-#,##0_ ;_ * &quot;-&quot;??_ ;_ @_ "/>
    <numFmt numFmtId="167" formatCode="_ * #,##0.00_ ;_ * \-#,##0.00_ ;_ * &quot;-&quot;????_ ;_ @_ "/>
    <numFmt numFmtId="168" formatCode="General_)"/>
    <numFmt numFmtId="169" formatCode="_-* #,##0\ _€_-;\-* #,##0\ _€_-;_-* &quot;-&quot;??\ _€_-;_-@_-"/>
    <numFmt numFmtId="170" formatCode="_ * #,##0.00_ ;_ * \-#,##0.00_ ;_ * &quot;-&quot;_ ;_ @_ "/>
    <numFmt numFmtId="171" formatCode="_(* #,##0.00_);_(* \(#,##0.00\);_(* &quot;-&quot;_);_(@_)"/>
    <numFmt numFmtId="172" formatCode="0.0000%"/>
    <numFmt numFmtId="173" formatCode="_-* #,##0_-;\-* #,##0_-;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b/>
      <sz val="7"/>
      <color theme="1"/>
      <name val="Times New Roman"/>
      <family val="1"/>
    </font>
    <font>
      <b/>
      <sz val="10"/>
      <color theme="1"/>
      <name val="Times New Roman"/>
      <family val="1"/>
    </font>
    <font>
      <b/>
      <sz val="16"/>
      <color theme="1"/>
      <name val="Arial"/>
      <family val="2"/>
    </font>
    <font>
      <sz val="18"/>
      <color theme="1"/>
      <name val="Arial"/>
      <family val="2"/>
    </font>
    <font>
      <sz val="11"/>
      <color theme="0"/>
      <name val="Calibri"/>
      <family val="2"/>
      <scheme val="minor"/>
    </font>
    <font>
      <sz val="9"/>
      <color theme="1"/>
      <name val="Arial"/>
      <family val="2"/>
    </font>
    <font>
      <sz val="11"/>
      <color rgb="FF000000"/>
      <name val="Calibri"/>
      <family val="2"/>
    </font>
    <font>
      <u/>
      <sz val="11"/>
      <color theme="10"/>
      <name val="Calibri"/>
      <family val="2"/>
      <scheme val="minor"/>
    </font>
    <font>
      <b/>
      <sz val="11"/>
      <color rgb="FF000000"/>
      <name val="Calibri"/>
      <family val="2"/>
    </font>
    <font>
      <sz val="11"/>
      <color theme="1"/>
      <name val="Calibri"/>
      <family val="2"/>
    </font>
    <font>
      <sz val="8"/>
      <name val="Arial"/>
      <family val="2"/>
    </font>
    <font>
      <b/>
      <sz val="10"/>
      <color rgb="FFFFFFFF"/>
      <name val="Book Antiqua"/>
      <family val="1"/>
    </font>
    <font>
      <sz val="8"/>
      <color rgb="FF000000"/>
      <name val="Arial"/>
      <family val="2"/>
    </font>
    <font>
      <b/>
      <sz val="8"/>
      <color rgb="FF00000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
      <patternFill patternType="solid">
        <fgColor rgb="FF244062"/>
        <bgColor rgb="FF000000"/>
      </patternFill>
    </fill>
    <fill>
      <patternFill patternType="solid">
        <fgColor rgb="FF0070C0"/>
        <bgColor rgb="FF000000"/>
      </patternFill>
    </fill>
  </fills>
  <borders count="13">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8" fontId="9" fillId="0" borderId="0"/>
    <xf numFmtId="164" fontId="1" fillId="0" borderId="0" applyFont="0" applyFill="0" applyBorder="0" applyAlignment="0" applyProtection="0"/>
    <xf numFmtId="0" fontId="16" fillId="0" borderId="0"/>
    <xf numFmtId="16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2" fillId="0" borderId="0" applyNumberFormat="0" applyFill="0" applyBorder="0" applyAlignment="0" applyProtection="0"/>
  </cellStyleXfs>
  <cellXfs count="280">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5"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6" fontId="3" fillId="0" borderId="0" xfId="0" applyNumberFormat="1" applyFont="1" applyAlignment="1">
      <alignment wrapText="1"/>
    </xf>
    <xf numFmtId="166"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7"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5" fontId="4" fillId="0" borderId="3" xfId="0" applyNumberFormat="1" applyFont="1" applyBorder="1" applyAlignment="1">
      <alignment vertical="center"/>
    </xf>
    <xf numFmtId="41" fontId="4" fillId="0" borderId="0" xfId="2" applyFont="1" applyFill="1" applyBorder="1" applyAlignment="1">
      <alignment vertical="center" wrapText="1"/>
    </xf>
    <xf numFmtId="165" fontId="3" fillId="0" borderId="0" xfId="2" applyNumberFormat="1" applyFont="1" applyFill="1" applyBorder="1" applyAlignment="1">
      <alignment vertical="center" wrapText="1"/>
    </xf>
    <xf numFmtId="41" fontId="3" fillId="0" borderId="0" xfId="2" applyFont="1" applyFill="1" applyBorder="1" applyAlignment="1">
      <alignment vertical="center"/>
    </xf>
    <xf numFmtId="165" fontId="3" fillId="0" borderId="0" xfId="0" applyNumberFormat="1" applyFont="1" applyAlignment="1">
      <alignment vertical="center"/>
    </xf>
    <xf numFmtId="41" fontId="3" fillId="0" borderId="0" xfId="2"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5" fontId="4" fillId="0" borderId="0" xfId="4" applyFont="1" applyFill="1" applyBorder="1" applyAlignment="1">
      <alignment vertical="center"/>
    </xf>
    <xf numFmtId="41" fontId="4" fillId="0" borderId="3" xfId="0" applyNumberFormat="1" applyFont="1" applyFill="1" applyBorder="1" applyAlignment="1">
      <alignment vertical="center" wrapText="1"/>
    </xf>
    <xf numFmtId="166"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8" fontId="10" fillId="3" borderId="0" xfId="5" applyNumberFormat="1" applyFont="1" applyFill="1" applyBorder="1" applyAlignment="1" applyProtection="1">
      <alignment wrapText="1"/>
    </xf>
    <xf numFmtId="168" fontId="10" fillId="3" borderId="0" xfId="5" applyNumberFormat="1" applyFont="1" applyFill="1" applyBorder="1" applyAlignment="1" applyProtection="1">
      <alignment horizontal="left" wrapText="1"/>
    </xf>
    <xf numFmtId="168"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5" fontId="4" fillId="0" borderId="3" xfId="4" applyFont="1" applyFill="1" applyBorder="1"/>
    <xf numFmtId="165" fontId="4" fillId="0" borderId="0" xfId="4" applyFont="1" applyFill="1" applyBorder="1"/>
    <xf numFmtId="0" fontId="4" fillId="0" borderId="0" xfId="0" applyFont="1" applyFill="1" applyBorder="1"/>
    <xf numFmtId="0" fontId="13" fillId="0" borderId="0" xfId="0" applyFont="1" applyFill="1" applyBorder="1"/>
    <xf numFmtId="165"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5" fontId="3" fillId="2" borderId="0" xfId="4" applyFont="1" applyFill="1" applyBorder="1"/>
    <xf numFmtId="0" fontId="3" fillId="0" borderId="0" xfId="0" applyFont="1" applyFill="1" applyBorder="1"/>
    <xf numFmtId="0" fontId="15" fillId="0" borderId="0" xfId="0" applyFont="1" applyFill="1" applyBorder="1"/>
    <xf numFmtId="0" fontId="3" fillId="2" borderId="0" xfId="0" applyFont="1" applyFill="1" applyBorder="1"/>
    <xf numFmtId="0" fontId="16" fillId="0" borderId="0" xfId="0" quotePrefix="1" applyFont="1" applyFill="1" applyBorder="1"/>
    <xf numFmtId="166" fontId="3" fillId="0" borderId="0" xfId="1" quotePrefix="1" applyNumberFormat="1" applyFont="1" applyFill="1" applyBorder="1"/>
    <xf numFmtId="165" fontId="4" fillId="2" borderId="0" xfId="4" applyFont="1" applyFill="1" applyBorder="1"/>
    <xf numFmtId="166"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8" fontId="12" fillId="3" borderId="0" xfId="5" applyNumberFormat="1" applyFont="1" applyFill="1" applyBorder="1" applyAlignment="1" applyProtection="1">
      <alignment horizontal="left" wrapText="1"/>
    </xf>
    <xf numFmtId="168" fontId="12" fillId="3" borderId="0" xfId="5" applyNumberFormat="1" applyFont="1" applyFill="1" applyBorder="1" applyAlignment="1" applyProtection="1">
      <alignment horizontal="left"/>
    </xf>
    <xf numFmtId="168" fontId="10" fillId="3" borderId="0" xfId="5" applyNumberFormat="1" applyFont="1" applyFill="1" applyBorder="1" applyAlignment="1" applyProtection="1">
      <alignment horizontal="left"/>
    </xf>
    <xf numFmtId="168"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166" fontId="17" fillId="0" borderId="0" xfId="0" applyNumberFormat="1" applyFont="1" applyBorder="1" applyAlignment="1">
      <alignment wrapText="1"/>
    </xf>
    <xf numFmtId="166" fontId="17" fillId="2" borderId="0" xfId="0" applyNumberFormat="1" applyFont="1" applyFill="1" applyBorder="1" applyAlignment="1"/>
    <xf numFmtId="166" fontId="17" fillId="2" borderId="0" xfId="1"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Alignment="1">
      <alignment wrapText="1"/>
    </xf>
    <xf numFmtId="0" fontId="6" fillId="0" borderId="0" xfId="0" applyFont="1" applyBorder="1"/>
    <xf numFmtId="0" fontId="6" fillId="0" borderId="0" xfId="0" applyFont="1" applyAlignment="1">
      <alignment vertical="center"/>
    </xf>
    <xf numFmtId="165" fontId="4" fillId="0" borderId="3" xfId="4" applyFont="1" applyFill="1" applyBorder="1" applyAlignment="1">
      <alignment vertical="center"/>
    </xf>
    <xf numFmtId="165" fontId="4" fillId="0" borderId="4" xfId="0" applyNumberFormat="1" applyFont="1" applyFill="1" applyBorder="1" applyAlignment="1">
      <alignment vertical="center" wrapText="1"/>
    </xf>
    <xf numFmtId="165" fontId="3" fillId="2" borderId="4" xfId="4" applyFont="1" applyFill="1" applyBorder="1" applyAlignment="1">
      <alignment vertical="center"/>
    </xf>
    <xf numFmtId="165" fontId="3" fillId="2" borderId="0" xfId="4" applyFont="1" applyFill="1" applyBorder="1" applyAlignment="1">
      <alignment vertical="center"/>
    </xf>
    <xf numFmtId="0" fontId="4" fillId="2" borderId="0" xfId="0" applyFont="1" applyFill="1" applyBorder="1" applyAlignment="1">
      <alignment vertical="center" wrapText="1"/>
    </xf>
    <xf numFmtId="0" fontId="4" fillId="0" borderId="0" xfId="0" applyFont="1" applyFill="1" applyBorder="1" applyAlignment="1">
      <alignment wrapText="1"/>
    </xf>
    <xf numFmtId="169" fontId="4" fillId="0" borderId="0" xfId="6" applyNumberFormat="1" applyFont="1" applyFill="1" applyBorder="1" applyAlignment="1">
      <alignment horizontal="center" wrapText="1"/>
    </xf>
    <xf numFmtId="169" fontId="3" fillId="0" borderId="0" xfId="6" applyNumberFormat="1" applyFont="1" applyFill="1" applyBorder="1" applyAlignment="1">
      <alignment horizontal="center" wrapText="1"/>
    </xf>
    <xf numFmtId="169" fontId="4" fillId="0" borderId="4" xfId="6" applyNumberFormat="1" applyFont="1" applyFill="1" applyBorder="1" applyAlignment="1">
      <alignment horizontal="center" wrapText="1"/>
    </xf>
    <xf numFmtId="0" fontId="6" fillId="0" borderId="0" xfId="0" applyFont="1" applyAlignment="1">
      <alignment horizontal="center" wrapText="1"/>
    </xf>
    <xf numFmtId="0" fontId="18" fillId="0" borderId="0" xfId="7" applyFont="1"/>
    <xf numFmtId="0" fontId="16" fillId="0" borderId="0" xfId="7" applyFont="1"/>
    <xf numFmtId="165" fontId="16" fillId="0" borderId="0" xfId="7" applyNumberFormat="1" applyFont="1"/>
    <xf numFmtId="165" fontId="4" fillId="0" borderId="5" xfId="4" applyFont="1" applyBorder="1"/>
    <xf numFmtId="0" fontId="4" fillId="0" borderId="6" xfId="0" applyFont="1" applyBorder="1" applyAlignment="1">
      <alignment wrapText="1"/>
    </xf>
    <xf numFmtId="165" fontId="3" fillId="0" borderId="7" xfId="4" applyFont="1" applyBorder="1"/>
    <xf numFmtId="165" fontId="3" fillId="0" borderId="6" xfId="4" applyFont="1" applyBorder="1"/>
    <xf numFmtId="165" fontId="4" fillId="0" borderId="6" xfId="4" applyFont="1" applyBorder="1"/>
    <xf numFmtId="0" fontId="3" fillId="0" borderId="6" xfId="0" applyFont="1" applyBorder="1" applyAlignment="1">
      <alignment vertical="center" wrapText="1"/>
    </xf>
    <xf numFmtId="165" fontId="4" fillId="0" borderId="7" xfId="4" applyFont="1" applyBorder="1"/>
    <xf numFmtId="0" fontId="3" fillId="0" borderId="7" xfId="0" applyFont="1" applyBorder="1" applyAlignment="1">
      <alignment wrapText="1"/>
    </xf>
    <xf numFmtId="165"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8"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41" fontId="1" fillId="0" borderId="4" xfId="2" applyFont="1" applyBorder="1"/>
    <xf numFmtId="170" fontId="1" fillId="0" borderId="4" xfId="2" applyNumberFormat="1" applyFont="1" applyBorder="1"/>
    <xf numFmtId="0" fontId="1" fillId="0" borderId="0" xfId="0" applyFont="1" applyBorder="1"/>
    <xf numFmtId="41" fontId="1" fillId="0" borderId="0" xfId="2" applyFont="1" applyBorder="1"/>
    <xf numFmtId="170" fontId="1" fillId="0" borderId="0" xfId="2" applyNumberFormat="1" applyFont="1" applyBorder="1"/>
    <xf numFmtId="0" fontId="0" fillId="0" borderId="0" xfId="0" applyBorder="1"/>
    <xf numFmtId="41" fontId="0" fillId="0" borderId="0" xfId="2" applyFont="1" applyBorder="1"/>
    <xf numFmtId="170" fontId="0" fillId="0" borderId="0" xfId="2" applyNumberFormat="1" applyFont="1" applyBorder="1"/>
    <xf numFmtId="41" fontId="0" fillId="0" borderId="4" xfId="2" applyFont="1" applyBorder="1"/>
    <xf numFmtId="170"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0" fontId="23" fillId="4" borderId="0" xfId="0" applyFont="1" applyFill="1" applyAlignment="1">
      <alignment horizontal="right" vertical="center" wrapText="1"/>
    </xf>
    <xf numFmtId="3" fontId="23" fillId="4" borderId="11" xfId="0" applyNumberFormat="1" applyFont="1" applyFill="1" applyBorder="1" applyAlignment="1">
      <alignment horizontal="right" vertical="center"/>
    </xf>
    <xf numFmtId="0" fontId="23" fillId="4" borderId="0" xfId="0" applyFont="1" applyFill="1" applyAlignment="1">
      <alignment vertical="center"/>
    </xf>
    <xf numFmtId="0" fontId="21" fillId="4" borderId="0" xfId="0" applyFont="1" applyFill="1" applyAlignment="1">
      <alignment horizontal="right" vertical="center" wrapText="1"/>
    </xf>
    <xf numFmtId="3" fontId="21" fillId="4" borderId="1" xfId="0" applyNumberFormat="1" applyFont="1" applyFill="1" applyBorder="1" applyAlignment="1">
      <alignment horizontal="right" vertical="center"/>
    </xf>
    <xf numFmtId="0" fontId="21" fillId="4" borderId="0" xfId="0" applyFont="1" applyFill="1" applyAlignment="1">
      <alignment vertical="center"/>
    </xf>
    <xf numFmtId="0" fontId="23" fillId="4" borderId="4"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0" fontId="0" fillId="0" borderId="4" xfId="2" applyNumberFormat="1" applyFont="1" applyBorder="1" applyAlignment="1">
      <alignment horizontal="right"/>
    </xf>
    <xf numFmtId="0" fontId="27" fillId="0" borderId="0" xfId="0" applyFont="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8" fillId="0" borderId="0" xfId="0" applyFont="1" applyAlignment="1">
      <alignment horizontal="center" vertical="center"/>
    </xf>
    <xf numFmtId="170" fontId="0" fillId="0" borderId="0" xfId="2" applyNumberFormat="1" applyFont="1" applyBorder="1" applyAlignment="1">
      <alignment horizontal="right"/>
    </xf>
    <xf numFmtId="170" fontId="23" fillId="0" borderId="0" xfId="0" applyNumberFormat="1" applyFont="1" applyAlignment="1">
      <alignment vertical="center"/>
    </xf>
    <xf numFmtId="170" fontId="0" fillId="0" borderId="0" xfId="0" applyNumberFormat="1"/>
    <xf numFmtId="170" fontId="1" fillId="0" borderId="0" xfId="2" applyNumberFormat="1" applyFont="1" applyBorder="1" applyAlignment="1">
      <alignment horizontal="right"/>
    </xf>
    <xf numFmtId="170" fontId="1" fillId="0" borderId="4" xfId="2" applyNumberFormat="1" applyFont="1" applyBorder="1" applyAlignment="1">
      <alignment horizontal="right"/>
    </xf>
    <xf numFmtId="0" fontId="28" fillId="0" borderId="0" xfId="0" applyFont="1"/>
    <xf numFmtId="0" fontId="23" fillId="4" borderId="0" xfId="0" applyFont="1" applyFill="1" applyBorder="1" applyAlignment="1">
      <alignment horizontal="center" vertical="center"/>
    </xf>
    <xf numFmtId="4" fontId="21" fillId="0" borderId="4" xfId="0" applyNumberFormat="1" applyFont="1" applyBorder="1" applyAlignment="1">
      <alignment horizontal="right" vertical="center"/>
    </xf>
    <xf numFmtId="0" fontId="21" fillId="0" borderId="0" xfId="0" applyFont="1" applyFill="1" applyBorder="1" applyAlignment="1">
      <alignment horizontal="right" vertical="center"/>
    </xf>
    <xf numFmtId="165" fontId="3" fillId="0" borderId="0" xfId="0" applyNumberFormat="1" applyFont="1" applyAlignment="1">
      <alignment wrapText="1"/>
    </xf>
    <xf numFmtId="3" fontId="29" fillId="0" borderId="0" xfId="0" applyNumberFormat="1" applyFont="1"/>
    <xf numFmtId="0" fontId="29" fillId="0" borderId="0" xfId="0" applyFont="1"/>
    <xf numFmtId="165" fontId="3" fillId="0" borderId="0" xfId="0" applyNumberFormat="1" applyFont="1"/>
    <xf numFmtId="41" fontId="16" fillId="0" borderId="0" xfId="2" applyFont="1" applyBorder="1" applyAlignment="1">
      <alignment wrapText="1"/>
    </xf>
    <xf numFmtId="41" fontId="16" fillId="0" borderId="0" xfId="2" applyFont="1" applyAlignment="1">
      <alignment wrapText="1"/>
    </xf>
    <xf numFmtId="41" fontId="21" fillId="4" borderId="0" xfId="2" applyFont="1" applyFill="1" applyAlignment="1">
      <alignment horizontal="right" vertical="center"/>
    </xf>
    <xf numFmtId="41" fontId="5" fillId="4" borderId="0" xfId="2" applyFont="1" applyFill="1" applyBorder="1" applyAlignment="1">
      <alignment horizontal="right" vertical="center"/>
    </xf>
    <xf numFmtId="41" fontId="0" fillId="0" borderId="0" xfId="0" applyNumberFormat="1" applyBorder="1"/>
    <xf numFmtId="41" fontId="0" fillId="0" borderId="0" xfId="2" applyFont="1"/>
    <xf numFmtId="168" fontId="10" fillId="3" borderId="0" xfId="5" applyNumberFormat="1" applyFont="1" applyFill="1" applyBorder="1" applyAlignment="1" applyProtection="1">
      <alignment horizontal="left" wrapText="1"/>
    </xf>
    <xf numFmtId="0" fontId="3" fillId="0" borderId="0" xfId="0" applyFont="1" applyFill="1" applyBorder="1" applyAlignment="1">
      <alignment horizontal="center"/>
    </xf>
    <xf numFmtId="165" fontId="18" fillId="0" borderId="0" xfId="7" applyNumberFormat="1" applyFont="1"/>
    <xf numFmtId="0" fontId="6" fillId="0" borderId="0" xfId="0" applyFont="1" applyAlignment="1">
      <alignment horizontal="center" vertical="center"/>
    </xf>
    <xf numFmtId="168" fontId="12" fillId="3" borderId="0" xfId="5" applyNumberFormat="1" applyFont="1" applyFill="1" applyBorder="1" applyAlignment="1" applyProtection="1">
      <alignment wrapText="1"/>
    </xf>
    <xf numFmtId="0" fontId="3" fillId="0" borderId="0" xfId="0" applyFont="1" applyAlignment="1">
      <alignment horizontal="left" vertical="center"/>
    </xf>
    <xf numFmtId="41" fontId="21" fillId="0" borderId="0" xfId="2" applyFont="1" applyAlignment="1">
      <alignment horizontal="right" vertical="center"/>
    </xf>
    <xf numFmtId="41" fontId="21" fillId="0" borderId="4" xfId="2" applyFont="1" applyBorder="1" applyAlignment="1">
      <alignment horizontal="right" vertical="center"/>
    </xf>
    <xf numFmtId="0" fontId="30" fillId="0" borderId="0" xfId="0" applyFont="1" applyFill="1" applyBorder="1"/>
    <xf numFmtId="0" fontId="4" fillId="0" borderId="0" xfId="0" applyFont="1" applyFill="1" applyAlignment="1">
      <alignment vertical="center"/>
    </xf>
    <xf numFmtId="0" fontId="0" fillId="0" borderId="0" xfId="0" applyFill="1"/>
    <xf numFmtId="0" fontId="30" fillId="0" borderId="0" xfId="0" applyFont="1" applyBorder="1"/>
    <xf numFmtId="14" fontId="30" fillId="0" borderId="0" xfId="0" applyNumberFormat="1" applyFont="1" applyFill="1" applyBorder="1"/>
    <xf numFmtId="0" fontId="30" fillId="0" borderId="0" xfId="0" applyFont="1" applyFill="1" applyBorder="1" applyAlignment="1">
      <alignment horizontal="center"/>
    </xf>
    <xf numFmtId="41" fontId="30" fillId="0" borderId="0" xfId="2" applyFont="1" applyFill="1" applyBorder="1"/>
    <xf numFmtId="171" fontId="30" fillId="0" borderId="0" xfId="2" applyNumberFormat="1" applyFont="1" applyFill="1" applyBorder="1" applyAlignment="1">
      <alignment horizontal="center"/>
    </xf>
    <xf numFmtId="171" fontId="30" fillId="0" borderId="0" xfId="2" applyNumberFormat="1" applyFont="1" applyFill="1" applyBorder="1"/>
    <xf numFmtId="0" fontId="32" fillId="0" borderId="0" xfId="11" quotePrefix="1" applyFill="1" applyBorder="1"/>
    <xf numFmtId="0" fontId="33" fillId="0" borderId="0" xfId="0" applyFont="1" applyFill="1" applyBorder="1"/>
    <xf numFmtId="0" fontId="34" fillId="0" borderId="0" xfId="0" applyFont="1" applyFill="1" applyBorder="1"/>
    <xf numFmtId="170" fontId="34" fillId="0" borderId="0" xfId="2" applyNumberFormat="1" applyFont="1" applyFill="1" applyBorder="1"/>
    <xf numFmtId="41" fontId="34" fillId="0" borderId="0" xfId="2" applyFont="1" applyFill="1" applyBorder="1"/>
    <xf numFmtId="170" fontId="34" fillId="0" borderId="4" xfId="2" applyNumberFormat="1" applyFont="1" applyFill="1" applyBorder="1"/>
    <xf numFmtId="41" fontId="31" fillId="0" borderId="4" xfId="2" applyFont="1" applyFill="1" applyBorder="1"/>
    <xf numFmtId="0" fontId="34" fillId="0" borderId="4" xfId="0" applyFont="1" applyFill="1" applyBorder="1"/>
    <xf numFmtId="41" fontId="31" fillId="0" borderId="0" xfId="2" applyFont="1" applyFill="1" applyBorder="1"/>
    <xf numFmtId="170" fontId="0" fillId="0" borderId="0" xfId="2" applyNumberFormat="1" applyFont="1"/>
    <xf numFmtId="0" fontId="0" fillId="0" borderId="4" xfId="0" applyFont="1" applyBorder="1"/>
    <xf numFmtId="3" fontId="23" fillId="4" borderId="0" xfId="0" applyNumberFormat="1" applyFont="1" applyFill="1" applyBorder="1" applyAlignment="1">
      <alignment horizontal="right" vertical="center"/>
    </xf>
    <xf numFmtId="0" fontId="4" fillId="0" borderId="4" xfId="0" applyFont="1" applyBorder="1" applyAlignment="1">
      <alignment horizontal="center"/>
    </xf>
    <xf numFmtId="0" fontId="4" fillId="0" borderId="0" xfId="0" applyFont="1" applyBorder="1" applyAlignment="1">
      <alignment horizontal="center"/>
    </xf>
    <xf numFmtId="0" fontId="6" fillId="2" borderId="0" xfId="0" applyFont="1" applyFill="1" applyBorder="1" applyAlignment="1">
      <alignment horizontal="left" vertical="center"/>
    </xf>
    <xf numFmtId="41" fontId="3" fillId="2" borderId="4" xfId="2" applyFont="1" applyFill="1" applyBorder="1"/>
    <xf numFmtId="41" fontId="23" fillId="4" borderId="11" xfId="2" applyFont="1" applyFill="1" applyBorder="1" applyAlignment="1">
      <alignment horizontal="right" vertical="center"/>
    </xf>
    <xf numFmtId="41" fontId="3" fillId="2" borderId="0" xfId="2" applyFont="1" applyFill="1" applyBorder="1"/>
    <xf numFmtId="41" fontId="23" fillId="0" borderId="11" xfId="2" applyFont="1" applyBorder="1" applyAlignment="1">
      <alignment horizontal="right" vertical="center"/>
    </xf>
    <xf numFmtId="0" fontId="3" fillId="0" borderId="0" xfId="0" applyFont="1" applyFill="1" applyAlignment="1">
      <alignment horizontal="center" vertical="center"/>
    </xf>
    <xf numFmtId="0" fontId="4" fillId="0" borderId="4" xfId="0" applyFont="1" applyFill="1" applyBorder="1" applyAlignment="1">
      <alignment horizontal="center" vertical="center"/>
    </xf>
    <xf numFmtId="14" fontId="3" fillId="0" borderId="0" xfId="0" applyNumberFormat="1" applyFont="1" applyAlignment="1"/>
    <xf numFmtId="165" fontId="4" fillId="0" borderId="12" xfId="4" applyFont="1" applyBorder="1"/>
    <xf numFmtId="169" fontId="3" fillId="2" borderId="0" xfId="8" applyNumberFormat="1" applyFont="1" applyFill="1" applyBorder="1"/>
    <xf numFmtId="169" fontId="4" fillId="2" borderId="0" xfId="0" applyNumberFormat="1" applyFont="1" applyFill="1" applyBorder="1"/>
    <xf numFmtId="169" fontId="4" fillId="2" borderId="3" xfId="0" applyNumberFormat="1" applyFont="1" applyFill="1" applyBorder="1"/>
    <xf numFmtId="0" fontId="23" fillId="5" borderId="0" xfId="0" applyFont="1" applyFill="1" applyBorder="1" applyAlignment="1"/>
    <xf numFmtId="14" fontId="23" fillId="5" borderId="4" xfId="0" applyNumberFormat="1" applyFont="1" applyFill="1" applyBorder="1" applyAlignment="1">
      <alignment horizontal="center"/>
    </xf>
    <xf numFmtId="14" fontId="23" fillId="5" borderId="0" xfId="0" applyNumberFormat="1" applyFont="1" applyFill="1" applyBorder="1" applyAlignment="1">
      <alignment horizontal="center"/>
    </xf>
    <xf numFmtId="0" fontId="21" fillId="5" borderId="0" xfId="0" applyFont="1" applyFill="1" applyBorder="1"/>
    <xf numFmtId="169" fontId="21" fillId="5" borderId="0" xfId="8" applyNumberFormat="1" applyFont="1" applyFill="1" applyBorder="1"/>
    <xf numFmtId="0" fontId="23" fillId="5" borderId="0" xfId="0" applyFont="1" applyFill="1" applyBorder="1"/>
    <xf numFmtId="169" fontId="23" fillId="5" borderId="3" xfId="0" applyNumberFormat="1" applyFont="1" applyFill="1" applyBorder="1"/>
    <xf numFmtId="169" fontId="23" fillId="5" borderId="0" xfId="0" applyNumberFormat="1" applyFont="1" applyFill="1" applyBorder="1"/>
    <xf numFmtId="170" fontId="21" fillId="0" borderId="0" xfId="2" applyNumberFormat="1" applyFont="1" applyAlignment="1">
      <alignment horizontal="right" vertical="center"/>
    </xf>
    <xf numFmtId="165" fontId="4" fillId="0" borderId="0" xfId="2" applyNumberFormat="1" applyFont="1" applyFill="1" applyBorder="1" applyAlignment="1">
      <alignment vertical="center" wrapText="1"/>
    </xf>
    <xf numFmtId="4" fontId="21" fillId="0" borderId="0" xfId="0" applyNumberFormat="1" applyFont="1" applyBorder="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41" fontId="4" fillId="0" borderId="0" xfId="2" applyFont="1" applyFill="1" applyBorder="1" applyAlignment="1">
      <alignment vertical="center"/>
    </xf>
    <xf numFmtId="165" fontId="23" fillId="5" borderId="3" xfId="0" applyNumberFormat="1" applyFont="1" applyFill="1" applyBorder="1"/>
    <xf numFmtId="0" fontId="4" fillId="0" borderId="0" xfId="0" applyFont="1" applyAlignment="1">
      <alignment horizontal="left" vertical="top" wrapText="1"/>
    </xf>
    <xf numFmtId="165" fontId="4" fillId="2" borderId="0" xfId="4" applyFont="1" applyFill="1" applyBorder="1" applyAlignment="1">
      <alignment vertical="center"/>
    </xf>
    <xf numFmtId="0" fontId="35" fillId="0" borderId="5" xfId="0" applyNumberFormat="1" applyFont="1" applyFill="1" applyBorder="1" applyAlignment="1">
      <alignment vertical="center"/>
    </xf>
    <xf numFmtId="0" fontId="35" fillId="0" borderId="5" xfId="0" applyNumberFormat="1" applyFont="1" applyFill="1" applyBorder="1" applyAlignment="1">
      <alignment horizontal="center" vertical="center"/>
    </xf>
    <xf numFmtId="2" fontId="35" fillId="0" borderId="5" xfId="0" applyNumberFormat="1" applyFont="1" applyFill="1" applyBorder="1" applyAlignment="1">
      <alignment vertical="center"/>
    </xf>
    <xf numFmtId="14" fontId="35" fillId="0" borderId="5" xfId="0" applyNumberFormat="1" applyFont="1" applyFill="1" applyBorder="1" applyAlignment="1">
      <alignment vertical="center"/>
    </xf>
    <xf numFmtId="173" fontId="35" fillId="0" borderId="5" xfId="1" applyNumberFormat="1" applyFont="1" applyFill="1" applyBorder="1" applyAlignment="1">
      <alignment vertical="center"/>
    </xf>
    <xf numFmtId="43" fontId="35" fillId="0" borderId="5" xfId="1" applyFont="1" applyFill="1" applyBorder="1" applyAlignment="1">
      <alignment vertical="center"/>
    </xf>
    <xf numFmtId="0" fontId="35" fillId="0" borderId="5" xfId="0" quotePrefix="1" applyNumberFormat="1" applyFont="1" applyFill="1" applyBorder="1" applyAlignment="1">
      <alignment horizontal="center" vertical="center"/>
    </xf>
    <xf numFmtId="0" fontId="36" fillId="6" borderId="6" xfId="0" applyNumberFormat="1" applyFont="1" applyFill="1" applyBorder="1" applyAlignment="1">
      <alignment horizontal="center" vertical="center" wrapText="1"/>
    </xf>
    <xf numFmtId="173" fontId="36" fillId="6" borderId="6" xfId="1" applyNumberFormat="1" applyFont="1" applyFill="1" applyBorder="1" applyAlignment="1">
      <alignment horizontal="center" vertical="center" wrapText="1"/>
    </xf>
    <xf numFmtId="43" fontId="36" fillId="6" borderId="6" xfId="1" applyFont="1" applyFill="1" applyBorder="1" applyAlignment="1">
      <alignment horizontal="center" vertical="center" wrapText="1"/>
    </xf>
    <xf numFmtId="173" fontId="36" fillId="7" borderId="6" xfId="1" applyNumberFormat="1" applyFont="1" applyFill="1" applyBorder="1" applyAlignment="1">
      <alignment horizontal="center" vertical="center" wrapText="1"/>
    </xf>
    <xf numFmtId="0" fontId="37" fillId="0" borderId="0" xfId="0" applyFont="1" applyFill="1" applyBorder="1"/>
    <xf numFmtId="41" fontId="37" fillId="0" borderId="0" xfId="0" applyNumberFormat="1" applyFont="1" applyFill="1" applyBorder="1"/>
    <xf numFmtId="41" fontId="37" fillId="0" borderId="0" xfId="0" applyNumberFormat="1" applyFont="1" applyFill="1" applyBorder="1" applyAlignment="1"/>
    <xf numFmtId="0" fontId="38" fillId="0" borderId="5" xfId="0" applyFont="1" applyFill="1" applyBorder="1"/>
    <xf numFmtId="14" fontId="38" fillId="0" borderId="5" xfId="0" applyNumberFormat="1" applyFont="1" applyFill="1" applyBorder="1"/>
    <xf numFmtId="41" fontId="38" fillId="0" borderId="5" xfId="2" applyFont="1" applyFill="1" applyBorder="1"/>
    <xf numFmtId="172" fontId="38" fillId="0" borderId="5" xfId="3" applyNumberFormat="1" applyFont="1" applyFill="1" applyBorder="1"/>
    <xf numFmtId="171" fontId="38" fillId="0" borderId="5" xfId="2" applyNumberFormat="1" applyFont="1" applyFill="1" applyBorder="1" applyAlignment="1">
      <alignment horizontal="center"/>
    </xf>
    <xf numFmtId="171" fontId="38" fillId="0" borderId="5" xfId="2" applyNumberFormat="1" applyFont="1" applyFill="1" applyBorder="1"/>
    <xf numFmtId="41" fontId="38" fillId="0" borderId="0" xfId="0" applyNumberFormat="1" applyFont="1" applyFill="1" applyBorder="1"/>
    <xf numFmtId="173" fontId="38" fillId="0" borderId="5" xfId="0" applyNumberFormat="1" applyFont="1" applyFill="1" applyBorder="1" applyAlignment="1">
      <alignment horizontal="center"/>
    </xf>
    <xf numFmtId="0" fontId="0" fillId="0" borderId="5" xfId="0" applyBorder="1"/>
    <xf numFmtId="0" fontId="0" fillId="0" borderId="0" xfId="0" applyFill="1" applyBorder="1"/>
    <xf numFmtId="41" fontId="0" fillId="0" borderId="0" xfId="0" applyNumberFormat="1" applyFill="1" applyBorder="1"/>
    <xf numFmtId="172" fontId="30" fillId="0" borderId="0" xfId="3" applyNumberFormat="1" applyFont="1" applyFill="1" applyBorder="1"/>
    <xf numFmtId="41" fontId="0" fillId="0" borderId="0" xfId="0" applyNumberFormat="1" applyFill="1"/>
    <xf numFmtId="169" fontId="0" fillId="0" borderId="0" xfId="0" applyNumberFormat="1" applyFill="1"/>
    <xf numFmtId="41" fontId="0" fillId="0" borderId="0" xfId="2" applyFont="1" applyFill="1"/>
    <xf numFmtId="169" fontId="0" fillId="0" borderId="0" xfId="0" applyNumberFormat="1" applyFill="1" applyAlignment="1">
      <alignment horizontal="right"/>
    </xf>
    <xf numFmtId="0" fontId="0" fillId="0" borderId="0" xfId="0" applyFill="1" applyAlignment="1">
      <alignment horizontal="right"/>
    </xf>
    <xf numFmtId="41" fontId="0" fillId="0" borderId="0" xfId="0" applyNumberFormat="1" applyFill="1" applyAlignment="1">
      <alignment horizontal="right"/>
    </xf>
    <xf numFmtId="165" fontId="21" fillId="0" borderId="0" xfId="8" applyNumberFormat="1" applyFont="1" applyFill="1" applyBorder="1"/>
    <xf numFmtId="168" fontId="12" fillId="3" borderId="0" xfId="5" applyNumberFormat="1" applyFont="1" applyFill="1" applyBorder="1" applyAlignment="1" applyProtection="1">
      <alignment horizontal="left" wrapText="1"/>
    </xf>
    <xf numFmtId="168" fontId="10" fillId="3" borderId="0" xfId="5" applyNumberFormat="1" applyFont="1" applyFill="1" applyBorder="1" applyAlignment="1" applyProtection="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Fill="1" applyAlignment="1">
      <alignment horizontal="left" vertical="top" wrapText="1"/>
    </xf>
    <xf numFmtId="0" fontId="21" fillId="0" borderId="0" xfId="0" applyFont="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wrapText="1"/>
    </xf>
  </cellXfs>
  <cellStyles count="12">
    <cellStyle name="Comma [0] 2" xfId="4"/>
    <cellStyle name="Comma 3" xfId="6"/>
    <cellStyle name="Hipervínculo" xfId="11" builtinId="8"/>
    <cellStyle name="Millares" xfId="1" builtinId="3"/>
    <cellStyle name="Millares [0]" xfId="2" builtinId="6"/>
    <cellStyle name="Millares [0] 5" xfId="9"/>
    <cellStyle name="Millares [0] 6" xfId="10"/>
    <cellStyle name="Millares 9" xfId="8"/>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16" Type="http://schemas.openxmlformats.org/officeDocument/2006/relationships/externalLink" Target="externalLinks/externalLink9.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4.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customXml" Target="../customXml/item1.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29" Type="http://schemas.openxmlformats.org/officeDocument/2006/relationships/externalLink" Target="externalLinks/externalLink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2561168</xdr:colOff>
      <xdr:row>0</xdr:row>
      <xdr:rowOff>127001</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2667001" y="127001"/>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E6:F13"/>
  <sheetViews>
    <sheetView showGridLines="0" tabSelected="1" zoomScaleNormal="100" zoomScaleSheetLayoutView="100" workbookViewId="0">
      <selection activeCell="F12" sqref="F12"/>
    </sheetView>
  </sheetViews>
  <sheetFormatPr baseColWidth="10" defaultRowHeight="15" x14ac:dyDescent="0.25"/>
  <cols>
    <col min="1" max="1" width="6.140625" customWidth="1"/>
  </cols>
  <sheetData>
    <row r="6" spans="5:6" ht="20.25" x14ac:dyDescent="0.25">
      <c r="F6" s="156" t="s">
        <v>120</v>
      </c>
    </row>
    <row r="7" spans="5:6" ht="20.25" x14ac:dyDescent="0.25">
      <c r="F7" s="156" t="s">
        <v>121</v>
      </c>
    </row>
    <row r="8" spans="5:6" ht="20.25" x14ac:dyDescent="0.25">
      <c r="F8" s="156" t="s">
        <v>126</v>
      </c>
    </row>
    <row r="9" spans="5:6" x14ac:dyDescent="0.25">
      <c r="F9" s="157"/>
    </row>
    <row r="10" spans="5:6" x14ac:dyDescent="0.25">
      <c r="F10" s="158"/>
    </row>
    <row r="11" spans="5:6" x14ac:dyDescent="0.25">
      <c r="F11" s="159" t="s">
        <v>125</v>
      </c>
    </row>
    <row r="12" spans="5:6" x14ac:dyDescent="0.25">
      <c r="F12" s="159" t="s">
        <v>238</v>
      </c>
    </row>
    <row r="13" spans="5:6" x14ac:dyDescent="0.25">
      <c r="E13" s="157"/>
      <c r="F13" s="182"/>
    </row>
  </sheetData>
  <pageMargins left="0.7" right="0.7" top="0.75" bottom="0.75" header="0.3" footer="0.3"/>
  <pageSetup scale="8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4:J128"/>
  <sheetViews>
    <sheetView showGridLines="0" view="pageBreakPreview" zoomScale="90" zoomScaleNormal="90" zoomScaleSheetLayoutView="90" workbookViewId="0">
      <selection activeCell="F19" sqref="F19"/>
    </sheetView>
  </sheetViews>
  <sheetFormatPr baseColWidth="10" defaultColWidth="11.42578125" defaultRowHeight="12.75" x14ac:dyDescent="0.2"/>
  <cols>
    <col min="1" max="1" width="2.28515625" style="1" customWidth="1"/>
    <col min="2" max="2" width="54" style="2" customWidth="1"/>
    <col min="3" max="3" width="1.7109375" style="2" customWidth="1"/>
    <col min="4" max="4" width="15.85546875" style="2" customWidth="1"/>
    <col min="5" max="5" width="2.7109375" style="3" customWidth="1"/>
    <col min="6" max="6" width="17.85546875" style="2" customWidth="1"/>
    <col min="7" max="7" width="2.85546875" style="2" customWidth="1"/>
    <col min="8" max="8" width="18" style="1" customWidth="1"/>
    <col min="9" max="9" width="2.85546875" style="1" customWidth="1"/>
    <col min="10" max="16384" width="11.42578125" style="1"/>
  </cols>
  <sheetData>
    <row r="4" spans="2:8" x14ac:dyDescent="0.2">
      <c r="B4" s="44"/>
      <c r="C4" s="44"/>
      <c r="D4" s="44"/>
      <c r="E4" s="44"/>
      <c r="F4" s="44"/>
      <c r="G4" s="44"/>
    </row>
    <row r="5" spans="2:8" x14ac:dyDescent="0.2">
      <c r="B5" s="44"/>
      <c r="C5" s="44"/>
      <c r="D5" s="44"/>
      <c r="E5" s="44"/>
      <c r="F5" s="44"/>
      <c r="G5" s="44"/>
    </row>
    <row r="6" spans="2:8" x14ac:dyDescent="0.2">
      <c r="B6" s="44"/>
      <c r="C6" s="44"/>
      <c r="D6" s="44"/>
      <c r="E6" s="44"/>
      <c r="F6" s="44"/>
      <c r="G6" s="44"/>
    </row>
    <row r="7" spans="2:8" x14ac:dyDescent="0.2">
      <c r="B7" s="44"/>
      <c r="C7" s="44"/>
      <c r="D7" s="44"/>
      <c r="E7" s="44"/>
      <c r="F7" s="44"/>
      <c r="G7" s="44"/>
    </row>
    <row r="8" spans="2:8" x14ac:dyDescent="0.2">
      <c r="B8" s="44"/>
      <c r="C8" s="44"/>
      <c r="D8" s="44"/>
      <c r="E8" s="44"/>
      <c r="F8" s="44"/>
      <c r="G8" s="44"/>
    </row>
    <row r="9" spans="2:8" ht="25.5" customHeight="1" x14ac:dyDescent="0.35">
      <c r="B9" s="272" t="s">
        <v>126</v>
      </c>
      <c r="C9" s="272"/>
      <c r="D9" s="272"/>
      <c r="E9" s="272"/>
      <c r="F9" s="272"/>
      <c r="G9" s="272"/>
    </row>
    <row r="10" spans="2:8" x14ac:dyDescent="0.2">
      <c r="B10" s="44"/>
      <c r="C10" s="44"/>
      <c r="D10" s="44"/>
      <c r="E10" s="44"/>
      <c r="F10" s="44"/>
      <c r="G10" s="44"/>
    </row>
    <row r="11" spans="2:8" s="38" customFormat="1" ht="23.25" x14ac:dyDescent="0.35">
      <c r="B11" s="273" t="s">
        <v>25</v>
      </c>
      <c r="C11" s="273"/>
      <c r="D11" s="273"/>
      <c r="E11" s="273"/>
      <c r="F11" s="273"/>
      <c r="G11" s="42"/>
    </row>
    <row r="12" spans="2:8" s="38" customFormat="1" ht="23.25" x14ac:dyDescent="0.35">
      <c r="B12" s="179" t="s">
        <v>239</v>
      </c>
      <c r="C12" s="43"/>
      <c r="D12" s="43"/>
      <c r="E12" s="43"/>
      <c r="F12" s="43"/>
      <c r="G12" s="42"/>
    </row>
    <row r="13" spans="2:8" s="38" customFormat="1" ht="20.25" customHeight="1" x14ac:dyDescent="0.2">
      <c r="B13" s="210" t="s">
        <v>166</v>
      </c>
      <c r="C13" s="41"/>
      <c r="D13" s="41"/>
      <c r="E13" s="41"/>
      <c r="F13" s="41"/>
      <c r="G13" s="39"/>
    </row>
    <row r="14" spans="2:8" s="38" customFormat="1" ht="22.15" customHeight="1" x14ac:dyDescent="0.2">
      <c r="B14" s="40" t="s">
        <v>24</v>
      </c>
      <c r="C14" s="40"/>
      <c r="D14" s="40"/>
      <c r="E14" s="40"/>
      <c r="F14" s="40"/>
      <c r="G14" s="39"/>
    </row>
    <row r="15" spans="2:8" ht="13.5" customHeight="1" x14ac:dyDescent="0.2">
      <c r="B15" s="6"/>
      <c r="C15" s="6"/>
      <c r="D15" s="6"/>
      <c r="E15" s="6"/>
      <c r="F15" s="6"/>
    </row>
    <row r="16" spans="2:8" x14ac:dyDescent="0.2">
      <c r="B16" s="1"/>
      <c r="C16" s="6"/>
      <c r="D16" s="208" t="s">
        <v>23</v>
      </c>
      <c r="E16" s="209"/>
      <c r="F16" s="34" t="s">
        <v>242</v>
      </c>
      <c r="G16" s="35"/>
      <c r="H16" s="34" t="s">
        <v>144</v>
      </c>
    </row>
    <row r="17" spans="2:10" s="5" customFormat="1" x14ac:dyDescent="0.25">
      <c r="B17" s="33" t="s">
        <v>22</v>
      </c>
      <c r="C17" s="33"/>
      <c r="D17" s="33"/>
      <c r="E17" s="33"/>
    </row>
    <row r="18" spans="2:10" s="5" customFormat="1" x14ac:dyDescent="0.25">
      <c r="B18" s="33"/>
      <c r="C18" s="33"/>
      <c r="D18" s="33"/>
      <c r="E18" s="33"/>
    </row>
    <row r="19" spans="2:10" s="5" customFormat="1" x14ac:dyDescent="0.25">
      <c r="B19" s="11" t="s">
        <v>21</v>
      </c>
      <c r="C19" s="18"/>
      <c r="D19" s="32" t="s">
        <v>20</v>
      </c>
      <c r="E19" s="18"/>
      <c r="F19" s="16">
        <v>1089</v>
      </c>
      <c r="G19" s="235"/>
      <c r="H19" s="16">
        <v>56810</v>
      </c>
    </row>
    <row r="20" spans="2:10" s="5" customFormat="1" x14ac:dyDescent="0.25">
      <c r="B20" s="11" t="s">
        <v>19</v>
      </c>
      <c r="C20" s="11"/>
      <c r="D20" s="32" t="s">
        <v>18</v>
      </c>
      <c r="E20" s="11"/>
      <c r="F20" s="16">
        <v>7540803</v>
      </c>
      <c r="G20" s="16"/>
      <c r="H20" s="16">
        <v>4472772</v>
      </c>
    </row>
    <row r="21" spans="2:10" s="5" customFormat="1" hidden="1" x14ac:dyDescent="0.25">
      <c r="B21" s="11" t="s">
        <v>140</v>
      </c>
      <c r="C21" s="11"/>
      <c r="D21" s="215"/>
      <c r="E21" s="11"/>
      <c r="F21" s="16">
        <v>0</v>
      </c>
      <c r="G21" s="16"/>
      <c r="H21" s="16">
        <v>0</v>
      </c>
    </row>
    <row r="22" spans="2:10" s="5" customFormat="1" x14ac:dyDescent="0.25">
      <c r="B22" s="11" t="s">
        <v>143</v>
      </c>
      <c r="C22" s="11"/>
      <c r="D22" s="215" t="s">
        <v>16</v>
      </c>
      <c r="E22" s="11"/>
      <c r="F22" s="16">
        <v>52466</v>
      </c>
      <c r="G22" s="16"/>
      <c r="H22" s="16">
        <v>16603</v>
      </c>
    </row>
    <row r="23" spans="2:10" s="5" customFormat="1" x14ac:dyDescent="0.25">
      <c r="B23" s="11" t="s">
        <v>17</v>
      </c>
      <c r="C23" s="11"/>
      <c r="D23" s="215" t="s">
        <v>141</v>
      </c>
      <c r="E23" s="11"/>
      <c r="F23" s="16">
        <v>41</v>
      </c>
      <c r="G23" s="16"/>
      <c r="H23" s="16">
        <v>2596</v>
      </c>
    </row>
    <row r="24" spans="2:10" s="5" customFormat="1" ht="13.5" thickBot="1" x14ac:dyDescent="0.3">
      <c r="B24" s="18" t="s">
        <v>15</v>
      </c>
      <c r="C24" s="11"/>
      <c r="D24" s="31"/>
      <c r="E24" s="11"/>
      <c r="F24" s="29">
        <f>+SUM(F19:F23)</f>
        <v>7594399</v>
      </c>
      <c r="G24" s="30"/>
      <c r="H24" s="29">
        <f>+SUM(H19:H23)</f>
        <v>4548781</v>
      </c>
    </row>
    <row r="25" spans="2:10" s="5" customFormat="1" ht="13.5" thickTop="1" x14ac:dyDescent="0.25">
      <c r="B25" s="11"/>
      <c r="C25" s="11"/>
      <c r="D25" s="11"/>
      <c r="E25" s="11"/>
      <c r="F25" s="16"/>
      <c r="G25" s="13"/>
    </row>
    <row r="26" spans="2:10" s="5" customFormat="1" x14ac:dyDescent="0.25">
      <c r="B26" s="18" t="s">
        <v>14</v>
      </c>
      <c r="C26" s="18"/>
      <c r="D26" s="18"/>
      <c r="E26" s="18"/>
      <c r="F26" s="28"/>
      <c r="G26" s="27"/>
    </row>
    <row r="27" spans="2:10" s="5" customFormat="1" x14ac:dyDescent="0.25">
      <c r="B27" s="18"/>
      <c r="C27" s="18"/>
      <c r="D27" s="18"/>
      <c r="E27" s="18"/>
      <c r="F27" s="28"/>
      <c r="G27" s="27"/>
    </row>
    <row r="28" spans="2:10" s="5" customFormat="1" ht="12.75" hidden="1" customHeight="1" x14ac:dyDescent="0.25">
      <c r="B28" s="11" t="s">
        <v>13</v>
      </c>
      <c r="C28" s="11"/>
      <c r="D28" s="11"/>
      <c r="E28" s="11"/>
      <c r="F28" s="21">
        <v>0</v>
      </c>
      <c r="G28" s="16"/>
    </row>
    <row r="29" spans="2:10" s="5" customFormat="1" x14ac:dyDescent="0.25">
      <c r="B29" s="11" t="s">
        <v>12</v>
      </c>
      <c r="C29" s="11"/>
      <c r="D29" s="26" t="s">
        <v>145</v>
      </c>
      <c r="E29" s="11"/>
      <c r="F29" s="21">
        <v>13085</v>
      </c>
      <c r="G29" s="16"/>
      <c r="H29" s="21">
        <v>5055</v>
      </c>
    </row>
    <row r="30" spans="2:10" s="5" customFormat="1" x14ac:dyDescent="0.25">
      <c r="B30" s="6" t="s">
        <v>179</v>
      </c>
      <c r="C30" s="6"/>
      <c r="D30" s="26" t="s">
        <v>147</v>
      </c>
      <c r="E30" s="6"/>
      <c r="F30" s="21">
        <v>15761</v>
      </c>
      <c r="G30" s="16"/>
      <c r="H30" s="24">
        <v>11103</v>
      </c>
    </row>
    <row r="31" spans="2:10" s="5" customFormat="1" x14ac:dyDescent="0.25">
      <c r="B31" s="6" t="s">
        <v>148</v>
      </c>
      <c r="C31" s="6"/>
      <c r="D31" s="25" t="s">
        <v>172</v>
      </c>
      <c r="E31" s="6"/>
      <c r="F31" s="16">
        <v>15608</v>
      </c>
      <c r="G31" s="16"/>
      <c r="H31" s="24">
        <v>483</v>
      </c>
    </row>
    <row r="32" spans="2:10" s="5" customFormat="1" ht="13.5" thickBot="1" x14ac:dyDescent="0.3">
      <c r="B32" s="15" t="s">
        <v>11</v>
      </c>
      <c r="C32" s="6"/>
      <c r="D32" s="6"/>
      <c r="E32" s="6"/>
      <c r="F32" s="19">
        <f>+SUM(F29:F31)</f>
        <v>44454</v>
      </c>
      <c r="G32" s="13"/>
      <c r="H32" s="19">
        <f>+SUM(H29:H31)</f>
        <v>16641</v>
      </c>
      <c r="J32" s="23"/>
    </row>
    <row r="33" spans="2:9" s="5" customFormat="1" ht="13.5" thickTop="1" x14ac:dyDescent="0.25">
      <c r="B33" s="6"/>
      <c r="C33" s="6"/>
      <c r="D33" s="6"/>
      <c r="E33" s="6"/>
      <c r="F33" s="6"/>
      <c r="G33" s="22"/>
    </row>
    <row r="34" spans="2:9" s="5" customFormat="1" x14ac:dyDescent="0.25">
      <c r="B34" s="18" t="s">
        <v>10</v>
      </c>
      <c r="C34" s="6"/>
      <c r="D34" s="6"/>
      <c r="E34" s="6"/>
      <c r="F34" s="6"/>
      <c r="G34" s="22"/>
    </row>
    <row r="35" spans="2:9" s="5" customFormat="1" x14ac:dyDescent="0.25">
      <c r="B35" s="11" t="s">
        <v>9</v>
      </c>
      <c r="C35" s="6"/>
      <c r="D35" s="6"/>
      <c r="E35" s="6"/>
      <c r="F35" s="21">
        <v>7514235</v>
      </c>
      <c r="G35" s="22"/>
      <c r="H35" s="21">
        <v>4433585</v>
      </c>
    </row>
    <row r="36" spans="2:9" s="5" customFormat="1" x14ac:dyDescent="0.25">
      <c r="B36" s="11" t="s">
        <v>8</v>
      </c>
      <c r="C36" s="6"/>
      <c r="D36" s="6"/>
      <c r="E36" s="6"/>
      <c r="F36" s="21">
        <v>-201555</v>
      </c>
      <c r="G36" s="22"/>
      <c r="H36" s="21">
        <v>0</v>
      </c>
    </row>
    <row r="37" spans="2:9" s="5" customFormat="1" x14ac:dyDescent="0.25">
      <c r="B37" s="11" t="s">
        <v>7</v>
      </c>
      <c r="C37" s="6"/>
      <c r="D37" s="6"/>
      <c r="E37" s="6"/>
      <c r="F37" s="21">
        <f>+'2 - EERR FONDO'!F35</f>
        <v>237265</v>
      </c>
      <c r="G37" s="22"/>
      <c r="H37" s="21">
        <v>98555</v>
      </c>
    </row>
    <row r="38" spans="2:9" s="5" customFormat="1" ht="13.5" thickBot="1" x14ac:dyDescent="0.3">
      <c r="B38" s="18" t="s">
        <v>6</v>
      </c>
      <c r="C38" s="18"/>
      <c r="D38" s="18"/>
      <c r="E38" s="18"/>
      <c r="F38" s="19">
        <f>+SUM(F35:F37)</f>
        <v>7549945</v>
      </c>
      <c r="G38" s="20"/>
      <c r="H38" s="19">
        <f>+SUM(H35:H37)</f>
        <v>4532140</v>
      </c>
    </row>
    <row r="39" spans="2:9" s="5" customFormat="1" ht="13.5" thickTop="1" x14ac:dyDescent="0.25">
      <c r="B39" s="18" t="s">
        <v>5</v>
      </c>
      <c r="C39" s="11"/>
      <c r="D39" s="11"/>
      <c r="E39" s="11"/>
      <c r="F39" s="17">
        <v>7498</v>
      </c>
      <c r="G39" s="16"/>
      <c r="H39" s="17">
        <v>4419</v>
      </c>
      <c r="I39" s="12"/>
    </row>
    <row r="40" spans="2:9" s="5" customFormat="1" x14ac:dyDescent="0.25">
      <c r="B40" s="15" t="s">
        <v>4</v>
      </c>
      <c r="C40" s="6"/>
      <c r="D40" s="6"/>
      <c r="E40" s="6"/>
      <c r="F40" s="14">
        <f>+F38/F39</f>
        <v>1006.9278474259803</v>
      </c>
      <c r="G40" s="13"/>
      <c r="H40" s="14">
        <v>1025.6030776193709</v>
      </c>
      <c r="I40" s="12"/>
    </row>
    <row r="41" spans="2:9" s="5" customFormat="1" x14ac:dyDescent="0.25">
      <c r="B41" s="11"/>
      <c r="C41" s="11"/>
      <c r="D41" s="11"/>
      <c r="E41" s="11"/>
      <c r="F41" s="11"/>
      <c r="G41" s="6"/>
    </row>
    <row r="42" spans="2:9" s="5" customFormat="1" x14ac:dyDescent="0.25">
      <c r="B42" s="11"/>
      <c r="C42" s="11"/>
      <c r="D42" s="11"/>
      <c r="E42" s="11"/>
      <c r="F42" s="11"/>
      <c r="G42" s="6"/>
    </row>
    <row r="43" spans="2:9" x14ac:dyDescent="0.2">
      <c r="B43" s="10" t="s">
        <v>3</v>
      </c>
      <c r="C43" s="10"/>
      <c r="D43" s="10"/>
      <c r="E43" s="9"/>
    </row>
    <row r="46" spans="2:9" x14ac:dyDescent="0.2">
      <c r="F46" s="169">
        <f>+F38+F32-F24</f>
        <v>0</v>
      </c>
      <c r="H46" s="169"/>
    </row>
    <row r="47" spans="2:9" x14ac:dyDescent="0.2">
      <c r="F47" s="169"/>
      <c r="H47" s="172"/>
    </row>
    <row r="48" spans="2:9" x14ac:dyDescent="0.2">
      <c r="F48" s="169"/>
      <c r="H48" s="169"/>
    </row>
    <row r="49" spans="6:6" x14ac:dyDescent="0.2">
      <c r="F49" s="8"/>
    </row>
    <row r="50" spans="6:6" x14ac:dyDescent="0.2">
      <c r="F50" s="7"/>
    </row>
    <row r="100" spans="2:7" x14ac:dyDescent="0.2">
      <c r="G100" s="5"/>
    </row>
    <row r="101" spans="2:7" x14ac:dyDescent="0.2">
      <c r="B101" s="2" t="s">
        <v>2</v>
      </c>
      <c r="G101" s="5"/>
    </row>
    <row r="102" spans="2:7" x14ac:dyDescent="0.2">
      <c r="G102" s="5"/>
    </row>
    <row r="103" spans="2:7" x14ac:dyDescent="0.2">
      <c r="B103" s="2" t="s">
        <v>1</v>
      </c>
      <c r="G103" s="5"/>
    </row>
    <row r="104" spans="2:7" x14ac:dyDescent="0.2">
      <c r="B104" s="2" t="s">
        <v>0</v>
      </c>
      <c r="G104" s="5"/>
    </row>
    <row r="105" spans="2:7" x14ac:dyDescent="0.2">
      <c r="G105" s="5"/>
    </row>
    <row r="106" spans="2:7" x14ac:dyDescent="0.2">
      <c r="G106" s="5"/>
    </row>
    <row r="107" spans="2:7" x14ac:dyDescent="0.2">
      <c r="G107" s="6"/>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5"/>
    </row>
    <row r="128" spans="7:7" x14ac:dyDescent="0.2">
      <c r="G128" s="4"/>
    </row>
  </sheetData>
  <mergeCells count="2">
    <mergeCell ref="B9:G9"/>
    <mergeCell ref="B11:F11"/>
  </mergeCells>
  <pageMargins left="0.7" right="0.7" top="0.75" bottom="0.75" header="0.3" footer="0.3"/>
  <pageSetup scale="76" fitToHeight="0" orientation="portrait" r:id="rId1"/>
  <ignoredErrors>
    <ignoredError sqref="F3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8:N45"/>
  <sheetViews>
    <sheetView showGridLines="0" view="pageBreakPreview" topLeftCell="A4" zoomScale="90" zoomScaleNormal="90" zoomScaleSheetLayoutView="90" workbookViewId="0">
      <selection activeCell="F35" sqref="F35"/>
    </sheetView>
  </sheetViews>
  <sheetFormatPr baseColWidth="10" defaultColWidth="11.42578125" defaultRowHeight="12.75" x14ac:dyDescent="0.2"/>
  <cols>
    <col min="1" max="1" width="2.28515625" style="1" customWidth="1"/>
    <col min="2" max="2" width="42.28515625" style="1" customWidth="1"/>
    <col min="3" max="3" width="1.7109375" style="1" customWidth="1"/>
    <col min="4" max="4" width="14.5703125" style="1" customWidth="1"/>
    <col min="5" max="5" width="2.7109375" style="1" customWidth="1"/>
    <col min="6" max="6" width="17.85546875" style="45" customWidth="1"/>
    <col min="7" max="7" width="2.85546875" style="1" customWidth="1"/>
    <col min="8" max="8" width="18" style="1" customWidth="1"/>
    <col min="9" max="9" width="2.85546875" style="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79"/>
    </row>
    <row r="9" spans="2:12" ht="25.5" x14ac:dyDescent="0.35">
      <c r="B9" s="272" t="s">
        <v>126</v>
      </c>
      <c r="C9" s="272"/>
      <c r="D9" s="272"/>
      <c r="E9" s="272"/>
      <c r="F9" s="272"/>
      <c r="G9" s="272"/>
      <c r="H9" s="183"/>
      <c r="I9" s="183"/>
      <c r="J9" s="183"/>
    </row>
    <row r="10" spans="2:12" ht="15" customHeight="1" x14ac:dyDescent="0.35">
      <c r="B10" s="272"/>
      <c r="C10" s="272"/>
      <c r="D10" s="272"/>
      <c r="E10" s="272"/>
      <c r="F10" s="272"/>
    </row>
    <row r="11" spans="2:12" ht="25.5" x14ac:dyDescent="0.35">
      <c r="B11" s="78" t="s">
        <v>39</v>
      </c>
      <c r="C11" s="77"/>
      <c r="D11" s="77"/>
      <c r="E11" s="77"/>
      <c r="F11" s="76"/>
    </row>
    <row r="12" spans="2:12" ht="25.5" x14ac:dyDescent="0.35">
      <c r="B12" s="78" t="s">
        <v>241</v>
      </c>
      <c r="C12" s="77"/>
      <c r="D12" s="77"/>
      <c r="E12" s="77"/>
      <c r="F12" s="76"/>
    </row>
    <row r="13" spans="2:12" ht="17.25" customHeight="1" x14ac:dyDescent="0.2">
      <c r="B13" s="210" t="s">
        <v>240</v>
      </c>
      <c r="C13" s="75"/>
      <c r="D13" s="75"/>
      <c r="E13" s="75"/>
      <c r="F13" s="75"/>
      <c r="G13" s="74"/>
      <c r="H13" s="74"/>
      <c r="I13" s="74"/>
    </row>
    <row r="14" spans="2:12" ht="21" customHeight="1" x14ac:dyDescent="0.2">
      <c r="B14" s="40" t="s">
        <v>24</v>
      </c>
      <c r="C14" s="40"/>
      <c r="D14" s="40"/>
      <c r="E14" s="40"/>
      <c r="F14" s="73"/>
    </row>
    <row r="15" spans="2:12" ht="12" customHeight="1" x14ac:dyDescent="0.2">
      <c r="B15" s="6"/>
      <c r="C15" s="6"/>
      <c r="D15" s="6"/>
      <c r="E15" s="6"/>
      <c r="F15" s="6"/>
      <c r="L15" s="70"/>
    </row>
    <row r="16" spans="2:12" s="10" customFormat="1" x14ac:dyDescent="0.2">
      <c r="B16" s="72"/>
      <c r="C16" s="72"/>
      <c r="D16" s="37" t="s">
        <v>23</v>
      </c>
      <c r="E16" s="36"/>
      <c r="F16" s="216" t="s">
        <v>242</v>
      </c>
      <c r="G16" s="71"/>
      <c r="H16" s="216" t="s">
        <v>243</v>
      </c>
      <c r="L16" s="217"/>
    </row>
    <row r="17" spans="1:14" x14ac:dyDescent="0.2">
      <c r="A17" s="52"/>
      <c r="B17" s="51" t="s">
        <v>38</v>
      </c>
      <c r="C17" s="51"/>
      <c r="D17" s="51"/>
      <c r="E17" s="51"/>
      <c r="F17" s="50"/>
      <c r="G17" s="50"/>
      <c r="H17" s="50"/>
      <c r="L17" s="69"/>
    </row>
    <row r="18" spans="1:14" x14ac:dyDescent="0.2">
      <c r="A18" s="52"/>
      <c r="B18" s="51"/>
      <c r="C18" s="51"/>
      <c r="D18" s="51"/>
      <c r="E18" s="51"/>
      <c r="F18" s="51"/>
      <c r="G18" s="51"/>
      <c r="H18" s="51"/>
    </row>
    <row r="19" spans="1:14" x14ac:dyDescent="0.2">
      <c r="A19" s="52"/>
      <c r="B19" s="57" t="s">
        <v>37</v>
      </c>
      <c r="C19" s="57"/>
      <c r="D19" s="57"/>
      <c r="E19" s="57"/>
      <c r="F19" s="21">
        <v>311643</v>
      </c>
      <c r="G19" s="68"/>
      <c r="H19" s="21">
        <v>53724</v>
      </c>
    </row>
    <row r="20" spans="1:14" x14ac:dyDescent="0.2">
      <c r="A20" s="52"/>
      <c r="B20" s="64" t="s">
        <v>36</v>
      </c>
      <c r="C20" s="64"/>
      <c r="D20" s="64"/>
      <c r="E20" s="64"/>
      <c r="F20" s="21">
        <v>0</v>
      </c>
      <c r="G20" s="51"/>
      <c r="H20" s="21">
        <v>2913</v>
      </c>
    </row>
    <row r="21" spans="1:14" x14ac:dyDescent="0.2">
      <c r="A21" s="52"/>
      <c r="B21" s="60" t="s">
        <v>35</v>
      </c>
      <c r="C21" s="60"/>
      <c r="D21" s="60"/>
      <c r="E21" s="60"/>
      <c r="F21" s="53">
        <v>1106</v>
      </c>
      <c r="G21" s="67"/>
      <c r="H21" s="66">
        <v>9734</v>
      </c>
    </row>
    <row r="22" spans="1:14" x14ac:dyDescent="0.2">
      <c r="A22" s="52"/>
      <c r="B22" s="65" t="s">
        <v>34</v>
      </c>
      <c r="C22" s="64"/>
      <c r="D22" s="180"/>
      <c r="E22" s="64"/>
      <c r="F22" s="63">
        <f>+SUM(F19:F21)</f>
        <v>312749</v>
      </c>
      <c r="G22" s="51"/>
      <c r="H22" s="63">
        <f>+SUM(H19:H21)</f>
        <v>66371</v>
      </c>
    </row>
    <row r="23" spans="1:14" x14ac:dyDescent="0.2">
      <c r="A23" s="58"/>
      <c r="B23" s="57"/>
      <c r="C23" s="57"/>
      <c r="D23" s="57"/>
      <c r="E23" s="57"/>
      <c r="F23" s="59"/>
      <c r="G23" s="57"/>
      <c r="H23" s="59"/>
    </row>
    <row r="24" spans="1:14" x14ac:dyDescent="0.2">
      <c r="A24" s="52"/>
      <c r="B24" s="51" t="s">
        <v>33</v>
      </c>
      <c r="C24" s="51"/>
      <c r="D24" s="51"/>
      <c r="E24" s="51"/>
      <c r="F24" s="62"/>
      <c r="G24" s="50"/>
      <c r="H24" s="62"/>
    </row>
    <row r="25" spans="1:14" x14ac:dyDescent="0.2">
      <c r="A25" s="58"/>
      <c r="B25" s="57"/>
      <c r="C25" s="57"/>
      <c r="D25" s="57"/>
      <c r="E25" s="57"/>
      <c r="F25" s="61"/>
      <c r="G25" s="56"/>
      <c r="H25" s="61"/>
    </row>
    <row r="26" spans="1:14" x14ac:dyDescent="0.2">
      <c r="A26" s="58"/>
      <c r="B26" s="57" t="s">
        <v>32</v>
      </c>
      <c r="C26" s="57"/>
      <c r="D26" s="180"/>
      <c r="E26" s="57"/>
      <c r="F26" s="21">
        <v>-60249</v>
      </c>
      <c r="G26" s="56"/>
      <c r="H26" s="21">
        <v>-21869</v>
      </c>
    </row>
    <row r="27" spans="1:14" hidden="1" x14ac:dyDescent="0.2">
      <c r="A27" s="58"/>
      <c r="B27" s="57" t="s">
        <v>31</v>
      </c>
      <c r="C27" s="57"/>
      <c r="D27" s="57"/>
      <c r="E27" s="57"/>
      <c r="F27" s="21">
        <v>0</v>
      </c>
      <c r="G27" s="56"/>
      <c r="H27" s="21">
        <v>0</v>
      </c>
    </row>
    <row r="28" spans="1:14" hidden="1" x14ac:dyDescent="0.2">
      <c r="A28" s="58"/>
      <c r="B28" s="57" t="s">
        <v>30</v>
      </c>
      <c r="C28" s="57"/>
      <c r="D28" s="57"/>
      <c r="E28" s="57"/>
      <c r="F28" s="21">
        <v>0</v>
      </c>
      <c r="G28" s="56"/>
      <c r="H28" s="21">
        <v>0</v>
      </c>
    </row>
    <row r="29" spans="1:14" x14ac:dyDescent="0.2">
      <c r="A29" s="58"/>
      <c r="B29" s="57" t="s">
        <v>29</v>
      </c>
      <c r="C29" s="57"/>
      <c r="D29" s="180" t="s">
        <v>171</v>
      </c>
      <c r="E29" s="57"/>
      <c r="F29" s="53">
        <v>-15235</v>
      </c>
      <c r="G29" s="56"/>
      <c r="H29" s="53">
        <v>0</v>
      </c>
    </row>
    <row r="30" spans="1:14" hidden="1" x14ac:dyDescent="0.2">
      <c r="A30" s="58"/>
      <c r="B30" s="60" t="s">
        <v>28</v>
      </c>
      <c r="C30" s="60"/>
      <c r="D30" s="60"/>
      <c r="E30" s="60"/>
      <c r="F30" s="53">
        <v>0</v>
      </c>
      <c r="G30" s="67"/>
      <c r="H30" s="66">
        <v>0</v>
      </c>
    </row>
    <row r="31" spans="1:14" hidden="1" collapsed="1" x14ac:dyDescent="0.2">
      <c r="A31" s="58"/>
      <c r="B31" s="60"/>
      <c r="C31" s="60"/>
      <c r="D31" s="60"/>
      <c r="E31" s="60"/>
      <c r="F31" s="53"/>
      <c r="G31" s="67"/>
      <c r="H31" s="66"/>
    </row>
    <row r="32" spans="1:14" x14ac:dyDescent="0.2">
      <c r="A32" s="58"/>
      <c r="B32" s="65" t="s">
        <v>27</v>
      </c>
      <c r="C32" s="64"/>
      <c r="D32" s="180"/>
      <c r="E32" s="64"/>
      <c r="F32" s="231">
        <f>+SUM(F26:F31)</f>
        <v>-75484</v>
      </c>
      <c r="G32" s="51"/>
      <c r="H32" s="231">
        <f>+SUM(H26:H31)</f>
        <v>-21869</v>
      </c>
      <c r="I32" s="55"/>
      <c r="J32" s="55"/>
      <c r="K32" s="55"/>
      <c r="L32" s="55"/>
      <c r="M32" s="55"/>
      <c r="N32" s="55"/>
    </row>
    <row r="33" spans="1:11" x14ac:dyDescent="0.2">
      <c r="A33" s="58"/>
      <c r="B33" s="57"/>
      <c r="C33" s="57"/>
      <c r="D33" s="57"/>
      <c r="E33" s="57"/>
      <c r="F33" s="56"/>
      <c r="G33" s="57"/>
      <c r="H33" s="56"/>
      <c r="J33" s="55"/>
      <c r="K33" s="55"/>
    </row>
    <row r="34" spans="1:11" hidden="1" x14ac:dyDescent="0.2">
      <c r="A34" s="52"/>
      <c r="B34" s="51"/>
      <c r="C34" s="51"/>
      <c r="D34" s="51"/>
      <c r="E34" s="51"/>
      <c r="F34" s="54"/>
      <c r="G34" s="51"/>
      <c r="H34" s="53"/>
    </row>
    <row r="35" spans="1:11" ht="13.5" thickBot="1" x14ac:dyDescent="0.25">
      <c r="A35" s="52"/>
      <c r="B35" s="51" t="s">
        <v>26</v>
      </c>
      <c r="C35" s="51"/>
      <c r="D35" s="51"/>
      <c r="E35" s="51"/>
      <c r="F35" s="49">
        <f>+F32+F22</f>
        <v>237265</v>
      </c>
      <c r="G35" s="50"/>
      <c r="H35" s="49">
        <f>+H32+H22</f>
        <v>44502</v>
      </c>
    </row>
    <row r="36" spans="1:11" ht="13.5" thickTop="1" x14ac:dyDescent="0.2"/>
    <row r="37" spans="1:11" x14ac:dyDescent="0.2">
      <c r="F37" s="48"/>
    </row>
    <row r="38" spans="1:11" x14ac:dyDescent="0.2">
      <c r="B38" s="10" t="s">
        <v>3</v>
      </c>
      <c r="C38" s="10"/>
      <c r="D38" s="10"/>
      <c r="E38" s="10"/>
      <c r="F38" s="48"/>
    </row>
    <row r="39" spans="1:11" x14ac:dyDescent="0.2">
      <c r="F39" s="48"/>
    </row>
    <row r="40" spans="1:11" x14ac:dyDescent="0.2">
      <c r="F40" s="48"/>
    </row>
    <row r="41" spans="1:11" x14ac:dyDescent="0.2">
      <c r="F41" s="48"/>
    </row>
    <row r="42" spans="1:11" x14ac:dyDescent="0.2">
      <c r="F42" s="48"/>
    </row>
    <row r="43" spans="1:11" x14ac:dyDescent="0.2">
      <c r="F43" s="48"/>
    </row>
    <row r="44" spans="1:11" x14ac:dyDescent="0.2">
      <c r="F44" s="48"/>
    </row>
    <row r="45" spans="1:11" x14ac:dyDescent="0.2">
      <c r="B45" s="47"/>
      <c r="C45" s="47"/>
      <c r="D45" s="47"/>
      <c r="E45" s="47"/>
      <c r="F45" s="46"/>
    </row>
  </sheetData>
  <mergeCells count="2">
    <mergeCell ref="B10:F10"/>
    <mergeCell ref="B9:G9"/>
  </mergeCells>
  <pageMargins left="0.7" right="0.7" top="0.75" bottom="0.75" header="0.3" footer="0.3"/>
  <pageSetup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9:L51"/>
  <sheetViews>
    <sheetView showGridLines="0" view="pageBreakPreview" topLeftCell="A13" zoomScale="90" zoomScaleNormal="90" zoomScaleSheetLayoutView="90" workbookViewId="0">
      <selection activeCell="H42" sqref="H42"/>
    </sheetView>
  </sheetViews>
  <sheetFormatPr baseColWidth="10" defaultColWidth="11.42578125" defaultRowHeight="14.25" x14ac:dyDescent="0.2"/>
  <cols>
    <col min="1" max="1" width="1.5703125" style="38" customWidth="1"/>
    <col min="2" max="2" width="62.5703125" style="81" customWidth="1"/>
    <col min="3" max="3" width="2.42578125" style="80" customWidth="1"/>
    <col min="4" max="4" width="14.42578125" style="81" customWidth="1"/>
    <col min="5" max="5" width="2.85546875" style="80" customWidth="1"/>
    <col min="6" max="6" width="17.85546875" style="80" customWidth="1"/>
    <col min="7" max="7" width="2.85546875" style="38" customWidth="1"/>
    <col min="8" max="8" width="18" style="38" customWidth="1"/>
    <col min="9" max="9" width="2.85546875" style="38" customWidth="1"/>
    <col min="10" max="16384" width="11.42578125" style="38"/>
  </cols>
  <sheetData>
    <row r="9" spans="1:12" ht="25.5" x14ac:dyDescent="0.35">
      <c r="B9" s="272" t="str">
        <f>+'1 - EEFF FONDO'!$B$9:$G$9</f>
        <v>Fondo de Inversión Financiero en Bienes de Capital</v>
      </c>
      <c r="C9" s="272"/>
      <c r="D9" s="272"/>
      <c r="E9" s="272"/>
      <c r="F9" s="272"/>
      <c r="G9" s="272"/>
      <c r="H9" s="272"/>
      <c r="I9" s="272"/>
      <c r="J9" s="272"/>
      <c r="K9" s="272"/>
      <c r="L9" s="272"/>
    </row>
    <row r="10" spans="1:12" ht="15.75" customHeight="1" x14ac:dyDescent="0.35">
      <c r="B10" s="272"/>
      <c r="C10" s="272"/>
      <c r="D10" s="272"/>
      <c r="E10" s="272"/>
      <c r="F10" s="272"/>
      <c r="G10" s="272"/>
      <c r="H10" s="272"/>
      <c r="I10" s="1"/>
      <c r="J10" s="1"/>
      <c r="K10" s="1"/>
      <c r="L10" s="1"/>
    </row>
    <row r="11" spans="1:12" ht="25.5" x14ac:dyDescent="0.35">
      <c r="B11" s="78" t="s">
        <v>51</v>
      </c>
      <c r="C11" s="78"/>
      <c r="D11" s="78"/>
      <c r="E11" s="78"/>
      <c r="F11" s="77"/>
      <c r="G11" s="77"/>
      <c r="H11" s="76"/>
      <c r="I11" s="1"/>
      <c r="J11" s="1"/>
      <c r="K11" s="1"/>
      <c r="L11" s="1"/>
    </row>
    <row r="12" spans="1:12" ht="25.5" x14ac:dyDescent="0.35">
      <c r="B12" s="78" t="str">
        <f>+'2 - EERR FONDO'!B12</f>
        <v>por el período finalizado el 30 de septiembre de 2022</v>
      </c>
      <c r="C12" s="77"/>
      <c r="D12" s="77"/>
      <c r="E12" s="77"/>
      <c r="F12" s="76"/>
      <c r="G12" s="77"/>
      <c r="H12" s="76"/>
      <c r="I12" s="1"/>
      <c r="J12" s="1"/>
      <c r="K12" s="1"/>
      <c r="L12" s="1"/>
    </row>
    <row r="13" spans="1:12" ht="20.25" customHeight="1" x14ac:dyDescent="0.2">
      <c r="B13" s="210" t="str">
        <f>+'2 - EERR FONDO'!B13</f>
        <v>Presentado en forma comparativa con el mismo periodo del ejercicio anterior finalizado el 30 de septiembre de 2021</v>
      </c>
      <c r="C13" s="74"/>
      <c r="D13" s="74"/>
      <c r="E13" s="74"/>
      <c r="F13" s="74"/>
      <c r="G13" s="98"/>
      <c r="H13" s="98"/>
    </row>
    <row r="14" spans="1:12" ht="20.25" customHeight="1" x14ac:dyDescent="0.2">
      <c r="B14" s="40" t="s">
        <v>24</v>
      </c>
      <c r="C14" s="40"/>
      <c r="D14" s="40"/>
      <c r="E14" s="40"/>
      <c r="F14" s="41"/>
      <c r="G14" s="98"/>
      <c r="H14" s="98"/>
    </row>
    <row r="15" spans="1:12" x14ac:dyDescent="0.2">
      <c r="A15" s="87"/>
      <c r="B15" s="40"/>
      <c r="C15" s="40"/>
      <c r="D15" s="40"/>
      <c r="E15" s="40"/>
      <c r="F15" s="40"/>
      <c r="G15" s="81"/>
    </row>
    <row r="16" spans="1:12" x14ac:dyDescent="0.2">
      <c r="A16" s="87"/>
      <c r="B16" s="85"/>
      <c r="C16" s="85"/>
      <c r="D16" s="37" t="s">
        <v>23</v>
      </c>
      <c r="E16" s="85"/>
      <c r="F16" s="97" t="str">
        <f>+'2 - EERR FONDO'!$F$16</f>
        <v>30.09.2022</v>
      </c>
      <c r="G16" s="1"/>
      <c r="H16" s="97" t="str">
        <f>+'2 - EERR FONDO'!H16</f>
        <v>30.09.2021</v>
      </c>
    </row>
    <row r="17" spans="1:8" x14ac:dyDescent="0.2">
      <c r="A17" s="87"/>
      <c r="B17" s="94" t="s">
        <v>50</v>
      </c>
      <c r="C17" s="85"/>
      <c r="D17" s="36"/>
      <c r="E17" s="85"/>
      <c r="F17" s="95"/>
      <c r="G17" s="1"/>
      <c r="H17" s="95"/>
    </row>
    <row r="18" spans="1:8" x14ac:dyDescent="0.2">
      <c r="A18" s="87"/>
      <c r="B18" s="85"/>
      <c r="C18" s="85"/>
      <c r="D18" s="36"/>
      <c r="E18" s="85"/>
      <c r="F18" s="95"/>
      <c r="G18" s="1"/>
      <c r="H18" s="95"/>
    </row>
    <row r="19" spans="1:8" x14ac:dyDescent="0.2">
      <c r="A19" s="87"/>
      <c r="B19" s="85" t="s">
        <v>26</v>
      </c>
      <c r="C19" s="85"/>
      <c r="D19" s="36"/>
      <c r="E19" s="85"/>
      <c r="F19" s="96">
        <f>+'2 - EERR FONDO'!$F$35</f>
        <v>237265</v>
      </c>
      <c r="G19" s="1"/>
      <c r="H19" s="96">
        <v>44502</v>
      </c>
    </row>
    <row r="20" spans="1:8" x14ac:dyDescent="0.2">
      <c r="A20" s="87"/>
      <c r="B20" s="85"/>
      <c r="C20" s="85"/>
      <c r="D20" s="36"/>
      <c r="E20" s="85"/>
      <c r="F20" s="95"/>
      <c r="G20" s="1"/>
      <c r="H20" s="95"/>
    </row>
    <row r="21" spans="1:8" x14ac:dyDescent="0.2">
      <c r="A21" s="87"/>
      <c r="B21" s="94" t="s">
        <v>49</v>
      </c>
      <c r="C21" s="94"/>
      <c r="D21" s="51"/>
      <c r="E21" s="94"/>
      <c r="F21" s="94"/>
      <c r="G21" s="1"/>
      <c r="H21" s="94"/>
    </row>
    <row r="22" spans="1:8" x14ac:dyDescent="0.2">
      <c r="A22" s="87"/>
      <c r="B22" s="85" t="s">
        <v>149</v>
      </c>
      <c r="C22" s="94"/>
      <c r="D22" s="51"/>
      <c r="E22" s="94"/>
      <c r="F22" s="92">
        <v>-3068031</v>
      </c>
      <c r="G22" s="1"/>
      <c r="H22" s="92">
        <v>-3103868</v>
      </c>
    </row>
    <row r="23" spans="1:8" x14ac:dyDescent="0.2">
      <c r="A23" s="87"/>
      <c r="B23" s="85" t="s">
        <v>150</v>
      </c>
      <c r="C23" s="94"/>
      <c r="D23" s="51"/>
      <c r="E23" s="94"/>
      <c r="F23" s="92">
        <v>2555</v>
      </c>
      <c r="G23" s="1"/>
      <c r="H23" s="92">
        <v>0</v>
      </c>
    </row>
    <row r="24" spans="1:8" s="88" customFormat="1" x14ac:dyDescent="0.2">
      <c r="A24" s="73"/>
      <c r="B24" s="11" t="s">
        <v>151</v>
      </c>
      <c r="C24" s="11"/>
      <c r="D24" s="11"/>
      <c r="E24" s="11"/>
      <c r="F24" s="92">
        <v>-35863</v>
      </c>
      <c r="G24" s="1"/>
      <c r="H24" s="92">
        <v>-6082</v>
      </c>
    </row>
    <row r="25" spans="1:8" s="88" customFormat="1" x14ac:dyDescent="0.25">
      <c r="A25" s="73"/>
      <c r="B25" s="18" t="s">
        <v>152</v>
      </c>
      <c r="C25" s="18"/>
      <c r="D25" s="18"/>
      <c r="E25" s="18"/>
      <c r="F25" s="91">
        <v>27813</v>
      </c>
      <c r="G25" s="5"/>
      <c r="H25" s="91">
        <v>3745</v>
      </c>
    </row>
    <row r="26" spans="1:8" s="88" customFormat="1" x14ac:dyDescent="0.25">
      <c r="A26" s="73"/>
      <c r="B26" s="18" t="s">
        <v>48</v>
      </c>
      <c r="C26" s="18"/>
      <c r="D26" s="18"/>
      <c r="E26" s="18"/>
      <c r="F26" s="238">
        <f>+SUM(F19:F25)</f>
        <v>-2836261</v>
      </c>
      <c r="G26" s="24"/>
      <c r="H26" s="238">
        <f>+SUM(H19:H25)</f>
        <v>-3061703</v>
      </c>
    </row>
    <row r="27" spans="1:8" s="88" customFormat="1" x14ac:dyDescent="0.25">
      <c r="A27" s="73"/>
      <c r="B27" s="18"/>
      <c r="C27" s="18"/>
      <c r="D27" s="18"/>
      <c r="E27" s="18"/>
      <c r="F27" s="231"/>
      <c r="G27" s="24"/>
      <c r="H27" s="231"/>
    </row>
    <row r="28" spans="1:8" s="88" customFormat="1" x14ac:dyDescent="0.2">
      <c r="A28" s="73"/>
      <c r="B28" s="94" t="s">
        <v>47</v>
      </c>
      <c r="C28" s="18"/>
      <c r="D28" s="18"/>
      <c r="E28" s="18"/>
      <c r="F28" s="93"/>
      <c r="G28" s="5"/>
      <c r="H28" s="93"/>
    </row>
    <row r="29" spans="1:8" s="88" customFormat="1" x14ac:dyDescent="0.25">
      <c r="A29" s="73"/>
      <c r="B29" s="11" t="s">
        <v>46</v>
      </c>
      <c r="C29" s="11"/>
      <c r="D29" s="11"/>
      <c r="E29" s="11"/>
      <c r="F29" s="92">
        <v>3080650</v>
      </c>
      <c r="G29" s="6"/>
      <c r="H29" s="92">
        <v>3272000</v>
      </c>
    </row>
    <row r="30" spans="1:8" s="88" customFormat="1" x14ac:dyDescent="0.25">
      <c r="A30" s="73"/>
      <c r="B30" s="11" t="s">
        <v>185</v>
      </c>
      <c r="C30" s="11"/>
      <c r="D30" s="11"/>
      <c r="E30" s="11"/>
      <c r="F30" s="91">
        <v>-300110</v>
      </c>
      <c r="G30" s="5"/>
      <c r="H30" s="91">
        <v>0</v>
      </c>
    </row>
    <row r="31" spans="1:8" s="88" customFormat="1" ht="17.25" customHeight="1" x14ac:dyDescent="0.25">
      <c r="A31" s="73"/>
      <c r="B31" s="18" t="s">
        <v>44</v>
      </c>
      <c r="C31" s="18"/>
      <c r="D31" s="18"/>
      <c r="E31" s="18"/>
      <c r="F31" s="28">
        <f>SUM(F29:F30)</f>
        <v>2780540</v>
      </c>
      <c r="G31" s="5"/>
      <c r="H31" s="28">
        <f>SUM(H29:H30)</f>
        <v>3272000</v>
      </c>
    </row>
    <row r="32" spans="1:8" s="88" customFormat="1" x14ac:dyDescent="0.25">
      <c r="A32" s="73"/>
      <c r="B32" s="18"/>
      <c r="C32" s="18"/>
      <c r="D32" s="18"/>
      <c r="E32" s="18"/>
      <c r="F32" s="18"/>
      <c r="G32" s="5"/>
      <c r="H32" s="18"/>
    </row>
    <row r="33" spans="1:8" s="88" customFormat="1" x14ac:dyDescent="0.25">
      <c r="A33" s="73"/>
      <c r="B33" s="18" t="s">
        <v>43</v>
      </c>
      <c r="C33" s="18"/>
      <c r="D33" s="18"/>
      <c r="E33" s="18"/>
      <c r="F33" s="28">
        <f>+F31+F26</f>
        <v>-55721</v>
      </c>
      <c r="G33" s="5"/>
      <c r="H33" s="28">
        <v>210297</v>
      </c>
    </row>
    <row r="34" spans="1:8" s="88" customFormat="1" x14ac:dyDescent="0.25">
      <c r="A34" s="73"/>
      <c r="B34" s="18" t="s">
        <v>42</v>
      </c>
      <c r="C34" s="18"/>
      <c r="D34" s="35" t="s">
        <v>40</v>
      </c>
      <c r="E34" s="18"/>
      <c r="F34" s="90">
        <v>56810</v>
      </c>
      <c r="G34" s="5"/>
      <c r="H34" s="90">
        <v>0</v>
      </c>
    </row>
    <row r="35" spans="1:8" s="88" customFormat="1" ht="15" thickBot="1" x14ac:dyDescent="0.3">
      <c r="A35" s="73"/>
      <c r="B35" s="18" t="s">
        <v>41</v>
      </c>
      <c r="C35" s="18"/>
      <c r="D35" s="35" t="s">
        <v>40</v>
      </c>
      <c r="E35" s="18"/>
      <c r="F35" s="89">
        <f>+F33+F34</f>
        <v>1089</v>
      </c>
      <c r="G35" s="5"/>
      <c r="H35" s="89">
        <f>+H33+H34</f>
        <v>210297</v>
      </c>
    </row>
    <row r="36" spans="1:8" ht="15" thickTop="1" x14ac:dyDescent="0.2">
      <c r="A36" s="87"/>
      <c r="B36" s="85"/>
      <c r="C36" s="85"/>
      <c r="D36" s="85"/>
      <c r="E36" s="85"/>
      <c r="F36" s="84"/>
      <c r="G36" s="1"/>
    </row>
    <row r="37" spans="1:8" x14ac:dyDescent="0.2">
      <c r="B37" s="86"/>
      <c r="C37" s="85"/>
      <c r="D37" s="86"/>
      <c r="E37" s="85"/>
      <c r="F37" s="84"/>
      <c r="G37" s="1"/>
    </row>
    <row r="38" spans="1:8" x14ac:dyDescent="0.2">
      <c r="B38" s="10" t="s">
        <v>3</v>
      </c>
      <c r="C38" s="9"/>
      <c r="D38" s="10"/>
      <c r="E38" s="9"/>
      <c r="F38" s="83"/>
      <c r="G38" s="2"/>
    </row>
    <row r="39" spans="1:8" x14ac:dyDescent="0.2">
      <c r="B39" s="2"/>
      <c r="C39" s="3"/>
      <c r="D39" s="2"/>
      <c r="E39" s="3"/>
      <c r="F39" s="82"/>
      <c r="G39" s="2"/>
    </row>
    <row r="40" spans="1:8" x14ac:dyDescent="0.2">
      <c r="B40" s="2"/>
      <c r="C40" s="3"/>
      <c r="D40" s="2"/>
      <c r="E40" s="3"/>
      <c r="F40" s="82"/>
      <c r="G40" s="2"/>
    </row>
    <row r="41" spans="1:8" x14ac:dyDescent="0.2">
      <c r="B41" s="2"/>
      <c r="C41" s="3"/>
      <c r="D41" s="2"/>
      <c r="E41" s="3"/>
      <c r="F41" s="173">
        <f>+F35-'1 - EEFF FONDO'!F19</f>
        <v>0</v>
      </c>
      <c r="G41" s="174"/>
      <c r="H41" s="173">
        <f ca="1">+H35-210297</f>
        <v>0</v>
      </c>
    </row>
    <row r="42" spans="1:8" x14ac:dyDescent="0.2">
      <c r="B42" s="38"/>
      <c r="C42" s="38"/>
      <c r="D42" s="38"/>
      <c r="E42" s="38"/>
      <c r="F42" s="38"/>
    </row>
    <row r="43" spans="1:8" x14ac:dyDescent="0.2">
      <c r="B43" s="38"/>
      <c r="C43" s="38"/>
      <c r="D43" s="38"/>
      <c r="E43" s="38"/>
      <c r="F43" s="38"/>
    </row>
    <row r="44" spans="1:8" x14ac:dyDescent="0.2">
      <c r="B44" s="38"/>
      <c r="C44" s="38"/>
      <c r="D44" s="38"/>
      <c r="E44" s="38"/>
      <c r="F44" s="38"/>
    </row>
    <row r="45" spans="1:8" x14ac:dyDescent="0.2">
      <c r="B45" s="38"/>
      <c r="C45" s="38"/>
      <c r="D45" s="38"/>
      <c r="E45" s="38"/>
      <c r="F45" s="38"/>
    </row>
    <row r="46" spans="1:8" x14ac:dyDescent="0.2">
      <c r="B46" s="38"/>
      <c r="C46" s="38"/>
      <c r="D46" s="38"/>
      <c r="E46" s="38"/>
      <c r="F46" s="38"/>
    </row>
    <row r="47" spans="1:8" x14ac:dyDescent="0.2">
      <c r="B47" s="38"/>
      <c r="C47" s="38"/>
      <c r="D47" s="38"/>
      <c r="E47" s="38"/>
      <c r="F47" s="38"/>
    </row>
    <row r="48" spans="1:8" x14ac:dyDescent="0.2">
      <c r="B48" s="38"/>
      <c r="C48" s="38"/>
      <c r="D48" s="38"/>
      <c r="E48" s="38"/>
      <c r="F48" s="38"/>
    </row>
    <row r="49" spans="2:6" x14ac:dyDescent="0.2">
      <c r="B49" s="38"/>
      <c r="C49" s="38"/>
      <c r="D49" s="38"/>
      <c r="E49" s="38"/>
      <c r="F49" s="38"/>
    </row>
    <row r="50" spans="2:6" x14ac:dyDescent="0.2">
      <c r="B50" s="38"/>
      <c r="C50" s="38"/>
      <c r="D50" s="38"/>
      <c r="E50" s="38"/>
      <c r="F50" s="38"/>
    </row>
    <row r="51" spans="2:6" x14ac:dyDescent="0.2">
      <c r="B51" s="38"/>
      <c r="C51" s="38"/>
      <c r="D51" s="38"/>
      <c r="E51" s="38"/>
      <c r="F51" s="38"/>
    </row>
  </sheetData>
  <mergeCells count="2">
    <mergeCell ref="B9:L9"/>
    <mergeCell ref="B10:H10"/>
  </mergeCells>
  <pageMargins left="0.7" right="0.7" top="0.75" bottom="0.75" header="0.3" footer="0.3"/>
  <pageSetup scale="7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5:H33"/>
  <sheetViews>
    <sheetView showGridLines="0" view="pageBreakPreview" zoomScale="90" zoomScaleNormal="90" zoomScaleSheetLayoutView="90" workbookViewId="0">
      <selection activeCell="D21" sqref="D21"/>
    </sheetView>
  </sheetViews>
  <sheetFormatPr baseColWidth="10" defaultColWidth="9.140625" defaultRowHeight="14.25" x14ac:dyDescent="0.2"/>
  <cols>
    <col min="1" max="1" width="2.140625" style="99" customWidth="1"/>
    <col min="2" max="2" width="50.7109375" style="99" customWidth="1"/>
    <col min="3" max="3" width="19.85546875" style="99" customWidth="1"/>
    <col min="4" max="4" width="23.140625" style="99" customWidth="1"/>
    <col min="5" max="5" width="24.5703125" style="99" customWidth="1"/>
    <col min="6" max="6" width="2.28515625" style="99" customWidth="1"/>
    <col min="7" max="7" width="9.140625" style="99"/>
    <col min="8" max="8" width="13.42578125" style="99" customWidth="1"/>
    <col min="9" max="16384" width="9.140625" style="99"/>
  </cols>
  <sheetData>
    <row r="5" spans="2:7" ht="15" x14ac:dyDescent="0.25">
      <c r="B5" s="120"/>
      <c r="C5" s="120"/>
      <c r="D5" s="120"/>
      <c r="E5" s="120"/>
    </row>
    <row r="6" spans="2:7" ht="15" x14ac:dyDescent="0.25">
      <c r="B6" s="120"/>
      <c r="C6" s="120"/>
      <c r="D6" s="120"/>
      <c r="E6" s="120"/>
    </row>
    <row r="7" spans="2:7" ht="15" x14ac:dyDescent="0.25">
      <c r="B7" s="120"/>
      <c r="C7" s="120"/>
      <c r="D7" s="120"/>
      <c r="E7" s="120"/>
    </row>
    <row r="8" spans="2:7" ht="15" x14ac:dyDescent="0.25">
      <c r="B8" s="120"/>
      <c r="C8" s="120"/>
      <c r="D8" s="120"/>
      <c r="E8" s="120"/>
    </row>
    <row r="9" spans="2:7" ht="25.5" x14ac:dyDescent="0.35">
      <c r="B9" s="272" t="s">
        <v>126</v>
      </c>
      <c r="C9" s="272"/>
      <c r="D9" s="272"/>
      <c r="E9" s="272"/>
      <c r="F9" s="272"/>
      <c r="G9" s="272"/>
    </row>
    <row r="10" spans="2:7" ht="15.75" customHeight="1" x14ac:dyDescent="0.35">
      <c r="B10" s="119"/>
      <c r="C10" s="118"/>
      <c r="D10" s="118"/>
      <c r="E10" s="118"/>
    </row>
    <row r="11" spans="2:7" ht="23.25" x14ac:dyDescent="0.35">
      <c r="B11" s="78" t="s">
        <v>56</v>
      </c>
      <c r="C11" s="118"/>
      <c r="D11" s="118"/>
      <c r="E11" s="118"/>
    </row>
    <row r="12" spans="2:7" ht="23.25" x14ac:dyDescent="0.35">
      <c r="B12" s="78" t="str">
        <f>+'3 - EFE FONDO'!B12</f>
        <v>por el período finalizado el 30 de septiembre de 2022</v>
      </c>
      <c r="C12" s="74"/>
      <c r="D12" s="74"/>
      <c r="E12" s="74"/>
    </row>
    <row r="13" spans="2:7" ht="21" customHeight="1" x14ac:dyDescent="0.2">
      <c r="B13" s="210" t="str">
        <f>+'3 - EFE FONDO'!B13</f>
        <v>Presentado en forma comparativa con el mismo periodo del ejercicio anterior finalizado el 30 de septiembre de 2021</v>
      </c>
      <c r="C13" s="75"/>
      <c r="D13" s="75"/>
      <c r="E13" s="75"/>
    </row>
    <row r="14" spans="2:7" ht="17.25" customHeight="1" x14ac:dyDescent="0.2">
      <c r="B14" s="40" t="s">
        <v>24</v>
      </c>
      <c r="C14" s="73"/>
      <c r="D14" s="73"/>
      <c r="E14" s="73"/>
    </row>
    <row r="15" spans="2:7" x14ac:dyDescent="0.2">
      <c r="B15" s="100"/>
      <c r="C15" s="100"/>
      <c r="D15" s="100"/>
      <c r="E15" s="100"/>
      <c r="F15" s="100"/>
    </row>
    <row r="16" spans="2:7" ht="18" customHeight="1" x14ac:dyDescent="0.2">
      <c r="B16" s="117" t="s">
        <v>55</v>
      </c>
      <c r="C16" s="115" t="s">
        <v>54</v>
      </c>
      <c r="D16" s="116" t="s">
        <v>53</v>
      </c>
      <c r="E16" s="115" t="s">
        <v>52</v>
      </c>
    </row>
    <row r="17" spans="2:8" ht="15.75" customHeight="1" x14ac:dyDescent="0.2">
      <c r="B17" s="114" t="s">
        <v>132</v>
      </c>
      <c r="C17" s="102">
        <v>4433585</v>
      </c>
      <c r="D17" s="102">
        <v>98555</v>
      </c>
      <c r="E17" s="102">
        <f>+C17+D17</f>
        <v>4532140</v>
      </c>
      <c r="H17" s="181">
        <f>+E17-'1 - EEFF FONDO'!H38</f>
        <v>0</v>
      </c>
    </row>
    <row r="18" spans="2:8" x14ac:dyDescent="0.2">
      <c r="B18" s="113"/>
      <c r="C18" s="108"/>
      <c r="D18" s="108"/>
      <c r="E18" s="108"/>
    </row>
    <row r="19" spans="2:8" x14ac:dyDescent="0.2">
      <c r="B19" s="112" t="s">
        <v>46</v>
      </c>
      <c r="C19" s="104">
        <v>3080650</v>
      </c>
      <c r="D19" s="104">
        <v>0</v>
      </c>
      <c r="E19" s="104">
        <v>3080650</v>
      </c>
      <c r="H19" s="181">
        <f>+E19-'3 - EFE FONDO'!$F$29</f>
        <v>0</v>
      </c>
    </row>
    <row r="20" spans="2:8" x14ac:dyDescent="0.2">
      <c r="B20" s="109"/>
      <c r="C20" s="108"/>
      <c r="D20" s="104"/>
      <c r="E20" s="108"/>
    </row>
    <row r="21" spans="2:8" x14ac:dyDescent="0.2">
      <c r="B21" s="111" t="s">
        <v>45</v>
      </c>
      <c r="C21" s="110">
        <v>0</v>
      </c>
      <c r="D21" s="104">
        <v>0</v>
      </c>
      <c r="E21" s="104">
        <v>0</v>
      </c>
    </row>
    <row r="22" spans="2:8" x14ac:dyDescent="0.2">
      <c r="B22" s="111"/>
      <c r="C22" s="110"/>
      <c r="D22" s="104"/>
      <c r="E22" s="104"/>
    </row>
    <row r="23" spans="2:8" x14ac:dyDescent="0.2">
      <c r="B23" s="111" t="s">
        <v>186</v>
      </c>
      <c r="C23" s="110">
        <v>0</v>
      </c>
      <c r="D23" s="104">
        <v>-300110</v>
      </c>
      <c r="E23" s="104">
        <f>+C23+D23</f>
        <v>-300110</v>
      </c>
    </row>
    <row r="24" spans="2:8" x14ac:dyDescent="0.2">
      <c r="B24" s="109"/>
      <c r="C24" s="108"/>
      <c r="D24" s="104"/>
      <c r="E24" s="108"/>
    </row>
    <row r="25" spans="2:8" x14ac:dyDescent="0.2">
      <c r="B25" s="107" t="s">
        <v>7</v>
      </c>
      <c r="C25" s="106">
        <v>0</v>
      </c>
      <c r="D25" s="105">
        <f>+'2 - EERR FONDO'!F35</f>
        <v>237265</v>
      </c>
      <c r="E25" s="104">
        <v>237265</v>
      </c>
    </row>
    <row r="26" spans="2:8" x14ac:dyDescent="0.2">
      <c r="B26" s="103" t="s">
        <v>244</v>
      </c>
      <c r="C26" s="102">
        <f>+SUM(C17:C25)</f>
        <v>7514235</v>
      </c>
      <c r="D26" s="102">
        <f>+SUM(D17:D25)</f>
        <v>35710</v>
      </c>
      <c r="E26" s="218">
        <f>SUM(C26:D26)</f>
        <v>7549945</v>
      </c>
      <c r="H26" s="181">
        <f>+E26-'1 - EEFF FONDO'!$F$38</f>
        <v>0</v>
      </c>
    </row>
    <row r="27" spans="2:8" x14ac:dyDescent="0.2">
      <c r="B27" s="103" t="s">
        <v>245</v>
      </c>
      <c r="C27" s="102">
        <v>3272000</v>
      </c>
      <c r="D27" s="102">
        <v>44502</v>
      </c>
      <c r="E27" s="218">
        <f>+C27+D27</f>
        <v>3316502</v>
      </c>
      <c r="H27" s="181"/>
    </row>
    <row r="28" spans="2:8" x14ac:dyDescent="0.2">
      <c r="B28" s="100"/>
      <c r="C28" s="100"/>
      <c r="D28" s="100"/>
      <c r="E28" s="100"/>
    </row>
    <row r="29" spans="2:8" x14ac:dyDescent="0.2">
      <c r="B29" s="10" t="s">
        <v>3</v>
      </c>
      <c r="C29" s="100"/>
      <c r="D29" s="100"/>
      <c r="E29" s="101"/>
      <c r="F29" s="100"/>
    </row>
    <row r="30" spans="2:8" x14ac:dyDescent="0.2">
      <c r="B30" s="1"/>
      <c r="C30" s="100"/>
      <c r="D30" s="100"/>
      <c r="E30" s="101"/>
      <c r="F30" s="100"/>
    </row>
    <row r="31" spans="2:8" x14ac:dyDescent="0.2">
      <c r="B31" s="1"/>
      <c r="C31" s="100"/>
      <c r="D31" s="100"/>
      <c r="E31" s="101"/>
      <c r="F31" s="100"/>
    </row>
    <row r="32" spans="2:8" x14ac:dyDescent="0.2">
      <c r="B32" s="1"/>
      <c r="C32" s="100"/>
      <c r="D32" s="100"/>
      <c r="E32" s="101"/>
      <c r="F32" s="100"/>
    </row>
    <row r="33" spans="2:6" x14ac:dyDescent="0.2">
      <c r="B33" s="1"/>
      <c r="C33" s="100"/>
      <c r="D33" s="100"/>
      <c r="E33" s="101"/>
      <c r="F33" s="100"/>
    </row>
  </sheetData>
  <mergeCells count="1">
    <mergeCell ref="B9:G9"/>
  </mergeCells>
  <pageMargins left="0.7" right="0.7" top="0.75" bottom="0.75" header="0.3" footer="0.3"/>
  <pageSetup scale="7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6:U176"/>
  <sheetViews>
    <sheetView showGridLines="0" view="pageBreakPreview" topLeftCell="A139" zoomScaleNormal="100" zoomScaleSheetLayoutView="100" workbookViewId="0">
      <selection activeCell="L154" sqref="L154"/>
    </sheetView>
  </sheetViews>
  <sheetFormatPr baseColWidth="10" defaultRowHeight="15" x14ac:dyDescent="0.25"/>
  <cols>
    <col min="1" max="1" width="4.7109375" customWidth="1"/>
    <col min="2" max="2" width="35.28515625" customWidth="1"/>
    <col min="3" max="3" width="20" customWidth="1"/>
    <col min="4" max="4" width="2.85546875" customWidth="1"/>
    <col min="5" max="5" width="20" customWidth="1"/>
    <col min="6" max="6" width="16.140625" customWidth="1"/>
    <col min="7" max="7" width="19" customWidth="1"/>
    <col min="8" max="8" width="16.85546875" customWidth="1"/>
    <col min="9" max="9" width="11.5703125" customWidth="1"/>
    <col min="10" max="10" width="11.7109375" customWidth="1"/>
    <col min="11" max="11" width="12.140625" customWidth="1"/>
    <col min="12" max="12" width="9.85546875" style="189" customWidth="1"/>
    <col min="13" max="13" width="13" style="189"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54" t="s">
        <v>119</v>
      </c>
    </row>
    <row r="7" spans="2:8" ht="23.25" x14ac:dyDescent="0.35">
      <c r="B7" s="165" t="s">
        <v>248</v>
      </c>
    </row>
    <row r="8" spans="2:8" x14ac:dyDescent="0.25">
      <c r="B8" s="210" t="str">
        <f>+'4 - PN FONDO'!B13</f>
        <v>Presentado en forma comparativa con el mismo periodo del ejercicio anterior finalizado el 30 de septiembre de 2021</v>
      </c>
    </row>
    <row r="9" spans="2:8" x14ac:dyDescent="0.25">
      <c r="B9" s="184" t="s">
        <v>127</v>
      </c>
    </row>
    <row r="11" spans="2:8" ht="18" x14ac:dyDescent="0.25">
      <c r="B11" s="121" t="s">
        <v>118</v>
      </c>
      <c r="C11" s="121" t="s">
        <v>117</v>
      </c>
      <c r="D11" s="121"/>
    </row>
    <row r="13" spans="2:8" ht="33" customHeight="1" x14ac:dyDescent="0.25">
      <c r="B13" s="274" t="s">
        <v>128</v>
      </c>
      <c r="C13" s="274"/>
      <c r="D13" s="274"/>
      <c r="E13" s="274"/>
      <c r="F13" s="274"/>
      <c r="G13" s="274"/>
      <c r="H13" s="274"/>
    </row>
    <row r="14" spans="2:8" ht="44.25" customHeight="1" x14ac:dyDescent="0.25">
      <c r="B14" s="274" t="s">
        <v>129</v>
      </c>
      <c r="C14" s="274"/>
      <c r="D14" s="274"/>
      <c r="E14" s="274"/>
      <c r="F14" s="274"/>
      <c r="G14" s="274"/>
      <c r="H14" s="274"/>
    </row>
    <row r="15" spans="2:8" ht="25.5" customHeight="1" x14ac:dyDescent="0.25">
      <c r="B15" s="274" t="s">
        <v>130</v>
      </c>
      <c r="C15" s="274"/>
      <c r="D15" s="274"/>
      <c r="E15" s="274"/>
      <c r="F15" s="274"/>
      <c r="G15" s="274"/>
      <c r="H15" s="274"/>
    </row>
    <row r="16" spans="2:8" ht="6.75" customHeight="1" x14ac:dyDescent="0.25"/>
    <row r="17" spans="2:8" ht="18" x14ac:dyDescent="0.25">
      <c r="B17" s="121" t="s">
        <v>116</v>
      </c>
      <c r="C17" s="121" t="s">
        <v>115</v>
      </c>
      <c r="D17" s="121"/>
    </row>
    <row r="19" spans="2:8" ht="28.5" customHeight="1" x14ac:dyDescent="0.25">
      <c r="B19" s="274" t="s">
        <v>114</v>
      </c>
      <c r="C19" s="274"/>
      <c r="D19" s="274"/>
      <c r="E19" s="274"/>
      <c r="F19" s="274"/>
      <c r="G19" s="274"/>
      <c r="H19" s="274"/>
    </row>
    <row r="20" spans="2:8" ht="6.75" customHeight="1" x14ac:dyDescent="0.25">
      <c r="B20" s="153"/>
    </row>
    <row r="21" spans="2:8" ht="33" customHeight="1" x14ac:dyDescent="0.25">
      <c r="B21" s="274" t="s">
        <v>113</v>
      </c>
      <c r="C21" s="274"/>
      <c r="D21" s="274"/>
      <c r="E21" s="274"/>
      <c r="F21" s="274"/>
      <c r="G21" s="274"/>
      <c r="H21" s="274"/>
    </row>
    <row r="22" spans="2:8" ht="15.75" customHeight="1" x14ac:dyDescent="0.25">
      <c r="B22" s="275" t="s">
        <v>124</v>
      </c>
      <c r="C22" s="275"/>
      <c r="D22" s="275"/>
      <c r="E22" s="275"/>
      <c r="F22" s="275"/>
      <c r="G22" s="275"/>
      <c r="H22" s="275"/>
    </row>
    <row r="23" spans="2:8" ht="15.75" customHeight="1" x14ac:dyDescent="0.25">
      <c r="B23" s="234"/>
      <c r="C23" s="234"/>
      <c r="D23" s="234"/>
      <c r="E23" s="234"/>
      <c r="F23" s="234"/>
      <c r="G23" s="234"/>
      <c r="H23" s="234"/>
    </row>
    <row r="24" spans="2:8" ht="43.5" customHeight="1" x14ac:dyDescent="0.25">
      <c r="B24" s="274" t="s">
        <v>237</v>
      </c>
      <c r="C24" s="274"/>
      <c r="D24" s="274"/>
      <c r="E24" s="274"/>
      <c r="F24" s="274"/>
      <c r="G24" s="274"/>
      <c r="H24" s="274"/>
    </row>
    <row r="26" spans="2:8" ht="18" x14ac:dyDescent="0.25">
      <c r="B26" s="121" t="s">
        <v>112</v>
      </c>
      <c r="C26" s="121" t="s">
        <v>123</v>
      </c>
      <c r="D26" s="121"/>
    </row>
    <row r="28" spans="2:8" x14ac:dyDescent="0.25">
      <c r="B28" s="12" t="s">
        <v>111</v>
      </c>
    </row>
    <row r="29" spans="2:8" ht="7.5" customHeight="1" x14ac:dyDescent="0.25">
      <c r="B29" s="150"/>
    </row>
    <row r="30" spans="2:8" ht="26.25" customHeight="1" x14ac:dyDescent="0.25">
      <c r="B30" s="274" t="s">
        <v>180</v>
      </c>
      <c r="C30" s="274"/>
      <c r="D30" s="274"/>
      <c r="E30" s="274"/>
      <c r="F30" s="274"/>
      <c r="G30" s="274"/>
      <c r="H30" s="274"/>
    </row>
    <row r="32" spans="2:8" x14ac:dyDescent="0.25">
      <c r="B32" s="12" t="s">
        <v>110</v>
      </c>
    </row>
    <row r="33" spans="2:8" ht="7.5" customHeight="1" x14ac:dyDescent="0.25">
      <c r="B33" s="150"/>
    </row>
    <row r="34" spans="2:8" ht="33" customHeight="1" x14ac:dyDescent="0.25">
      <c r="B34" s="276" t="s">
        <v>246</v>
      </c>
      <c r="C34" s="276"/>
      <c r="D34" s="276"/>
      <c r="E34" s="276"/>
      <c r="F34" s="276"/>
      <c r="G34" s="276"/>
      <c r="H34" s="276"/>
    </row>
    <row r="36" spans="2:8" x14ac:dyDescent="0.25">
      <c r="B36" s="12" t="s">
        <v>109</v>
      </c>
      <c r="C36" s="12"/>
      <c r="D36" s="12"/>
    </row>
    <row r="37" spans="2:8" ht="8.25" customHeight="1" x14ac:dyDescent="0.25">
      <c r="B37" s="5"/>
    </row>
    <row r="38" spans="2:8" ht="17.25" customHeight="1" x14ac:dyDescent="0.25">
      <c r="B38" s="274" t="s">
        <v>108</v>
      </c>
      <c r="C38" s="274"/>
      <c r="D38" s="274"/>
      <c r="E38" s="274"/>
      <c r="F38" s="274"/>
      <c r="G38" s="274"/>
      <c r="H38" s="274"/>
    </row>
    <row r="39" spans="2:8" ht="8.25" customHeight="1" x14ac:dyDescent="0.25">
      <c r="B39" s="153"/>
    </row>
    <row r="40" spans="2:8" x14ac:dyDescent="0.25">
      <c r="B40" s="12" t="s">
        <v>107</v>
      </c>
      <c r="C40" s="150"/>
      <c r="D40" s="150"/>
    </row>
    <row r="41" spans="2:8" ht="8.25" customHeight="1" x14ac:dyDescent="0.25">
      <c r="B41" s="153"/>
    </row>
    <row r="42" spans="2:8" ht="13.5" customHeight="1" x14ac:dyDescent="0.25">
      <c r="B42" s="274" t="s">
        <v>106</v>
      </c>
      <c r="C42" s="274"/>
      <c r="D42" s="274"/>
      <c r="E42" s="274"/>
      <c r="F42" s="274"/>
      <c r="G42" s="274"/>
      <c r="H42" s="274"/>
    </row>
    <row r="43" spans="2:8" x14ac:dyDescent="0.25">
      <c r="B43" s="153"/>
    </row>
    <row r="44" spans="2:8" x14ac:dyDescent="0.25">
      <c r="B44" s="12" t="s">
        <v>105</v>
      </c>
      <c r="E44" s="150"/>
    </row>
    <row r="45" spans="2:8" ht="7.5" customHeight="1" x14ac:dyDescent="0.25">
      <c r="B45" s="150"/>
    </row>
    <row r="46" spans="2:8" ht="15" customHeight="1" x14ac:dyDescent="0.25">
      <c r="B46" s="237" t="s">
        <v>181</v>
      </c>
      <c r="C46" s="233"/>
      <c r="D46" s="233"/>
      <c r="E46" s="233"/>
      <c r="F46" s="233"/>
      <c r="G46" s="233"/>
      <c r="H46" s="233"/>
    </row>
    <row r="47" spans="2:8" ht="29.25" customHeight="1" x14ac:dyDescent="0.25">
      <c r="B47" s="274" t="s">
        <v>182</v>
      </c>
      <c r="C47" s="274"/>
      <c r="D47" s="274"/>
      <c r="E47" s="274"/>
      <c r="F47" s="274"/>
      <c r="G47" s="274"/>
      <c r="H47" s="274"/>
    </row>
    <row r="48" spans="2:8" x14ac:dyDescent="0.25">
      <c r="B48" s="233"/>
      <c r="C48" s="233"/>
      <c r="D48" s="233"/>
      <c r="E48" s="233"/>
      <c r="F48" s="233"/>
      <c r="G48" s="233"/>
      <c r="H48" s="233"/>
    </row>
    <row r="49" spans="2:8" x14ac:dyDescent="0.25">
      <c r="B49" s="237" t="s">
        <v>183</v>
      </c>
      <c r="C49" s="233"/>
      <c r="D49" s="233"/>
      <c r="E49" s="233"/>
      <c r="F49" s="233"/>
      <c r="G49" s="233"/>
      <c r="H49" s="233"/>
    </row>
    <row r="50" spans="2:8" ht="27" customHeight="1" x14ac:dyDescent="0.25">
      <c r="B50" s="274" t="s">
        <v>184</v>
      </c>
      <c r="C50" s="274"/>
      <c r="D50" s="274"/>
      <c r="E50" s="274"/>
      <c r="F50" s="274"/>
      <c r="G50" s="274"/>
      <c r="H50" s="274"/>
    </row>
    <row r="51" spans="2:8" x14ac:dyDescent="0.25">
      <c r="B51" s="153"/>
    </row>
    <row r="52" spans="2:8" x14ac:dyDescent="0.25">
      <c r="B52" s="12" t="s">
        <v>104</v>
      </c>
      <c r="C52" s="12"/>
      <c r="D52" s="12"/>
    </row>
    <row r="53" spans="2:8" ht="7.5" customHeight="1" x14ac:dyDescent="0.25">
      <c r="B53" s="12"/>
    </row>
    <row r="54" spans="2:8" x14ac:dyDescent="0.25">
      <c r="B54" s="274" t="s">
        <v>103</v>
      </c>
      <c r="C54" s="274"/>
      <c r="D54" s="274"/>
      <c r="E54" s="274"/>
      <c r="F54" s="274"/>
      <c r="G54" s="274"/>
      <c r="H54" s="274"/>
    </row>
    <row r="56" spans="2:8" x14ac:dyDescent="0.25">
      <c r="B56" s="188" t="s">
        <v>135</v>
      </c>
    </row>
    <row r="57" spans="2:8" ht="7.5" customHeight="1" x14ac:dyDescent="0.25"/>
    <row r="58" spans="2:8" x14ac:dyDescent="0.25">
      <c r="B58" s="275" t="s">
        <v>102</v>
      </c>
      <c r="C58" s="275"/>
      <c r="D58" s="275"/>
      <c r="E58" s="275"/>
      <c r="F58" s="275"/>
      <c r="G58" s="275"/>
      <c r="H58" s="275"/>
    </row>
    <row r="59" spans="2:8" x14ac:dyDescent="0.25">
      <c r="B59" s="153"/>
    </row>
    <row r="60" spans="2:8" x14ac:dyDescent="0.25">
      <c r="B60" s="278" t="s">
        <v>101</v>
      </c>
      <c r="C60" s="278"/>
      <c r="D60" s="278"/>
      <c r="E60" s="278"/>
      <c r="F60" s="278"/>
      <c r="G60" s="278"/>
      <c r="H60" s="278"/>
    </row>
    <row r="61" spans="2:8" ht="30.75" customHeight="1" x14ac:dyDescent="0.25">
      <c r="B61" s="274" t="s">
        <v>131</v>
      </c>
      <c r="C61" s="274"/>
      <c r="D61" s="274"/>
      <c r="E61" s="274"/>
      <c r="F61" s="274"/>
      <c r="G61" s="274"/>
      <c r="H61" s="274"/>
    </row>
    <row r="63" spans="2:8" x14ac:dyDescent="0.25">
      <c r="B63" s="278" t="s">
        <v>100</v>
      </c>
      <c r="C63" s="278"/>
      <c r="D63" s="278"/>
      <c r="E63" s="278"/>
      <c r="F63" s="278"/>
      <c r="G63" s="278"/>
      <c r="H63" s="278"/>
    </row>
    <row r="64" spans="2:8" x14ac:dyDescent="0.25">
      <c r="B64" s="153"/>
    </row>
    <row r="65" spans="2:8" ht="27.75" customHeight="1" x14ac:dyDescent="0.25">
      <c r="B65" s="274" t="s">
        <v>99</v>
      </c>
      <c r="C65" s="274"/>
      <c r="D65" s="274"/>
      <c r="E65" s="274"/>
      <c r="F65" s="274"/>
      <c r="G65" s="274"/>
      <c r="H65" s="274"/>
    </row>
    <row r="66" spans="2:8" x14ac:dyDescent="0.25">
      <c r="B66" s="150"/>
    </row>
    <row r="67" spans="2:8" x14ac:dyDescent="0.25">
      <c r="B67" s="278" t="s">
        <v>98</v>
      </c>
      <c r="C67" s="278"/>
      <c r="D67" s="278"/>
      <c r="E67" s="278"/>
      <c r="F67" s="278"/>
      <c r="G67" s="278"/>
      <c r="H67" s="278"/>
    </row>
    <row r="68" spans="2:8" ht="12" customHeight="1" x14ac:dyDescent="0.25">
      <c r="B68" s="150"/>
    </row>
    <row r="69" spans="2:8" ht="27" customHeight="1" x14ac:dyDescent="0.25">
      <c r="B69" s="279" t="s">
        <v>97</v>
      </c>
      <c r="C69" s="279"/>
      <c r="D69" s="279"/>
      <c r="E69" s="279"/>
      <c r="F69" s="279"/>
      <c r="G69" s="279"/>
      <c r="H69" s="279"/>
    </row>
    <row r="70" spans="2:8" ht="6.75" customHeight="1" x14ac:dyDescent="0.25">
      <c r="B70" s="153"/>
    </row>
    <row r="71" spans="2:8" x14ac:dyDescent="0.25">
      <c r="B71" s="274" t="s">
        <v>96</v>
      </c>
      <c r="C71" s="274"/>
      <c r="D71" s="274"/>
      <c r="E71" s="274"/>
      <c r="F71" s="274"/>
      <c r="G71" s="274"/>
      <c r="H71" s="274"/>
    </row>
    <row r="72" spans="2:8" ht="12" customHeight="1" x14ac:dyDescent="0.25">
      <c r="B72" s="153"/>
    </row>
    <row r="73" spans="2:8" x14ac:dyDescent="0.25">
      <c r="B73" s="151" t="s">
        <v>95</v>
      </c>
    </row>
    <row r="74" spans="2:8" x14ac:dyDescent="0.25">
      <c r="B74" s="275" t="s">
        <v>93</v>
      </c>
      <c r="C74" s="275"/>
      <c r="D74" s="275"/>
      <c r="E74" s="275"/>
      <c r="F74" s="275"/>
      <c r="G74" s="275"/>
      <c r="H74" s="275"/>
    </row>
    <row r="75" spans="2:8" ht="6.75" customHeight="1" x14ac:dyDescent="0.25">
      <c r="B75" s="152"/>
    </row>
    <row r="76" spans="2:8" x14ac:dyDescent="0.25">
      <c r="B76" s="151" t="s">
        <v>94</v>
      </c>
    </row>
    <row r="77" spans="2:8" x14ac:dyDescent="0.25">
      <c r="B77" s="275" t="s">
        <v>93</v>
      </c>
      <c r="C77" s="275"/>
      <c r="D77" s="275"/>
      <c r="E77" s="275"/>
      <c r="F77" s="275"/>
      <c r="G77" s="275"/>
      <c r="H77" s="275"/>
    </row>
    <row r="79" spans="2:8" ht="18" x14ac:dyDescent="0.25">
      <c r="B79" s="121" t="s">
        <v>92</v>
      </c>
      <c r="C79" s="121" t="s">
        <v>91</v>
      </c>
      <c r="D79" s="121"/>
    </row>
    <row r="81" spans="2:20" ht="27.75" customHeight="1" x14ac:dyDescent="0.25">
      <c r="B81" s="276" t="s">
        <v>136</v>
      </c>
      <c r="C81" s="276"/>
      <c r="D81" s="276"/>
      <c r="E81" s="276"/>
      <c r="F81" s="276"/>
      <c r="G81" s="276"/>
      <c r="H81" s="276"/>
      <c r="I81" s="189"/>
    </row>
    <row r="83" spans="2:20" ht="18" x14ac:dyDescent="0.25">
      <c r="B83" s="121" t="s">
        <v>90</v>
      </c>
      <c r="C83" s="121" t="s">
        <v>89</v>
      </c>
      <c r="D83" s="121"/>
    </row>
    <row r="85" spans="2:20" x14ac:dyDescent="0.25">
      <c r="B85" s="12" t="s">
        <v>88</v>
      </c>
    </row>
    <row r="86" spans="2:20" x14ac:dyDescent="0.25">
      <c r="B86" s="150"/>
      <c r="E86" s="6"/>
    </row>
    <row r="87" spans="2:20" x14ac:dyDescent="0.25">
      <c r="B87" s="142" t="s">
        <v>55</v>
      </c>
      <c r="C87" s="146" t="s">
        <v>242</v>
      </c>
      <c r="D87" s="148"/>
      <c r="E87" s="146" t="s">
        <v>144</v>
      </c>
    </row>
    <row r="88" spans="2:20" hidden="1" x14ac:dyDescent="0.25">
      <c r="B88" s="145" t="s">
        <v>153</v>
      </c>
      <c r="C88" s="175"/>
      <c r="D88" s="142"/>
      <c r="E88" s="6"/>
    </row>
    <row r="89" spans="2:20" s="129" customFormat="1" x14ac:dyDescent="0.25">
      <c r="B89" s="145" t="s">
        <v>154</v>
      </c>
      <c r="C89" s="213">
        <v>995</v>
      </c>
      <c r="D89" s="142"/>
      <c r="E89" s="13">
        <v>50640</v>
      </c>
      <c r="G89" s="6"/>
      <c r="H89" s="6"/>
      <c r="L89" s="262"/>
      <c r="M89" s="262"/>
    </row>
    <row r="90" spans="2:20" s="129" customFormat="1" x14ac:dyDescent="0.25">
      <c r="B90" s="145" t="s">
        <v>87</v>
      </c>
      <c r="C90" s="211">
        <v>94</v>
      </c>
      <c r="D90" s="142"/>
      <c r="E90" s="211">
        <v>6170</v>
      </c>
      <c r="G90" s="6"/>
      <c r="H90" s="6"/>
      <c r="L90" s="262"/>
      <c r="M90" s="262"/>
    </row>
    <row r="91" spans="2:20" s="129" customFormat="1" ht="15.75" thickBot="1" x14ac:dyDescent="0.3">
      <c r="B91" s="136" t="s">
        <v>86</v>
      </c>
      <c r="C91" s="214">
        <f>+C88+C89+C90</f>
        <v>1089</v>
      </c>
      <c r="D91" s="137"/>
      <c r="E91" s="214">
        <f>+E88+E89+E90</f>
        <v>56810</v>
      </c>
      <c r="L91" s="263">
        <f>+C91-'1 - EEFF FONDO'!F19</f>
        <v>0</v>
      </c>
      <c r="M91" s="263">
        <f>+E91-'1 - EEFF FONDO'!H19</f>
        <v>0</v>
      </c>
      <c r="S91" s="177">
        <f>+C91-'1 - EEFF FONDO'!F19</f>
        <v>0</v>
      </c>
      <c r="T91" s="177">
        <f>+E91-'1 - EEFF FONDO'!H19</f>
        <v>0</v>
      </c>
    </row>
    <row r="92" spans="2:20" s="129" customFormat="1" ht="15.75" thickTop="1" x14ac:dyDescent="0.25">
      <c r="B92" s="147"/>
      <c r="C92" s="176"/>
      <c r="D92" s="176"/>
      <c r="E92" s="6"/>
      <c r="L92" s="262"/>
      <c r="M92" s="262"/>
    </row>
    <row r="93" spans="2:20" s="129" customFormat="1" x14ac:dyDescent="0.25">
      <c r="B93" s="147" t="s">
        <v>85</v>
      </c>
      <c r="C93" s="147"/>
      <c r="D93" s="147"/>
      <c r="E93" s="149"/>
      <c r="F93" s="149"/>
      <c r="L93" s="262"/>
      <c r="M93" s="262"/>
    </row>
    <row r="95" spans="2:20" s="190" customFormat="1" ht="12" hidden="1" x14ac:dyDescent="0.2">
      <c r="B95" s="187"/>
      <c r="C95" s="187"/>
      <c r="D95" s="187"/>
      <c r="E95" s="187"/>
      <c r="F95" s="191"/>
      <c r="G95" s="187"/>
      <c r="H95" s="187"/>
      <c r="I95" s="193"/>
      <c r="J95" s="193"/>
      <c r="K95" s="193"/>
      <c r="L95" s="193"/>
      <c r="M95" s="264"/>
      <c r="N95" s="194"/>
      <c r="O95" s="192"/>
      <c r="P95" s="195"/>
      <c r="Q95" s="195"/>
      <c r="R95" s="195"/>
    </row>
    <row r="96" spans="2:20" s="190" customFormat="1" x14ac:dyDescent="0.25">
      <c r="B96" s="196" t="s">
        <v>139</v>
      </c>
      <c r="C96" s="187"/>
      <c r="D96" s="187"/>
      <c r="E96" s="187"/>
      <c r="F96" s="191"/>
      <c r="G96" s="187"/>
      <c r="H96" s="187"/>
      <c r="I96" s="193"/>
      <c r="J96" s="193"/>
      <c r="K96" s="193"/>
      <c r="L96" s="193"/>
      <c r="M96" s="264"/>
      <c r="N96" s="194"/>
      <c r="O96" s="192"/>
      <c r="P96" s="195"/>
      <c r="Q96" s="195"/>
      <c r="R96" s="195"/>
    </row>
    <row r="98" spans="2:20" hidden="1" x14ac:dyDescent="0.25">
      <c r="B98" s="147" t="s">
        <v>133</v>
      </c>
    </row>
    <row r="99" spans="2:20" hidden="1" x14ac:dyDescent="0.25"/>
    <row r="100" spans="2:20" hidden="1" x14ac:dyDescent="0.25">
      <c r="B100" s="142" t="s">
        <v>55</v>
      </c>
      <c r="C100" s="166" t="str">
        <f>+$C$87</f>
        <v>30.09.2022</v>
      </c>
      <c r="D100" s="148"/>
    </row>
    <row r="101" spans="2:20" hidden="1" x14ac:dyDescent="0.25">
      <c r="B101" s="145" t="s">
        <v>81</v>
      </c>
      <c r="C101" s="144">
        <v>0</v>
      </c>
      <c r="D101" s="145"/>
    </row>
    <row r="102" spans="2:20" ht="15.75" hidden="1" thickBot="1" x14ac:dyDescent="0.3">
      <c r="B102" s="142" t="s">
        <v>80</v>
      </c>
      <c r="C102" s="141">
        <f>+C101</f>
        <v>0</v>
      </c>
      <c r="D102" s="142"/>
      <c r="S102" s="122">
        <f>+C102-'1 - EEFF FONDO'!F21</f>
        <v>0</v>
      </c>
      <c r="T102" s="122">
        <f>+E102-'1 - EEFF FONDO'!H21</f>
        <v>0</v>
      </c>
    </row>
    <row r="103" spans="2:20" hidden="1" x14ac:dyDescent="0.25">
      <c r="C103" s="170">
        <f>+C102-'1 - EEFF FONDO'!F21</f>
        <v>0</v>
      </c>
      <c r="D103" s="171"/>
    </row>
    <row r="104" spans="2:20" x14ac:dyDescent="0.25">
      <c r="B104" s="147" t="s">
        <v>257</v>
      </c>
    </row>
    <row r="106" spans="2:20" x14ac:dyDescent="0.25">
      <c r="B106" s="142" t="s">
        <v>55</v>
      </c>
      <c r="C106" s="146" t="str">
        <f>+C87</f>
        <v>30.09.2022</v>
      </c>
      <c r="D106" s="148"/>
      <c r="E106" s="146" t="s">
        <v>144</v>
      </c>
    </row>
    <row r="107" spans="2:20" x14ac:dyDescent="0.25">
      <c r="B107" s="145" t="s">
        <v>161</v>
      </c>
      <c r="C107" s="211">
        <v>52466</v>
      </c>
      <c r="D107" s="143"/>
      <c r="E107" s="211">
        <v>16603</v>
      </c>
    </row>
    <row r="108" spans="2:20" ht="15.75" thickBot="1" x14ac:dyDescent="0.3">
      <c r="B108" s="142" t="s">
        <v>160</v>
      </c>
      <c r="C108" s="212">
        <f>+C107</f>
        <v>52466</v>
      </c>
      <c r="D108" s="140"/>
      <c r="E108" s="212">
        <f>+E107</f>
        <v>16603</v>
      </c>
      <c r="L108" s="265">
        <f>+C108-'1 - EEFF FONDO'!F22</f>
        <v>0</v>
      </c>
      <c r="M108" s="265">
        <f>+E108-'1 - EEFF FONDO'!H22</f>
        <v>0</v>
      </c>
      <c r="S108" s="178">
        <f>+C108-'1 - EEFF FONDO'!F29</f>
        <v>39381</v>
      </c>
      <c r="T108" s="178">
        <f>+E108-'1 - EEFF FONDO'!H29</f>
        <v>11548</v>
      </c>
    </row>
    <row r="109" spans="2:20" ht="15.75" thickTop="1" x14ac:dyDescent="0.25">
      <c r="B109" s="142"/>
      <c r="C109" s="207"/>
      <c r="D109" s="140"/>
      <c r="S109" s="178"/>
      <c r="T109" s="178"/>
    </row>
    <row r="110" spans="2:20" x14ac:dyDescent="0.25">
      <c r="B110" s="147" t="s">
        <v>162</v>
      </c>
      <c r="D110" s="140"/>
      <c r="S110" s="178"/>
      <c r="T110" s="178"/>
    </row>
    <row r="111" spans="2:20" x14ac:dyDescent="0.25">
      <c r="D111" s="140"/>
      <c r="S111" s="178"/>
      <c r="T111" s="178"/>
    </row>
    <row r="112" spans="2:20" x14ac:dyDescent="0.25">
      <c r="B112" s="142" t="s">
        <v>55</v>
      </c>
      <c r="C112" s="146" t="str">
        <f>+C106</f>
        <v>30.09.2022</v>
      </c>
      <c r="D112" s="148"/>
      <c r="E112" s="146" t="s">
        <v>144</v>
      </c>
      <c r="S112" s="178"/>
      <c r="T112" s="178"/>
    </row>
    <row r="113" spans="2:20" x14ac:dyDescent="0.25">
      <c r="B113" s="59" t="s">
        <v>81</v>
      </c>
      <c r="C113" s="219">
        <v>41</v>
      </c>
      <c r="D113" s="219"/>
      <c r="E113" s="219">
        <v>352</v>
      </c>
      <c r="S113" s="178"/>
      <c r="T113" s="178"/>
    </row>
    <row r="114" spans="2:20" x14ac:dyDescent="0.25">
      <c r="B114" s="59" t="s">
        <v>163</v>
      </c>
      <c r="C114" s="219">
        <v>0</v>
      </c>
      <c r="D114" s="219"/>
      <c r="E114" s="219">
        <v>2244</v>
      </c>
      <c r="S114" s="178"/>
      <c r="T114" s="178"/>
    </row>
    <row r="115" spans="2:20" ht="15.75" thickBot="1" x14ac:dyDescent="0.3">
      <c r="B115" s="142" t="s">
        <v>164</v>
      </c>
      <c r="C115" s="221">
        <f>+C113+C114</f>
        <v>41</v>
      </c>
      <c r="D115" s="220"/>
      <c r="E115" s="221">
        <v>2596</v>
      </c>
      <c r="L115" s="265">
        <f>C115-'1 - EEFF FONDO'!F23</f>
        <v>0</v>
      </c>
      <c r="M115" s="265">
        <f>+E115-'1 - EEFF FONDO'!H23</f>
        <v>0</v>
      </c>
      <c r="S115" s="178"/>
      <c r="T115" s="178"/>
    </row>
    <row r="116" spans="2:20" ht="15.75" thickTop="1" x14ac:dyDescent="0.25">
      <c r="B116" s="142"/>
      <c r="C116" s="220"/>
      <c r="D116" s="220"/>
      <c r="E116" s="220"/>
      <c r="S116" s="178"/>
      <c r="T116" s="178"/>
    </row>
    <row r="117" spans="2:20" x14ac:dyDescent="0.25">
      <c r="B117" s="147" t="s">
        <v>165</v>
      </c>
      <c r="C117" s="220"/>
      <c r="D117" s="220"/>
      <c r="E117" s="220"/>
      <c r="S117" s="178"/>
      <c r="T117" s="178"/>
    </row>
    <row r="118" spans="2:20" x14ac:dyDescent="0.25">
      <c r="B118" s="142"/>
      <c r="C118" s="220"/>
      <c r="D118" s="220"/>
      <c r="E118" s="220"/>
      <c r="S118" s="178"/>
      <c r="T118" s="178"/>
    </row>
    <row r="119" spans="2:20" x14ac:dyDescent="0.25">
      <c r="B119" s="222" t="s">
        <v>55</v>
      </c>
      <c r="C119" s="146" t="str">
        <f>+C112</f>
        <v>30.09.2022</v>
      </c>
      <c r="D119" s="148"/>
      <c r="E119" s="146" t="s">
        <v>144</v>
      </c>
      <c r="S119" s="178"/>
      <c r="T119" s="178"/>
    </row>
    <row r="120" spans="2:20" x14ac:dyDescent="0.25">
      <c r="B120" s="225" t="s">
        <v>122</v>
      </c>
      <c r="C120" s="226">
        <v>13085</v>
      </c>
      <c r="D120" s="226"/>
      <c r="E120" s="226">
        <v>5055</v>
      </c>
      <c r="S120" s="178"/>
      <c r="T120" s="178"/>
    </row>
    <row r="121" spans="2:20" ht="15.75" thickBot="1" x14ac:dyDescent="0.3">
      <c r="B121" s="227" t="s">
        <v>80</v>
      </c>
      <c r="C121" s="228">
        <f>+C120</f>
        <v>13085</v>
      </c>
      <c r="D121" s="229"/>
      <c r="E121" s="228">
        <v>5055</v>
      </c>
      <c r="L121" s="268">
        <f>+C121-'1 - EEFF FONDO'!F29</f>
        <v>0</v>
      </c>
      <c r="M121" s="268">
        <f>+E121-'1 - EEFF FONDO'!H29</f>
        <v>0</v>
      </c>
      <c r="S121" s="178"/>
      <c r="T121" s="178"/>
    </row>
    <row r="122" spans="2:20" ht="15.75" thickTop="1" x14ac:dyDescent="0.25">
      <c r="B122" s="142"/>
      <c r="C122" s="220"/>
      <c r="D122" s="220"/>
      <c r="E122" s="220"/>
      <c r="L122" s="269"/>
      <c r="M122" s="269"/>
      <c r="S122" s="178"/>
      <c r="T122" s="178"/>
    </row>
    <row r="123" spans="2:20" x14ac:dyDescent="0.25">
      <c r="B123" s="147" t="s">
        <v>167</v>
      </c>
      <c r="C123" s="220"/>
      <c r="D123" s="220"/>
      <c r="E123" s="220"/>
      <c r="L123" s="269"/>
      <c r="M123" s="269"/>
      <c r="S123" s="178"/>
      <c r="T123" s="178"/>
    </row>
    <row r="124" spans="2:20" x14ac:dyDescent="0.25">
      <c r="B124" s="142"/>
      <c r="C124" s="220"/>
      <c r="D124" s="220"/>
      <c r="E124" s="220"/>
      <c r="L124" s="269"/>
      <c r="M124" s="269"/>
      <c r="S124" s="178"/>
      <c r="T124" s="178"/>
    </row>
    <row r="125" spans="2:20" x14ac:dyDescent="0.25">
      <c r="B125" s="222" t="s">
        <v>55</v>
      </c>
      <c r="C125" s="146" t="str">
        <f>+C119</f>
        <v>30.09.2022</v>
      </c>
      <c r="D125" s="148"/>
      <c r="E125" s="146" t="s">
        <v>144</v>
      </c>
      <c r="L125" s="269"/>
      <c r="M125" s="269"/>
      <c r="S125" s="178"/>
      <c r="T125" s="178"/>
    </row>
    <row r="126" spans="2:20" x14ac:dyDescent="0.25">
      <c r="B126" s="225" t="s">
        <v>146</v>
      </c>
      <c r="C126" s="226">
        <v>15761</v>
      </c>
      <c r="D126" s="226"/>
      <c r="E126" s="226">
        <v>323</v>
      </c>
      <c r="L126" s="269"/>
      <c r="M126" s="269"/>
      <c r="S126" s="178"/>
      <c r="T126" s="178"/>
    </row>
    <row r="127" spans="2:20" x14ac:dyDescent="0.25">
      <c r="B127" s="225" t="s">
        <v>169</v>
      </c>
      <c r="C127" s="226">
        <v>0</v>
      </c>
      <c r="D127" s="226"/>
      <c r="E127" s="226">
        <v>10780</v>
      </c>
      <c r="L127" s="269"/>
      <c r="M127" s="269"/>
      <c r="S127" s="178"/>
      <c r="T127" s="178"/>
    </row>
    <row r="128" spans="2:20" ht="15.75" thickBot="1" x14ac:dyDescent="0.3">
      <c r="B128" s="227" t="s">
        <v>168</v>
      </c>
      <c r="C128" s="228">
        <f>+SUM(C126:C127)</f>
        <v>15761</v>
      </c>
      <c r="D128" s="229"/>
      <c r="E128" s="228">
        <f>+SUM(E126:E127)</f>
        <v>11103</v>
      </c>
      <c r="L128" s="268">
        <f>+C128-'1 - EEFF FONDO'!F30</f>
        <v>0</v>
      </c>
      <c r="M128" s="270">
        <f>+E128-'1 - EEFF FONDO'!H30</f>
        <v>0</v>
      </c>
      <c r="S128" s="178"/>
      <c r="T128" s="178"/>
    </row>
    <row r="129" spans="2:20" ht="15.75" thickTop="1" x14ac:dyDescent="0.25">
      <c r="B129" s="227"/>
      <c r="C129" s="229"/>
      <c r="D129" s="229"/>
      <c r="E129" s="229"/>
      <c r="L129" s="268"/>
      <c r="M129" s="270"/>
      <c r="S129" s="178"/>
      <c r="T129" s="178"/>
    </row>
    <row r="130" spans="2:20" x14ac:dyDescent="0.25">
      <c r="B130" s="147" t="s">
        <v>173</v>
      </c>
      <c r="C130" s="229"/>
      <c r="D130" s="229"/>
      <c r="E130" s="229"/>
      <c r="L130" s="266"/>
      <c r="M130" s="265"/>
      <c r="S130" s="178"/>
      <c r="T130" s="178"/>
    </row>
    <row r="131" spans="2:20" x14ac:dyDescent="0.25">
      <c r="B131" s="227"/>
      <c r="C131" s="229"/>
      <c r="D131" s="229"/>
      <c r="E131" s="229"/>
      <c r="L131" s="266"/>
      <c r="M131" s="265"/>
      <c r="S131" s="178"/>
      <c r="T131" s="178"/>
    </row>
    <row r="132" spans="2:20" x14ac:dyDescent="0.25">
      <c r="B132" s="222" t="s">
        <v>55</v>
      </c>
      <c r="C132" s="146" t="str">
        <f>+C125</f>
        <v>30.09.2022</v>
      </c>
      <c r="D132" s="148"/>
      <c r="E132" s="146" t="s">
        <v>144</v>
      </c>
      <c r="L132" s="266"/>
      <c r="M132" s="265"/>
      <c r="S132" s="178"/>
      <c r="T132" s="178"/>
    </row>
    <row r="133" spans="2:20" x14ac:dyDescent="0.25">
      <c r="B133" s="225" t="s">
        <v>174</v>
      </c>
      <c r="C133" s="226">
        <v>15608</v>
      </c>
      <c r="D133" s="226"/>
      <c r="E133" s="226">
        <v>483</v>
      </c>
      <c r="L133" s="266"/>
      <c r="M133" s="265"/>
      <c r="S133" s="178"/>
      <c r="T133" s="178"/>
    </row>
    <row r="134" spans="2:20" ht="15.75" thickBot="1" x14ac:dyDescent="0.3">
      <c r="B134" s="227" t="s">
        <v>176</v>
      </c>
      <c r="C134" s="228">
        <f>+C133</f>
        <v>15608</v>
      </c>
      <c r="D134" s="229"/>
      <c r="E134" s="228">
        <f>+E133</f>
        <v>483</v>
      </c>
      <c r="L134" s="266">
        <f>+C134-'1 - EEFF FONDO'!$F$31</f>
        <v>0</v>
      </c>
      <c r="M134" s="265">
        <f>+E134-'1 - EEFF FONDO'!H31</f>
        <v>0</v>
      </c>
      <c r="S134" s="178"/>
      <c r="T134" s="178"/>
    </row>
    <row r="135" spans="2:20" ht="15.75" thickTop="1" x14ac:dyDescent="0.25">
      <c r="B135" s="227"/>
      <c r="C135" s="229"/>
      <c r="D135" s="229"/>
      <c r="E135" s="229"/>
      <c r="L135" s="266"/>
      <c r="M135" s="265"/>
      <c r="S135" s="178"/>
      <c r="T135" s="178"/>
    </row>
    <row r="136" spans="2:20" x14ac:dyDescent="0.25">
      <c r="B136" s="227" t="s">
        <v>175</v>
      </c>
      <c r="C136" s="229"/>
      <c r="D136" s="229"/>
      <c r="E136" s="229"/>
      <c r="L136" s="266"/>
      <c r="M136" s="265"/>
      <c r="S136" s="178"/>
      <c r="T136" s="178"/>
    </row>
    <row r="137" spans="2:20" x14ac:dyDescent="0.25">
      <c r="B137" s="227"/>
      <c r="C137" s="229"/>
      <c r="D137" s="229"/>
      <c r="E137" s="229"/>
      <c r="L137" s="266"/>
      <c r="M137" s="265"/>
      <c r="S137" s="178"/>
      <c r="T137" s="178"/>
    </row>
    <row r="138" spans="2:20" x14ac:dyDescent="0.25">
      <c r="B138" s="222" t="s">
        <v>55</v>
      </c>
      <c r="C138" s="223" t="str">
        <f>+C132</f>
        <v>30.09.2022</v>
      </c>
      <c r="D138" s="224"/>
      <c r="E138" s="223" t="s">
        <v>243</v>
      </c>
      <c r="L138" s="266"/>
      <c r="M138" s="265"/>
      <c r="S138" s="178"/>
      <c r="T138" s="178"/>
    </row>
    <row r="139" spans="2:20" x14ac:dyDescent="0.25">
      <c r="B139" s="225" t="s">
        <v>178</v>
      </c>
      <c r="C139" s="271">
        <v>3165.83</v>
      </c>
      <c r="D139" s="226"/>
      <c r="E139" s="226">
        <v>0</v>
      </c>
      <c r="L139" s="266"/>
      <c r="M139" s="265"/>
      <c r="S139" s="178"/>
      <c r="T139" s="178"/>
    </row>
    <row r="140" spans="2:20" x14ac:dyDescent="0.25">
      <c r="B140" s="225" t="s">
        <v>258</v>
      </c>
      <c r="C140" s="271">
        <v>3730.5700000000052</v>
      </c>
      <c r="D140" s="226"/>
      <c r="E140" s="226">
        <v>0</v>
      </c>
      <c r="L140" s="266"/>
      <c r="M140" s="265"/>
      <c r="S140" s="178"/>
      <c r="T140" s="178"/>
    </row>
    <row r="141" spans="2:20" x14ac:dyDescent="0.25">
      <c r="B141" s="225" t="s">
        <v>259</v>
      </c>
      <c r="C141" s="271">
        <v>136.24000000000004</v>
      </c>
      <c r="D141" s="226"/>
      <c r="E141" s="226">
        <v>0</v>
      </c>
      <c r="L141" s="266"/>
      <c r="M141" s="265"/>
      <c r="S141" s="178"/>
      <c r="T141" s="178"/>
    </row>
    <row r="142" spans="2:20" x14ac:dyDescent="0.25">
      <c r="B142" s="225" t="s">
        <v>260</v>
      </c>
      <c r="C142" s="271">
        <v>8202.3599999999951</v>
      </c>
      <c r="D142" s="226"/>
      <c r="E142" s="226"/>
      <c r="L142" s="266"/>
      <c r="M142" s="265"/>
      <c r="S142" s="178"/>
      <c r="T142" s="178"/>
    </row>
    <row r="143" spans="2:20" ht="15.75" thickBot="1" x14ac:dyDescent="0.3">
      <c r="B143" s="227" t="s">
        <v>177</v>
      </c>
      <c r="C143" s="236">
        <f>+SUM(C139:C142)</f>
        <v>15235</v>
      </c>
      <c r="D143" s="229"/>
      <c r="E143" s="228">
        <f>+E139</f>
        <v>0</v>
      </c>
      <c r="L143" s="266">
        <f>+C143+'2 - EERR FONDO'!F29</f>
        <v>0</v>
      </c>
      <c r="M143" s="265">
        <f>+E143-'2 - EERR FONDO'!H29</f>
        <v>0</v>
      </c>
      <c r="S143" s="178"/>
      <c r="T143" s="178"/>
    </row>
    <row r="144" spans="2:20" ht="15.75" thickTop="1" x14ac:dyDescent="0.25">
      <c r="B144" s="142"/>
      <c r="C144" s="220"/>
      <c r="D144" s="220"/>
      <c r="E144" s="220"/>
      <c r="S144" s="178"/>
      <c r="T144" s="178"/>
    </row>
    <row r="145" spans="2:13" ht="18" x14ac:dyDescent="0.25">
      <c r="B145" s="121" t="s">
        <v>79</v>
      </c>
      <c r="C145" s="121" t="s">
        <v>78</v>
      </c>
    </row>
    <row r="147" spans="2:13" ht="25.5" x14ac:dyDescent="0.25">
      <c r="B147" s="139"/>
      <c r="C147" s="138" t="s">
        <v>77</v>
      </c>
      <c r="D147" s="138"/>
      <c r="E147" s="138" t="s">
        <v>76</v>
      </c>
      <c r="F147" s="138" t="s">
        <v>75</v>
      </c>
    </row>
    <row r="148" spans="2:13" x14ac:dyDescent="0.25">
      <c r="B148" s="136" t="s">
        <v>74</v>
      </c>
      <c r="C148" s="137"/>
      <c r="D148" s="137"/>
      <c r="E148" s="137"/>
      <c r="F148" s="137"/>
    </row>
    <row r="149" spans="2:13" x14ac:dyDescent="0.25">
      <c r="B149" s="135" t="s">
        <v>73</v>
      </c>
      <c r="C149" s="232">
        <v>1029.7237</v>
      </c>
      <c r="D149" s="230"/>
      <c r="E149" s="185">
        <v>4749085.88</v>
      </c>
      <c r="F149" s="198">
        <v>90</v>
      </c>
    </row>
    <row r="150" spans="2:13" x14ac:dyDescent="0.25">
      <c r="B150" s="135" t="s">
        <v>72</v>
      </c>
      <c r="C150" s="232">
        <v>1032.7833000000001</v>
      </c>
      <c r="D150" s="230"/>
      <c r="E150" s="185">
        <v>4763196.78</v>
      </c>
      <c r="F150" s="198">
        <v>90</v>
      </c>
    </row>
    <row r="151" spans="2:13" x14ac:dyDescent="0.25">
      <c r="B151" s="135" t="s">
        <v>71</v>
      </c>
      <c r="C151" s="167">
        <v>1037.7846999999999</v>
      </c>
      <c r="D151" s="167"/>
      <c r="E151" s="186">
        <v>5535543.6399999997</v>
      </c>
      <c r="F151" s="203">
        <v>90</v>
      </c>
      <c r="L151" s="267"/>
      <c r="M151" s="267"/>
    </row>
    <row r="152" spans="2:13" x14ac:dyDescent="0.25">
      <c r="B152" s="136" t="s">
        <v>70</v>
      </c>
      <c r="C152" s="161"/>
      <c r="D152" s="161"/>
      <c r="F152" s="136"/>
      <c r="G152" s="135"/>
    </row>
    <row r="153" spans="2:13" x14ac:dyDescent="0.25">
      <c r="B153" s="135" t="s">
        <v>69</v>
      </c>
      <c r="C153" s="160">
        <v>1019.9728</v>
      </c>
      <c r="D153" s="160"/>
      <c r="E153" s="160">
        <v>5840364.3399999999</v>
      </c>
      <c r="F153" s="198">
        <v>91</v>
      </c>
      <c r="G153" s="168"/>
    </row>
    <row r="154" spans="2:13" x14ac:dyDescent="0.25">
      <c r="B154" s="135" t="s">
        <v>68</v>
      </c>
      <c r="C154" s="160">
        <v>1025.0953</v>
      </c>
      <c r="D154" s="160"/>
      <c r="E154" s="131">
        <v>6069589.2800000003</v>
      </c>
      <c r="F154" s="198">
        <v>91</v>
      </c>
      <c r="G154" s="168"/>
    </row>
    <row r="155" spans="2:13" x14ac:dyDescent="0.25">
      <c r="B155" s="135" t="s">
        <v>67</v>
      </c>
      <c r="C155" s="155">
        <v>1029.9856</v>
      </c>
      <c r="D155" s="155"/>
      <c r="E155" s="155">
        <v>6247892.9100000001</v>
      </c>
      <c r="F155" s="203">
        <v>91</v>
      </c>
      <c r="G155" s="168"/>
      <c r="L155" s="267"/>
      <c r="M155" s="267"/>
    </row>
    <row r="156" spans="2:13" hidden="1" x14ac:dyDescent="0.25">
      <c r="B156" s="134" t="s">
        <v>66</v>
      </c>
      <c r="C156" s="162"/>
      <c r="D156" s="162"/>
    </row>
    <row r="157" spans="2:13" hidden="1" x14ac:dyDescent="0.25">
      <c r="B157" t="s">
        <v>65</v>
      </c>
      <c r="C157" s="160"/>
      <c r="D157" s="160"/>
      <c r="E157" s="131"/>
      <c r="F157" s="130"/>
      <c r="G157" s="168"/>
    </row>
    <row r="158" spans="2:13" hidden="1" x14ac:dyDescent="0.25">
      <c r="B158" t="s">
        <v>64</v>
      </c>
      <c r="C158" s="160"/>
      <c r="D158" s="160"/>
      <c r="E158" s="131"/>
      <c r="F158" s="130"/>
      <c r="G158" s="168"/>
    </row>
    <row r="159" spans="2:13" hidden="1" x14ac:dyDescent="0.25">
      <c r="B159" t="s">
        <v>63</v>
      </c>
      <c r="C159" s="155"/>
      <c r="D159" s="155"/>
      <c r="E159" s="133"/>
      <c r="F159" s="132"/>
      <c r="G159" s="123"/>
    </row>
    <row r="160" spans="2:13" hidden="1" x14ac:dyDescent="0.25">
      <c r="B160" s="134" t="s">
        <v>62</v>
      </c>
      <c r="C160" s="131"/>
      <c r="D160" s="131"/>
      <c r="F160" s="130"/>
      <c r="G160" s="129"/>
    </row>
    <row r="161" spans="2:21" hidden="1" x14ac:dyDescent="0.25">
      <c r="B161" t="s">
        <v>61</v>
      </c>
      <c r="C161" s="163"/>
      <c r="D161" s="163"/>
      <c r="E161" s="128"/>
      <c r="F161" s="127"/>
      <c r="G161" s="126"/>
    </row>
    <row r="162" spans="2:21" hidden="1" x14ac:dyDescent="0.25">
      <c r="B162" t="s">
        <v>60</v>
      </c>
      <c r="C162" s="163"/>
      <c r="D162" s="163"/>
      <c r="E162" s="128"/>
      <c r="F162" s="127"/>
      <c r="G162" s="126"/>
    </row>
    <row r="163" spans="2:21" hidden="1" x14ac:dyDescent="0.25">
      <c r="B163" t="s">
        <v>59</v>
      </c>
      <c r="C163" s="164"/>
      <c r="D163" s="164"/>
      <c r="E163" s="125"/>
      <c r="F163" s="124"/>
      <c r="G163" s="123"/>
      <c r="I163" s="122"/>
      <c r="T163" s="178">
        <f>+E151-'1 - EEFF FONDO'!F38</f>
        <v>-2014401.3600000003</v>
      </c>
      <c r="U163" s="178">
        <f>+C151-'1 - EEFF FONDO'!F40</f>
        <v>30.856852574019626</v>
      </c>
    </row>
    <row r="164" spans="2:21" hidden="1" x14ac:dyDescent="0.25">
      <c r="B164" s="197" t="s">
        <v>70</v>
      </c>
      <c r="C164" s="198"/>
      <c r="D164" s="198"/>
      <c r="E164" s="198"/>
      <c r="F164" s="198"/>
      <c r="G164" s="198"/>
      <c r="I164" s="122"/>
      <c r="T164" s="178"/>
      <c r="U164" s="178"/>
    </row>
    <row r="165" spans="2:21" hidden="1" x14ac:dyDescent="0.25">
      <c r="B165" s="198" t="s">
        <v>69</v>
      </c>
      <c r="C165" s="199">
        <v>0</v>
      </c>
      <c r="D165" s="199"/>
      <c r="E165" s="200">
        <v>0</v>
      </c>
      <c r="F165" s="198">
        <v>0</v>
      </c>
      <c r="I165" s="122"/>
      <c r="T165" s="178"/>
      <c r="U165" s="178"/>
    </row>
    <row r="166" spans="2:21" hidden="1" x14ac:dyDescent="0.25">
      <c r="B166" s="198" t="s">
        <v>68</v>
      </c>
      <c r="C166" s="199">
        <v>0</v>
      </c>
      <c r="D166" s="199"/>
      <c r="E166" s="200">
        <v>0</v>
      </c>
      <c r="F166" s="198">
        <v>0</v>
      </c>
      <c r="I166" s="122"/>
      <c r="T166" s="178"/>
      <c r="U166" s="178"/>
    </row>
    <row r="167" spans="2:21" hidden="1" x14ac:dyDescent="0.25">
      <c r="B167" s="198" t="s">
        <v>67</v>
      </c>
      <c r="C167" s="201">
        <v>0</v>
      </c>
      <c r="D167" s="201"/>
      <c r="E167" s="202">
        <v>0</v>
      </c>
      <c r="F167" s="203">
        <v>0</v>
      </c>
      <c r="I167" s="122"/>
      <c r="T167" s="178"/>
      <c r="U167" s="178"/>
    </row>
    <row r="168" spans="2:21" x14ac:dyDescent="0.25">
      <c r="B168" s="134" t="s">
        <v>66</v>
      </c>
      <c r="I168" s="122"/>
      <c r="T168" s="178"/>
      <c r="U168" s="178"/>
    </row>
    <row r="169" spans="2:21" x14ac:dyDescent="0.25">
      <c r="B169" t="s">
        <v>65</v>
      </c>
      <c r="C169" s="205">
        <v>1034.6876999999999</v>
      </c>
      <c r="D169" s="205"/>
      <c r="E169" s="178">
        <v>6276415.4100000001</v>
      </c>
      <c r="F169">
        <v>91</v>
      </c>
      <c r="I169" s="122"/>
      <c r="T169" s="178"/>
      <c r="U169" s="178"/>
    </row>
    <row r="170" spans="2:21" x14ac:dyDescent="0.25">
      <c r="B170" t="s">
        <v>64</v>
      </c>
      <c r="C170" s="205">
        <v>1039.7755999999999</v>
      </c>
      <c r="D170" s="205"/>
      <c r="E170" s="178">
        <v>7510299.1399999997</v>
      </c>
      <c r="F170">
        <v>92</v>
      </c>
      <c r="I170" s="122"/>
      <c r="T170" s="178"/>
      <c r="U170" s="178"/>
    </row>
    <row r="171" spans="2:21" x14ac:dyDescent="0.25">
      <c r="B171" t="s">
        <v>63</v>
      </c>
      <c r="C171" s="133">
        <v>1006.9278474259803</v>
      </c>
      <c r="D171" s="133"/>
      <c r="E171" s="132">
        <v>7549945</v>
      </c>
      <c r="F171" s="206">
        <v>92</v>
      </c>
      <c r="I171" s="122"/>
      <c r="K171" s="162">
        <f>+C171-'1 - EEFF FONDO'!$F$40</f>
        <v>0</v>
      </c>
      <c r="L171" s="265">
        <f>+E171-'1 - EEFF FONDO'!F38</f>
        <v>0</v>
      </c>
      <c r="T171" s="178"/>
      <c r="U171" s="178"/>
    </row>
    <row r="172" spans="2:21" x14ac:dyDescent="0.25">
      <c r="B172" s="198"/>
      <c r="C172" s="199"/>
      <c r="D172" s="199"/>
      <c r="E172" s="204"/>
      <c r="F172" s="198"/>
      <c r="I172" s="122"/>
      <c r="T172" s="178"/>
      <c r="U172" s="178"/>
    </row>
    <row r="173" spans="2:21" ht="18" x14ac:dyDescent="0.25">
      <c r="B173" s="121" t="s">
        <v>58</v>
      </c>
      <c r="C173" s="121" t="s">
        <v>57</v>
      </c>
    </row>
    <row r="175" spans="2:21" ht="37.5" customHeight="1" x14ac:dyDescent="0.25">
      <c r="B175" s="277" t="s">
        <v>247</v>
      </c>
      <c r="C175" s="277"/>
      <c r="D175" s="277"/>
      <c r="E175" s="277"/>
      <c r="F175" s="277"/>
      <c r="G175" s="277"/>
    </row>
    <row r="176" spans="2:21" ht="11.25" customHeight="1" x14ac:dyDescent="0.25">
      <c r="B176" s="277"/>
      <c r="C176" s="277"/>
      <c r="D176" s="277"/>
      <c r="E176" s="277"/>
      <c r="F176" s="277"/>
      <c r="G176" s="277"/>
    </row>
  </sheetData>
  <mergeCells count="27">
    <mergeCell ref="B47:H47"/>
    <mergeCell ref="B50:H50"/>
    <mergeCell ref="B176:G176"/>
    <mergeCell ref="B71:H71"/>
    <mergeCell ref="B54:H54"/>
    <mergeCell ref="B81:H81"/>
    <mergeCell ref="B74:H74"/>
    <mergeCell ref="B77:H77"/>
    <mergeCell ref="B175:G175"/>
    <mergeCell ref="B58:H58"/>
    <mergeCell ref="B60:H60"/>
    <mergeCell ref="B61:H61"/>
    <mergeCell ref="B63:H63"/>
    <mergeCell ref="B65:H65"/>
    <mergeCell ref="B67:H67"/>
    <mergeCell ref="B69:H69"/>
    <mergeCell ref="B38:H38"/>
    <mergeCell ref="B42:H42"/>
    <mergeCell ref="B30:H30"/>
    <mergeCell ref="B13:H13"/>
    <mergeCell ref="B14:H14"/>
    <mergeCell ref="B15:H15"/>
    <mergeCell ref="B19:H19"/>
    <mergeCell ref="B21:H21"/>
    <mergeCell ref="B22:H22"/>
    <mergeCell ref="B34:H34"/>
    <mergeCell ref="B24:H24"/>
  </mergeCells>
  <hyperlinks>
    <hyperlink ref="B96" location="'5.2 - NOTA INVERSIONES'!B2" display="'5.2 - NOTA INVERSIONES'"/>
  </hyperlinks>
  <pageMargins left="0.7" right="0.7" top="0.75" bottom="0.75" header="0.3" footer="0.3"/>
  <pageSetup scale="61" fitToHeight="0" orientation="portrait" r:id="rId1"/>
  <rowBreaks count="2" manualBreakCount="2">
    <brk id="71" max="8" man="1"/>
    <brk id="175"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2:S40"/>
  <sheetViews>
    <sheetView showGridLines="0" view="pageBreakPreview" topLeftCell="A19" zoomScaleNormal="100" zoomScaleSheetLayoutView="100" workbookViewId="0">
      <selection activeCell="H44" sqref="H44"/>
    </sheetView>
  </sheetViews>
  <sheetFormatPr baseColWidth="10" defaultRowHeight="15" x14ac:dyDescent="0.25"/>
  <cols>
    <col min="1" max="1" width="2.7109375" customWidth="1"/>
    <col min="2" max="2" width="22.7109375" customWidth="1"/>
    <col min="3" max="3" width="21.28515625" customWidth="1"/>
    <col min="4" max="4" width="18.5703125" bestFit="1" customWidth="1"/>
    <col min="5" max="5" width="25" bestFit="1" customWidth="1"/>
    <col min="8" max="8" width="9.7109375" customWidth="1"/>
    <col min="10" max="10" width="13.85546875" bestFit="1" customWidth="1"/>
    <col min="11" max="11" width="11.7109375" bestFit="1" customWidth="1"/>
    <col min="16" max="16" width="14.140625" customWidth="1"/>
  </cols>
  <sheetData>
    <row r="2" spans="2:19" x14ac:dyDescent="0.25">
      <c r="B2" s="147" t="s">
        <v>85</v>
      </c>
    </row>
    <row r="4" spans="2:19" ht="45" x14ac:dyDescent="0.25">
      <c r="B4" s="246" t="s">
        <v>187</v>
      </c>
      <c r="C4" s="246" t="s">
        <v>188</v>
      </c>
      <c r="D4" s="246" t="s">
        <v>189</v>
      </c>
      <c r="E4" s="246" t="s">
        <v>84</v>
      </c>
      <c r="F4" s="246" t="s">
        <v>190</v>
      </c>
      <c r="G4" s="246" t="s">
        <v>191</v>
      </c>
      <c r="H4" s="246" t="s">
        <v>83</v>
      </c>
      <c r="I4" s="246" t="s">
        <v>192</v>
      </c>
      <c r="J4" s="246" t="s">
        <v>193</v>
      </c>
      <c r="K4" s="246" t="s">
        <v>194</v>
      </c>
      <c r="L4" s="247" t="s">
        <v>195</v>
      </c>
      <c r="M4" s="248" t="s">
        <v>196</v>
      </c>
      <c r="N4" s="248" t="s">
        <v>197</v>
      </c>
      <c r="O4" s="249" t="s">
        <v>198</v>
      </c>
      <c r="P4" s="247" t="s">
        <v>199</v>
      </c>
      <c r="Q4" s="250"/>
    </row>
    <row r="5" spans="2:19" x14ac:dyDescent="0.25">
      <c r="B5" s="239" t="s">
        <v>200</v>
      </c>
      <c r="C5" s="240" t="s">
        <v>201</v>
      </c>
      <c r="D5" s="241" t="s">
        <v>202</v>
      </c>
      <c r="E5" s="239" t="s">
        <v>142</v>
      </c>
      <c r="F5" s="239" t="s">
        <v>170</v>
      </c>
      <c r="G5" s="241">
        <v>8.2100176577E-2</v>
      </c>
      <c r="H5" s="239" t="s">
        <v>203</v>
      </c>
      <c r="I5" s="239" t="s">
        <v>82</v>
      </c>
      <c r="J5" s="242">
        <v>44469</v>
      </c>
      <c r="K5" s="242">
        <v>46327</v>
      </c>
      <c r="L5" s="243">
        <v>266108</v>
      </c>
      <c r="M5" s="244">
        <v>266108</v>
      </c>
      <c r="N5" s="244">
        <v>230650.97175600001</v>
      </c>
      <c r="O5" s="243">
        <v>158411</v>
      </c>
      <c r="P5" s="244">
        <v>158410.94</v>
      </c>
      <c r="Q5" s="251"/>
      <c r="S5" s="122"/>
    </row>
    <row r="6" spans="2:19" x14ac:dyDescent="0.25">
      <c r="B6" s="239" t="s">
        <v>200</v>
      </c>
      <c r="C6" s="240" t="s">
        <v>204</v>
      </c>
      <c r="D6" s="241" t="s">
        <v>202</v>
      </c>
      <c r="E6" s="239" t="s">
        <v>142</v>
      </c>
      <c r="F6" s="239" t="s">
        <v>170</v>
      </c>
      <c r="G6" s="241">
        <v>8.4399999999999989E-2</v>
      </c>
      <c r="H6" s="239" t="s">
        <v>203</v>
      </c>
      <c r="I6" s="239" t="s">
        <v>82</v>
      </c>
      <c r="J6" s="242">
        <v>44487</v>
      </c>
      <c r="K6" s="242">
        <v>46327</v>
      </c>
      <c r="L6" s="243">
        <v>701170</v>
      </c>
      <c r="M6" s="244">
        <v>701170</v>
      </c>
      <c r="N6" s="244">
        <v>611343.11129999999</v>
      </c>
      <c r="O6" s="243">
        <v>382974</v>
      </c>
      <c r="P6" s="244">
        <v>382974.15</v>
      </c>
      <c r="Q6" s="251"/>
      <c r="S6" s="122"/>
    </row>
    <row r="7" spans="2:19" x14ac:dyDescent="0.25">
      <c r="B7" s="239" t="s">
        <v>200</v>
      </c>
      <c r="C7" s="240" t="s">
        <v>205</v>
      </c>
      <c r="D7" s="241" t="s">
        <v>202</v>
      </c>
      <c r="E7" s="239" t="s">
        <v>142</v>
      </c>
      <c r="F7" s="239" t="s">
        <v>170</v>
      </c>
      <c r="G7" s="241">
        <v>9.5000000000000001E-2</v>
      </c>
      <c r="H7" s="239" t="s">
        <v>203</v>
      </c>
      <c r="I7" s="239" t="s">
        <v>82</v>
      </c>
      <c r="J7" s="242">
        <v>44614</v>
      </c>
      <c r="K7" s="242">
        <v>46086</v>
      </c>
      <c r="L7" s="243">
        <v>322635</v>
      </c>
      <c r="M7" s="244">
        <v>322635</v>
      </c>
      <c r="N7" s="244">
        <v>278067.16900500003</v>
      </c>
      <c r="O7" s="243">
        <v>237265</v>
      </c>
      <c r="P7" s="244">
        <v>237265.04</v>
      </c>
      <c r="Q7" s="251"/>
      <c r="S7" s="122"/>
    </row>
    <row r="8" spans="2:19" x14ac:dyDescent="0.25">
      <c r="B8" s="239" t="s">
        <v>200</v>
      </c>
      <c r="C8" s="240" t="s">
        <v>206</v>
      </c>
      <c r="D8" s="241" t="s">
        <v>202</v>
      </c>
      <c r="E8" s="239" t="s">
        <v>142</v>
      </c>
      <c r="F8" s="239" t="s">
        <v>170</v>
      </c>
      <c r="G8" s="241">
        <v>9.5000000000000001E-2</v>
      </c>
      <c r="H8" s="239" t="s">
        <v>203</v>
      </c>
      <c r="I8" s="239" t="s">
        <v>82</v>
      </c>
      <c r="J8" s="242">
        <v>44617</v>
      </c>
      <c r="K8" s="242">
        <v>46086</v>
      </c>
      <c r="L8" s="243">
        <v>379311</v>
      </c>
      <c r="M8" s="244">
        <v>379311</v>
      </c>
      <c r="N8" s="244">
        <v>324052.97352</v>
      </c>
      <c r="O8" s="243">
        <v>279425</v>
      </c>
      <c r="P8" s="244">
        <v>279424.90999999997</v>
      </c>
      <c r="Q8" s="251"/>
      <c r="S8" s="122"/>
    </row>
    <row r="9" spans="2:19" x14ac:dyDescent="0.25">
      <c r="B9" s="239" t="s">
        <v>200</v>
      </c>
      <c r="C9" s="240" t="s">
        <v>207</v>
      </c>
      <c r="D9" s="241" t="s">
        <v>208</v>
      </c>
      <c r="E9" s="239" t="s">
        <v>155</v>
      </c>
      <c r="F9" s="239" t="s">
        <v>170</v>
      </c>
      <c r="G9" s="241">
        <v>6.25E-2</v>
      </c>
      <c r="H9" s="239" t="s">
        <v>203</v>
      </c>
      <c r="I9" s="239" t="s">
        <v>82</v>
      </c>
      <c r="J9" s="242">
        <v>44631</v>
      </c>
      <c r="K9" s="242">
        <v>45658</v>
      </c>
      <c r="L9" s="243">
        <v>302631</v>
      </c>
      <c r="M9" s="244">
        <v>302631</v>
      </c>
      <c r="N9" s="244">
        <v>281902.89491699997</v>
      </c>
      <c r="O9" s="243">
        <v>245014</v>
      </c>
      <c r="P9" s="244">
        <v>245014.45</v>
      </c>
      <c r="Q9" s="251"/>
      <c r="S9" s="122"/>
    </row>
    <row r="10" spans="2:19" x14ac:dyDescent="0.25">
      <c r="B10" s="239" t="s">
        <v>200</v>
      </c>
      <c r="C10" s="240" t="s">
        <v>209</v>
      </c>
      <c r="D10" s="241" t="s">
        <v>210</v>
      </c>
      <c r="E10" s="239" t="s">
        <v>156</v>
      </c>
      <c r="F10" s="239" t="s">
        <v>170</v>
      </c>
      <c r="G10" s="241">
        <v>9.6999999999999989E-2</v>
      </c>
      <c r="H10" s="239" t="s">
        <v>203</v>
      </c>
      <c r="I10" s="239" t="s">
        <v>82</v>
      </c>
      <c r="J10" s="242">
        <v>44680</v>
      </c>
      <c r="K10" s="242">
        <v>45778</v>
      </c>
      <c r="L10" s="243">
        <v>411655</v>
      </c>
      <c r="M10" s="244">
        <v>411655</v>
      </c>
      <c r="N10" s="244">
        <v>367417.73039000004</v>
      </c>
      <c r="O10" s="243">
        <v>299115</v>
      </c>
      <c r="P10" s="244">
        <v>299115.36</v>
      </c>
      <c r="Q10" s="251"/>
      <c r="S10" s="122"/>
    </row>
    <row r="11" spans="2:19" x14ac:dyDescent="0.25">
      <c r="B11" s="239" t="s">
        <v>200</v>
      </c>
      <c r="C11" s="240" t="s">
        <v>250</v>
      </c>
      <c r="D11" s="241" t="s">
        <v>210</v>
      </c>
      <c r="E11" s="239" t="s">
        <v>156</v>
      </c>
      <c r="F11" s="239" t="s">
        <v>170</v>
      </c>
      <c r="G11" s="241">
        <v>0.1032</v>
      </c>
      <c r="H11" s="239" t="s">
        <v>203</v>
      </c>
      <c r="I11" s="239" t="s">
        <v>82</v>
      </c>
      <c r="J11" s="242">
        <v>44783</v>
      </c>
      <c r="K11" s="242">
        <v>45839</v>
      </c>
      <c r="L11" s="243">
        <v>127185</v>
      </c>
      <c r="M11" s="244">
        <v>127185</v>
      </c>
      <c r="N11" s="244">
        <v>325114.3</v>
      </c>
      <c r="O11" s="243">
        <v>114567</v>
      </c>
      <c r="P11" s="244">
        <v>114566.68</v>
      </c>
      <c r="Q11" s="251"/>
      <c r="S11" s="122"/>
    </row>
    <row r="12" spans="2:19" x14ac:dyDescent="0.25">
      <c r="B12" s="239" t="s">
        <v>200</v>
      </c>
      <c r="C12" s="240" t="s">
        <v>211</v>
      </c>
      <c r="D12" s="241" t="s">
        <v>210</v>
      </c>
      <c r="E12" s="239" t="s">
        <v>156</v>
      </c>
      <c r="F12" s="239" t="s">
        <v>170</v>
      </c>
      <c r="G12" s="241">
        <v>8.4000000000000005E-2</v>
      </c>
      <c r="H12" s="239" t="s">
        <v>203</v>
      </c>
      <c r="I12" s="239" t="s">
        <v>82</v>
      </c>
      <c r="J12" s="242">
        <v>44516</v>
      </c>
      <c r="K12" s="242">
        <v>45689</v>
      </c>
      <c r="L12" s="243">
        <v>440085</v>
      </c>
      <c r="M12" s="244">
        <v>440085</v>
      </c>
      <c r="N12" s="244">
        <v>407053.540155</v>
      </c>
      <c r="O12" s="243">
        <v>179747</v>
      </c>
      <c r="P12" s="244">
        <v>179747.22</v>
      </c>
      <c r="Q12" s="251"/>
      <c r="S12" s="122"/>
    </row>
    <row r="13" spans="2:19" x14ac:dyDescent="0.25">
      <c r="B13" s="239" t="s">
        <v>200</v>
      </c>
      <c r="C13" s="240" t="s">
        <v>212</v>
      </c>
      <c r="D13" s="241" t="s">
        <v>210</v>
      </c>
      <c r="E13" s="239" t="s">
        <v>156</v>
      </c>
      <c r="F13" s="239" t="s">
        <v>170</v>
      </c>
      <c r="G13" s="241">
        <v>9.6999999999999989E-2</v>
      </c>
      <c r="H13" s="239" t="s">
        <v>203</v>
      </c>
      <c r="I13" s="239" t="s">
        <v>82</v>
      </c>
      <c r="J13" s="242">
        <v>44628</v>
      </c>
      <c r="K13" s="242">
        <v>46027</v>
      </c>
      <c r="L13" s="243">
        <v>308271</v>
      </c>
      <c r="M13" s="244">
        <v>308271</v>
      </c>
      <c r="N13" s="244">
        <v>277106.03498400003</v>
      </c>
      <c r="O13" s="243">
        <v>190971</v>
      </c>
      <c r="P13" s="244">
        <v>190971.41</v>
      </c>
      <c r="Q13" s="251"/>
      <c r="S13" s="122"/>
    </row>
    <row r="14" spans="2:19" x14ac:dyDescent="0.25">
      <c r="B14" s="239" t="s">
        <v>200</v>
      </c>
      <c r="C14" s="240" t="s">
        <v>213</v>
      </c>
      <c r="D14" s="241" t="s">
        <v>214</v>
      </c>
      <c r="E14" s="239" t="s">
        <v>215</v>
      </c>
      <c r="F14" s="239" t="s">
        <v>170</v>
      </c>
      <c r="G14" s="241">
        <v>8.8000000000000009E-2</v>
      </c>
      <c r="H14" s="239" t="s">
        <v>203</v>
      </c>
      <c r="I14" s="239" t="s">
        <v>82</v>
      </c>
      <c r="J14" s="242">
        <v>44652</v>
      </c>
      <c r="K14" s="242">
        <v>45752</v>
      </c>
      <c r="L14" s="243">
        <v>313297</v>
      </c>
      <c r="M14" s="244">
        <v>313297</v>
      </c>
      <c r="N14" s="244">
        <v>285697.10078500002</v>
      </c>
      <c r="O14" s="243">
        <v>231116</v>
      </c>
      <c r="P14" s="244">
        <v>231116.45</v>
      </c>
      <c r="Q14" s="251"/>
      <c r="S14" s="122"/>
    </row>
    <row r="15" spans="2:19" x14ac:dyDescent="0.25">
      <c r="B15" s="239" t="s">
        <v>200</v>
      </c>
      <c r="C15" s="240" t="s">
        <v>216</v>
      </c>
      <c r="D15" s="241" t="s">
        <v>217</v>
      </c>
      <c r="E15" s="239" t="s">
        <v>157</v>
      </c>
      <c r="F15" s="239" t="s">
        <v>170</v>
      </c>
      <c r="G15" s="241">
        <v>9.3299999999999994E-2</v>
      </c>
      <c r="H15" s="239" t="s">
        <v>203</v>
      </c>
      <c r="I15" s="239" t="s">
        <v>82</v>
      </c>
      <c r="J15" s="242">
        <v>44650</v>
      </c>
      <c r="K15" s="242">
        <v>46058</v>
      </c>
      <c r="L15" s="243">
        <v>487959</v>
      </c>
      <c r="M15" s="244">
        <v>487959</v>
      </c>
      <c r="N15" s="244">
        <v>429208.73640000005</v>
      </c>
      <c r="O15" s="243">
        <v>363844</v>
      </c>
      <c r="P15" s="244">
        <v>363844.4</v>
      </c>
      <c r="Q15" s="251"/>
      <c r="S15" s="122"/>
    </row>
    <row r="16" spans="2:19" x14ac:dyDescent="0.25">
      <c r="B16" s="239" t="s">
        <v>200</v>
      </c>
      <c r="C16" s="240" t="s">
        <v>218</v>
      </c>
      <c r="D16" s="241" t="s">
        <v>217</v>
      </c>
      <c r="E16" s="239" t="s">
        <v>157</v>
      </c>
      <c r="F16" s="239" t="s">
        <v>170</v>
      </c>
      <c r="G16" s="241">
        <v>9.3299999999999994E-2</v>
      </c>
      <c r="H16" s="239" t="s">
        <v>203</v>
      </c>
      <c r="I16" s="239" t="s">
        <v>82</v>
      </c>
      <c r="J16" s="242">
        <v>44663</v>
      </c>
      <c r="K16" s="242">
        <v>46143</v>
      </c>
      <c r="L16" s="243">
        <v>386771</v>
      </c>
      <c r="M16" s="244">
        <v>386771</v>
      </c>
      <c r="N16" s="244">
        <v>342682.20016800001</v>
      </c>
      <c r="O16" s="243">
        <v>315940</v>
      </c>
      <c r="P16" s="244">
        <v>315939.94</v>
      </c>
      <c r="Q16" s="251"/>
      <c r="S16" s="122"/>
    </row>
    <row r="17" spans="2:19" x14ac:dyDescent="0.25">
      <c r="B17" s="239" t="s">
        <v>200</v>
      </c>
      <c r="C17" s="240" t="s">
        <v>219</v>
      </c>
      <c r="D17" s="241" t="s">
        <v>217</v>
      </c>
      <c r="E17" s="239" t="s">
        <v>157</v>
      </c>
      <c r="F17" s="239" t="s">
        <v>170</v>
      </c>
      <c r="G17" s="241">
        <v>9.3299999999999994E-2</v>
      </c>
      <c r="H17" s="239" t="s">
        <v>203</v>
      </c>
      <c r="I17" s="239" t="s">
        <v>82</v>
      </c>
      <c r="J17" s="242">
        <v>44727</v>
      </c>
      <c r="K17" s="242">
        <v>46113</v>
      </c>
      <c r="L17" s="243">
        <v>216815</v>
      </c>
      <c r="M17" s="244">
        <v>216815</v>
      </c>
      <c r="N17" s="244">
        <v>188949.56</v>
      </c>
      <c r="O17" s="243">
        <v>185095</v>
      </c>
      <c r="P17" s="244">
        <v>185094.66</v>
      </c>
      <c r="Q17" s="251"/>
      <c r="S17" s="122"/>
    </row>
    <row r="18" spans="2:19" x14ac:dyDescent="0.25">
      <c r="B18" s="239" t="s">
        <v>200</v>
      </c>
      <c r="C18" s="240" t="s">
        <v>251</v>
      </c>
      <c r="D18" s="241" t="s">
        <v>217</v>
      </c>
      <c r="E18" s="239" t="s">
        <v>157</v>
      </c>
      <c r="F18" s="239" t="s">
        <v>170</v>
      </c>
      <c r="G18" s="241">
        <v>9.9199999999999997E-2</v>
      </c>
      <c r="H18" s="239" t="s">
        <v>203</v>
      </c>
      <c r="I18" s="239" t="s">
        <v>82</v>
      </c>
      <c r="J18" s="242">
        <v>44783</v>
      </c>
      <c r="K18" s="242">
        <v>46113</v>
      </c>
      <c r="L18" s="243">
        <v>334180</v>
      </c>
      <c r="M18" s="244">
        <v>334180</v>
      </c>
      <c r="N18" s="244">
        <v>188949.56</v>
      </c>
      <c r="O18" s="243">
        <v>292624</v>
      </c>
      <c r="P18" s="244">
        <v>292623.65000000002</v>
      </c>
      <c r="Q18" s="251"/>
      <c r="S18" s="122"/>
    </row>
    <row r="19" spans="2:19" x14ac:dyDescent="0.25">
      <c r="B19" s="239" t="s">
        <v>200</v>
      </c>
      <c r="C19" s="240" t="s">
        <v>220</v>
      </c>
      <c r="D19" s="241" t="s">
        <v>221</v>
      </c>
      <c r="E19" s="239" t="s">
        <v>158</v>
      </c>
      <c r="F19" s="239" t="s">
        <v>170</v>
      </c>
      <c r="G19" s="241">
        <v>6.6500000000000004E-2</v>
      </c>
      <c r="H19" s="239" t="s">
        <v>203</v>
      </c>
      <c r="I19" s="239" t="s">
        <v>82</v>
      </c>
      <c r="J19" s="242">
        <v>44525</v>
      </c>
      <c r="K19" s="242">
        <v>46296</v>
      </c>
      <c r="L19" s="243">
        <v>105445</v>
      </c>
      <c r="M19" s="244">
        <v>105445</v>
      </c>
      <c r="N19" s="244">
        <v>92876.37778000001</v>
      </c>
      <c r="O19" s="243">
        <v>76800</v>
      </c>
      <c r="P19" s="244">
        <v>76799.91</v>
      </c>
      <c r="Q19" s="251"/>
      <c r="S19" s="122"/>
    </row>
    <row r="20" spans="2:19" x14ac:dyDescent="0.25">
      <c r="B20" s="239" t="s">
        <v>200</v>
      </c>
      <c r="C20" s="240" t="s">
        <v>222</v>
      </c>
      <c r="D20" s="241" t="s">
        <v>223</v>
      </c>
      <c r="E20" s="239" t="s">
        <v>137</v>
      </c>
      <c r="F20" s="239" t="s">
        <v>170</v>
      </c>
      <c r="G20" s="241">
        <v>7.4533231956000007E-2</v>
      </c>
      <c r="H20" s="239" t="s">
        <v>203</v>
      </c>
      <c r="I20" s="239" t="s">
        <v>82</v>
      </c>
      <c r="J20" s="242">
        <v>44377</v>
      </c>
      <c r="K20" s="242">
        <v>46147</v>
      </c>
      <c r="L20" s="243">
        <v>479783.58</v>
      </c>
      <c r="M20" s="244">
        <v>479783.58</v>
      </c>
      <c r="N20" s="244">
        <v>430382.66368530004</v>
      </c>
      <c r="O20" s="243">
        <v>244924</v>
      </c>
      <c r="P20" s="244">
        <v>244923.61</v>
      </c>
      <c r="Q20" s="251"/>
      <c r="S20" s="122"/>
    </row>
    <row r="21" spans="2:19" x14ac:dyDescent="0.25">
      <c r="B21" s="239" t="s">
        <v>200</v>
      </c>
      <c r="C21" s="240" t="s">
        <v>224</v>
      </c>
      <c r="D21" s="241" t="s">
        <v>223</v>
      </c>
      <c r="E21" s="239" t="s">
        <v>137</v>
      </c>
      <c r="F21" s="245" t="s">
        <v>170</v>
      </c>
      <c r="G21" s="241">
        <v>6.6964861658000002E-2</v>
      </c>
      <c r="H21" s="239" t="s">
        <v>203</v>
      </c>
      <c r="I21" s="239" t="s">
        <v>82</v>
      </c>
      <c r="J21" s="242">
        <v>44440</v>
      </c>
      <c r="K21" s="242">
        <v>46143</v>
      </c>
      <c r="L21" s="243">
        <v>416177</v>
      </c>
      <c r="M21" s="244">
        <v>416177</v>
      </c>
      <c r="N21" s="244">
        <v>358745.40635400004</v>
      </c>
      <c r="O21" s="243">
        <v>278295</v>
      </c>
      <c r="P21" s="244">
        <v>278295.26</v>
      </c>
      <c r="Q21" s="251"/>
      <c r="S21" s="122"/>
    </row>
    <row r="22" spans="2:19" x14ac:dyDescent="0.25">
      <c r="B22" s="239" t="s">
        <v>200</v>
      </c>
      <c r="C22" s="240" t="s">
        <v>225</v>
      </c>
      <c r="D22" s="241" t="s">
        <v>223</v>
      </c>
      <c r="E22" s="239" t="s">
        <v>137</v>
      </c>
      <c r="F22" s="239" t="s">
        <v>170</v>
      </c>
      <c r="G22" s="241">
        <v>6.59E-2</v>
      </c>
      <c r="H22" s="239" t="s">
        <v>203</v>
      </c>
      <c r="I22" s="239" t="s">
        <v>82</v>
      </c>
      <c r="J22" s="242">
        <v>44525</v>
      </c>
      <c r="K22" s="242">
        <v>46296</v>
      </c>
      <c r="L22" s="243">
        <v>214275</v>
      </c>
      <c r="M22" s="244">
        <v>214275</v>
      </c>
      <c r="N22" s="244">
        <v>186161.048625</v>
      </c>
      <c r="O22" s="243">
        <v>155789</v>
      </c>
      <c r="P22" s="244">
        <v>155789.19</v>
      </c>
      <c r="Q22" s="251"/>
      <c r="S22" s="122"/>
    </row>
    <row r="23" spans="2:19" x14ac:dyDescent="0.25">
      <c r="B23" s="239" t="s">
        <v>200</v>
      </c>
      <c r="C23" s="240" t="s">
        <v>226</v>
      </c>
      <c r="D23" s="241" t="s">
        <v>223</v>
      </c>
      <c r="E23" s="239" t="s">
        <v>137</v>
      </c>
      <c r="F23" s="239" t="s">
        <v>170</v>
      </c>
      <c r="G23" s="241">
        <v>0</v>
      </c>
      <c r="H23" s="239" t="s">
        <v>203</v>
      </c>
      <c r="I23" s="239" t="s">
        <v>82</v>
      </c>
      <c r="J23" s="242">
        <v>44712</v>
      </c>
      <c r="K23" s="242">
        <v>46086</v>
      </c>
      <c r="L23" s="243">
        <v>357607</v>
      </c>
      <c r="M23" s="244">
        <v>357607</v>
      </c>
      <c r="N23" s="244">
        <v>311028.68825000001</v>
      </c>
      <c r="O23" s="243">
        <v>298552</v>
      </c>
      <c r="P23" s="244">
        <v>298551.67</v>
      </c>
      <c r="Q23" s="251"/>
      <c r="S23" s="122"/>
    </row>
    <row r="24" spans="2:19" x14ac:dyDescent="0.25">
      <c r="B24" s="239" t="s">
        <v>200</v>
      </c>
      <c r="C24" s="240" t="s">
        <v>227</v>
      </c>
      <c r="D24" s="241" t="s">
        <v>228</v>
      </c>
      <c r="E24" s="239" t="s">
        <v>138</v>
      </c>
      <c r="F24" s="239" t="s">
        <v>170</v>
      </c>
      <c r="G24" s="241">
        <v>5.3484443174000001E-2</v>
      </c>
      <c r="H24" s="239" t="s">
        <v>203</v>
      </c>
      <c r="I24" s="239" t="s">
        <v>82</v>
      </c>
      <c r="J24" s="242">
        <v>44377</v>
      </c>
      <c r="K24" s="242">
        <v>45478</v>
      </c>
      <c r="L24" s="243">
        <v>600646</v>
      </c>
      <c r="M24" s="244">
        <v>600646</v>
      </c>
      <c r="N24" s="244">
        <v>557149.61926399998</v>
      </c>
      <c r="O24" s="243">
        <v>326124</v>
      </c>
      <c r="P24" s="244">
        <v>326123.89</v>
      </c>
      <c r="Q24" s="251"/>
      <c r="S24" s="122"/>
    </row>
    <row r="25" spans="2:19" x14ac:dyDescent="0.25">
      <c r="B25" s="239" t="s">
        <v>200</v>
      </c>
      <c r="C25" s="240" t="s">
        <v>229</v>
      </c>
      <c r="D25" s="241" t="s">
        <v>228</v>
      </c>
      <c r="E25" s="239" t="s">
        <v>138</v>
      </c>
      <c r="F25" s="239" t="s">
        <v>170</v>
      </c>
      <c r="G25" s="241">
        <v>5.3221407524000001E-2</v>
      </c>
      <c r="H25" s="239" t="s">
        <v>203</v>
      </c>
      <c r="I25" s="239" t="s">
        <v>82</v>
      </c>
      <c r="J25" s="242">
        <v>44427</v>
      </c>
      <c r="K25" s="242">
        <v>46117</v>
      </c>
      <c r="L25" s="244">
        <v>523257</v>
      </c>
      <c r="M25" s="244">
        <v>523257</v>
      </c>
      <c r="N25" s="244">
        <v>468988.97001599998</v>
      </c>
      <c r="O25" s="243">
        <v>403497</v>
      </c>
      <c r="P25" s="244">
        <v>403496.8</v>
      </c>
      <c r="Q25" s="252"/>
      <c r="S25" s="122"/>
    </row>
    <row r="26" spans="2:19" x14ac:dyDescent="0.25">
      <c r="B26" s="239" t="s">
        <v>200</v>
      </c>
      <c r="C26" s="240" t="s">
        <v>230</v>
      </c>
      <c r="D26" s="241" t="s">
        <v>228</v>
      </c>
      <c r="E26" s="239" t="s">
        <v>138</v>
      </c>
      <c r="F26" s="239" t="s">
        <v>170</v>
      </c>
      <c r="G26" s="241">
        <v>6.1200000000000004E-2</v>
      </c>
      <c r="H26" s="239" t="s">
        <v>203</v>
      </c>
      <c r="I26" s="239" t="s">
        <v>82</v>
      </c>
      <c r="J26" s="242">
        <v>44517</v>
      </c>
      <c r="K26" s="242">
        <v>46113</v>
      </c>
      <c r="L26" s="244">
        <v>552517</v>
      </c>
      <c r="M26" s="244">
        <v>552517</v>
      </c>
      <c r="N26" s="244">
        <v>490447.79273700004</v>
      </c>
      <c r="O26" s="243">
        <v>402943</v>
      </c>
      <c r="P26" s="244">
        <v>402942.8</v>
      </c>
      <c r="Q26" s="252"/>
      <c r="S26" s="122"/>
    </row>
    <row r="27" spans="2:19" x14ac:dyDescent="0.25">
      <c r="B27" s="239" t="s">
        <v>200</v>
      </c>
      <c r="C27" s="240" t="s">
        <v>252</v>
      </c>
      <c r="D27" s="241" t="s">
        <v>228</v>
      </c>
      <c r="E27" s="239" t="s">
        <v>138</v>
      </c>
      <c r="F27" s="239" t="s">
        <v>170</v>
      </c>
      <c r="G27" s="241">
        <v>0</v>
      </c>
      <c r="H27" s="239" t="s">
        <v>203</v>
      </c>
      <c r="I27" s="239" t="s">
        <v>82</v>
      </c>
      <c r="J27" s="242">
        <v>44789</v>
      </c>
      <c r="K27" s="242">
        <v>46113</v>
      </c>
      <c r="L27" s="244">
        <v>872437.35</v>
      </c>
      <c r="M27" s="244">
        <v>872437.35</v>
      </c>
      <c r="N27" s="244">
        <v>787987.2</v>
      </c>
      <c r="O27" s="243">
        <v>773619</v>
      </c>
      <c r="P27" s="244">
        <v>773618.9</v>
      </c>
      <c r="Q27" s="252"/>
      <c r="S27" s="122"/>
    </row>
    <row r="28" spans="2:19" x14ac:dyDescent="0.25">
      <c r="B28" s="239" t="s">
        <v>200</v>
      </c>
      <c r="C28" s="240" t="s">
        <v>231</v>
      </c>
      <c r="D28" s="241" t="s">
        <v>214</v>
      </c>
      <c r="E28" s="239" t="s">
        <v>215</v>
      </c>
      <c r="F28" s="239" t="s">
        <v>170</v>
      </c>
      <c r="G28" s="241">
        <v>9.69E-2</v>
      </c>
      <c r="H28" s="239" t="s">
        <v>203</v>
      </c>
      <c r="I28" s="239" t="s">
        <v>82</v>
      </c>
      <c r="J28" s="242">
        <v>44736</v>
      </c>
      <c r="K28" s="242">
        <v>46113</v>
      </c>
      <c r="L28" s="244">
        <v>226160</v>
      </c>
      <c r="M28" s="244">
        <v>226160</v>
      </c>
      <c r="N28" s="244">
        <v>195780.41</v>
      </c>
      <c r="O28" s="243">
        <v>191835</v>
      </c>
      <c r="P28" s="244">
        <v>191835.44</v>
      </c>
      <c r="Q28" s="252"/>
      <c r="S28" s="122"/>
    </row>
    <row r="29" spans="2:19" x14ac:dyDescent="0.25">
      <c r="B29" s="239" t="s">
        <v>200</v>
      </c>
      <c r="C29" s="240" t="s">
        <v>253</v>
      </c>
      <c r="D29" s="241" t="s">
        <v>214</v>
      </c>
      <c r="E29" s="239" t="s">
        <v>215</v>
      </c>
      <c r="F29" s="239" t="s">
        <v>170</v>
      </c>
      <c r="G29" s="241">
        <v>9.69E-2</v>
      </c>
      <c r="H29" s="239" t="s">
        <v>203</v>
      </c>
      <c r="I29" s="239" t="s">
        <v>82</v>
      </c>
      <c r="J29" s="242">
        <v>44799</v>
      </c>
      <c r="K29" s="242">
        <v>46113</v>
      </c>
      <c r="L29" s="244">
        <v>204936</v>
      </c>
      <c r="M29" s="244">
        <v>204936</v>
      </c>
      <c r="N29" s="244">
        <v>182650.36</v>
      </c>
      <c r="O29" s="243">
        <v>184223</v>
      </c>
      <c r="P29" s="244">
        <v>184222.99</v>
      </c>
      <c r="Q29" s="252"/>
      <c r="S29" s="122"/>
    </row>
    <row r="30" spans="2:19" x14ac:dyDescent="0.25">
      <c r="B30" s="239" t="s">
        <v>134</v>
      </c>
      <c r="C30" s="240" t="s">
        <v>232</v>
      </c>
      <c r="D30" s="241" t="s">
        <v>233</v>
      </c>
      <c r="E30" s="239" t="s">
        <v>234</v>
      </c>
      <c r="F30" s="239" t="s">
        <v>235</v>
      </c>
      <c r="G30" s="241">
        <v>0</v>
      </c>
      <c r="H30" s="239" t="s">
        <v>236</v>
      </c>
      <c r="I30" s="239" t="s">
        <v>82</v>
      </c>
      <c r="J30" s="242">
        <v>44834</v>
      </c>
      <c r="K30" s="242" t="s">
        <v>170</v>
      </c>
      <c r="L30" s="244">
        <v>74.824749999999995</v>
      </c>
      <c r="M30" s="244">
        <v>74.824749999999995</v>
      </c>
      <c r="N30" s="244">
        <v>85021.227033512609</v>
      </c>
      <c r="O30" s="243">
        <v>85021</v>
      </c>
      <c r="P30" s="244">
        <v>85021.29</v>
      </c>
      <c r="Q30" s="252"/>
      <c r="S30" s="122"/>
    </row>
    <row r="31" spans="2:19" x14ac:dyDescent="0.25">
      <c r="B31" s="239" t="s">
        <v>200</v>
      </c>
      <c r="C31" s="240" t="s">
        <v>254</v>
      </c>
      <c r="D31" s="241" t="s">
        <v>217</v>
      </c>
      <c r="E31" s="239" t="s">
        <v>157</v>
      </c>
      <c r="F31" s="239" t="s">
        <v>170</v>
      </c>
      <c r="G31" s="241">
        <v>9.4399999999999998E-2</v>
      </c>
      <c r="H31" s="239" t="s">
        <v>203</v>
      </c>
      <c r="I31" s="239" t="s">
        <v>82</v>
      </c>
      <c r="J31" s="242">
        <v>44805</v>
      </c>
      <c r="K31" s="242">
        <v>46113</v>
      </c>
      <c r="L31" s="244">
        <v>247419</v>
      </c>
      <c r="M31" s="244">
        <v>247419</v>
      </c>
      <c r="N31" s="244">
        <v>224527.21</v>
      </c>
      <c r="O31" s="243">
        <v>226218</v>
      </c>
      <c r="P31" s="244">
        <v>226217.59</v>
      </c>
      <c r="Q31" s="252"/>
      <c r="S31" s="122"/>
    </row>
    <row r="32" spans="2:19" x14ac:dyDescent="0.25">
      <c r="B32" s="239" t="s">
        <v>200</v>
      </c>
      <c r="C32" s="240" t="s">
        <v>255</v>
      </c>
      <c r="D32" s="241" t="s">
        <v>210</v>
      </c>
      <c r="E32" s="239" t="s">
        <v>156</v>
      </c>
      <c r="F32" s="239" t="s">
        <v>170</v>
      </c>
      <c r="G32" s="241">
        <v>7.85E-2</v>
      </c>
      <c r="H32" s="239" t="s">
        <v>203</v>
      </c>
      <c r="I32" s="239" t="s">
        <v>82</v>
      </c>
      <c r="J32" s="242">
        <v>44818</v>
      </c>
      <c r="K32" s="242">
        <v>45858</v>
      </c>
      <c r="L32" s="244">
        <v>153806</v>
      </c>
      <c r="M32" s="244">
        <v>153806</v>
      </c>
      <c r="N32" s="244">
        <v>140697.56</v>
      </c>
      <c r="O32" s="243">
        <v>141309</v>
      </c>
      <c r="P32" s="244">
        <v>141308.72</v>
      </c>
      <c r="Q32" s="252"/>
      <c r="S32" s="122"/>
    </row>
    <row r="33" spans="2:19" x14ac:dyDescent="0.25">
      <c r="B33" s="239" t="s">
        <v>200</v>
      </c>
      <c r="C33" s="240" t="s">
        <v>256</v>
      </c>
      <c r="D33" s="241" t="s">
        <v>217</v>
      </c>
      <c r="E33" s="239" t="s">
        <v>157</v>
      </c>
      <c r="F33" s="239" t="s">
        <v>170</v>
      </c>
      <c r="G33" s="241">
        <v>0.10249999999999999</v>
      </c>
      <c r="H33" s="239" t="s">
        <v>203</v>
      </c>
      <c r="I33" s="239" t="s">
        <v>82</v>
      </c>
      <c r="J33" s="242">
        <v>44827</v>
      </c>
      <c r="K33" s="242">
        <v>46073</v>
      </c>
      <c r="L33" s="244">
        <v>320942</v>
      </c>
      <c r="M33" s="244">
        <v>320942</v>
      </c>
      <c r="N33" s="244">
        <v>277183.51</v>
      </c>
      <c r="O33" s="243">
        <v>275546</v>
      </c>
      <c r="P33" s="244">
        <v>275546.36</v>
      </c>
      <c r="Q33" s="252"/>
      <c r="S33" s="122"/>
    </row>
    <row r="34" spans="2:19" x14ac:dyDescent="0.25">
      <c r="B34" s="253" t="s">
        <v>249</v>
      </c>
      <c r="C34" s="253"/>
      <c r="D34" s="253"/>
      <c r="E34" s="253"/>
      <c r="F34" s="254"/>
      <c r="G34" s="253"/>
      <c r="H34" s="253"/>
      <c r="I34" s="255"/>
      <c r="J34" s="255"/>
      <c r="K34" s="255"/>
      <c r="L34" s="255"/>
      <c r="M34" s="256"/>
      <c r="N34" s="257"/>
      <c r="O34" s="260">
        <f ca="1">+SUM(O5:O33)</f>
        <v>7540803</v>
      </c>
      <c r="P34" s="258"/>
      <c r="Q34" s="259"/>
    </row>
    <row r="35" spans="2:19" x14ac:dyDescent="0.25">
      <c r="B35" s="253" t="s">
        <v>159</v>
      </c>
      <c r="C35" s="253"/>
      <c r="D35" s="253"/>
      <c r="E35" s="253"/>
      <c r="F35" s="254"/>
      <c r="G35" s="253"/>
      <c r="H35" s="253"/>
      <c r="I35" s="255"/>
      <c r="J35" s="255"/>
      <c r="K35" s="261"/>
      <c r="L35" s="255"/>
      <c r="M35" s="256"/>
      <c r="N35" s="257"/>
      <c r="O35" s="255">
        <v>4472772</v>
      </c>
      <c r="P35" s="258"/>
      <c r="Q35" s="259"/>
    </row>
    <row r="36" spans="2:19" x14ac:dyDescent="0.25">
      <c r="B36" s="250"/>
      <c r="C36" s="250"/>
      <c r="D36" s="250"/>
      <c r="E36" s="250"/>
      <c r="F36" s="250"/>
      <c r="G36" s="250"/>
      <c r="H36" s="250"/>
      <c r="I36" s="250"/>
      <c r="J36" s="250"/>
      <c r="K36" s="251"/>
      <c r="L36" s="250"/>
      <c r="M36" s="250"/>
      <c r="N36" s="250"/>
      <c r="O36" s="250"/>
      <c r="P36" s="250"/>
      <c r="Q36" s="250"/>
    </row>
    <row r="37" spans="2:19" x14ac:dyDescent="0.25">
      <c r="B37" s="250"/>
      <c r="C37" s="250"/>
      <c r="D37" s="250"/>
      <c r="E37" s="250"/>
      <c r="F37" s="250"/>
      <c r="G37" s="250"/>
      <c r="H37" s="250"/>
      <c r="I37" s="250"/>
      <c r="J37" s="250"/>
      <c r="L37" s="250"/>
      <c r="M37" s="250"/>
      <c r="N37" s="250"/>
      <c r="O37" s="251">
        <f ca="1">+O34-'1 - EEFF FONDO'!F20</f>
        <v>0</v>
      </c>
      <c r="P37" s="250"/>
      <c r="Q37" s="250"/>
    </row>
    <row r="38" spans="2:19" x14ac:dyDescent="0.25">
      <c r="B38" s="250"/>
      <c r="C38" s="250"/>
      <c r="D38" s="250"/>
      <c r="E38" s="250"/>
      <c r="F38" s="250"/>
      <c r="G38" s="250"/>
      <c r="H38" s="250"/>
      <c r="I38" s="250"/>
      <c r="J38" s="250"/>
      <c r="L38" s="250"/>
      <c r="M38" s="250"/>
      <c r="N38" s="250"/>
      <c r="O38" s="251">
        <f ca="1">+O35-'1 - EEFF FONDO'!H20</f>
        <v>0</v>
      </c>
      <c r="P38" s="250"/>
      <c r="Q38" s="250"/>
    </row>
    <row r="40" spans="2:19" x14ac:dyDescent="0.25">
      <c r="K40" s="122"/>
    </row>
  </sheetData>
  <autoFilter ref="B4:P35"/>
  <pageMargins left="0.25" right="0.25" top="0.75" bottom="0.75" header="0.3" footer="0.3"/>
  <pageSetup scale="57"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jKofflfjUW3ePuFRTXMd+HcJz21L0fcSgq0JGjrbZbA=</DigestValue>
    </Reference>
    <Reference Type="http://www.w3.org/2000/09/xmldsig#Object" URI="#idOfficeObject">
      <DigestMethod Algorithm="http://www.w3.org/2001/04/xmlenc#sha256"/>
      <DigestValue>nUw9UO+Rx9l43bqBKXz7QU75cS1Alcp8MMLQ6sI2ecw=</DigestValue>
    </Reference>
    <Reference Type="http://uri.etsi.org/01903#SignedProperties" URI="#idSignedProperties">
      <Transforms>
        <Transform Algorithm="http://www.w3.org/TR/2001/REC-xml-c14n-20010315"/>
      </Transforms>
      <DigestMethod Algorithm="http://www.w3.org/2001/04/xmlenc#sha256"/>
      <DigestValue>pgbCIkTyrOFPlvvmu5QFSNjR6a17FYT8uOL+K1OHJ4U=</DigestValue>
    </Reference>
    <Reference Type="http://www.w3.org/2000/09/xmldsig#Object" URI="#idValidSigLnImg">
      <DigestMethod Algorithm="http://www.w3.org/2001/04/xmlenc#sha256"/>
      <DigestValue>Wo+Bts2lRc+C82wtq+OMqIrQzw3Vuu0HxobmkjKW6+M=</DigestValue>
    </Reference>
    <Reference Type="http://www.w3.org/2000/09/xmldsig#Object" URI="#idInvalidSigLnImg">
      <DigestMethod Algorithm="http://www.w3.org/2001/04/xmlenc#sha256"/>
      <DigestValue>+T2xVwOVmzX5hzuw4EVn9ETCy6yFaiervxdFSZ0cQsY=</DigestValue>
    </Reference>
  </SignedInfo>
  <SignatureValue>XIP4qtSPd1PrN5x8IRB3++mkWjfToSeq5iosi0S50b1mrAbgmIU5Yhqc8U/Udai5HOlm+3a8ZVgp
u3z/VeeZPoBc4ZlZEhWLe3y2y+3fvvZSZMbKSiuPA0rI1JQLdhb32qbCrlTRxOQkqm/PAIIHBklg
nK4R17Rvb1aGCL5OzJbgotsocEHRhNYF/au32DqEnNmQQMz0XKzGKx6Vr2W8HIHdWXR7IWuSEPB8
oKxlXQps1Ng7/aI2pN1IpIOpYYXm8R2xcpVT7VpsbY+ufb9gPcVzMU1D9cr5D7RGhAni2FyuslA8
8EyvVe9ypMhXaw0sd1f+ysbm7nWpv06aZzYfBg==</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LRhnOc9ZYIkFdlc1Ws9rMEqh+iluWvbqvGQGHRH8Ovk=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ajACJQHbbTK0uR7xVvxC3lJDHMBQTRPM6yHozWnnFOQ=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iXfcmwImHqSKmNMxltMcXo+1MeDDbnEFBsjSYfAa5SI=</DigestValue>
      </Reference>
      <Reference URI="/xl/media/image2.emf?ContentType=image/x-emf">
        <DigestMethod Algorithm="http://www.w3.org/2001/04/xmlenc#sha256"/>
        <DigestValue>J0GwIYKCZ01N28bcaQSzsvYpOaiZYFTOHO6j0AO/VSI=</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TBnRAUAXEN5medD7B5vEItV3JJRwP3xpb28NWLnEzrE=</DigestValue>
      </Reference>
      <Reference URI="/xl/printerSettings/printerSettings2.bin?ContentType=application/vnd.openxmlformats-officedocument.spreadsheetml.printerSettings">
        <DigestMethod Algorithm="http://www.w3.org/2001/04/xmlenc#sha256"/>
        <DigestValue>1eFb2AJCmQL4bHh0cRSC+VPNsIBacnKJVLTk/Wl7XGo=</DigestValue>
      </Reference>
      <Reference URI="/xl/printerSettings/printerSettings3.bin?ContentType=application/vnd.openxmlformats-officedocument.spreadsheetml.printerSettings">
        <DigestMethod Algorithm="http://www.w3.org/2001/04/xmlenc#sha256"/>
        <DigestValue>1eFb2AJCmQL4bHh0cRSC+VPNsIBacnKJVLTk/Wl7XGo=</DigestValue>
      </Reference>
      <Reference URI="/xl/printerSettings/printerSettings4.bin?ContentType=application/vnd.openxmlformats-officedocument.spreadsheetml.printerSettings">
        <DigestMethod Algorithm="http://www.w3.org/2001/04/xmlenc#sha256"/>
        <DigestValue>1eFb2AJCmQL4bHh0cRSC+VPNsIBacnKJVLTk/Wl7XGo=</DigestValue>
      </Reference>
      <Reference URI="/xl/printerSettings/printerSettings5.bin?ContentType=application/vnd.openxmlformats-officedocument.spreadsheetml.printerSettings">
        <DigestMethod Algorithm="http://www.w3.org/2001/04/xmlenc#sha256"/>
        <DigestValue>1eFb2AJCmQL4bHh0cRSC+VPNsIBacnKJVLTk/Wl7XGo=</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blI4JB85lptelK3lmIPhFxDnCo27aPjbzjuasa1iGO4=</DigestValue>
      </Reference>
      <Reference URI="/xl/sharedStrings.xml?ContentType=application/vnd.openxmlformats-officedocument.spreadsheetml.sharedStrings+xml">
        <DigestMethod Algorithm="http://www.w3.org/2001/04/xmlenc#sha256"/>
        <DigestValue>yOCRWDfpTAD6KNduM+OQWUcOSgMl77jCeP9bwyCGKi4=</DigestValue>
      </Reference>
      <Reference URI="/xl/styles.xml?ContentType=application/vnd.openxmlformats-officedocument.spreadsheetml.styles+xml">
        <DigestMethod Algorithm="http://www.w3.org/2001/04/xmlenc#sha256"/>
        <DigestValue>eBXeboEbqyjoituD9nIdZgPd9d2tOIkS0SGYUVnPzK0=</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c5suESIFKHl6jHD48PS8X2QrFwvO9CNu0B5SZSU41WI=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59HUAZ4HTjsZdOLezpsJpFnIlxRPm2/iggi5pvJGFV0=</DigestValue>
      </Reference>
      <Reference URI="/xl/worksheets/sheet2.xml?ContentType=application/vnd.openxmlformats-officedocument.spreadsheetml.worksheet+xml">
        <DigestMethod Algorithm="http://www.w3.org/2001/04/xmlenc#sha256"/>
        <DigestValue>o0/x2X5REU3yHsrsQxZ+G0MEtnrhathn9VTVjLqPXP4=</DigestValue>
      </Reference>
      <Reference URI="/xl/worksheets/sheet3.xml?ContentType=application/vnd.openxmlformats-officedocument.spreadsheetml.worksheet+xml">
        <DigestMethod Algorithm="http://www.w3.org/2001/04/xmlenc#sha256"/>
        <DigestValue>euI1//XNfLbUag1EadHvsh3hr8mr1qsTalY+moP8OYE=</DigestValue>
      </Reference>
      <Reference URI="/xl/worksheets/sheet4.xml?ContentType=application/vnd.openxmlformats-officedocument.spreadsheetml.worksheet+xml">
        <DigestMethod Algorithm="http://www.w3.org/2001/04/xmlenc#sha256"/>
        <DigestValue>9l8jMRrS1QfTQhp6/e8rwjRrQ9Ck1S4pn4WaLvk2bWs=</DigestValue>
      </Reference>
      <Reference URI="/xl/worksheets/sheet5.xml?ContentType=application/vnd.openxmlformats-officedocument.spreadsheetml.worksheet+xml">
        <DigestMethod Algorithm="http://www.w3.org/2001/04/xmlenc#sha256"/>
        <DigestValue>3jTo1hU7fs9oPGkxlNazJXUpm23zqZn1Bp6xaXXq98o=</DigestValue>
      </Reference>
      <Reference URI="/xl/worksheets/sheet6.xml?ContentType=application/vnd.openxmlformats-officedocument.spreadsheetml.worksheet+xml">
        <DigestMethod Algorithm="http://www.w3.org/2001/04/xmlenc#sha256"/>
        <DigestValue>nnCMfXxkRWtfHS09310YCBo7usOg5saRsfCiwc+A0jQ=</DigestValue>
      </Reference>
      <Reference URI="/xl/worksheets/sheet7.xml?ContentType=application/vnd.openxmlformats-officedocument.spreadsheetml.worksheet+xml">
        <DigestMethod Algorithm="http://www.w3.org/2001/04/xmlenc#sha256"/>
        <DigestValue>4cLeb4gelvILMAvcR/VCWZqnqADoUq244q9WbDaTy8c=</DigestValue>
      </Reference>
    </Manifest>
    <SignatureProperties>
      <SignatureProperty Id="idSignatureTime" Target="#idPackageSignature">
        <mdssi:SignatureTime xmlns:mdssi="http://schemas.openxmlformats.org/package/2006/digital-signature">
          <mdssi:Format>YYYY-MM-DDThh:mm:ssTZD</mdssi:Format>
          <mdssi:Value>2022-10-28T20:20:49Z</mdssi:Value>
        </mdssi:SignatureTime>
      </SignatureProperty>
    </SignatureProperties>
  </Object>
  <Object Id="idOfficeObject">
    <SignatureProperties>
      <SignatureProperty Id="idOfficeV1Details" Target="#idPackageSignature">
        <SignatureInfoV1 xmlns="http://schemas.microsoft.com/office/2006/digsig">
          <SetupID>{44D452BB-D555-42FF-AC1E-2D7E7F93018B}</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2022-10-28T20:20:49Z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rBeADt8BZBDfAf78UnYNAQAAAAAAAIQbCvkAAAAAwwEAAH8CAADArxwCAQAAAAgMrxYAAAAAwGS5FgAAAAB/AAEB0PS4FgAAAADAZLkWrwwZYQMAAAC4DBlhAQAAAGAQzxZQY09hGEAVYYOvhinAqvwOIPgiAtQP3wEZ/FJ2AADfAQIAAAAl/FJ2zBTfAeD///8AAAAAAAAAAAAAAACQAQAAAAAAAQAAAABhAHIAaQBhAGwAAAAAAAAAAAAAAAAAAAAGAAAAAAAAAPG2JXYAAAAABgAAAIQP3wGED98BAAIAAPz///8BAAAAAAAAAAAAAAAAAAAAGGREDPDE7HZkdgAIAAAAACUAAAAMAAAAAQAAABgAAAAMAAAAAAAAAhIAAAAMAAAAAQAAABYAAAAMAAAACAAAAFQAAABUAAAACgAAACcAAAAeAAAASgAAAAEAAABVldtBX0LbQQoAAABLAAAAAQAAAEwAAAAEAAAACQAAACcAAAAgAAAASwAAAFAAAABYAAAAFQAAABYAAAAMAAAAAAAAAFIAAABwAQAAAgAAABAAAAAHAAAAAAAAAAAAAAC8AgAAAAAAAAECAiJTAHkAcwB0AGUAbQAAAAAAAAAAAAAAAAAAAAAAAAAAAAAAAAAAAAAAAAAAAAAAAAAAAAAAAAAAAAAAAAAAAAAAAAAAACAAAACcotMWAAAcAhhAFWGDr4YpwKr8DiD4IgLUD98BGfxSdggCAADQBxQCZAAAAMwU3wEIAgAAAAAAAKipyxbAxcIXAAAAAAAAAAAAABQCAgAAAAAAAABBAAAAAAAUAnwCFAIAAAAA/AEAAAQYFAIAAAAAAAAcAgAYFAIAAIN3kA7fAa5eg3fgoNMWrl6DdwAAAAAAAAAAKBsdAigbHQKkDt8BHy0HYQAAHAIAAAAA/AEAALQO3wHdLAdhAAAAAAcAAAAAAAAA8bYldvwBAAAHAAAA3A/fAdwP3wEAAgAA/P///wEAAAAAAAAAAAAAAAAAAAAYZEQM8MTs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KwXuA3fAZwP3wH+/FJ2bAAAAAAAAAArGQqQ9AzfAY2KJmG4DwF90PhKDPCIJmFAPSoJ0PhKDGgwxBcVAAAA0PhKDByJJmFwECQC0PhKDBwAAAAVAAAAHA7fAWgwxBcAAAAAAAAAAAAAAAAIAAAAiKn8DgEAAAAMD98BGfxSdgAA3wEDAAAAJfxSdsQR3wHw////AAAAAAAAAAAAAAAAkAEAAAAAAAEAAAAAcwBlAGcAbwBlACAAdQBpAAAAAAAAAAAACQAAAAAAAADxtiV2AAAAAAkAAAC8Dt8BvA7fAQACAAD8////AQAAAAAAAAAAAAAAAAAAABhkRAzwxOx2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HhilM7fAHjQ3wH+/FJ23GKHd0jO3wBIEgppAAAAAFjcHAJY3BwCLqB4YgAAAAA49UEMPM7fAQAAAAAAAAAAAAAAAAAAAAAo1xwCAAAAAAAAAAAAAAAAAAAAAAAAAAAAAAAAAAAAAAAAAAAAAAAA7Gr8DgAAAADoz98BGfxSdgAA3wEAAAAAJfxSdlm5rq/1////AAAAAAAAAAAAAAAAkAEAALW6rq+Ezt8BHa0mdgAAenV4zt8BAAAAAIDO3wEAAAAAAAAAAPG2JXYAAAAACQAAAJjP3wGYz98BAAIAAPz///8BAAAAAAAAAAAAAAAAAAAAAAAAAAAAAAAYZEQM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AAAAAcKDQcKDQcJDQ4WMShFrjFU1TJV1gECBAIDBAECBQoRKyZBowsTMVcAAAAAfqbJd6PIeqDCQFZ4JTd0Lk/HMVPSGy5uFiE4GypVJ0KnHjN9AAABQwAAAACcz+7S6ffb7fnC0t1haH0hMm8aLXIuT8ggOIwoRKslP58cK08AAAElAAAAAMHg9P///////////+bm5k9SXjw/SzBRzTFU0y1NwSAyVzFGXwEBAksACA8mnM/u69/SvI9jt4tgjIR9FBosDBEjMVTUMlXWMVPRKUSeDxk4AAAAKgAAAADT6ff///////+Tk5MjK0krSbkvUcsuT8YVJFoTIFIrSbgtTcEQHEdjAAAAAJzP7vT6/bTa8kRleixHhy1Nwi5PxiQtTnBwcJKSki81SRwtZAgOI0AAAAAAweD02+35gsLqZ5q6Jz1jNEJyOUZ4qamp+/v7////wdPeVnCJAQECOAAAAACv1/Ho8/ubzu6CwuqMudS3u769vb3////////////L5fZymsABAgMnAAAAAK/X8fz9/uLx+snk9uTy+vz9/v///////////////8vl9nKawAECA2IAAAAAotHvtdryxOL1xOL1tdry0+r32+350+r3tdryxOL1pdPvc5rAAQIDUAAAAABpj7ZnjrZqj7Zqj7ZnjrZtkbdukrdtkbdnjrZqj7ZojrZ3rdUCAwRL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B4YpTO3wB40N8B/vxSdtxih3dIzt8ASBIKaQAAAABY3BwCWNwcAi6geGIAAAAAOPVBDDzO3wEAAAAAAAAAAAAAAAAAAAAAKNccAgAAAAAAAAAAAAAAAAAAAAAAAAAAAAAAAAAAAAAAAAAAAAAAAOxq/A4AAAAA6M/fARn8UnYAAN8BAAAAACX8UnZZua6v9f///wAAAAAAAAAAAAAAAJABAAC1uq6vhM7fAR2tJnYAAHp1eM7fAQAAAACAzt8BAAAAAAAAAADxtiV2AAAAAAkAAACYz98BmM/fAQACAAD8////AQAAAAAAAAAAAAAAAAAAAAAAAAAAAAAAGGREDGR2AAgAAAAAJQAAAAwAAAABAAAAGAAAAAwAAAD/AAACEgAAAAwAAAABAAAAHgAAABgAAAAiAAAABAAAAHIAAAARAAAAJQAAAAwAAAABAAAAVAAAAKgAAAAjAAAABAAAAHAAAAAQAAAAAQAAAFWV20FfQttBIwAAAAQAAAAPAAAATAAAAAAAAAAAAAAAAAAAAP//////////bAAAAEYAaQByAG0AYQAgAG4AbwAgAHYA4QBsAGkAZABhAAA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CcotMWAAAcAhhAFWGDr4YpwKr8DiD4IgLUD98BGfxSdggCAADQBxQCZAAAAMwU3wEIAgAAAAAAAKipyxbAxcIXAAAAAAAAAAAAABQCAgAAAAAAAABBAAAAAAAUAnwCFAIAAAAA/AEAAAQYFAIAAAAAAAAcAgAYFAIAAIN3kA7fAa5eg3fgoNMWrl6DdwAAAAAAAAAAKBsdAigbHQKkDt8BHy0HYQAAHAIAAAAA/AEAALQO3wHdLAdhAAAAAAcAAAAAAAAA8bYldvwBAAAHAAAA3A/fAdwP3wEAAgAA/P///wEAAAAAAAAAAAAAAAAAAAAYZEQM8MTs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KwXgA7fAWQQ3wH+/FJ2DQEAAAAAAACEGwr5AAAAAMMBAAB/AgAAwK8cAgEAAAAIDK8WAAAAAMBkuRYAAAAAfwABAdD0uBYAAAAAwGS5Fq8MGWEDAAAAuAwZYQEAAABgEM8WUGNPYRhAFWGDr4YpwKr8DiD4IgLUD98BGfxSdgAA3wECAAAAJfxSdswU3wHg////AAAAAAAAAAAAAAAAkAEAAAAAAAEAAAAAYQByAGkAYQBsAAAAAAAAAAAAAAAAAAAABgAAAAAAAADxtiV2AAAAAAYAAACED98BhA/fAQACAAD8////AQAAAAAAAAAAAAAAAAAAABhkRAzwxOx2ZHYACAAAAAAlAAAADAAAAAMAAAAYAAAADAAAAAAAAAISAAAADAAAAAEAAAAWAAAADAAAAAgAAABUAAAAVAAAAAoAAAAnAAAAHgAAAEoAAAABAAAAVZXbQV9C20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rBe4Dd8BnA/fAf78UnZsAAAAAAAAACsZCpD0DN8BjYomYbgPAX3Q+EoM8IgmYUA9KgnQ+EoMaDDEFxUAAADQ+EoMHIkmYXAQJALQ+EoMHAAAABUAAAAcDt8BaDDEFwAAAAAAAAAAAAAAAAgAAACIqfwOAQAAAAwP3wEZ/FJ2AADfAQMAAAAl/FJ2xBHfAfD///8AAAAAAAAAAAAAAACQAQAAAAAAAQAAAABzAGUAZwBvAGUAIAB1AGkAAAAAAAAAAAAJAAAAAAAAAPG2JXYAAAAACQAAALwO3wG8Dt8BAAIAAPz///8BAAAAAAAAAAAAAAAAAAAAGGREDPDE7HZ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MP879NHqJfIosVYEiqS5yKlv5wHQyshUvVMX+hHXi1M=</DigestValue>
    </Reference>
    <Reference Type="http://www.w3.org/2000/09/xmldsig#Object" URI="#idOfficeObject">
      <DigestMethod Algorithm="http://www.w3.org/2001/04/xmlenc#sha256"/>
      <DigestValue>hA1aYtyNyYNK50wj4EpMVzYVIsvj0H6UMANlw+/rork=</DigestValue>
    </Reference>
    <Reference Type="http://uri.etsi.org/01903#SignedProperties" URI="#idSignedProperties">
      <Transforms>
        <Transform Algorithm="http://www.w3.org/TR/2001/REC-xml-c14n-20010315"/>
      </Transforms>
      <DigestMethod Algorithm="http://www.w3.org/2001/04/xmlenc#sha256"/>
      <DigestValue>aImLSvd3sMTgJJKHjDG+w31wajONh0LeTIRCMpDd90U=</DigestValue>
    </Reference>
    <Reference Type="http://www.w3.org/2000/09/xmldsig#Object" URI="#idValidSigLnImg">
      <DigestMethod Algorithm="http://www.w3.org/2001/04/xmlenc#sha256"/>
      <DigestValue>xEQWCgwPtbcyKBxYnJCJW3bb9wAXpmumjrcH4QsN57s=</DigestValue>
    </Reference>
    <Reference Type="http://www.w3.org/2000/09/xmldsig#Object" URI="#idInvalidSigLnImg">
      <DigestMethod Algorithm="http://www.w3.org/2001/04/xmlenc#sha256"/>
      <DigestValue>0fxEWeejmnJdfeddc0USttmRVvHJOdTX4a8NJ7sUhOY=</DigestValue>
    </Reference>
  </SignedInfo>
  <SignatureValue>TE329cVzNSNY+t0emNTTMrwGBa15X+DPOqNJwtmfNce63ljkbEYtxkw/wq4+dGLlc5bUT+AVEhgu
7ciw+MPlSEEZ4ExeDlGiNWpvYidZeo+F6MxMFxXbX5Bw02pVsFEzglGlJ7phiUYTLkZXdwRtwf/P
RMTfpe12e1selM9rPlcnVD5NPAd+LWXbfexTDrcF3LwtTRKimSyzw1jF4Qij3TGa3RBXwaqOESKw
c1FxYMGeC+ANZZpN02Roo507h1JKd/KpitpI3LvOeZ8izZZFa/mAmW5hzDuVldrl7wjYdd9O4Yvl
Wkr7FHhn/PacdkVvuP1lESf5QRP2Fnes9UY+9g==</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LRhnOc9ZYIkFdlc1Ws9rMEqh+iluWvbqvGQGHRH8Ovk=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ajACJQHbbTK0uR7xVvxC3lJDHMBQTRPM6yHozWnnFOQ=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iXfcmwImHqSKmNMxltMcXo+1MeDDbnEFBsjSYfAa5SI=</DigestValue>
      </Reference>
      <Reference URI="/xl/media/image2.emf?ContentType=image/x-emf">
        <DigestMethod Algorithm="http://www.w3.org/2001/04/xmlenc#sha256"/>
        <DigestValue>J0GwIYKCZ01N28bcaQSzsvYpOaiZYFTOHO6j0AO/VSI=</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TBnRAUAXEN5medD7B5vEItV3JJRwP3xpb28NWLnEzrE=</DigestValue>
      </Reference>
      <Reference URI="/xl/printerSettings/printerSettings2.bin?ContentType=application/vnd.openxmlformats-officedocument.spreadsheetml.printerSettings">
        <DigestMethod Algorithm="http://www.w3.org/2001/04/xmlenc#sha256"/>
        <DigestValue>1eFb2AJCmQL4bHh0cRSC+VPNsIBacnKJVLTk/Wl7XGo=</DigestValue>
      </Reference>
      <Reference URI="/xl/printerSettings/printerSettings3.bin?ContentType=application/vnd.openxmlformats-officedocument.spreadsheetml.printerSettings">
        <DigestMethod Algorithm="http://www.w3.org/2001/04/xmlenc#sha256"/>
        <DigestValue>1eFb2AJCmQL4bHh0cRSC+VPNsIBacnKJVLTk/Wl7XGo=</DigestValue>
      </Reference>
      <Reference URI="/xl/printerSettings/printerSettings4.bin?ContentType=application/vnd.openxmlformats-officedocument.spreadsheetml.printerSettings">
        <DigestMethod Algorithm="http://www.w3.org/2001/04/xmlenc#sha256"/>
        <DigestValue>1eFb2AJCmQL4bHh0cRSC+VPNsIBacnKJVLTk/Wl7XGo=</DigestValue>
      </Reference>
      <Reference URI="/xl/printerSettings/printerSettings5.bin?ContentType=application/vnd.openxmlformats-officedocument.spreadsheetml.printerSettings">
        <DigestMethod Algorithm="http://www.w3.org/2001/04/xmlenc#sha256"/>
        <DigestValue>1eFb2AJCmQL4bHh0cRSC+VPNsIBacnKJVLTk/Wl7XGo=</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blI4JB85lptelK3lmIPhFxDnCo27aPjbzjuasa1iGO4=</DigestValue>
      </Reference>
      <Reference URI="/xl/sharedStrings.xml?ContentType=application/vnd.openxmlformats-officedocument.spreadsheetml.sharedStrings+xml">
        <DigestMethod Algorithm="http://www.w3.org/2001/04/xmlenc#sha256"/>
        <DigestValue>yOCRWDfpTAD6KNduM+OQWUcOSgMl77jCeP9bwyCGKi4=</DigestValue>
      </Reference>
      <Reference URI="/xl/styles.xml?ContentType=application/vnd.openxmlformats-officedocument.spreadsheetml.styles+xml">
        <DigestMethod Algorithm="http://www.w3.org/2001/04/xmlenc#sha256"/>
        <DigestValue>eBXeboEbqyjoituD9nIdZgPd9d2tOIkS0SGYUVnPzK0=</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c5suESIFKHl6jHD48PS8X2QrFwvO9CNu0B5SZSU41WI=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59HUAZ4HTjsZdOLezpsJpFnIlxRPm2/iggi5pvJGFV0=</DigestValue>
      </Reference>
      <Reference URI="/xl/worksheets/sheet2.xml?ContentType=application/vnd.openxmlformats-officedocument.spreadsheetml.worksheet+xml">
        <DigestMethod Algorithm="http://www.w3.org/2001/04/xmlenc#sha256"/>
        <DigestValue>o0/x2X5REU3yHsrsQxZ+G0MEtnrhathn9VTVjLqPXP4=</DigestValue>
      </Reference>
      <Reference URI="/xl/worksheets/sheet3.xml?ContentType=application/vnd.openxmlformats-officedocument.spreadsheetml.worksheet+xml">
        <DigestMethod Algorithm="http://www.w3.org/2001/04/xmlenc#sha256"/>
        <DigestValue>euI1//XNfLbUag1EadHvsh3hr8mr1qsTalY+moP8OYE=</DigestValue>
      </Reference>
      <Reference URI="/xl/worksheets/sheet4.xml?ContentType=application/vnd.openxmlformats-officedocument.spreadsheetml.worksheet+xml">
        <DigestMethod Algorithm="http://www.w3.org/2001/04/xmlenc#sha256"/>
        <DigestValue>9l8jMRrS1QfTQhp6/e8rwjRrQ9Ck1S4pn4WaLvk2bWs=</DigestValue>
      </Reference>
      <Reference URI="/xl/worksheets/sheet5.xml?ContentType=application/vnd.openxmlformats-officedocument.spreadsheetml.worksheet+xml">
        <DigestMethod Algorithm="http://www.w3.org/2001/04/xmlenc#sha256"/>
        <DigestValue>3jTo1hU7fs9oPGkxlNazJXUpm23zqZn1Bp6xaXXq98o=</DigestValue>
      </Reference>
      <Reference URI="/xl/worksheets/sheet6.xml?ContentType=application/vnd.openxmlformats-officedocument.spreadsheetml.worksheet+xml">
        <DigestMethod Algorithm="http://www.w3.org/2001/04/xmlenc#sha256"/>
        <DigestValue>nnCMfXxkRWtfHS09310YCBo7usOg5saRsfCiwc+A0jQ=</DigestValue>
      </Reference>
      <Reference URI="/xl/worksheets/sheet7.xml?ContentType=application/vnd.openxmlformats-officedocument.spreadsheetml.worksheet+xml">
        <DigestMethod Algorithm="http://www.w3.org/2001/04/xmlenc#sha256"/>
        <DigestValue>4cLeb4gelvILMAvcR/VCWZqnqADoUq244q9WbDaTy8c=</DigestValue>
      </Reference>
    </Manifest>
    <SignatureProperties>
      <SignatureProperty Id="idSignatureTime" Target="#idPackageSignature">
        <mdssi:SignatureTime xmlns:mdssi="http://schemas.openxmlformats.org/package/2006/digital-signature">
          <mdssi:Format>YYYY-MM-DDThh:mm:ssTZD</mdssi:Format>
          <mdssi:Value>2022-10-30T19:23:39Z</mdssi:Value>
        </mdssi:SignatureTime>
      </SignatureProperty>
    </SignatureProperties>
  </Object>
  <Object Id="idOfficeObject">
    <SignatureProperties>
      <SignatureProperty Id="idOfficeV1Details" Target="#idPackageSignature">
        <SignatureInfoV1 xmlns="http://schemas.microsoft.com/office/2006/digsig">
          <SetupID>{37F32DA1-0DAB-48CF-8065-2721339EBB26}</SetupID>
          <SignatureText>Fiorella Cardozo</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2022-10-30T19:23:39Z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QualifyingProperties>
  </Object>
  <Object Id="idValidSigLnImg">AQAAAGwAAAAAAAAAAAAAAB0BAAB/AAAAAAAAAAAAAAAjHAAAkQwAACBFTUYAAAEAABoAAJ0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eAAAAGAAAACkAAAAzAAAAnAAAAEgAAAAlAAAADAAAAAMAAABUAAAArAAAACoAAAAzAAAAmgAAAEcAAAABAAAA0XbJQasKy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ISAAAADAAAAAEAAAAeAAAAGAAAAAkAAABQAAAAAAEAAF0AAAAlAAAADAAAAAQ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ISAAAADAAAAAEAAAAeAAAAGAAAAAkAAABgAAAAAAEAAG0AAAAlAAAADAAAAAQ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jHAAAkQwAACBFTUYAAAEAWB8AALA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CcAAAASAAAACUAAAAMAAAABAAAAFQAAACsAAAAKgAAADMAAACaAAAARwAAAAEAAADRdslBqwrJ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I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C5F5A-80F2-4341-9521-4DEF68443DC3}"/>
</file>

<file path=customXml/itemProps2.xml><?xml version="1.0" encoding="utf-8"?>
<ds:datastoreItem xmlns:ds="http://schemas.openxmlformats.org/officeDocument/2006/customXml" ds:itemID="{97283D02-871C-40BB-8FAD-CA9192123D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lpstr>Caratula!Área_de_impresión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cp:lastPrinted>2021-10-18T15:36:09Z</cp:lastPrinted>
  <dcterms:created xsi:type="dcterms:W3CDTF">2020-06-01T19:26:16Z</dcterms:created>
  <dcterms:modified xsi:type="dcterms:W3CDTF">2022-10-24T18:38:10Z</dcterms:modified>
</cp:coreProperties>
</file>