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ACI\Privado\02- AFPISA\EEFF\2022\3 - 30.09.2022\PARA FIRMA\"/>
    </mc:Choice>
  </mc:AlternateContent>
  <bookViews>
    <workbookView xWindow="0" yWindow="0" windowWidth="24000" windowHeight="9735" tabRatio="922" activeTab="6"/>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FONDO'!$A$1:$I$43</definedName>
    <definedName name="_xlnm.Print_Area" localSheetId="2">'2 - EERR FONDO'!$A$1:$I$39</definedName>
    <definedName name="_xlnm.Print_Area" localSheetId="3">'3 - EFE FONDO'!$A$1:$I$39</definedName>
    <definedName name="_xlnm.Print_Area" localSheetId="4">'4 - PN FONDO'!$A$1:$F$28</definedName>
    <definedName name="_xlnm.Print_Area" localSheetId="5">'5 - NOTAS FONDO'!$A$1:$J$151</definedName>
    <definedName name="_xlnm.Print_Area" localSheetId="6">'5.2 - NOTA INVERSIONES'!$A$1:$Q$29</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2" l="1"/>
  <c r="O27" i="12"/>
  <c r="C144" i="5"/>
  <c r="L144" i="5" s="1"/>
  <c r="D144" i="5"/>
  <c r="L145" i="5" s="1"/>
  <c r="C116" i="5"/>
  <c r="L116" i="5" s="1"/>
  <c r="D24" i="4"/>
  <c r="C24" i="4"/>
  <c r="H19" i="4"/>
  <c r="F22" i="2"/>
  <c r="F31" i="1"/>
  <c r="F23" i="1"/>
  <c r="E23" i="4" l="1"/>
  <c r="E19" i="4"/>
  <c r="E21" i="4"/>
  <c r="E24" i="4" l="1"/>
  <c r="C109" i="5"/>
  <c r="L109" i="5" l="1"/>
  <c r="C101" i="5" l="1"/>
  <c r="C107" i="5" s="1"/>
  <c r="C113" i="5" s="1"/>
  <c r="C103" i="5" l="1"/>
  <c r="L103" i="5" s="1"/>
  <c r="C83" i="5"/>
  <c r="L83" i="5" s="1"/>
  <c r="F16" i="3" l="1"/>
  <c r="F31" i="2"/>
  <c r="B12" i="3" l="1"/>
  <c r="B12" i="4" s="1"/>
  <c r="C95" i="5" l="1"/>
  <c r="C97" i="5"/>
  <c r="C98" i="5" s="1"/>
  <c r="T97" i="5"/>
  <c r="S97" i="5" l="1"/>
  <c r="T83" i="5"/>
  <c r="E17" i="4"/>
  <c r="H17" i="4" s="1"/>
  <c r="S83" i="5" l="1"/>
  <c r="F31" i="3" l="1"/>
  <c r="F34" i="2" l="1"/>
  <c r="F19" i="3" l="1"/>
  <c r="F26" i="3" s="1"/>
  <c r="F33" i="3" s="1"/>
  <c r="F35" i="3" s="1"/>
  <c r="F41" i="3" s="1"/>
  <c r="H23" i="4"/>
  <c r="F47" i="1"/>
  <c r="B14" i="4"/>
  <c r="B9" i="3"/>
  <c r="B14" i="3"/>
  <c r="B14" i="2"/>
  <c r="F37" i="1" l="1"/>
  <c r="S136" i="5" l="1"/>
  <c r="F39" i="1"/>
  <c r="D140" i="5"/>
  <c r="F45" i="1"/>
  <c r="H24" i="4"/>
  <c r="F46" i="1"/>
  <c r="C140" i="5" l="1"/>
  <c r="T136" i="5"/>
</calcChain>
</file>

<file path=xl/sharedStrings.xml><?xml version="1.0" encoding="utf-8"?>
<sst xmlns="http://schemas.openxmlformats.org/spreadsheetml/2006/main" count="355" uniqueCount="209">
  <si>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</si>
  <si>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</si>
  <si>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</si>
  <si>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</si>
  <si>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</si>
  <si>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</si>
  <si>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</si>
  <si>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</si>
  <si>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</si>
  <si>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</si>
  <si>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</si>
  <si>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</si>
  <si>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Comisiones a pagar a la administradora</t>
  </si>
  <si>
    <t>Acreedores por operaciones</t>
  </si>
  <si>
    <t>Pasivo</t>
  </si>
  <si>
    <t>Total activo</t>
  </si>
  <si>
    <t>Inversiones</t>
  </si>
  <si>
    <t xml:space="preserve">Disponibilidades </t>
  </si>
  <si>
    <t>Activo</t>
  </si>
  <si>
    <t>Nota</t>
  </si>
  <si>
    <t>(en dólares)</t>
  </si>
  <si>
    <t>Estado del activo neto</t>
  </si>
  <si>
    <t>Resultado del periodo</t>
  </si>
  <si>
    <t>Total egresos</t>
  </si>
  <si>
    <t xml:space="preserve">Egresos por operaciones y servicios de personas relacionadas </t>
  </si>
  <si>
    <t>Otros egresos</t>
  </si>
  <si>
    <t>Diferenci de cambio</t>
  </si>
  <si>
    <t>Comisión por corretaje</t>
  </si>
  <si>
    <t>Comisión por administración</t>
  </si>
  <si>
    <t>Egresos</t>
  </si>
  <si>
    <t>Total ingresos</t>
  </si>
  <si>
    <t>Otros ingresos</t>
  </si>
  <si>
    <t>Intereses</t>
  </si>
  <si>
    <t>Resultado por tenencia de inversiones</t>
  </si>
  <si>
    <t>Ingresos</t>
  </si>
  <si>
    <t>Estado de ingresos y egresos</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</si>
  <si>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</si>
  <si>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</si>
  <si>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</si>
  <si>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</si>
  <si>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</si>
  <si>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</si>
  <si>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</si>
  <si>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</si>
  <si>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</si>
  <si>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</si>
  <si>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</si>
  <si>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</si>
  <si>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</si>
  <si>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</si>
  <si>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</si>
  <si>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</si>
  <si>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</si>
  <si>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</si>
  <si>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</si>
  <si>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</si>
  <si>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</si>
  <si>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</si>
  <si>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</si>
  <si>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</si>
  <si>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</si>
  <si>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</si>
  <si>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</si>
  <si>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</si>
  <si>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</si>
  <si>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</si>
  <si>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</si>
  <si>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</si>
  <si>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</si>
  <si>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</si>
  <si>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</si>
  <si>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</si>
  <si>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</si>
  <si>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</si>
  <si>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</si>
  <si>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</si>
  <si>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</si>
  <si>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</si>
  <si>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</si>
  <si>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</si>
  <si>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</si>
  <si>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Total disponibilidades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</si>
  <si>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</si>
  <si>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</si>
  <si>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</si>
  <si>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</si>
  <si>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</si>
  <si>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</si>
  <si>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</si>
  <si>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</si>
  <si>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</si>
  <si>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</si>
  <si>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</si>
  <si>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</si>
  <si>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</si>
  <si>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</si>
  <si>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</si>
  <si>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</si>
  <si>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</si>
  <si>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</si>
  <si>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Las inversiones se expresan a su valor razonable con cambios reconocidos en resultados.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</si>
  <si>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</si>
  <si>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</si>
  <si>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</si>
  <si>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</si>
  <si>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</si>
  <si>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</si>
  <si>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</si>
  <si>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</si>
  <si>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</si>
  <si>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</si>
  <si>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</si>
  <si>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</si>
  <si>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</si>
  <si>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</si>
  <si>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</si>
  <si>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</si>
  <si>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</si>
  <si>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Principales políticas y criterios contables aplicados</t>
  </si>
  <si>
    <t xml:space="preserve">Estados financieros correspondientes al periodo finalizado </t>
  </si>
  <si>
    <t>(En dólares)</t>
  </si>
  <si>
    <t>Saldos iniciales</t>
  </si>
  <si>
    <t>5.  Cuentas por cobrar</t>
  </si>
  <si>
    <t>La comisión de administración representa un gasto a cargo del Fondo que será como máximo del 2,5% anual IVA incluido. La comisión de Administración, se devengará mensualmente sobre el Patrimonio del Fondo actualizado.</t>
  </si>
  <si>
    <t>3.7  Política de reconocimiento de ingresos y gastos</t>
  </si>
  <si>
    <t>Los presentes estados financieros corresponden al primer ejercicio económico de la Sociedad, por lo que no se registran cambios de políticas y procedimientos contables.</t>
  </si>
  <si>
    <t>AT Agro - Fondo de Inversiones Paraguay</t>
  </si>
  <si>
    <t>El AT Agro - Fondo de Inversiones Paraguay, es un fondo de inversión, administrado por Puente Administradora de Fondos Patrimoniales de Inversión S.A.</t>
  </si>
  <si>
    <t>El Fondo fue creado con el objeto de invertir principalmente en activos provenientes de la actividad agrícola, a través de una o mas Sociedades Agrícolas.</t>
  </si>
  <si>
    <t>Los estados financieros han sido preparados de acuerdo con Normas de Información Financiera, emitidas por el Consejo de Contadores Públicos del Paraguay, y con las normas de valuación y exposición establecidos por la Comisión Nacional de Valores.</t>
  </si>
  <si>
    <r>
      <t xml:space="preserve">La Comisión Nacional de Valores aprobó su registro y su reglamento interno con fecha 22 de diciembre de 2021 mediante Resolución </t>
    </r>
    <r>
      <rPr>
        <sz val="10"/>
        <rFont val="Arial"/>
        <family val="2"/>
      </rPr>
      <t>CNV N° 53 E/21.</t>
    </r>
  </si>
  <si>
    <t>Créditos</t>
  </si>
  <si>
    <t>Otros créditos</t>
  </si>
  <si>
    <t>5.1</t>
  </si>
  <si>
    <t>5.2</t>
  </si>
  <si>
    <t>5.3</t>
  </si>
  <si>
    <t>Acreedores varios</t>
  </si>
  <si>
    <t>Provisiones</t>
  </si>
  <si>
    <t>5.4</t>
  </si>
  <si>
    <t>5.5</t>
  </si>
  <si>
    <t>Incremento/Disminución de inversiones</t>
  </si>
  <si>
    <t>Incremento/Disminución de cuentas a cobrar</t>
  </si>
  <si>
    <t>Incremento/Disminución de cuentas por pagar</t>
  </si>
  <si>
    <t>Incremento/Disminución de otros pasivos</t>
  </si>
  <si>
    <t>5.3 Otros Créditos</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</si>
  <si>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</si>
  <si>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</si>
  <si>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</si>
  <si>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</si>
  <si>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</si>
  <si>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</si>
  <si>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</si>
  <si>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</si>
  <si>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</si>
  <si>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</si>
  <si>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</si>
  <si>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</si>
  <si>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</si>
  <si>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COMPRA DE CARTERA</t>
  </si>
  <si>
    <t>-</t>
  </si>
  <si>
    <t>Comercial</t>
  </si>
  <si>
    <t>FONDO MUTUO</t>
  </si>
  <si>
    <t>FMPUENTEUSD</t>
  </si>
  <si>
    <t>80114882-0</t>
  </si>
  <si>
    <t>Fondo Mutuo Liquidez Dólares</t>
  </si>
  <si>
    <t>Af+ Estable</t>
  </si>
  <si>
    <t>Bursátil</t>
  </si>
  <si>
    <t>Total inversiones 31.12.2021</t>
  </si>
  <si>
    <t>AC1-17600898</t>
  </si>
  <si>
    <t>80023149-0</t>
  </si>
  <si>
    <t>AGROFERTIL</t>
  </si>
  <si>
    <t>80005230-7</t>
  </si>
  <si>
    <t>TECNOMYL</t>
  </si>
  <si>
    <t>TC1-80098160</t>
  </si>
  <si>
    <t>TC1(2)-80103</t>
  </si>
  <si>
    <t>5.2 - NOTA INVERSIONES'</t>
  </si>
  <si>
    <t>Financiera Solar</t>
  </si>
  <si>
    <t>Gastos a devengar</t>
  </si>
  <si>
    <t>5.4 Comisiones a pagar a la administradora</t>
  </si>
  <si>
    <t>Honorario por administración</t>
  </si>
  <si>
    <t>5.5 Acreedores varios</t>
  </si>
  <si>
    <t>Honorarios a pagar</t>
  </si>
  <si>
    <t>el 30 de septiembre de 2022</t>
  </si>
  <si>
    <t>al 30 de septiembre de 2022</t>
  </si>
  <si>
    <t>30.09.2022</t>
  </si>
  <si>
    <t>al período económico finalizado el 30 de septiembre de 2022</t>
  </si>
  <si>
    <t>Los presentes estados financieros del Fondo, comprenden el Estado del Activo Neto, Estado de Ingresos y Egresos, Estado de Flujos de Efectivo y Estado de Variación del Activo Neto por el período comprendido entre el 1 de enero y el 30 de septiembre de 2022.</t>
  </si>
  <si>
    <t>A la fecha de emisión de los presentes estados financieros, no han ocurrido hechos significativos que impliquen alteraciones significativas a la estructura patrimonial o financiera o, a los resultados del Fondo al 30 de septiembre de 2022.</t>
  </si>
  <si>
    <t>Total inversiones 30.09.2022</t>
  </si>
  <si>
    <t>TC2-80005645</t>
  </si>
  <si>
    <t>TC2-80034161</t>
  </si>
  <si>
    <t>TC2-80028089</t>
  </si>
  <si>
    <t>AC2-2974746</t>
  </si>
  <si>
    <t>AC2-3564003</t>
  </si>
  <si>
    <t>AC2-5390016</t>
  </si>
  <si>
    <t>AC2-53900161</t>
  </si>
  <si>
    <t>AC2-53900162</t>
  </si>
  <si>
    <t>AC2-5680370</t>
  </si>
  <si>
    <t>AC2-5956107</t>
  </si>
  <si>
    <t>AC2-6152621</t>
  </si>
  <si>
    <t>TC3-5940318</t>
  </si>
  <si>
    <t>TC3-80094534</t>
  </si>
  <si>
    <t>TC4-202498-9</t>
  </si>
  <si>
    <t>TC4-80028089</t>
  </si>
  <si>
    <t>TC4-80040964</t>
  </si>
  <si>
    <t>TC4-80103882</t>
  </si>
  <si>
    <t>Honorarios de auditoria - Revision de Pagares</t>
  </si>
  <si>
    <t>por el período finalizado el 30 de septiembre de 2022</t>
  </si>
  <si>
    <t>Saldos finales al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</si>
</sst>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0.00\ _€_-;\-* #,##0.00\ _€_-;_-* &quot;-&quot;??\ _€_-;_-@_-"/>
    <numFmt numFmtId="165" formatCode="_(* #,##0_);_(* \(#,##0\);_(* &quot;-&quot;_);_(@_)"/>
    <numFmt numFmtId="166" formatCode="_ * #,##0_ ;_ * \-#,##0_ ;_ * &quot;-&quot;??_ ;_ @_ "/>
    <numFmt numFmtId="167" formatCode="_ * #,##0.00_ ;_ * \-#,##0.00_ ;_ * &quot;-&quot;????_ ;_ @_ "/>
    <numFmt numFmtId="168" formatCode="General_)"/>
    <numFmt numFmtId="169" formatCode="_-* #,##0\ _€_-;\-* #,##0\ _€_-;_-* &quot;-&quot;??\ _€_-;_-@_-"/>
    <numFmt numFmtId="170" formatCode="_ * #,##0.00_ ;_ * \-#,##0.00_ ;_ * &quot;-&quot;_ ;_ @_ "/>
    <numFmt numFmtId="171" formatCode="_(* #,##0.00_);_(* \(#,##0.00\);_(* &quot;-&quot;_);_(@_)"/>
    <numFmt numFmtId="172" formatCode="0.0000%"/>
    <numFmt numFmtId="173" formatCode="_(* #,##0.00000_);_(* \(#,##0.00000\);_(* &quot;-&quot;_);_(@_)"/>
    <numFmt numFmtId="174" formatCode="_-* #,##0_-;\-* #,##0_-;_-*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sz val="8"/>
      <color theme="1"/>
      <name val="Arial"/>
      <family val="2"/>
    </font>
    <font>
      <b/>
      <sz val="8"/>
      <color theme="1"/>
      <name val="Arial"/>
      <family val="2"/>
    </font>
    <font>
      <b/>
      <sz val="7"/>
      <color theme="1"/>
      <name val="Times New Roman"/>
      <family val="1"/>
    </font>
    <font>
      <b/>
      <sz val="10"/>
      <color theme="1"/>
      <name val="Times New Roman"/>
      <family val="1"/>
    </font>
    <font>
      <b/>
      <sz val="16"/>
      <color theme="1"/>
      <name val="Arial"/>
      <family val="2"/>
    </font>
    <font>
      <sz val="18"/>
      <color theme="1"/>
      <name val="Arial"/>
      <family val="2"/>
    </font>
    <font>
      <sz val="11"/>
      <color theme="0"/>
      <name val="Calibri"/>
      <family val="2"/>
      <scheme val="minor"/>
    </font>
    <font>
      <b/>
      <sz val="9"/>
      <color theme="1"/>
      <name val="Arial"/>
      <family val="2"/>
    </font>
    <font>
      <sz val="9"/>
      <color theme="1"/>
      <name val="Arial"/>
      <family val="2"/>
    </font>
    <font>
      <sz val="8"/>
      <name val="Arial"/>
      <family val="2"/>
    </font>
    <font>
      <b/>
      <sz val="8"/>
      <color theme="0"/>
      <name val="Arial"/>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4" tint="-0.499984740745262"/>
        <bgColor indexed="64"/>
      </patternFill>
    </fill>
    <fill>
      <patternFill patternType="solid">
        <fgColor rgb="FF0070C0"/>
        <bgColor indexed="64"/>
      </patternFill>
    </fill>
  </fills>
  <borders count="13">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8" fontId="9" fillId="0" borderId="0"/>
    <xf numFmtId="164" fontId="1" fillId="0" borderId="0" applyFont="0" applyFill="0" applyBorder="0" applyAlignment="0" applyProtection="0"/>
    <xf numFmtId="0" fontId="16" fillId="0" borderId="0"/>
    <xf numFmtId="16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36" fillId="0" borderId="0" applyNumberFormat="0" applyFill="0" applyBorder="0" applyAlignment="0" applyProtection="0"/>
  </cellStyleXfs>
  <cellXfs count="276">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5"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6" fontId="3" fillId="0" borderId="0" xfId="0" applyNumberFormat="1" applyFont="1" applyAlignment="1">
      <alignment wrapText="1"/>
    </xf>
    <xf numFmtId="166"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7"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5" fontId="4" fillId="0" borderId="3" xfId="0" applyNumberFormat="1" applyFont="1" applyBorder="1" applyAlignment="1">
      <alignment vertical="center"/>
    </xf>
    <xf numFmtId="41" fontId="4" fillId="0" borderId="0" xfId="2" applyFont="1" applyFill="1" applyBorder="1" applyAlignment="1">
      <alignment vertical="center" wrapText="1"/>
    </xf>
    <xf numFmtId="165" fontId="3" fillId="0" borderId="0" xfId="2" applyNumberFormat="1" applyFont="1" applyFill="1" applyBorder="1" applyAlignment="1">
      <alignment vertical="center" wrapText="1"/>
    </xf>
    <xf numFmtId="41" fontId="3" fillId="0" borderId="0" xfId="2" applyFont="1" applyFill="1" applyBorder="1" applyAlignment="1">
      <alignment vertical="center"/>
    </xf>
    <xf numFmtId="165" fontId="3" fillId="0" borderId="0" xfId="0" applyNumberFormat="1" applyFont="1" applyAlignment="1">
      <alignment vertical="center"/>
    </xf>
    <xf numFmtId="41" fontId="3" fillId="0" borderId="0" xfId="2" applyFont="1" applyAlignment="1">
      <alignment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5" fontId="4" fillId="0" borderId="0" xfId="4" applyFont="1" applyFill="1" applyBorder="1" applyAlignment="1">
      <alignment vertical="center"/>
    </xf>
    <xf numFmtId="41" fontId="4" fillId="0" borderId="3" xfId="0" applyNumberFormat="1" applyFont="1" applyFill="1" applyBorder="1" applyAlignment="1">
      <alignment vertical="center" wrapText="1"/>
    </xf>
    <xf numFmtId="166"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8" fontId="10" fillId="3" borderId="0" xfId="5" applyNumberFormat="1" applyFont="1" applyFill="1" applyBorder="1" applyAlignment="1" applyProtection="1">
      <alignment wrapText="1"/>
    </xf>
    <xf numFmtId="168" fontId="10" fillId="3" borderId="0" xfId="5" applyNumberFormat="1" applyFont="1" applyFill="1" applyBorder="1" applyAlignment="1" applyProtection="1">
      <alignment horizontal="left" wrapText="1"/>
    </xf>
    <xf numFmtId="168"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5" fontId="4" fillId="0" borderId="3" xfId="4" applyFont="1" applyFill="1" applyBorder="1"/>
    <xf numFmtId="165" fontId="4" fillId="0" borderId="0" xfId="4" applyFont="1" applyFill="1" applyBorder="1"/>
    <xf numFmtId="0" fontId="4" fillId="0" borderId="0" xfId="0" applyFont="1" applyFill="1" applyBorder="1"/>
    <xf numFmtId="0" fontId="13" fillId="0" borderId="0" xfId="0" applyFont="1" applyFill="1" applyBorder="1"/>
    <xf numFmtId="165"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5" fontId="3" fillId="2" borderId="0" xfId="4" applyFont="1" applyFill="1" applyBorder="1"/>
    <xf numFmtId="0" fontId="3" fillId="0" borderId="0" xfId="0" applyFont="1" applyFill="1" applyBorder="1"/>
    <xf numFmtId="0" fontId="15" fillId="0" borderId="0" xfId="0" applyFont="1" applyFill="1" applyBorder="1"/>
    <xf numFmtId="165" fontId="4" fillId="0" borderId="0" xfId="2" applyNumberFormat="1" applyFont="1" applyFill="1" applyBorder="1" applyAlignment="1">
      <alignment vertical="center" wrapText="1"/>
    </xf>
    <xf numFmtId="165"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6" fontId="3" fillId="0" borderId="0" xfId="1" quotePrefix="1" applyNumberFormat="1" applyFont="1" applyFill="1" applyBorder="1"/>
    <xf numFmtId="165" fontId="4" fillId="2" borderId="0" xfId="4" applyFont="1" applyFill="1" applyBorder="1"/>
    <xf numFmtId="166"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8" fontId="12" fillId="3" borderId="0" xfId="5" applyNumberFormat="1" applyFont="1" applyFill="1" applyBorder="1" applyAlignment="1" applyProtection="1">
      <alignment horizontal="left" wrapText="1"/>
    </xf>
    <xf numFmtId="168" fontId="12" fillId="3" borderId="0" xfId="5" applyNumberFormat="1" applyFont="1" applyFill="1" applyBorder="1" applyAlignment="1" applyProtection="1">
      <alignment horizontal="left"/>
    </xf>
    <xf numFmtId="168" fontId="10" fillId="3" borderId="0" xfId="5" applyNumberFormat="1" applyFont="1" applyFill="1" applyBorder="1" applyAlignment="1" applyProtection="1">
      <alignment horizontal="left"/>
    </xf>
    <xf numFmtId="168"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166" fontId="17" fillId="0" borderId="0" xfId="0" applyNumberFormat="1" applyFont="1" applyBorder="1" applyAlignment="1">
      <alignment wrapText="1"/>
    </xf>
    <xf numFmtId="166" fontId="17" fillId="2" borderId="0" xfId="0" applyNumberFormat="1" applyFont="1" applyFill="1" applyBorder="1" applyAlignment="1"/>
    <xf numFmtId="166" fontId="17" fillId="2" borderId="0" xfId="1"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6" fillId="0" borderId="0" xfId="0" applyFont="1" applyBorder="1"/>
    <xf numFmtId="0" fontId="6" fillId="0" borderId="0" xfId="0" applyFont="1" applyAlignment="1">
      <alignment vertical="center"/>
    </xf>
    <xf numFmtId="165" fontId="4" fillId="0" borderId="3" xfId="4" applyFont="1" applyFill="1" applyBorder="1" applyAlignment="1">
      <alignment vertical="center"/>
    </xf>
    <xf numFmtId="165" fontId="4" fillId="0" borderId="4" xfId="0" applyNumberFormat="1" applyFont="1" applyFill="1" applyBorder="1" applyAlignment="1">
      <alignment vertical="center" wrapText="1"/>
    </xf>
    <xf numFmtId="165" fontId="3" fillId="2" borderId="4" xfId="4" applyFont="1" applyFill="1" applyBorder="1" applyAlignment="1">
      <alignment vertical="center"/>
    </xf>
    <xf numFmtId="165" fontId="3" fillId="2" borderId="0" xfId="4" applyFont="1" applyFill="1" applyBorder="1" applyAlignment="1">
      <alignment vertical="center"/>
    </xf>
    <xf numFmtId="0" fontId="4" fillId="2" borderId="0" xfId="0" applyFont="1" applyFill="1" applyBorder="1" applyAlignment="1">
      <alignment vertical="center" wrapText="1"/>
    </xf>
    <xf numFmtId="0" fontId="4" fillId="0" borderId="0" xfId="0" applyFont="1" applyFill="1" applyBorder="1" applyAlignment="1">
      <alignment wrapText="1"/>
    </xf>
    <xf numFmtId="165" fontId="4" fillId="2" borderId="0" xfId="4" applyFont="1" applyFill="1" applyBorder="1" applyAlignment="1">
      <alignment vertical="center"/>
    </xf>
    <xf numFmtId="169" fontId="4" fillId="0" borderId="0" xfId="6" applyNumberFormat="1" applyFont="1" applyFill="1" applyBorder="1" applyAlignment="1">
      <alignment horizontal="center" wrapText="1"/>
    </xf>
    <xf numFmtId="169" fontId="3" fillId="0" borderId="0" xfId="6" applyNumberFormat="1" applyFont="1" applyFill="1" applyBorder="1" applyAlignment="1">
      <alignment horizontal="center" wrapText="1"/>
    </xf>
    <xf numFmtId="169" fontId="4" fillId="0" borderId="4" xfId="6" applyNumberFormat="1" applyFont="1" applyFill="1" applyBorder="1" applyAlignment="1">
      <alignment horizontal="center" wrapText="1"/>
    </xf>
    <xf numFmtId="0" fontId="6" fillId="0" borderId="0" xfId="0" applyFont="1" applyAlignment="1">
      <alignment horizontal="center" wrapText="1"/>
    </xf>
    <xf numFmtId="0" fontId="18" fillId="0" borderId="0" xfId="7" applyFont="1"/>
    <xf numFmtId="0" fontId="16" fillId="0" borderId="0" xfId="7" applyFont="1"/>
    <xf numFmtId="165" fontId="16" fillId="0" borderId="0" xfId="7" applyNumberFormat="1" applyFont="1"/>
    <xf numFmtId="165" fontId="4" fillId="0" borderId="5" xfId="4" applyFont="1" applyBorder="1"/>
    <xf numFmtId="0" fontId="4" fillId="0" borderId="6" xfId="0" applyFont="1" applyBorder="1" applyAlignment="1">
      <alignment wrapText="1"/>
    </xf>
    <xf numFmtId="165" fontId="3" fillId="0" borderId="7" xfId="4" applyFont="1" applyBorder="1"/>
    <xf numFmtId="165" fontId="3" fillId="0" borderId="6" xfId="4" applyFont="1" applyBorder="1"/>
    <xf numFmtId="165" fontId="4" fillId="0" borderId="6" xfId="4" applyFont="1" applyBorder="1"/>
    <xf numFmtId="0" fontId="3" fillId="0" borderId="6" xfId="0" applyFont="1" applyBorder="1" applyAlignment="1">
      <alignment vertical="center" wrapText="1"/>
    </xf>
    <xf numFmtId="165" fontId="4" fillId="0" borderId="7" xfId="4" applyFont="1" applyBorder="1"/>
    <xf numFmtId="0" fontId="3" fillId="0" borderId="7" xfId="0" applyFont="1" applyBorder="1" applyAlignment="1">
      <alignment wrapText="1"/>
    </xf>
    <xf numFmtId="165"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8"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41" fontId="1" fillId="0" borderId="4" xfId="2" applyFont="1" applyBorder="1"/>
    <xf numFmtId="170" fontId="1" fillId="0" borderId="4" xfId="2" applyNumberFormat="1" applyFont="1" applyBorder="1"/>
    <xf numFmtId="0" fontId="1" fillId="0" borderId="0" xfId="0" applyFont="1" applyBorder="1"/>
    <xf numFmtId="41" fontId="1" fillId="0" borderId="0" xfId="2" applyFont="1" applyBorder="1"/>
    <xf numFmtId="170" fontId="1" fillId="0" borderId="0" xfId="2" applyNumberFormat="1" applyFont="1" applyBorder="1"/>
    <xf numFmtId="0" fontId="0" fillId="0" borderId="0" xfId="0" applyBorder="1"/>
    <xf numFmtId="41" fontId="0" fillId="0" borderId="0" xfId="2" applyFont="1" applyBorder="1"/>
    <xf numFmtId="170" fontId="0" fillId="0" borderId="0" xfId="2" applyNumberFormat="1" applyFont="1" applyBorder="1"/>
    <xf numFmtId="41" fontId="0" fillId="0" borderId="4" xfId="2" applyFont="1" applyBorder="1"/>
    <xf numFmtId="170"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3" fontId="23" fillId="4" borderId="11" xfId="0" applyNumberFormat="1" applyFont="1" applyFill="1" applyBorder="1" applyAlignment="1">
      <alignment horizontal="right" vertical="center"/>
    </xf>
    <xf numFmtId="0" fontId="23" fillId="4" borderId="0" xfId="0" applyFont="1" applyFill="1" applyAlignment="1">
      <alignment vertical="center"/>
    </xf>
    <xf numFmtId="3" fontId="21" fillId="4" borderId="1" xfId="0" applyNumberFormat="1" applyFont="1" applyFill="1" applyBorder="1" applyAlignment="1">
      <alignment horizontal="right" vertical="center"/>
    </xf>
    <xf numFmtId="0" fontId="21" fillId="4" borderId="0" xfId="0" applyFont="1" applyFill="1" applyAlignment="1">
      <alignment vertical="center"/>
    </xf>
    <xf numFmtId="0" fontId="23" fillId="4" borderId="4"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0" fontId="0" fillId="0" borderId="4" xfId="2" applyNumberFormat="1" applyFont="1" applyBorder="1" applyAlignment="1">
      <alignment horizontal="right"/>
    </xf>
    <xf numFmtId="0" fontId="29" fillId="0" borderId="0" xfId="0" applyFont="1" applyAlignment="1">
      <alignment horizontal="center" vertical="center"/>
    </xf>
    <xf numFmtId="0" fontId="0" fillId="0" borderId="0" xfId="0" applyAlignment="1">
      <alignment horizontal="center"/>
    </xf>
    <xf numFmtId="0" fontId="28" fillId="0" borderId="0" xfId="0" applyFont="1" applyAlignment="1">
      <alignment horizontal="center" vertical="center"/>
    </xf>
    <xf numFmtId="0" fontId="8" fillId="0" borderId="0" xfId="0" applyFont="1" applyAlignment="1">
      <alignment horizontal="center" vertical="center"/>
    </xf>
    <xf numFmtId="170" fontId="0" fillId="0" borderId="0" xfId="2" applyNumberFormat="1" applyFont="1" applyBorder="1" applyAlignment="1">
      <alignment horizontal="right"/>
    </xf>
    <xf numFmtId="170" fontId="23" fillId="0" borderId="0" xfId="0" applyNumberFormat="1" applyFont="1" applyAlignment="1">
      <alignment vertical="center"/>
    </xf>
    <xf numFmtId="170" fontId="0" fillId="0" borderId="0" xfId="0" applyNumberFormat="1"/>
    <xf numFmtId="170" fontId="1" fillId="0" borderId="0" xfId="2" applyNumberFormat="1" applyFont="1" applyBorder="1" applyAlignment="1">
      <alignment horizontal="right"/>
    </xf>
    <xf numFmtId="170" fontId="1" fillId="0" borderId="4" xfId="2" applyNumberFormat="1" applyFont="1" applyBorder="1" applyAlignment="1">
      <alignment horizontal="right"/>
    </xf>
    <xf numFmtId="0" fontId="30" fillId="0" borderId="0" xfId="0" applyFont="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5" fontId="3" fillId="0" borderId="0" xfId="0" applyNumberFormat="1" applyFont="1" applyAlignment="1">
      <alignment wrapText="1"/>
    </xf>
    <xf numFmtId="3" fontId="31" fillId="0" borderId="0" xfId="0" applyNumberFormat="1" applyFont="1"/>
    <xf numFmtId="0" fontId="31" fillId="0" borderId="0" xfId="0" applyFont="1"/>
    <xf numFmtId="165" fontId="3" fillId="0" borderId="0" xfId="0" applyNumberFormat="1" applyFont="1"/>
    <xf numFmtId="41" fontId="16" fillId="0" borderId="0" xfId="2" applyFont="1" applyBorder="1" applyAlignment="1">
      <alignment wrapText="1"/>
    </xf>
    <xf numFmtId="41" fontId="16" fillId="0" borderId="0" xfId="2" applyFont="1" applyAlignment="1">
      <alignment wrapText="1"/>
    </xf>
    <xf numFmtId="41" fontId="21" fillId="4" borderId="4" xfId="2" applyFont="1" applyFill="1" applyBorder="1" applyAlignment="1">
      <alignment horizontal="right" vertical="center"/>
    </xf>
    <xf numFmtId="41" fontId="21" fillId="4" borderId="0" xfId="2" applyFont="1" applyFill="1" applyAlignment="1">
      <alignment horizontal="right" vertical="center"/>
    </xf>
    <xf numFmtId="41" fontId="5" fillId="4" borderId="0" xfId="2" applyFont="1" applyFill="1" applyBorder="1" applyAlignment="1">
      <alignment horizontal="right" vertical="center"/>
    </xf>
    <xf numFmtId="41" fontId="0" fillId="0" borderId="0" xfId="0" applyNumberFormat="1" applyBorder="1"/>
    <xf numFmtId="41" fontId="0" fillId="0" borderId="0" xfId="2" applyFont="1"/>
    <xf numFmtId="168" fontId="10" fillId="3" borderId="0" xfId="5" applyNumberFormat="1" applyFont="1" applyFill="1" applyBorder="1" applyAlignment="1" applyProtection="1">
      <alignment horizontal="left" wrapText="1"/>
    </xf>
    <xf numFmtId="0" fontId="3" fillId="0" borderId="0" xfId="0" applyFont="1" applyFill="1" applyBorder="1" applyAlignment="1">
      <alignment horizontal="center"/>
    </xf>
    <xf numFmtId="165" fontId="18" fillId="0" borderId="0" xfId="7" applyNumberFormat="1" applyFont="1"/>
    <xf numFmtId="0" fontId="6" fillId="0" borderId="0" xfId="0" applyFont="1" applyAlignment="1">
      <alignment horizontal="center" vertical="center"/>
    </xf>
    <xf numFmtId="168" fontId="12" fillId="3" borderId="0" xfId="5" applyNumberFormat="1" applyFont="1" applyFill="1" applyBorder="1" applyAlignment="1" applyProtection="1">
      <alignment wrapText="1"/>
    </xf>
    <xf numFmtId="0" fontId="3" fillId="0" borderId="0" xfId="0" applyFont="1" applyAlignment="1">
      <alignment horizontal="left" vertical="center"/>
    </xf>
    <xf numFmtId="41" fontId="21" fillId="0" borderId="0" xfId="2" applyFont="1" applyAlignment="1">
      <alignment horizontal="right" vertical="center"/>
    </xf>
    <xf numFmtId="41" fontId="21" fillId="0" borderId="4" xfId="2" applyFont="1" applyBorder="1" applyAlignment="1">
      <alignment horizontal="right" vertical="center"/>
    </xf>
    <xf numFmtId="0" fontId="32" fillId="0" borderId="5" xfId="0" applyFont="1" applyBorder="1" applyAlignment="1">
      <alignment horizontal="center" vertical="center" wrapText="1"/>
    </xf>
    <xf numFmtId="165" fontId="32" fillId="0" borderId="5" xfId="10" applyFont="1" applyBorder="1" applyAlignment="1">
      <alignment horizontal="center" vertical="center" wrapText="1"/>
    </xf>
    <xf numFmtId="171" fontId="32" fillId="0" borderId="5" xfId="10" applyNumberFormat="1" applyFont="1" applyBorder="1" applyAlignment="1">
      <alignment horizontal="center" vertical="center" wrapText="1"/>
    </xf>
    <xf numFmtId="173" fontId="32" fillId="0" borderId="5" xfId="10" applyNumberFormat="1" applyFont="1" applyBorder="1" applyAlignment="1">
      <alignment horizontal="center" vertical="center" wrapText="1"/>
    </xf>
    <xf numFmtId="0" fontId="33" fillId="0" borderId="0" xfId="0" applyFont="1"/>
    <xf numFmtId="0" fontId="33" fillId="0" borderId="5" xfId="0" applyFont="1" applyFill="1" applyBorder="1"/>
    <xf numFmtId="14" fontId="33" fillId="0" borderId="5" xfId="0" applyNumberFormat="1" applyFont="1" applyFill="1" applyBorder="1"/>
    <xf numFmtId="41" fontId="33" fillId="0" borderId="5" xfId="2" applyFont="1" applyFill="1" applyBorder="1"/>
    <xf numFmtId="172" fontId="33" fillId="0" borderId="5" xfId="3" applyNumberFormat="1" applyFont="1" applyFill="1" applyBorder="1"/>
    <xf numFmtId="171" fontId="33" fillId="0" borderId="5" xfId="2" applyNumberFormat="1" applyFont="1" applyFill="1" applyBorder="1" applyAlignment="1">
      <alignment horizontal="center"/>
    </xf>
    <xf numFmtId="0" fontId="33" fillId="0" borderId="5" xfId="0" applyFont="1" applyFill="1" applyBorder="1" applyAlignment="1">
      <alignment horizontal="center"/>
    </xf>
    <xf numFmtId="171" fontId="33" fillId="0" borderId="5" xfId="2" applyNumberFormat="1" applyFont="1" applyFill="1" applyBorder="1"/>
    <xf numFmtId="0" fontId="32" fillId="0" borderId="5" xfId="0" applyFont="1" applyFill="1" applyBorder="1"/>
    <xf numFmtId="14" fontId="32" fillId="0" borderId="5" xfId="0" applyNumberFormat="1" applyFont="1" applyFill="1" applyBorder="1"/>
    <xf numFmtId="41" fontId="32" fillId="0" borderId="5" xfId="2" applyFont="1" applyFill="1" applyBorder="1"/>
    <xf numFmtId="172" fontId="32" fillId="0" borderId="5" xfId="3" applyNumberFormat="1" applyFont="1" applyFill="1" applyBorder="1"/>
    <xf numFmtId="171" fontId="32" fillId="0" borderId="5" xfId="2" applyNumberFormat="1" applyFont="1" applyFill="1" applyBorder="1" applyAlignment="1">
      <alignment horizontal="center"/>
    </xf>
    <xf numFmtId="0" fontId="32" fillId="0" borderId="5" xfId="0" applyFont="1" applyFill="1" applyBorder="1" applyAlignment="1">
      <alignment horizontal="center"/>
    </xf>
    <xf numFmtId="171" fontId="32" fillId="0" borderId="5" xfId="2" applyNumberFormat="1" applyFont="1" applyFill="1" applyBorder="1"/>
    <xf numFmtId="0" fontId="33" fillId="0" borderId="5" xfId="0" applyFont="1" applyFill="1" applyBorder="1" applyAlignment="1">
      <alignment horizontal="right"/>
    </xf>
    <xf numFmtId="170" fontId="33" fillId="0" borderId="5" xfId="2" applyNumberFormat="1" applyFont="1" applyFill="1" applyBorder="1"/>
    <xf numFmtId="9" fontId="33" fillId="0" borderId="5" xfId="3" applyFont="1" applyFill="1" applyBorder="1" applyAlignment="1">
      <alignment horizontal="center"/>
    </xf>
    <xf numFmtId="9" fontId="33" fillId="0" borderId="5" xfId="3" applyFont="1" applyFill="1" applyBorder="1" applyAlignment="1">
      <alignment horizontal="right"/>
    </xf>
    <xf numFmtId="0" fontId="32" fillId="0" borderId="0" xfId="0" applyFont="1" applyFill="1" applyBorder="1"/>
    <xf numFmtId="14" fontId="32" fillId="0" borderId="0" xfId="0" applyNumberFormat="1" applyFont="1" applyFill="1" applyBorder="1"/>
    <xf numFmtId="41" fontId="32" fillId="0" borderId="0" xfId="2" applyFont="1" applyFill="1" applyBorder="1"/>
    <xf numFmtId="172" fontId="32" fillId="0" borderId="0" xfId="3" applyNumberFormat="1" applyFont="1" applyFill="1" applyBorder="1"/>
    <xf numFmtId="171" fontId="32" fillId="0" borderId="0" xfId="2" applyNumberFormat="1" applyFont="1" applyFill="1" applyBorder="1" applyAlignment="1">
      <alignment horizontal="center"/>
    </xf>
    <xf numFmtId="0" fontId="32" fillId="0" borderId="0" xfId="0" applyFont="1" applyFill="1" applyBorder="1" applyAlignment="1">
      <alignment horizontal="center"/>
    </xf>
    <xf numFmtId="171" fontId="32" fillId="0" borderId="0" xfId="2" applyNumberFormat="1" applyFont="1" applyFill="1" applyBorder="1"/>
    <xf numFmtId="0" fontId="4" fillId="0" borderId="0" xfId="0" applyFont="1" applyFill="1" applyAlignment="1">
      <alignment vertical="center"/>
    </xf>
    <xf numFmtId="168" fontId="12" fillId="3" borderId="0" xfId="5" applyNumberFormat="1" applyFont="1" applyFill="1" applyBorder="1" applyAlignment="1" applyProtection="1">
      <alignment horizontal="left" wrapText="1"/>
    </xf>
    <xf numFmtId="0" fontId="21" fillId="0" borderId="0" xfId="0" applyFont="1" applyBorder="1" applyAlignment="1">
      <alignment horizontal="right" vertical="center"/>
    </xf>
    <xf numFmtId="0" fontId="3" fillId="0" borderId="0" xfId="0" applyFont="1" applyFill="1" applyAlignment="1">
      <alignment horizontal="center" vertical="center"/>
    </xf>
    <xf numFmtId="166" fontId="4" fillId="0" borderId="12" xfId="1" quotePrefix="1" applyNumberFormat="1" applyFont="1" applyFill="1" applyBorder="1"/>
    <xf numFmtId="0" fontId="34" fillId="0" borderId="5" xfId="0" applyNumberFormat="1" applyFont="1" applyFill="1" applyBorder="1" applyAlignment="1">
      <alignment vertical="center"/>
    </xf>
    <xf numFmtId="0" fontId="34" fillId="0" borderId="5" xfId="0" applyNumberFormat="1" applyFont="1" applyFill="1" applyBorder="1" applyAlignment="1">
      <alignment horizontal="center" vertical="center"/>
    </xf>
    <xf numFmtId="2" fontId="34" fillId="0" borderId="5" xfId="0" applyNumberFormat="1" applyFont="1" applyFill="1" applyBorder="1" applyAlignment="1">
      <alignment vertical="center"/>
    </xf>
    <xf numFmtId="14" fontId="34" fillId="0" borderId="5" xfId="0" applyNumberFormat="1" applyFont="1" applyFill="1" applyBorder="1" applyAlignment="1">
      <alignment vertical="center"/>
    </xf>
    <xf numFmtId="174" fontId="34" fillId="0" borderId="5" xfId="1" applyNumberFormat="1" applyFont="1" applyFill="1" applyBorder="1" applyAlignment="1">
      <alignment vertical="center"/>
    </xf>
    <xf numFmtId="43" fontId="34" fillId="0" borderId="5" xfId="1" applyFont="1" applyFill="1" applyBorder="1" applyAlignment="1">
      <alignment vertical="center"/>
    </xf>
    <xf numFmtId="0" fontId="25" fillId="0" borderId="0" xfId="0" applyFont="1"/>
    <xf numFmtId="41" fontId="25" fillId="0" borderId="0" xfId="0" applyNumberFormat="1" applyFont="1" applyFill="1"/>
    <xf numFmtId="0" fontId="34" fillId="0" borderId="5" xfId="0" applyNumberFormat="1" applyFont="1" applyBorder="1" applyAlignment="1">
      <alignment vertical="center"/>
    </xf>
    <xf numFmtId="0" fontId="25" fillId="0" borderId="5" xfId="0" applyFont="1" applyFill="1" applyBorder="1"/>
    <xf numFmtId="14" fontId="25" fillId="0" borderId="5" xfId="0" applyNumberFormat="1" applyFont="1" applyFill="1" applyBorder="1"/>
    <xf numFmtId="41" fontId="25" fillId="0" borderId="5" xfId="2" applyFont="1" applyFill="1" applyBorder="1"/>
    <xf numFmtId="172" fontId="25" fillId="0" borderId="5" xfId="3" applyNumberFormat="1" applyFont="1" applyFill="1" applyBorder="1"/>
    <xf numFmtId="171" fontId="25" fillId="0" borderId="5" xfId="2" applyNumberFormat="1" applyFont="1" applyFill="1" applyBorder="1" applyAlignment="1">
      <alignment horizontal="center"/>
    </xf>
    <xf numFmtId="0" fontId="25" fillId="0" borderId="5" xfId="0" applyFont="1" applyFill="1" applyBorder="1" applyAlignment="1">
      <alignment horizontal="center"/>
    </xf>
    <xf numFmtId="171" fontId="25" fillId="0" borderId="5" xfId="2" applyNumberFormat="1" applyFont="1" applyFill="1" applyBorder="1"/>
    <xf numFmtId="0" fontId="26" fillId="0" borderId="5" xfId="0" applyFont="1" applyFill="1" applyBorder="1"/>
    <xf numFmtId="14" fontId="26" fillId="0" borderId="5" xfId="0" applyNumberFormat="1" applyFont="1" applyFill="1" applyBorder="1"/>
    <xf numFmtId="41" fontId="26" fillId="0" borderId="5" xfId="2" applyFont="1" applyFill="1" applyBorder="1"/>
    <xf numFmtId="172" fontId="26" fillId="0" borderId="5" xfId="3" applyNumberFormat="1" applyFont="1" applyFill="1" applyBorder="1"/>
    <xf numFmtId="171" fontId="26" fillId="0" borderId="5" xfId="2" applyNumberFormat="1" applyFont="1" applyFill="1" applyBorder="1" applyAlignment="1">
      <alignment horizontal="center"/>
    </xf>
    <xf numFmtId="171" fontId="26" fillId="0" borderId="5" xfId="2" applyNumberFormat="1" applyFont="1" applyFill="1" applyBorder="1"/>
    <xf numFmtId="41" fontId="26" fillId="0" borderId="0" xfId="0" applyNumberFormat="1" applyFont="1" applyFill="1"/>
    <xf numFmtId="0" fontId="26" fillId="0" borderId="5" xfId="0" applyFont="1" applyFill="1" applyBorder="1" applyAlignment="1">
      <alignment horizontal="center"/>
    </xf>
    <xf numFmtId="0" fontId="25" fillId="0" borderId="0" xfId="0" applyFont="1" applyFill="1"/>
    <xf numFmtId="0" fontId="36" fillId="0" borderId="0" xfId="11" quotePrefix="1" applyFill="1" applyBorder="1"/>
    <xf numFmtId="41" fontId="23" fillId="0" borderId="3" xfId="2" applyFont="1" applyBorder="1" applyAlignment="1">
      <alignment horizontal="right" vertical="center"/>
    </xf>
    <xf numFmtId="41" fontId="23" fillId="0" borderId="0" xfId="2" applyFont="1" applyBorder="1" applyAlignment="1">
      <alignment horizontal="right" vertical="center"/>
    </xf>
    <xf numFmtId="43" fontId="0" fillId="0" borderId="0" xfId="1" applyFont="1"/>
    <xf numFmtId="0" fontId="6" fillId="0" borderId="0" xfId="0" applyFont="1" applyAlignment="1">
      <alignment horizontal="left" vertical="center"/>
    </xf>
    <xf numFmtId="165" fontId="4" fillId="0" borderId="12" xfId="1" quotePrefix="1" applyNumberFormat="1" applyFont="1" applyFill="1" applyBorder="1"/>
    <xf numFmtId="170" fontId="21" fillId="0" borderId="4" xfId="2" applyNumberFormat="1" applyFont="1" applyBorder="1" applyAlignment="1">
      <alignment horizontal="right" vertical="center"/>
    </xf>
    <xf numFmtId="41" fontId="26" fillId="0" borderId="5" xfId="0" applyNumberFormat="1" applyFont="1" applyFill="1" applyBorder="1"/>
    <xf numFmtId="170" fontId="21" fillId="0" borderId="0" xfId="2" applyNumberFormat="1" applyFont="1" applyBorder="1" applyAlignment="1">
      <alignment horizontal="right" vertical="center"/>
    </xf>
    <xf numFmtId="41" fontId="21" fillId="0" borderId="0" xfId="2" applyFont="1" applyBorder="1" applyAlignment="1">
      <alignment horizontal="right" vertical="center"/>
    </xf>
    <xf numFmtId="170" fontId="0" fillId="0" borderId="0" xfId="2" applyNumberFormat="1" applyFont="1"/>
    <xf numFmtId="0" fontId="0" fillId="0" borderId="4" xfId="0" applyFont="1" applyBorder="1"/>
    <xf numFmtId="168" fontId="12" fillId="3" borderId="0" xfId="5" applyNumberFormat="1" applyFont="1" applyFill="1" applyBorder="1" applyAlignment="1" applyProtection="1">
      <alignment horizontal="left" wrapText="1"/>
    </xf>
    <xf numFmtId="168" fontId="10" fillId="3" borderId="0" xfId="5" applyNumberFormat="1" applyFont="1" applyFill="1" applyBorder="1" applyAlignment="1" applyProtection="1">
      <alignment horizontal="left" wrapText="1"/>
    </xf>
    <xf numFmtId="0" fontId="21"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174" fontId="0" fillId="0" borderId="0" xfId="0" applyNumberFormat="1"/>
    <xf numFmtId="0" fontId="35" fillId="5" borderId="6" xfId="0" applyNumberFormat="1" applyFont="1" applyFill="1" applyBorder="1" applyAlignment="1">
      <alignment horizontal="center" vertical="center" wrapText="1"/>
    </xf>
    <xf numFmtId="174" fontId="35" fillId="5" borderId="6" xfId="1" applyNumberFormat="1" applyFont="1" applyFill="1" applyBorder="1" applyAlignment="1">
      <alignment horizontal="center" vertical="center" wrapText="1"/>
    </xf>
    <xf numFmtId="43" fontId="35" fillId="5" borderId="6" xfId="1" applyFont="1" applyFill="1" applyBorder="1" applyAlignment="1">
      <alignment horizontal="center" vertical="center" wrapText="1"/>
    </xf>
    <xf numFmtId="174" fontId="35" fillId="6" borderId="6" xfId="1" applyNumberFormat="1" applyFont="1" applyFill="1" applyBorder="1" applyAlignment="1">
      <alignment horizontal="center" vertical="center" wrapText="1"/>
    </xf>
    <xf numFmtId="0" fontId="25" fillId="0" borderId="0" xfId="0" applyFont="1" applyAlignment="1">
      <alignment wrapText="1"/>
    </xf>
    <xf numFmtId="0" fontId="0" fillId="0" borderId="0" xfId="0" applyAlignment="1">
      <alignment wrapText="1"/>
    </xf>
  </cellXfs>
  <cellStyles count="12">
    <cellStyle name="Comma [0] 2" xfId="4"/>
    <cellStyle name="Comma 3" xfId="6"/>
    <cellStyle name="Hipervínculo" xfId="11" builtinId="8"/>
    <cellStyle name="Millares" xfId="1" builtinId="3"/>
    <cellStyle name="Millares [0]" xfId="2" builtinId="6"/>
    <cellStyle name="Millares [0] 5" xfId="9"/>
    <cellStyle name="Millares [0] 6" xfId="10"/>
    <cellStyle name="Millares 9" xfId="8"/>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sharedStrings" Target="sharedString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29"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2561168</xdr:colOff>
      <xdr:row>0</xdr:row>
      <xdr:rowOff>127001</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2667001" y="127001"/>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ACI/Privado/02-%20AFPISA/EEFF/07-BALANCE%2031.12.2019/2%20-%20FONDO%20LIQUIDEZ%20D&#211;LARES/2.0%205%20-%20Armado%20de%20los%20EEFF%2031.12.2019%20-%20Fondo%20Liquidez%20USD.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ACI/Privado/02-%20AFPISA/EEFF/07-BALANCE%2031.12.2019/2%20-%20FONDO%20LIQUIDEZ%20D&#211;LARES/5%20-%20Armado%20de%20los%20EEFF%2031.12.2019%20-%20Fondo%20Liquidez%20US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FF "/>
      <sheetName val="EERR"/>
      <sheetName val="EFE"/>
      <sheetName val="PN"/>
      <sheetName val="1-Base para armado"/>
      <sheetName val="Balance 18"/>
      <sheetName val="2-Balance"/>
      <sheetName val="Armado EFE indirecto"/>
      <sheetName val="Armado Notas EEFF"/>
      <sheetName val="Valor cuotaparte"/>
      <sheetName val="Inversiones"/>
    </sheetNames>
    <sheetDataSet>
      <sheetData sheetId="0">
        <row r="9">
          <cell r="B9" t="str">
            <v>Fondo de Liquidez Dólares</v>
          </cell>
        </row>
        <row r="14">
          <cell r="B14" t="str">
            <v>(en dólares)</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FF "/>
      <sheetName val="EERR"/>
      <sheetName val="EFE"/>
      <sheetName val="PN"/>
      <sheetName val="1-Base para armado"/>
      <sheetName val="Balance 18"/>
      <sheetName val="2-Balance"/>
      <sheetName val="Armado EFE indirecto"/>
      <sheetName val="Armado Notas EEFF"/>
      <sheetName val="Valor cuotaparte"/>
      <sheetName val="Inversiones"/>
    </sheetNames>
    <sheetDataSet>
      <sheetData sheetId="0">
        <row r="14">
          <cell r="B14" t="str">
            <v>(en dólares)</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E6:F13"/>
  <sheetViews>
    <sheetView showGridLines="0" workbookViewId="0">
      <selection activeCell="E7" sqref="E7"/>
    </sheetView>
  </sheetViews>
  <sheetFormatPr baseColWidth="10" defaultRowHeight="15" x14ac:dyDescent="0.25"/>
  <sheetData>
    <row r="6" spans="5:6" ht="20.25" x14ac:dyDescent="0.25">
      <c r="F6" s="158" t="s">
        <v>116</v>
      </c>
    </row>
    <row r="7" spans="5:6" ht="20.25" x14ac:dyDescent="0.25">
      <c r="F7" s="158" t="s">
        <v>117</v>
      </c>
    </row>
    <row r="8" spans="5:6" ht="20.25" x14ac:dyDescent="0.25">
      <c r="F8" s="158" t="s">
        <v>126</v>
      </c>
    </row>
    <row r="9" spans="5:6" x14ac:dyDescent="0.25">
      <c r="F9" s="159"/>
    </row>
    <row r="10" spans="5:6" x14ac:dyDescent="0.25">
      <c r="F10" s="160"/>
    </row>
    <row r="11" spans="5:6" x14ac:dyDescent="0.25">
      <c r="F11" s="161" t="s">
        <v>119</v>
      </c>
    </row>
    <row r="12" spans="5:6" x14ac:dyDescent="0.25">
      <c r="F12" s="161" t="s">
        <v>182</v>
      </c>
    </row>
    <row r="13" spans="5:6" x14ac:dyDescent="0.25">
      <c r="E13" s="159"/>
      <c r="F13" s="184"/>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4:J127"/>
  <sheetViews>
    <sheetView showGridLines="0" view="pageBreakPreview" topLeftCell="A16" zoomScale="90" zoomScaleNormal="90" zoomScaleSheetLayoutView="90" workbookViewId="0">
      <selection activeCell="B14" sqref="B14"/>
    </sheetView>
  </sheetViews>
  <sheetFormatPr baseColWidth="10" defaultColWidth="11.42578125" defaultRowHeight="12.75" x14ac:dyDescent="0.2"/>
  <cols>
    <col min="1" max="1" width="2.28515625" style="1" customWidth="1"/>
    <col min="2" max="2" width="46" style="2" customWidth="1"/>
    <col min="3" max="3" width="1.7109375" style="2" customWidth="1"/>
    <col min="4" max="4" width="15.85546875" style="2" customWidth="1"/>
    <col min="5" max="5" width="2.140625" style="3" customWidth="1"/>
    <col min="6" max="6" width="22.5703125" style="2" customWidth="1"/>
    <col min="7" max="7" width="2.85546875" style="2" customWidth="1"/>
    <col min="8" max="8" width="17" style="1" hidden="1" customWidth="1"/>
    <col min="9" max="9" width="1.85546875" style="1" hidden="1" customWidth="1"/>
    <col min="10" max="16384" width="11.42578125" style="1"/>
  </cols>
  <sheetData>
    <row r="4" spans="2:8" x14ac:dyDescent="0.2">
      <c r="B4" s="43"/>
      <c r="C4" s="43"/>
      <c r="D4" s="43"/>
      <c r="E4" s="43"/>
      <c r="F4" s="43"/>
      <c r="G4" s="43"/>
    </row>
    <row r="5" spans="2:8" x14ac:dyDescent="0.2">
      <c r="B5" s="43"/>
      <c r="C5" s="43"/>
      <c r="D5" s="43"/>
      <c r="E5" s="43"/>
      <c r="F5" s="43"/>
      <c r="G5" s="43"/>
    </row>
    <row r="6" spans="2:8" x14ac:dyDescent="0.2">
      <c r="B6" s="43"/>
      <c r="C6" s="43"/>
      <c r="D6" s="43"/>
      <c r="E6" s="43"/>
      <c r="F6" s="43"/>
      <c r="G6" s="43"/>
    </row>
    <row r="7" spans="2:8" x14ac:dyDescent="0.2">
      <c r="B7" s="43"/>
      <c r="C7" s="43"/>
      <c r="D7" s="43"/>
      <c r="E7" s="43"/>
      <c r="F7" s="43"/>
      <c r="G7" s="43"/>
    </row>
    <row r="8" spans="2:8" x14ac:dyDescent="0.2">
      <c r="B8" s="43"/>
      <c r="C8" s="43"/>
      <c r="D8" s="43"/>
      <c r="E8" s="43"/>
      <c r="F8" s="43"/>
      <c r="G8" s="43"/>
    </row>
    <row r="9" spans="2:8" ht="25.5" customHeight="1" x14ac:dyDescent="0.35">
      <c r="B9" s="261" t="s">
        <v>126</v>
      </c>
      <c r="C9" s="261"/>
      <c r="D9" s="261"/>
      <c r="E9" s="261"/>
      <c r="F9" s="261"/>
      <c r="G9" s="261"/>
    </row>
    <row r="10" spans="2:8" x14ac:dyDescent="0.2">
      <c r="B10" s="43"/>
      <c r="C10" s="43"/>
      <c r="D10" s="43"/>
      <c r="E10" s="43"/>
      <c r="F10" s="43"/>
      <c r="G10" s="43"/>
    </row>
    <row r="11" spans="2:8" s="37" customFormat="1" ht="23.25" x14ac:dyDescent="0.35">
      <c r="B11" s="262" t="s">
        <v>21</v>
      </c>
      <c r="C11" s="262"/>
      <c r="D11" s="262"/>
      <c r="E11" s="262"/>
      <c r="F11" s="262"/>
      <c r="G11" s="41"/>
    </row>
    <row r="12" spans="2:8" s="37" customFormat="1" ht="23.25" x14ac:dyDescent="0.35">
      <c r="B12" s="181" t="s">
        <v>183</v>
      </c>
      <c r="C12" s="42"/>
      <c r="D12" s="42"/>
      <c r="E12" s="42"/>
      <c r="F12" s="42"/>
      <c r="G12" s="41"/>
    </row>
    <row r="13" spans="2:8" s="37" customFormat="1" ht="15" x14ac:dyDescent="0.2">
      <c r="B13" s="253"/>
      <c r="C13" s="40"/>
      <c r="D13" s="40"/>
      <c r="E13" s="40"/>
      <c r="F13" s="40"/>
      <c r="G13" s="38"/>
    </row>
    <row r="14" spans="2:8" s="37" customFormat="1" ht="15" x14ac:dyDescent="0.2">
      <c r="B14" s="39" t="s">
        <v>20</v>
      </c>
      <c r="C14" s="39"/>
      <c r="D14" s="39"/>
      <c r="E14" s="39"/>
      <c r="F14" s="39"/>
      <c r="G14" s="38"/>
    </row>
    <row r="15" spans="2:8" ht="13.5" customHeight="1" x14ac:dyDescent="0.2">
      <c r="B15" s="6"/>
      <c r="C15" s="6"/>
      <c r="D15" s="6"/>
      <c r="E15" s="6"/>
      <c r="F15" s="6"/>
    </row>
    <row r="16" spans="2:8" ht="18" customHeight="1" x14ac:dyDescent="0.2">
      <c r="B16" s="1"/>
      <c r="C16" s="6"/>
      <c r="D16" s="36" t="s">
        <v>19</v>
      </c>
      <c r="E16" s="35"/>
      <c r="F16" s="33" t="s">
        <v>184</v>
      </c>
      <c r="G16" s="34"/>
      <c r="H16" s="33"/>
    </row>
    <row r="17" spans="2:10" s="5" customFormat="1" x14ac:dyDescent="0.25">
      <c r="B17" s="32" t="s">
        <v>18</v>
      </c>
      <c r="C17" s="32"/>
      <c r="D17" s="32"/>
      <c r="E17" s="32"/>
    </row>
    <row r="18" spans="2:10" s="5" customFormat="1" x14ac:dyDescent="0.25">
      <c r="B18" s="32"/>
      <c r="C18" s="32"/>
      <c r="D18" s="32"/>
      <c r="E18" s="32"/>
    </row>
    <row r="19" spans="2:10" s="5" customFormat="1" x14ac:dyDescent="0.25">
      <c r="B19" s="11" t="s">
        <v>17</v>
      </c>
      <c r="C19" s="18"/>
      <c r="D19" s="31" t="s">
        <v>133</v>
      </c>
      <c r="E19" s="18"/>
      <c r="F19" s="16">
        <v>1743</v>
      </c>
      <c r="G19" s="27"/>
      <c r="H19" s="16"/>
    </row>
    <row r="20" spans="2:10" s="5" customFormat="1" x14ac:dyDescent="0.25">
      <c r="B20" s="11" t="s">
        <v>16</v>
      </c>
      <c r="C20" s="11"/>
      <c r="D20" s="31" t="s">
        <v>134</v>
      </c>
      <c r="E20" s="11"/>
      <c r="F20" s="16">
        <v>1517649</v>
      </c>
      <c r="G20" s="29"/>
      <c r="H20" s="16"/>
    </row>
    <row r="21" spans="2:10" s="5" customFormat="1" hidden="1" x14ac:dyDescent="0.25">
      <c r="B21" s="11" t="s">
        <v>131</v>
      </c>
      <c r="C21" s="11"/>
      <c r="D21" s="222"/>
      <c r="E21" s="11"/>
      <c r="F21" s="16">
        <v>0</v>
      </c>
      <c r="G21" s="16"/>
      <c r="H21" s="16"/>
    </row>
    <row r="22" spans="2:10" s="5" customFormat="1" x14ac:dyDescent="0.25">
      <c r="B22" s="11" t="s">
        <v>132</v>
      </c>
      <c r="C22" s="11"/>
      <c r="D22" s="222" t="s">
        <v>135</v>
      </c>
      <c r="E22" s="11"/>
      <c r="F22" s="16">
        <v>4335</v>
      </c>
      <c r="G22" s="16"/>
      <c r="H22" s="16"/>
    </row>
    <row r="23" spans="2:10" s="5" customFormat="1" ht="13.5" thickBot="1" x14ac:dyDescent="0.3">
      <c r="B23" s="18" t="s">
        <v>15</v>
      </c>
      <c r="C23" s="11"/>
      <c r="D23" s="30"/>
      <c r="E23" s="11"/>
      <c r="F23" s="19">
        <f>+SUM(F19:F22)</f>
        <v>1523727</v>
      </c>
      <c r="G23" s="29"/>
      <c r="H23" s="28"/>
    </row>
    <row r="24" spans="2:10" s="5" customFormat="1" ht="13.5" thickTop="1" x14ac:dyDescent="0.25">
      <c r="B24" s="11"/>
      <c r="C24" s="11"/>
      <c r="D24" s="11"/>
      <c r="E24" s="11"/>
      <c r="G24" s="13"/>
    </row>
    <row r="25" spans="2:10" s="5" customFormat="1" x14ac:dyDescent="0.25">
      <c r="B25" s="18" t="s">
        <v>14</v>
      </c>
      <c r="C25" s="18"/>
      <c r="D25" s="18"/>
      <c r="E25" s="18"/>
      <c r="F25" s="27"/>
      <c r="G25" s="26"/>
    </row>
    <row r="26" spans="2:10" s="5" customFormat="1" x14ac:dyDescent="0.25">
      <c r="B26" s="18"/>
      <c r="C26" s="18"/>
      <c r="D26" s="18"/>
      <c r="E26" s="18"/>
      <c r="F26" s="27"/>
      <c r="G26" s="26"/>
    </row>
    <row r="27" spans="2:10" s="5" customFormat="1" hidden="1" x14ac:dyDescent="0.25">
      <c r="B27" s="11" t="s">
        <v>13</v>
      </c>
      <c r="C27" s="11"/>
      <c r="D27" s="11"/>
      <c r="E27" s="11"/>
      <c r="F27" s="21">
        <v>0</v>
      </c>
      <c r="G27" s="16"/>
    </row>
    <row r="28" spans="2:10" s="5" customFormat="1" x14ac:dyDescent="0.25">
      <c r="B28" s="11" t="s">
        <v>12</v>
      </c>
      <c r="C28" s="11"/>
      <c r="D28" s="25" t="s">
        <v>138</v>
      </c>
      <c r="E28" s="11"/>
      <c r="F28" s="21">
        <v>1363</v>
      </c>
      <c r="G28" s="16"/>
      <c r="H28" s="21"/>
    </row>
    <row r="29" spans="2:10" s="5" customFormat="1" x14ac:dyDescent="0.25">
      <c r="B29" s="11" t="s">
        <v>136</v>
      </c>
      <c r="C29" s="6"/>
      <c r="D29" s="25" t="s">
        <v>139</v>
      </c>
      <c r="E29" s="6"/>
      <c r="F29" s="21">
        <v>4334</v>
      </c>
      <c r="G29" s="16"/>
      <c r="H29" s="24"/>
    </row>
    <row r="30" spans="2:10" s="5" customFormat="1" x14ac:dyDescent="0.25">
      <c r="B30" s="11" t="s">
        <v>137</v>
      </c>
      <c r="C30" s="6"/>
      <c r="D30" s="25"/>
      <c r="E30" s="6"/>
      <c r="F30" s="16">
        <v>950</v>
      </c>
      <c r="G30" s="16"/>
      <c r="H30" s="24"/>
    </row>
    <row r="31" spans="2:10" s="5" customFormat="1" ht="13.5" thickBot="1" x14ac:dyDescent="0.3">
      <c r="B31" s="15" t="s">
        <v>11</v>
      </c>
      <c r="C31" s="6"/>
      <c r="D31" s="6"/>
      <c r="E31" s="6"/>
      <c r="F31" s="19">
        <f>+SUM(F27:F30)</f>
        <v>6647</v>
      </c>
      <c r="G31" s="13"/>
      <c r="H31" s="19"/>
      <c r="J31" s="23"/>
    </row>
    <row r="32" spans="2:10" s="5" customFormat="1" ht="13.5" thickTop="1" x14ac:dyDescent="0.25">
      <c r="B32" s="6"/>
      <c r="C32" s="6"/>
      <c r="D32" s="6"/>
      <c r="E32" s="6"/>
      <c r="F32" s="6"/>
      <c r="G32" s="22"/>
    </row>
    <row r="33" spans="2:9" s="5" customFormat="1" x14ac:dyDescent="0.25">
      <c r="B33" s="18" t="s">
        <v>10</v>
      </c>
      <c r="C33" s="6"/>
      <c r="D33" s="6"/>
      <c r="E33" s="6"/>
      <c r="F33" s="6"/>
      <c r="G33" s="22"/>
    </row>
    <row r="34" spans="2:9" s="5" customFormat="1" x14ac:dyDescent="0.25">
      <c r="B34" s="11" t="s">
        <v>9</v>
      </c>
      <c r="C34" s="6"/>
      <c r="D34" s="6"/>
      <c r="E34" s="6"/>
      <c r="F34" s="21">
        <v>1494053</v>
      </c>
      <c r="G34" s="22"/>
      <c r="H34" s="21"/>
    </row>
    <row r="35" spans="2:9" s="5" customFormat="1" hidden="1" x14ac:dyDescent="0.25">
      <c r="B35" s="11" t="s">
        <v>8</v>
      </c>
      <c r="C35" s="6"/>
      <c r="D35" s="6"/>
      <c r="E35" s="6"/>
      <c r="F35" s="21">
        <v>0</v>
      </c>
      <c r="G35" s="22"/>
      <c r="H35" s="21"/>
    </row>
    <row r="36" spans="2:9" s="5" customFormat="1" x14ac:dyDescent="0.25">
      <c r="B36" s="6" t="s">
        <v>7</v>
      </c>
      <c r="C36" s="6"/>
      <c r="D36" s="6"/>
      <c r="E36" s="6"/>
      <c r="F36" s="21">
        <v>23027</v>
      </c>
      <c r="G36" s="22"/>
      <c r="H36" s="21"/>
    </row>
    <row r="37" spans="2:9" s="5" customFormat="1" ht="13.5" thickBot="1" x14ac:dyDescent="0.3">
      <c r="B37" s="18" t="s">
        <v>6</v>
      </c>
      <c r="C37" s="18"/>
      <c r="D37" s="18"/>
      <c r="E37" s="18"/>
      <c r="F37" s="19">
        <f>+F34+F35+F36</f>
        <v>1517080</v>
      </c>
      <c r="G37" s="20"/>
      <c r="H37" s="19"/>
    </row>
    <row r="38" spans="2:9" s="5" customFormat="1" ht="13.5" thickTop="1" x14ac:dyDescent="0.25">
      <c r="B38" s="18" t="s">
        <v>5</v>
      </c>
      <c r="C38" s="11"/>
      <c r="D38" s="11"/>
      <c r="E38" s="11"/>
      <c r="F38" s="17">
        <v>1494</v>
      </c>
      <c r="G38" s="16"/>
      <c r="H38" s="17"/>
      <c r="I38" s="12"/>
    </row>
    <row r="39" spans="2:9" s="5" customFormat="1" x14ac:dyDescent="0.25">
      <c r="B39" s="15" t="s">
        <v>4</v>
      </c>
      <c r="C39" s="6"/>
      <c r="D39" s="6"/>
      <c r="E39" s="6"/>
      <c r="F39" s="14">
        <f>+F37/F38</f>
        <v>1015.4484605087015</v>
      </c>
      <c r="G39" s="13"/>
      <c r="H39" s="14"/>
      <c r="I39" s="12"/>
    </row>
    <row r="40" spans="2:9" s="5" customFormat="1" x14ac:dyDescent="0.25">
      <c r="B40" s="11"/>
      <c r="C40" s="11"/>
      <c r="D40" s="11"/>
      <c r="E40" s="11"/>
      <c r="F40" s="11"/>
      <c r="G40" s="6"/>
    </row>
    <row r="41" spans="2:9" s="5" customFormat="1" x14ac:dyDescent="0.25">
      <c r="B41" s="11"/>
      <c r="C41" s="11"/>
      <c r="D41" s="11"/>
      <c r="E41" s="11"/>
      <c r="F41" s="11"/>
      <c r="G41" s="6"/>
    </row>
    <row r="42" spans="2:9" x14ac:dyDescent="0.2">
      <c r="B42" s="10" t="s">
        <v>3</v>
      </c>
      <c r="C42" s="10"/>
      <c r="D42" s="10"/>
      <c r="E42" s="9"/>
    </row>
    <row r="45" spans="2:9" x14ac:dyDescent="0.2">
      <c r="F45" s="170">
        <f>+F37+F31-F23</f>
        <v>0</v>
      </c>
      <c r="H45" s="170"/>
    </row>
    <row r="46" spans="2:9" x14ac:dyDescent="0.2">
      <c r="F46" s="170">
        <f>+F37-'4 - PN FONDO'!$E$24</f>
        <v>0</v>
      </c>
      <c r="H46" s="173"/>
    </row>
    <row r="47" spans="2:9" x14ac:dyDescent="0.2">
      <c r="F47" s="170">
        <f>+F36-'2 - EERR FONDO'!F34</f>
        <v>0</v>
      </c>
      <c r="H47" s="170"/>
    </row>
    <row r="48" spans="2:9" x14ac:dyDescent="0.2">
      <c r="F48" s="8"/>
    </row>
    <row r="49" spans="6:6" x14ac:dyDescent="0.2">
      <c r="F49" s="7"/>
    </row>
    <row r="99" spans="2:7" x14ac:dyDescent="0.2">
      <c r="G99" s="5"/>
    </row>
    <row r="100" spans="2:7" x14ac:dyDescent="0.2">
      <c r="B100" s="2" t="s">
        <v>2</v>
      </c>
      <c r="G100" s="5"/>
    </row>
    <row r="101" spans="2:7" x14ac:dyDescent="0.2">
      <c r="G101" s="5"/>
    </row>
    <row r="102" spans="2:7" x14ac:dyDescent="0.2">
      <c r="B102" s="2" t="s">
        <v>1</v>
      </c>
      <c r="G102" s="5"/>
    </row>
    <row r="103" spans="2:7" x14ac:dyDescent="0.2">
      <c r="B103" s="2" t="s">
        <v>0</v>
      </c>
      <c r="G103" s="5"/>
    </row>
    <row r="104" spans="2:7" x14ac:dyDescent="0.2">
      <c r="G104" s="5"/>
    </row>
    <row r="105" spans="2:7" x14ac:dyDescent="0.2">
      <c r="G105" s="5"/>
    </row>
    <row r="106" spans="2:7" x14ac:dyDescent="0.2">
      <c r="G106" s="6"/>
    </row>
    <row r="107" spans="2:7" x14ac:dyDescent="0.2">
      <c r="G107" s="1"/>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5"/>
    </row>
    <row r="127" spans="7:7" x14ac:dyDescent="0.2">
      <c r="G127" s="4"/>
    </row>
  </sheetData>
  <mergeCells count="2">
    <mergeCell ref="B9:G9"/>
    <mergeCell ref="B11:F11"/>
  </mergeCells>
  <pageMargins left="0.78740157480314965" right="0.78740157480314965" top="0.74803149606299213" bottom="0.74803149606299213"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8:N44"/>
  <sheetViews>
    <sheetView showGridLines="0" view="pageBreakPreview" topLeftCell="A7" zoomScale="90" zoomScaleNormal="90" zoomScaleSheetLayoutView="90" workbookViewId="0">
      <selection activeCell="F34" sqref="F34"/>
    </sheetView>
  </sheetViews>
  <sheetFormatPr baseColWidth="10" defaultColWidth="11.42578125" defaultRowHeight="12.75" outlineLevelRow="1" x14ac:dyDescent="0.2"/>
  <cols>
    <col min="1" max="1" width="2.28515625" style="1" customWidth="1"/>
    <col min="2" max="2" width="47.42578125" style="1" customWidth="1"/>
    <col min="3" max="3" width="1.7109375" style="1" customWidth="1"/>
    <col min="4" max="4" width="14.5703125" style="1" customWidth="1"/>
    <col min="5" max="5" width="2.140625" style="1" customWidth="1"/>
    <col min="6" max="6" width="19.28515625" style="44" customWidth="1"/>
    <col min="7" max="7" width="3.140625" style="1" customWidth="1"/>
    <col min="8" max="8" width="19.42578125" style="1" hidden="1" customWidth="1"/>
    <col min="9" max="9" width="2.5703125" style="1" hidden="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82"/>
    </row>
    <row r="9" spans="2:12" ht="25.5" customHeight="1" x14ac:dyDescent="0.35">
      <c r="B9" s="261" t="s">
        <v>126</v>
      </c>
      <c r="C9" s="261"/>
      <c r="D9" s="261"/>
      <c r="E9" s="261"/>
      <c r="F9" s="261"/>
      <c r="G9" s="261"/>
      <c r="H9" s="185"/>
      <c r="I9" s="185"/>
      <c r="J9" s="185"/>
    </row>
    <row r="10" spans="2:12" ht="15" customHeight="1" x14ac:dyDescent="0.35">
      <c r="B10" s="261"/>
      <c r="C10" s="261"/>
      <c r="D10" s="261"/>
      <c r="E10" s="261"/>
      <c r="F10" s="261"/>
    </row>
    <row r="11" spans="2:12" ht="25.5" x14ac:dyDescent="0.35">
      <c r="B11" s="81" t="s">
        <v>35</v>
      </c>
      <c r="C11" s="80"/>
      <c r="D11" s="80"/>
      <c r="E11" s="80"/>
      <c r="F11" s="79"/>
    </row>
    <row r="12" spans="2:12" ht="25.5" x14ac:dyDescent="0.35">
      <c r="B12" s="81" t="s">
        <v>207</v>
      </c>
      <c r="C12" s="80"/>
      <c r="D12" s="80"/>
      <c r="E12" s="80"/>
      <c r="F12" s="79"/>
    </row>
    <row r="13" spans="2:12" ht="15" customHeight="1" x14ac:dyDescent="0.35">
      <c r="B13" s="253"/>
      <c r="C13" s="80"/>
      <c r="D13" s="80"/>
      <c r="E13" s="80"/>
      <c r="F13" s="220"/>
    </row>
    <row r="14" spans="2:12" ht="21" customHeight="1" x14ac:dyDescent="0.2">
      <c r="B14" s="39" t="str">
        <f>+'[66]EEFF '!$B$14</f>
        <v>(en dólares)</v>
      </c>
      <c r="C14" s="39"/>
      <c r="D14" s="39"/>
      <c r="E14" s="39"/>
      <c r="F14" s="76"/>
    </row>
    <row r="15" spans="2:12" ht="12" customHeight="1" x14ac:dyDescent="0.2">
      <c r="B15" s="6"/>
      <c r="C15" s="6"/>
      <c r="D15" s="6"/>
      <c r="E15" s="6"/>
      <c r="F15" s="6"/>
      <c r="L15" s="73"/>
    </row>
    <row r="16" spans="2:12" x14ac:dyDescent="0.2">
      <c r="B16" s="75"/>
      <c r="C16" s="75"/>
      <c r="D16" s="36" t="s">
        <v>19</v>
      </c>
      <c r="E16" s="35"/>
      <c r="F16" s="33" t="s">
        <v>184</v>
      </c>
      <c r="G16" s="74"/>
      <c r="H16" s="33"/>
      <c r="L16" s="73"/>
    </row>
    <row r="17" spans="1:14" x14ac:dyDescent="0.2">
      <c r="A17" s="51"/>
      <c r="B17" s="50" t="s">
        <v>34</v>
      </c>
      <c r="C17" s="50"/>
      <c r="D17" s="50"/>
      <c r="E17" s="50"/>
      <c r="F17" s="49"/>
      <c r="G17" s="49"/>
      <c r="H17" s="49"/>
      <c r="L17" s="72"/>
    </row>
    <row r="18" spans="1:14" x14ac:dyDescent="0.2">
      <c r="A18" s="51"/>
      <c r="B18" s="50"/>
      <c r="C18" s="50"/>
      <c r="D18" s="50"/>
      <c r="E18" s="50"/>
      <c r="F18" s="50"/>
      <c r="G18" s="50"/>
      <c r="H18" s="50"/>
    </row>
    <row r="19" spans="1:14" x14ac:dyDescent="0.2">
      <c r="A19" s="51"/>
      <c r="B19" s="56" t="s">
        <v>33</v>
      </c>
      <c r="C19" s="56"/>
      <c r="D19" s="56"/>
      <c r="E19" s="56"/>
      <c r="F19" s="21">
        <v>29478</v>
      </c>
      <c r="G19" s="71"/>
      <c r="H19" s="21"/>
    </row>
    <row r="20" spans="1:14" hidden="1" outlineLevel="1" x14ac:dyDescent="0.2">
      <c r="A20" s="51"/>
      <c r="B20" s="67" t="s">
        <v>32</v>
      </c>
      <c r="C20" s="67"/>
      <c r="D20" s="67"/>
      <c r="E20" s="67"/>
      <c r="F20" s="21">
        <v>0</v>
      </c>
      <c r="G20" s="50"/>
      <c r="H20" s="21"/>
    </row>
    <row r="21" spans="1:14" hidden="1" outlineLevel="1" x14ac:dyDescent="0.2">
      <c r="A21" s="51"/>
      <c r="B21" s="63" t="s">
        <v>31</v>
      </c>
      <c r="C21" s="63"/>
      <c r="D21" s="63"/>
      <c r="E21" s="63"/>
      <c r="F21" s="52">
        <v>0</v>
      </c>
      <c r="G21" s="70"/>
      <c r="H21" s="69"/>
    </row>
    <row r="22" spans="1:14" collapsed="1" x14ac:dyDescent="0.2">
      <c r="A22" s="51"/>
      <c r="B22" s="68" t="s">
        <v>30</v>
      </c>
      <c r="C22" s="67"/>
      <c r="D22" s="182"/>
      <c r="E22" s="67"/>
      <c r="F22" s="223">
        <f>+SUM(F19:F21)</f>
        <v>29478</v>
      </c>
      <c r="G22" s="50"/>
      <c r="H22" s="66"/>
    </row>
    <row r="23" spans="1:14" x14ac:dyDescent="0.2">
      <c r="A23" s="57"/>
      <c r="B23" s="56"/>
      <c r="C23" s="56"/>
      <c r="D23" s="56"/>
      <c r="E23" s="56"/>
      <c r="F23" s="62"/>
      <c r="G23" s="56"/>
      <c r="H23" s="62"/>
    </row>
    <row r="24" spans="1:14" x14ac:dyDescent="0.2">
      <c r="A24" s="51"/>
      <c r="B24" s="50" t="s">
        <v>29</v>
      </c>
      <c r="C24" s="50"/>
      <c r="D24" s="50"/>
      <c r="E24" s="50"/>
      <c r="F24" s="65"/>
      <c r="G24" s="49"/>
      <c r="H24" s="65"/>
    </row>
    <row r="25" spans="1:14" x14ac:dyDescent="0.2">
      <c r="A25" s="57"/>
      <c r="B25" s="56"/>
      <c r="C25" s="56"/>
      <c r="D25" s="56"/>
      <c r="E25" s="56"/>
      <c r="F25" s="64"/>
      <c r="G25" s="55"/>
      <c r="H25" s="64"/>
    </row>
    <row r="26" spans="1:14" x14ac:dyDescent="0.2">
      <c r="A26" s="57"/>
      <c r="B26" s="56" t="s">
        <v>28</v>
      </c>
      <c r="C26" s="56"/>
      <c r="D26" s="182"/>
      <c r="E26" s="56"/>
      <c r="F26" s="21">
        <v>-5504</v>
      </c>
      <c r="G26" s="55"/>
      <c r="H26" s="52"/>
    </row>
    <row r="27" spans="1:14" hidden="1" outlineLevel="1" x14ac:dyDescent="0.2">
      <c r="A27" s="57"/>
      <c r="B27" s="56" t="s">
        <v>27</v>
      </c>
      <c r="C27" s="56"/>
      <c r="D27" s="56"/>
      <c r="E27" s="56"/>
      <c r="F27" s="21">
        <v>0</v>
      </c>
      <c r="G27" s="55"/>
      <c r="H27" s="21"/>
    </row>
    <row r="28" spans="1:14" hidden="1" outlineLevel="1" x14ac:dyDescent="0.2">
      <c r="A28" s="57"/>
      <c r="B28" s="56" t="s">
        <v>26</v>
      </c>
      <c r="C28" s="56"/>
      <c r="D28" s="56"/>
      <c r="E28" s="56"/>
      <c r="F28" s="21">
        <v>0</v>
      </c>
      <c r="G28" s="55"/>
      <c r="H28" s="21"/>
    </row>
    <row r="29" spans="1:14" collapsed="1" x14ac:dyDescent="0.2">
      <c r="A29" s="57"/>
      <c r="B29" s="56" t="s">
        <v>25</v>
      </c>
      <c r="C29" s="56"/>
      <c r="D29" s="56"/>
      <c r="E29" s="56"/>
      <c r="F29" s="21">
        <v>-947</v>
      </c>
      <c r="G29" s="55"/>
      <c r="H29" s="21"/>
    </row>
    <row r="30" spans="1:14" hidden="1" outlineLevel="1" x14ac:dyDescent="0.2">
      <c r="A30" s="57"/>
      <c r="B30" s="63" t="s">
        <v>24</v>
      </c>
      <c r="C30" s="63"/>
      <c r="D30" s="63"/>
      <c r="E30" s="63"/>
      <c r="F30" s="52">
        <v>0</v>
      </c>
      <c r="G30" s="62"/>
      <c r="H30" s="52"/>
    </row>
    <row r="31" spans="1:14" collapsed="1" x14ac:dyDescent="0.2">
      <c r="A31" s="57"/>
      <c r="B31" s="61" t="s">
        <v>23</v>
      </c>
      <c r="C31" s="60"/>
      <c r="D31" s="60"/>
      <c r="E31" s="60"/>
      <c r="F31" s="254">
        <f>+F26+F29</f>
        <v>-6451</v>
      </c>
      <c r="G31" s="59"/>
      <c r="H31" s="58"/>
      <c r="I31" s="54"/>
      <c r="J31" s="54"/>
      <c r="K31" s="54"/>
      <c r="L31" s="54"/>
      <c r="M31" s="54"/>
      <c r="N31" s="54"/>
    </row>
    <row r="32" spans="1:14" x14ac:dyDescent="0.2">
      <c r="A32" s="57"/>
      <c r="B32" s="56"/>
      <c r="C32" s="56"/>
      <c r="D32" s="56"/>
      <c r="E32" s="56"/>
      <c r="F32" s="55"/>
      <c r="G32" s="56"/>
      <c r="H32" s="55"/>
      <c r="J32" s="54"/>
      <c r="K32" s="54"/>
    </row>
    <row r="33" spans="1:8" hidden="1" x14ac:dyDescent="0.2">
      <c r="A33" s="51"/>
      <c r="B33" s="50"/>
      <c r="C33" s="50"/>
      <c r="D33" s="50"/>
      <c r="E33" s="50"/>
      <c r="F33" s="53"/>
      <c r="G33" s="50"/>
      <c r="H33" s="52"/>
    </row>
    <row r="34" spans="1:8" ht="13.5" thickBot="1" x14ac:dyDescent="0.25">
      <c r="A34" s="51"/>
      <c r="B34" s="50" t="s">
        <v>22</v>
      </c>
      <c r="C34" s="50"/>
      <c r="D34" s="50"/>
      <c r="E34" s="50"/>
      <c r="F34" s="48">
        <f>+F31+F22</f>
        <v>23027</v>
      </c>
      <c r="G34" s="49"/>
      <c r="H34" s="48"/>
    </row>
    <row r="35" spans="1:8" ht="13.5" thickTop="1" x14ac:dyDescent="0.2"/>
    <row r="36" spans="1:8" x14ac:dyDescent="0.2">
      <c r="F36" s="47"/>
    </row>
    <row r="37" spans="1:8" x14ac:dyDescent="0.2">
      <c r="B37" s="10" t="s">
        <v>3</v>
      </c>
      <c r="C37" s="10"/>
      <c r="D37" s="10"/>
      <c r="E37" s="10"/>
      <c r="F37" s="47"/>
    </row>
    <row r="38" spans="1:8" x14ac:dyDescent="0.2">
      <c r="F38" s="47"/>
    </row>
    <row r="39" spans="1:8" x14ac:dyDescent="0.2">
      <c r="F39" s="47"/>
    </row>
    <row r="40" spans="1:8" x14ac:dyDescent="0.2">
      <c r="F40" s="47"/>
    </row>
    <row r="41" spans="1:8" x14ac:dyDescent="0.2">
      <c r="F41" s="47"/>
    </row>
    <row r="42" spans="1:8" x14ac:dyDescent="0.2">
      <c r="F42" s="47"/>
    </row>
    <row r="43" spans="1:8" x14ac:dyDescent="0.2">
      <c r="F43" s="47"/>
    </row>
    <row r="44" spans="1:8" x14ac:dyDescent="0.2">
      <c r="B44" s="46"/>
      <c r="C44" s="46"/>
      <c r="D44" s="46"/>
      <c r="E44" s="46"/>
      <c r="F44" s="45"/>
    </row>
  </sheetData>
  <mergeCells count="2">
    <mergeCell ref="B10:F10"/>
    <mergeCell ref="B9:G9"/>
  </mergeCells>
  <printOptions horizontalCentered="1"/>
  <pageMargins left="0.78740157480314965" right="0.78740157480314965"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9:L51"/>
  <sheetViews>
    <sheetView showGridLines="0" view="pageBreakPreview" topLeftCell="A13" zoomScale="90" zoomScaleNormal="90" zoomScaleSheetLayoutView="90" workbookViewId="0">
      <selection activeCell="F41" sqref="F41"/>
    </sheetView>
  </sheetViews>
  <sheetFormatPr baseColWidth="10" defaultColWidth="11.42578125" defaultRowHeight="14.25" x14ac:dyDescent="0.2"/>
  <cols>
    <col min="1" max="1" width="1.5703125" style="37" customWidth="1"/>
    <col min="2" max="2" width="62.5703125" style="84" customWidth="1"/>
    <col min="3" max="3" width="2.42578125" style="83" customWidth="1"/>
    <col min="4" max="4" width="14.42578125" style="84" customWidth="1"/>
    <col min="5" max="5" width="2.28515625" style="83" customWidth="1"/>
    <col min="6" max="6" width="17.85546875" style="83" customWidth="1"/>
    <col min="7" max="7" width="2.28515625" style="37" customWidth="1"/>
    <col min="8" max="8" width="16.42578125" style="37" hidden="1" customWidth="1"/>
    <col min="9" max="9" width="1.7109375" style="37" hidden="1" customWidth="1"/>
    <col min="10" max="16384" width="11.42578125" style="37"/>
  </cols>
  <sheetData>
    <row r="9" spans="1:12" ht="25.5" x14ac:dyDescent="0.35">
      <c r="B9" s="261" t="str">
        <f>+'1 - EEFF FONDO'!$B$9:$G$9</f>
        <v>AT Agro - Fondo de Inversiones Paraguay</v>
      </c>
      <c r="C9" s="261"/>
      <c r="D9" s="261"/>
      <c r="E9" s="261"/>
      <c r="F9" s="261"/>
      <c r="G9" s="261"/>
      <c r="H9" s="261"/>
      <c r="I9" s="261"/>
      <c r="J9" s="261"/>
      <c r="K9" s="261"/>
      <c r="L9" s="261"/>
    </row>
    <row r="10" spans="1:12" ht="15.75" customHeight="1" x14ac:dyDescent="0.35">
      <c r="B10" s="261"/>
      <c r="C10" s="261"/>
      <c r="D10" s="261"/>
      <c r="E10" s="261"/>
      <c r="F10" s="261"/>
      <c r="G10" s="261"/>
      <c r="H10" s="261"/>
      <c r="I10" s="1"/>
      <c r="J10" s="1"/>
      <c r="K10" s="1"/>
      <c r="L10" s="1"/>
    </row>
    <row r="11" spans="1:12" ht="25.5" x14ac:dyDescent="0.35">
      <c r="B11" s="81" t="s">
        <v>46</v>
      </c>
      <c r="C11" s="81"/>
      <c r="D11" s="81"/>
      <c r="E11" s="81"/>
      <c r="F11" s="80"/>
      <c r="G11" s="80"/>
      <c r="H11" s="79"/>
      <c r="I11" s="1"/>
      <c r="J11" s="1"/>
      <c r="K11" s="1"/>
      <c r="L11" s="1"/>
    </row>
    <row r="12" spans="1:12" ht="25.5" x14ac:dyDescent="0.35">
      <c r="B12" s="81" t="str">
        <f>+'2 - EERR FONDO'!B12</f>
        <v>por el período finalizado el 30 de septiembre de 2022</v>
      </c>
      <c r="C12" s="80"/>
      <c r="D12" s="80"/>
      <c r="E12" s="80"/>
      <c r="F12" s="79"/>
      <c r="G12" s="80"/>
      <c r="H12" s="79"/>
      <c r="I12" s="1"/>
      <c r="J12" s="1"/>
      <c r="K12" s="1"/>
      <c r="L12" s="1"/>
    </row>
    <row r="13" spans="1:12" ht="15" x14ac:dyDescent="0.2">
      <c r="B13" s="253"/>
      <c r="C13" s="77"/>
      <c r="D13" s="77"/>
      <c r="E13" s="77"/>
      <c r="F13" s="77"/>
      <c r="G13" s="102"/>
      <c r="H13" s="102"/>
    </row>
    <row r="14" spans="1:12" ht="20.25" customHeight="1" x14ac:dyDescent="0.2">
      <c r="B14" s="39" t="str">
        <f>+'[67]EEFF '!$B$14</f>
        <v>(en dólares)</v>
      </c>
      <c r="C14" s="39"/>
      <c r="D14" s="39"/>
      <c r="E14" s="39"/>
      <c r="F14" s="40"/>
      <c r="G14" s="102"/>
      <c r="H14" s="102"/>
    </row>
    <row r="15" spans="1:12" x14ac:dyDescent="0.2">
      <c r="A15" s="90"/>
      <c r="B15" s="39"/>
      <c r="C15" s="39"/>
      <c r="D15" s="39"/>
      <c r="E15" s="39"/>
      <c r="F15" s="39"/>
      <c r="G15" s="84"/>
    </row>
    <row r="16" spans="1:12" x14ac:dyDescent="0.2">
      <c r="A16" s="90"/>
      <c r="B16" s="88"/>
      <c r="C16" s="88"/>
      <c r="D16" s="36" t="s">
        <v>19</v>
      </c>
      <c r="E16" s="88"/>
      <c r="F16" s="33" t="str">
        <f>+'2 - EERR FONDO'!F16</f>
        <v>30.09.2022</v>
      </c>
      <c r="G16" s="1"/>
      <c r="H16" s="101"/>
    </row>
    <row r="17" spans="1:8" x14ac:dyDescent="0.2">
      <c r="A17" s="90"/>
      <c r="B17" s="97" t="s">
        <v>45</v>
      </c>
      <c r="C17" s="88"/>
      <c r="D17" s="35"/>
      <c r="E17" s="88"/>
      <c r="F17" s="99"/>
      <c r="G17" s="1"/>
      <c r="H17" s="99"/>
    </row>
    <row r="18" spans="1:8" x14ac:dyDescent="0.2">
      <c r="A18" s="90"/>
      <c r="B18" s="88"/>
      <c r="C18" s="88"/>
      <c r="D18" s="35"/>
      <c r="E18" s="88"/>
      <c r="F18" s="99"/>
      <c r="G18" s="1"/>
      <c r="H18" s="99"/>
    </row>
    <row r="19" spans="1:8" x14ac:dyDescent="0.2">
      <c r="A19" s="90"/>
      <c r="B19" s="88" t="s">
        <v>22</v>
      </c>
      <c r="C19" s="88"/>
      <c r="D19" s="35"/>
      <c r="E19" s="88"/>
      <c r="F19" s="100">
        <f>+'2 - EERR FONDO'!$F$34</f>
        <v>23027</v>
      </c>
      <c r="G19" s="1"/>
      <c r="H19" s="100"/>
    </row>
    <row r="20" spans="1:8" x14ac:dyDescent="0.2">
      <c r="A20" s="90"/>
      <c r="B20" s="88"/>
      <c r="C20" s="88"/>
      <c r="D20" s="35"/>
      <c r="E20" s="88"/>
      <c r="F20" s="99"/>
      <c r="G20" s="1"/>
      <c r="H20" s="99"/>
    </row>
    <row r="21" spans="1:8" x14ac:dyDescent="0.2">
      <c r="A21" s="90"/>
      <c r="B21" s="97" t="s">
        <v>44</v>
      </c>
      <c r="C21" s="97"/>
      <c r="D21" s="50"/>
      <c r="E21" s="97"/>
      <c r="F21" s="97"/>
      <c r="G21" s="1"/>
      <c r="H21" s="97"/>
    </row>
    <row r="22" spans="1:8" x14ac:dyDescent="0.2">
      <c r="A22" s="90"/>
      <c r="B22" s="88" t="s">
        <v>140</v>
      </c>
      <c r="C22" s="97"/>
      <c r="D22" s="50"/>
      <c r="E22" s="97"/>
      <c r="F22" s="95">
        <v>-1517649</v>
      </c>
      <c r="G22" s="1"/>
      <c r="H22" s="95"/>
    </row>
    <row r="23" spans="1:8" hidden="1" x14ac:dyDescent="0.2">
      <c r="A23" s="90"/>
      <c r="B23" s="88" t="s">
        <v>141</v>
      </c>
      <c r="C23" s="97"/>
      <c r="D23" s="50"/>
      <c r="E23" s="97"/>
      <c r="F23" s="95">
        <v>0</v>
      </c>
      <c r="G23" s="1"/>
      <c r="H23" s="95"/>
    </row>
    <row r="24" spans="1:8" x14ac:dyDescent="0.2">
      <c r="A24" s="90"/>
      <c r="B24" s="88" t="s">
        <v>142</v>
      </c>
      <c r="C24" s="97"/>
      <c r="D24" s="50"/>
      <c r="E24" s="97"/>
      <c r="F24" s="95">
        <v>-4335</v>
      </c>
      <c r="G24" s="1"/>
      <c r="H24" s="95"/>
    </row>
    <row r="25" spans="1:8" s="91" customFormat="1" x14ac:dyDescent="0.25">
      <c r="A25" s="76"/>
      <c r="B25" s="11" t="s">
        <v>143</v>
      </c>
      <c r="C25" s="11"/>
      <c r="D25" s="11"/>
      <c r="E25" s="11"/>
      <c r="F25" s="94">
        <v>6647</v>
      </c>
      <c r="G25" s="5"/>
      <c r="H25" s="94"/>
    </row>
    <row r="26" spans="1:8" s="91" customFormat="1" x14ac:dyDescent="0.25">
      <c r="A26" s="76"/>
      <c r="B26" s="18" t="s">
        <v>43</v>
      </c>
      <c r="C26" s="18"/>
      <c r="D26" s="18"/>
      <c r="E26" s="18"/>
      <c r="F26" s="98">
        <f>+SUM(F19:F25)</f>
        <v>-1492310</v>
      </c>
      <c r="G26" s="5"/>
      <c r="H26" s="98"/>
    </row>
    <row r="27" spans="1:8" s="91" customFormat="1" x14ac:dyDescent="0.25">
      <c r="A27" s="76"/>
      <c r="B27" s="18"/>
      <c r="C27" s="18"/>
      <c r="D27" s="18"/>
      <c r="E27" s="18"/>
      <c r="F27" s="96"/>
      <c r="G27" s="5"/>
      <c r="H27" s="96"/>
    </row>
    <row r="28" spans="1:8" s="91" customFormat="1" x14ac:dyDescent="0.2">
      <c r="A28" s="76"/>
      <c r="B28" s="97" t="s">
        <v>42</v>
      </c>
      <c r="C28" s="18"/>
      <c r="D28" s="18"/>
      <c r="E28" s="18"/>
      <c r="F28" s="96"/>
      <c r="G28" s="5"/>
      <c r="H28" s="96"/>
    </row>
    <row r="29" spans="1:8" s="91" customFormat="1" x14ac:dyDescent="0.25">
      <c r="A29" s="76"/>
      <c r="B29" s="11" t="s">
        <v>41</v>
      </c>
      <c r="C29" s="11"/>
      <c r="D29" s="11"/>
      <c r="E29" s="11"/>
      <c r="F29" s="94">
        <v>1494053</v>
      </c>
      <c r="G29" s="5"/>
      <c r="H29" s="95"/>
    </row>
    <row r="30" spans="1:8" s="91" customFormat="1" hidden="1" x14ac:dyDescent="0.25">
      <c r="A30" s="76"/>
      <c r="B30" s="11" t="s">
        <v>40</v>
      </c>
      <c r="C30" s="11"/>
      <c r="D30" s="11"/>
      <c r="E30" s="11"/>
      <c r="F30" s="94">
        <v>0</v>
      </c>
      <c r="G30" s="5"/>
      <c r="H30" s="94"/>
    </row>
    <row r="31" spans="1:8" s="91" customFormat="1" ht="17.25" customHeight="1" x14ac:dyDescent="0.25">
      <c r="A31" s="76"/>
      <c r="B31" s="18" t="s">
        <v>39</v>
      </c>
      <c r="C31" s="18"/>
      <c r="D31" s="18"/>
      <c r="E31" s="18"/>
      <c r="F31" s="27">
        <f>+F29+F30</f>
        <v>1494053</v>
      </c>
      <c r="G31" s="5"/>
      <c r="H31" s="27"/>
    </row>
    <row r="32" spans="1:8" s="91" customFormat="1" x14ac:dyDescent="0.25">
      <c r="A32" s="76"/>
      <c r="B32" s="18"/>
      <c r="C32" s="18"/>
      <c r="D32" s="18"/>
      <c r="E32" s="18"/>
      <c r="F32" s="18"/>
      <c r="G32" s="5"/>
      <c r="H32" s="18"/>
    </row>
    <row r="33" spans="1:8" s="91" customFormat="1" x14ac:dyDescent="0.25">
      <c r="A33" s="76"/>
      <c r="B33" s="18" t="s">
        <v>38</v>
      </c>
      <c r="C33" s="18"/>
      <c r="D33" s="18"/>
      <c r="E33" s="18"/>
      <c r="F33" s="27">
        <f>+F31+F26</f>
        <v>1743</v>
      </c>
      <c r="G33" s="5"/>
      <c r="H33" s="27"/>
    </row>
    <row r="34" spans="1:8" s="91" customFormat="1" x14ac:dyDescent="0.25">
      <c r="A34" s="76"/>
      <c r="B34" s="18" t="s">
        <v>37</v>
      </c>
      <c r="C34" s="18"/>
      <c r="D34" s="34"/>
      <c r="E34" s="18"/>
      <c r="F34" s="93">
        <v>0</v>
      </c>
      <c r="G34" s="5"/>
      <c r="H34" s="93"/>
    </row>
    <row r="35" spans="1:8" s="91" customFormat="1" ht="15" thickBot="1" x14ac:dyDescent="0.3">
      <c r="A35" s="76"/>
      <c r="B35" s="18" t="s">
        <v>36</v>
      </c>
      <c r="C35" s="18"/>
      <c r="D35" s="34"/>
      <c r="E35" s="18"/>
      <c r="F35" s="92">
        <f>+F33+F34</f>
        <v>1743</v>
      </c>
      <c r="G35" s="5"/>
      <c r="H35" s="92"/>
    </row>
    <row r="36" spans="1:8" ht="15" thickTop="1" x14ac:dyDescent="0.2">
      <c r="A36" s="90"/>
      <c r="B36" s="88"/>
      <c r="C36" s="88"/>
      <c r="D36" s="88"/>
      <c r="E36" s="88"/>
      <c r="F36" s="87"/>
      <c r="G36" s="1"/>
    </row>
    <row r="37" spans="1:8" x14ac:dyDescent="0.2">
      <c r="B37" s="89"/>
      <c r="C37" s="88"/>
      <c r="D37" s="89"/>
      <c r="E37" s="88"/>
      <c r="F37" s="87"/>
      <c r="G37" s="1"/>
    </row>
    <row r="38" spans="1:8" x14ac:dyDescent="0.2">
      <c r="B38" s="10" t="s">
        <v>3</v>
      </c>
      <c r="C38" s="9"/>
      <c r="D38" s="10"/>
      <c r="E38" s="9"/>
      <c r="F38" s="86"/>
      <c r="G38" s="2"/>
    </row>
    <row r="39" spans="1:8" x14ac:dyDescent="0.2">
      <c r="B39" s="2"/>
      <c r="C39" s="3"/>
      <c r="D39" s="2"/>
      <c r="E39" s="3"/>
      <c r="F39" s="85"/>
      <c r="G39" s="2"/>
    </row>
    <row r="40" spans="1:8" x14ac:dyDescent="0.2">
      <c r="B40" s="2"/>
      <c r="C40" s="3"/>
      <c r="D40" s="2"/>
      <c r="E40" s="3"/>
      <c r="F40" s="85"/>
      <c r="G40" s="2"/>
    </row>
    <row r="41" spans="1:8" x14ac:dyDescent="0.2">
      <c r="B41" s="2"/>
      <c r="C41" s="3"/>
      <c r="D41" s="2"/>
      <c r="E41" s="3"/>
      <c r="F41" s="174">
        <f>+F35-'1 - EEFF FONDO'!F19</f>
        <v>0</v>
      </c>
      <c r="G41" s="175"/>
      <c r="H41" s="174"/>
    </row>
    <row r="42" spans="1:8" x14ac:dyDescent="0.2">
      <c r="B42" s="37"/>
      <c r="C42" s="37"/>
      <c r="D42" s="37"/>
      <c r="E42" s="37"/>
      <c r="F42" s="37"/>
    </row>
    <row r="43" spans="1:8" x14ac:dyDescent="0.2">
      <c r="B43" s="37"/>
      <c r="C43" s="37"/>
      <c r="D43" s="37"/>
      <c r="E43" s="37"/>
      <c r="F43" s="37"/>
    </row>
    <row r="44" spans="1:8" x14ac:dyDescent="0.2">
      <c r="B44" s="37"/>
      <c r="C44" s="37"/>
      <c r="D44" s="37"/>
      <c r="E44" s="37"/>
      <c r="F44" s="37"/>
    </row>
    <row r="45" spans="1:8" x14ac:dyDescent="0.2">
      <c r="B45" s="37"/>
      <c r="C45" s="37"/>
      <c r="D45" s="37"/>
      <c r="E45" s="37"/>
      <c r="F45" s="37"/>
    </row>
    <row r="46" spans="1:8" x14ac:dyDescent="0.2">
      <c r="B46" s="37"/>
      <c r="C46" s="37"/>
      <c r="D46" s="37"/>
      <c r="E46" s="37"/>
      <c r="F46" s="37"/>
    </row>
    <row r="47" spans="1:8" x14ac:dyDescent="0.2">
      <c r="B47" s="37"/>
      <c r="C47" s="37"/>
      <c r="D47" s="37"/>
      <c r="E47" s="37"/>
      <c r="F47" s="37"/>
    </row>
    <row r="48" spans="1:8" x14ac:dyDescent="0.2">
      <c r="B48" s="37"/>
      <c r="C48" s="37"/>
      <c r="D48" s="37"/>
      <c r="E48" s="37"/>
      <c r="F48" s="37"/>
    </row>
    <row r="49" spans="2:6" x14ac:dyDescent="0.2">
      <c r="B49" s="37"/>
      <c r="C49" s="37"/>
      <c r="D49" s="37"/>
      <c r="E49" s="37"/>
      <c r="F49" s="37"/>
    </row>
    <row r="50" spans="2:6" x14ac:dyDescent="0.2">
      <c r="B50" s="37"/>
      <c r="C50" s="37"/>
      <c r="D50" s="37"/>
      <c r="E50" s="37"/>
      <c r="F50" s="37"/>
    </row>
    <row r="51" spans="2:6" x14ac:dyDescent="0.2">
      <c r="B51" s="37"/>
      <c r="C51" s="37"/>
      <c r="D51" s="37"/>
      <c r="E51" s="37"/>
      <c r="F51" s="37"/>
    </row>
  </sheetData>
  <mergeCells count="2">
    <mergeCell ref="B9:L9"/>
    <mergeCell ref="B10:H10"/>
  </mergeCells>
  <pageMargins left="0.78740157480314965" right="0.78740157480314965" top="0.74803149606299213" bottom="0.74803149606299213"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5:H30"/>
  <sheetViews>
    <sheetView showGridLines="0" view="pageBreakPreview" zoomScale="90" zoomScaleNormal="90" zoomScaleSheetLayoutView="90" workbookViewId="0">
      <selection activeCell="I24" sqref="I24"/>
    </sheetView>
  </sheetViews>
  <sheetFormatPr baseColWidth="10" defaultColWidth="9.140625" defaultRowHeight="14.25" x14ac:dyDescent="0.2"/>
  <cols>
    <col min="1" max="1" width="2.140625" style="103" customWidth="1"/>
    <col min="2" max="2" width="50.7109375" style="103" customWidth="1"/>
    <col min="3" max="3" width="19.85546875" style="103" customWidth="1"/>
    <col min="4" max="4" width="23.140625" style="103" customWidth="1"/>
    <col min="5" max="5" width="24.5703125" style="103" customWidth="1"/>
    <col min="6" max="6" width="2.28515625" style="103" customWidth="1"/>
    <col min="7" max="7" width="9.140625" style="103"/>
    <col min="8" max="8" width="3.140625" style="103" bestFit="1" customWidth="1"/>
    <col min="9" max="16384" width="9.140625" style="103"/>
  </cols>
  <sheetData>
    <row r="5" spans="2:7" ht="15" x14ac:dyDescent="0.25">
      <c r="B5" s="124"/>
      <c r="C5" s="124"/>
      <c r="D5" s="124"/>
      <c r="E5" s="124"/>
    </row>
    <row r="6" spans="2:7" ht="15" x14ac:dyDescent="0.25">
      <c r="B6" s="124"/>
      <c r="C6" s="124"/>
      <c r="D6" s="124"/>
      <c r="E6" s="124"/>
    </row>
    <row r="7" spans="2:7" ht="15" x14ac:dyDescent="0.25">
      <c r="B7" s="124"/>
      <c r="C7" s="124"/>
      <c r="D7" s="124"/>
      <c r="E7" s="124"/>
    </row>
    <row r="8" spans="2:7" ht="15" x14ac:dyDescent="0.25">
      <c r="B8" s="124"/>
      <c r="C8" s="124"/>
      <c r="D8" s="124"/>
      <c r="E8" s="124"/>
    </row>
    <row r="9" spans="2:7" ht="25.5" customHeight="1" x14ac:dyDescent="0.35">
      <c r="B9" s="261" t="s">
        <v>126</v>
      </c>
      <c r="C9" s="261"/>
      <c r="D9" s="261"/>
      <c r="E9" s="261"/>
      <c r="F9" s="261"/>
      <c r="G9" s="261"/>
    </row>
    <row r="10" spans="2:7" ht="15.75" customHeight="1" x14ac:dyDescent="0.35">
      <c r="B10" s="123"/>
      <c r="C10" s="122"/>
      <c r="D10" s="122"/>
      <c r="E10" s="122"/>
    </row>
    <row r="11" spans="2:7" ht="23.25" x14ac:dyDescent="0.35">
      <c r="B11" s="81" t="s">
        <v>51</v>
      </c>
      <c r="C11" s="122"/>
      <c r="D11" s="122"/>
      <c r="E11" s="122"/>
    </row>
    <row r="12" spans="2:7" ht="23.25" x14ac:dyDescent="0.35">
      <c r="B12" s="81" t="str">
        <f>+'3 - EFE FONDO'!$B$12</f>
        <v>por el período finalizado el 30 de septiembre de 2022</v>
      </c>
      <c r="C12" s="77"/>
      <c r="D12" s="77"/>
      <c r="E12" s="77"/>
    </row>
    <row r="13" spans="2:7" ht="15" x14ac:dyDescent="0.2">
      <c r="B13" s="40"/>
      <c r="C13" s="78"/>
      <c r="D13" s="78"/>
      <c r="E13" s="78"/>
    </row>
    <row r="14" spans="2:7" ht="17.25" customHeight="1" x14ac:dyDescent="0.2">
      <c r="B14" s="39" t="str">
        <f>+'[66]EEFF '!$B$14</f>
        <v>(en dólares)</v>
      </c>
      <c r="C14" s="76"/>
      <c r="D14" s="76"/>
      <c r="E14" s="76"/>
    </row>
    <row r="15" spans="2:7" x14ac:dyDescent="0.2">
      <c r="B15" s="104"/>
      <c r="C15" s="104"/>
      <c r="D15" s="104"/>
      <c r="E15" s="104"/>
      <c r="F15" s="104"/>
    </row>
    <row r="16" spans="2:7" ht="18" customHeight="1" x14ac:dyDescent="0.2">
      <c r="B16" s="121" t="s">
        <v>50</v>
      </c>
      <c r="C16" s="119" t="s">
        <v>49</v>
      </c>
      <c r="D16" s="120" t="s">
        <v>48</v>
      </c>
      <c r="E16" s="119" t="s">
        <v>47</v>
      </c>
    </row>
    <row r="17" spans="2:8" ht="15.75" customHeight="1" x14ac:dyDescent="0.2">
      <c r="B17" s="118" t="s">
        <v>121</v>
      </c>
      <c r="C17" s="106">
        <v>0</v>
      </c>
      <c r="D17" s="106">
        <v>0</v>
      </c>
      <c r="E17" s="106">
        <f>+C17+D17</f>
        <v>0</v>
      </c>
      <c r="H17" s="183">
        <f>+E17-'1 - EEFF FONDO'!H37</f>
        <v>0</v>
      </c>
    </row>
    <row r="18" spans="2:8" x14ac:dyDescent="0.2">
      <c r="B18" s="117"/>
      <c r="C18" s="112"/>
      <c r="D18" s="112"/>
      <c r="E18" s="112"/>
    </row>
    <row r="19" spans="2:8" x14ac:dyDescent="0.2">
      <c r="B19" s="116" t="s">
        <v>41</v>
      </c>
      <c r="C19" s="108">
        <v>1494053</v>
      </c>
      <c r="D19" s="108">
        <v>0</v>
      </c>
      <c r="E19" s="108">
        <f>+C19+D19</f>
        <v>1494053</v>
      </c>
      <c r="H19" s="183">
        <f>+E19-'3 - EFE FONDO'!F29</f>
        <v>0</v>
      </c>
    </row>
    <row r="20" spans="2:8" x14ac:dyDescent="0.2">
      <c r="B20" s="113"/>
      <c r="C20" s="112"/>
      <c r="D20" s="108"/>
      <c r="E20" s="112"/>
    </row>
    <row r="21" spans="2:8" x14ac:dyDescent="0.2">
      <c r="B21" s="115" t="s">
        <v>40</v>
      </c>
      <c r="C21" s="114">
        <v>0</v>
      </c>
      <c r="D21" s="108">
        <v>0</v>
      </c>
      <c r="E21" s="108">
        <f>+C21+D21</f>
        <v>0</v>
      </c>
    </row>
    <row r="22" spans="2:8" x14ac:dyDescent="0.2">
      <c r="B22" s="113"/>
      <c r="C22" s="112"/>
      <c r="D22" s="108"/>
      <c r="E22" s="112"/>
    </row>
    <row r="23" spans="2:8" x14ac:dyDescent="0.2">
      <c r="B23" s="111" t="s">
        <v>7</v>
      </c>
      <c r="C23" s="110">
        <v>0</v>
      </c>
      <c r="D23" s="109">
        <v>23027</v>
      </c>
      <c r="E23" s="108">
        <f>+C23+D23</f>
        <v>23027</v>
      </c>
      <c r="H23" s="183">
        <f>+D23-'2 - EERR FONDO'!$F$34</f>
        <v>0</v>
      </c>
    </row>
    <row r="24" spans="2:8" x14ac:dyDescent="0.2">
      <c r="B24" s="107" t="s">
        <v>208</v>
      </c>
      <c r="C24" s="106">
        <f>+C17+C19+C21+C23</f>
        <v>1494053</v>
      </c>
      <c r="D24" s="106">
        <f>+D17+D19+D21+D23</f>
        <v>23027</v>
      </c>
      <c r="E24" s="106">
        <f>+E17+E19+E21+E23</f>
        <v>1517080</v>
      </c>
      <c r="H24" s="183">
        <f>+E24-'1 - EEFF FONDO'!F37</f>
        <v>0</v>
      </c>
    </row>
    <row r="25" spans="2:8" x14ac:dyDescent="0.2">
      <c r="B25" s="104"/>
      <c r="C25" s="104"/>
      <c r="D25" s="104"/>
      <c r="E25" s="104"/>
    </row>
    <row r="26" spans="2:8" x14ac:dyDescent="0.2">
      <c r="B26" s="10" t="s">
        <v>3</v>
      </c>
      <c r="C26" s="104"/>
      <c r="D26" s="104"/>
      <c r="E26" s="105"/>
      <c r="F26" s="104"/>
    </row>
    <row r="27" spans="2:8" x14ac:dyDescent="0.2">
      <c r="B27" s="1"/>
      <c r="C27" s="104"/>
      <c r="D27" s="104"/>
      <c r="E27" s="105"/>
      <c r="F27" s="104"/>
    </row>
    <row r="28" spans="2:8" x14ac:dyDescent="0.2">
      <c r="B28" s="1"/>
      <c r="C28" s="104"/>
      <c r="D28" s="104"/>
      <c r="E28" s="105"/>
      <c r="F28" s="104"/>
    </row>
    <row r="29" spans="2:8" x14ac:dyDescent="0.2">
      <c r="B29" s="1"/>
      <c r="C29" s="104"/>
      <c r="D29" s="104"/>
      <c r="E29" s="105"/>
      <c r="F29" s="104"/>
    </row>
    <row r="30" spans="2:8" x14ac:dyDescent="0.2">
      <c r="B30" s="1"/>
      <c r="C30" s="104"/>
      <c r="D30" s="104"/>
      <c r="E30" s="105"/>
      <c r="F30" s="104"/>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6:T151"/>
  <sheetViews>
    <sheetView showGridLines="0" view="pageBreakPreview" topLeftCell="A118" zoomScaleNormal="100" zoomScaleSheetLayoutView="100" workbookViewId="0">
      <selection activeCell="L146" sqref="L146"/>
    </sheetView>
  </sheetViews>
  <sheetFormatPr baseColWidth="10" defaultRowHeight="15" outlineLevelRow="1" x14ac:dyDescent="0.25"/>
  <cols>
    <col min="1" max="1" width="4.7109375" customWidth="1"/>
    <col min="2" max="2" width="39.140625" customWidth="1"/>
    <col min="3" max="3" width="17" customWidth="1"/>
    <col min="4" max="4" width="15.7109375" customWidth="1"/>
    <col min="5" max="5" width="16.7109375" customWidth="1"/>
    <col min="6" max="6" width="13.28515625" customWidth="1"/>
    <col min="7" max="7" width="17" bestFit="1" customWidth="1"/>
    <col min="8" max="8" width="8.28515625" customWidth="1"/>
    <col min="9" max="9" width="11.42578125" customWidth="1"/>
    <col min="10" max="10" width="11.7109375" customWidth="1"/>
    <col min="11" max="11" width="12.140625" customWidth="1"/>
    <col min="12" max="12" width="9.85546875" customWidth="1"/>
    <col min="13" max="13" width="13" bestFit="1"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56" t="s">
        <v>115</v>
      </c>
    </row>
    <row r="7" spans="2:8" ht="23.25" x14ac:dyDescent="0.35">
      <c r="B7" s="167" t="s">
        <v>185</v>
      </c>
    </row>
    <row r="8" spans="2:8" x14ac:dyDescent="0.25">
      <c r="B8" s="40"/>
    </row>
    <row r="9" spans="2:8" x14ac:dyDescent="0.25">
      <c r="B9" s="186" t="s">
        <v>120</v>
      </c>
    </row>
    <row r="11" spans="2:8" ht="18" x14ac:dyDescent="0.25">
      <c r="B11" s="125" t="s">
        <v>114</v>
      </c>
      <c r="C11" s="125" t="s">
        <v>113</v>
      </c>
      <c r="D11" s="125"/>
    </row>
    <row r="13" spans="2:8" ht="33" customHeight="1" x14ac:dyDescent="0.25">
      <c r="B13" s="265" t="s">
        <v>127</v>
      </c>
      <c r="C13" s="265"/>
      <c r="D13" s="265"/>
      <c r="E13" s="265"/>
      <c r="F13" s="265"/>
      <c r="G13" s="265"/>
      <c r="H13" s="265"/>
    </row>
    <row r="14" spans="2:8" ht="29.25" customHeight="1" x14ac:dyDescent="0.25">
      <c r="B14" s="265" t="s">
        <v>128</v>
      </c>
      <c r="C14" s="265"/>
      <c r="D14" s="265"/>
      <c r="E14" s="265"/>
      <c r="F14" s="265"/>
      <c r="G14" s="265"/>
      <c r="H14" s="265"/>
    </row>
    <row r="15" spans="2:8" ht="25.5" customHeight="1" x14ac:dyDescent="0.25">
      <c r="B15" s="266" t="s">
        <v>130</v>
      </c>
      <c r="C15" s="266"/>
      <c r="D15" s="266"/>
      <c r="E15" s="266"/>
      <c r="F15" s="266"/>
      <c r="G15" s="266"/>
      <c r="H15" s="266"/>
    </row>
    <row r="16" spans="2:8" ht="6.75" customHeight="1" x14ac:dyDescent="0.25"/>
    <row r="17" spans="2:8" ht="18" x14ac:dyDescent="0.25">
      <c r="B17" s="125" t="s">
        <v>112</v>
      </c>
      <c r="C17" s="125" t="s">
        <v>111</v>
      </c>
      <c r="D17" s="125"/>
    </row>
    <row r="19" spans="2:8" ht="28.5" customHeight="1" x14ac:dyDescent="0.25">
      <c r="B19" s="265" t="s">
        <v>110</v>
      </c>
      <c r="C19" s="265"/>
      <c r="D19" s="265"/>
      <c r="E19" s="265"/>
      <c r="F19" s="265"/>
      <c r="G19" s="265"/>
      <c r="H19" s="265"/>
    </row>
    <row r="20" spans="2:8" ht="6.75" customHeight="1" x14ac:dyDescent="0.25">
      <c r="B20" s="155"/>
    </row>
    <row r="21" spans="2:8" ht="26.25" customHeight="1" x14ac:dyDescent="0.25">
      <c r="B21" s="265" t="s">
        <v>109</v>
      </c>
      <c r="C21" s="265"/>
      <c r="D21" s="265"/>
      <c r="E21" s="265"/>
      <c r="F21" s="265"/>
      <c r="G21" s="265"/>
      <c r="H21" s="265"/>
    </row>
    <row r="23" spans="2:8" ht="18" x14ac:dyDescent="0.25">
      <c r="B23" s="125" t="s">
        <v>108</v>
      </c>
      <c r="C23" s="125" t="s">
        <v>118</v>
      </c>
      <c r="D23" s="125"/>
    </row>
    <row r="25" spans="2:8" x14ac:dyDescent="0.25">
      <c r="B25" s="12" t="s">
        <v>107</v>
      </c>
    </row>
    <row r="26" spans="2:8" ht="7.5" customHeight="1" x14ac:dyDescent="0.25">
      <c r="B26" s="152"/>
    </row>
    <row r="27" spans="2:8" ht="26.25" customHeight="1" x14ac:dyDescent="0.25">
      <c r="B27" s="265" t="s">
        <v>129</v>
      </c>
      <c r="C27" s="265"/>
      <c r="D27" s="265"/>
      <c r="E27" s="265"/>
      <c r="F27" s="265"/>
      <c r="G27" s="265"/>
      <c r="H27" s="265"/>
    </row>
    <row r="29" spans="2:8" x14ac:dyDescent="0.25">
      <c r="B29" s="12" t="s">
        <v>106</v>
      </c>
    </row>
    <row r="30" spans="2:8" ht="7.5" customHeight="1" x14ac:dyDescent="0.25">
      <c r="B30" s="152"/>
    </row>
    <row r="31" spans="2:8" ht="30" customHeight="1" x14ac:dyDescent="0.25">
      <c r="B31" s="266" t="s">
        <v>186</v>
      </c>
      <c r="C31" s="266"/>
      <c r="D31" s="266"/>
      <c r="E31" s="266"/>
      <c r="F31" s="266"/>
      <c r="G31" s="266"/>
      <c r="H31" s="266"/>
    </row>
    <row r="33" spans="2:8" x14ac:dyDescent="0.25">
      <c r="B33" s="12" t="s">
        <v>105</v>
      </c>
      <c r="C33" s="12"/>
      <c r="D33" s="12"/>
    </row>
    <row r="34" spans="2:8" ht="8.25" customHeight="1" x14ac:dyDescent="0.25">
      <c r="B34" s="5"/>
    </row>
    <row r="35" spans="2:8" ht="17.25" customHeight="1" x14ac:dyDescent="0.25">
      <c r="B35" s="265" t="s">
        <v>104</v>
      </c>
      <c r="C35" s="265"/>
      <c r="D35" s="265"/>
      <c r="E35" s="265"/>
      <c r="F35" s="265"/>
      <c r="G35" s="265"/>
      <c r="H35" s="265"/>
    </row>
    <row r="36" spans="2:8" ht="8.25" customHeight="1" x14ac:dyDescent="0.25">
      <c r="B36" s="155"/>
    </row>
    <row r="37" spans="2:8" hidden="1" x14ac:dyDescent="0.25">
      <c r="B37" s="12" t="s">
        <v>103</v>
      </c>
      <c r="C37" s="152"/>
      <c r="D37" s="152"/>
    </row>
    <row r="38" spans="2:8" ht="8.25" hidden="1" customHeight="1" x14ac:dyDescent="0.25">
      <c r="B38" s="155"/>
    </row>
    <row r="39" spans="2:8" ht="13.5" hidden="1" customHeight="1" x14ac:dyDescent="0.25">
      <c r="B39" s="265" t="s">
        <v>102</v>
      </c>
      <c r="C39" s="265"/>
      <c r="D39" s="265"/>
      <c r="E39" s="265"/>
      <c r="F39" s="265"/>
      <c r="G39" s="265"/>
      <c r="H39" s="265"/>
    </row>
    <row r="40" spans="2:8" hidden="1" x14ac:dyDescent="0.25">
      <c r="B40" s="155"/>
    </row>
    <row r="41" spans="2:8" hidden="1" x14ac:dyDescent="0.25">
      <c r="B41" s="12" t="s">
        <v>101</v>
      </c>
      <c r="E41" s="152"/>
    </row>
    <row r="42" spans="2:8" ht="7.5" hidden="1" customHeight="1" x14ac:dyDescent="0.25">
      <c r="B42" s="152"/>
    </row>
    <row r="43" spans="2:8" hidden="1" x14ac:dyDescent="0.25">
      <c r="B43" s="265" t="s">
        <v>100</v>
      </c>
      <c r="C43" s="265"/>
      <c r="D43" s="265"/>
      <c r="E43" s="265"/>
      <c r="F43" s="265"/>
      <c r="G43" s="265"/>
      <c r="H43" s="265"/>
    </row>
    <row r="44" spans="2:8" hidden="1" x14ac:dyDescent="0.25">
      <c r="B44" s="155"/>
    </row>
    <row r="45" spans="2:8" hidden="1" x14ac:dyDescent="0.25">
      <c r="B45" s="12" t="s">
        <v>99</v>
      </c>
      <c r="C45" s="12"/>
      <c r="D45" s="12"/>
    </row>
    <row r="46" spans="2:8" ht="7.5" hidden="1" customHeight="1" x14ac:dyDescent="0.25">
      <c r="B46" s="12"/>
    </row>
    <row r="47" spans="2:8" hidden="1" x14ac:dyDescent="0.25">
      <c r="B47" s="265" t="s">
        <v>98</v>
      </c>
      <c r="C47" s="265"/>
      <c r="D47" s="265"/>
      <c r="E47" s="265"/>
      <c r="F47" s="265"/>
      <c r="G47" s="265"/>
      <c r="H47" s="265"/>
    </row>
    <row r="48" spans="2:8" hidden="1" x14ac:dyDescent="0.25"/>
    <row r="49" spans="2:8" hidden="1" x14ac:dyDescent="0.25">
      <c r="B49" s="219" t="s">
        <v>124</v>
      </c>
    </row>
    <row r="50" spans="2:8" ht="7.5" hidden="1" customHeight="1" x14ac:dyDescent="0.25"/>
    <row r="51" spans="2:8" hidden="1" x14ac:dyDescent="0.25">
      <c r="B51" s="264" t="s">
        <v>97</v>
      </c>
      <c r="C51" s="264"/>
      <c r="D51" s="264"/>
      <c r="E51" s="264"/>
      <c r="F51" s="264"/>
      <c r="G51" s="264"/>
      <c r="H51" s="264"/>
    </row>
    <row r="52" spans="2:8" hidden="1" x14ac:dyDescent="0.25">
      <c r="B52" s="155"/>
    </row>
    <row r="53" spans="2:8" hidden="1" x14ac:dyDescent="0.25">
      <c r="B53" s="267" t="s">
        <v>96</v>
      </c>
      <c r="C53" s="267"/>
      <c r="D53" s="267"/>
      <c r="E53" s="267"/>
      <c r="F53" s="267"/>
      <c r="G53" s="267"/>
      <c r="H53" s="267"/>
    </row>
    <row r="54" spans="2:8" ht="29.25" hidden="1" customHeight="1" x14ac:dyDescent="0.25">
      <c r="B54" s="265" t="s">
        <v>123</v>
      </c>
      <c r="C54" s="265"/>
      <c r="D54" s="265"/>
      <c r="E54" s="265"/>
      <c r="F54" s="265"/>
      <c r="G54" s="265"/>
      <c r="H54" s="265"/>
    </row>
    <row r="55" spans="2:8" hidden="1" x14ac:dyDescent="0.25"/>
    <row r="56" spans="2:8" hidden="1" x14ac:dyDescent="0.25">
      <c r="B56" s="267" t="s">
        <v>95</v>
      </c>
      <c r="C56" s="267"/>
      <c r="D56" s="267"/>
      <c r="E56" s="267"/>
      <c r="F56" s="267"/>
      <c r="G56" s="267"/>
      <c r="H56" s="267"/>
    </row>
    <row r="57" spans="2:8" hidden="1" x14ac:dyDescent="0.25">
      <c r="B57" s="155"/>
    </row>
    <row r="58" spans="2:8" ht="27.75" hidden="1" customHeight="1" x14ac:dyDescent="0.25">
      <c r="B58" s="265" t="s">
        <v>94</v>
      </c>
      <c r="C58" s="265"/>
      <c r="D58" s="265"/>
      <c r="E58" s="265"/>
      <c r="F58" s="265"/>
      <c r="G58" s="265"/>
      <c r="H58" s="265"/>
    </row>
    <row r="59" spans="2:8" hidden="1" x14ac:dyDescent="0.25">
      <c r="B59" s="152"/>
    </row>
    <row r="60" spans="2:8" hidden="1" x14ac:dyDescent="0.25">
      <c r="B60" s="267" t="s">
        <v>93</v>
      </c>
      <c r="C60" s="267"/>
      <c r="D60" s="267"/>
      <c r="E60" s="267"/>
      <c r="F60" s="267"/>
      <c r="G60" s="267"/>
      <c r="H60" s="267"/>
    </row>
    <row r="61" spans="2:8" ht="12" hidden="1" customHeight="1" x14ac:dyDescent="0.25">
      <c r="B61" s="152"/>
    </row>
    <row r="62" spans="2:8" ht="27" hidden="1" customHeight="1" x14ac:dyDescent="0.25">
      <c r="B62" s="268" t="s">
        <v>92</v>
      </c>
      <c r="C62" s="268"/>
      <c r="D62" s="268"/>
      <c r="E62" s="268"/>
      <c r="F62" s="268"/>
      <c r="G62" s="268"/>
      <c r="H62" s="268"/>
    </row>
    <row r="63" spans="2:8" ht="6.75" hidden="1" customHeight="1" x14ac:dyDescent="0.25">
      <c r="B63" s="155"/>
    </row>
    <row r="64" spans="2:8" hidden="1" x14ac:dyDescent="0.25">
      <c r="B64" s="264" t="s">
        <v>91</v>
      </c>
      <c r="C64" s="264"/>
      <c r="D64" s="264"/>
      <c r="E64" s="264"/>
      <c r="F64" s="264"/>
      <c r="G64" s="264"/>
      <c r="H64" s="264"/>
    </row>
    <row r="65" spans="2:8" ht="12" hidden="1" customHeight="1" x14ac:dyDescent="0.25">
      <c r="B65" s="155"/>
    </row>
    <row r="66" spans="2:8" hidden="1" x14ac:dyDescent="0.25">
      <c r="B66" s="153" t="s">
        <v>90</v>
      </c>
    </row>
    <row r="67" spans="2:8" hidden="1" x14ac:dyDescent="0.25">
      <c r="B67" s="264" t="s">
        <v>88</v>
      </c>
      <c r="C67" s="264"/>
      <c r="D67" s="264"/>
      <c r="E67" s="264"/>
      <c r="F67" s="264"/>
      <c r="G67" s="264"/>
      <c r="H67" s="264"/>
    </row>
    <row r="68" spans="2:8" ht="6.75" hidden="1" customHeight="1" x14ac:dyDescent="0.25">
      <c r="B68" s="154"/>
    </row>
    <row r="69" spans="2:8" hidden="1" x14ac:dyDescent="0.25">
      <c r="B69" s="153" t="s">
        <v>89</v>
      </c>
    </row>
    <row r="70" spans="2:8" hidden="1" x14ac:dyDescent="0.25">
      <c r="B70" s="264" t="s">
        <v>88</v>
      </c>
      <c r="C70" s="264"/>
      <c r="D70" s="264"/>
      <c r="E70" s="264"/>
      <c r="F70" s="264"/>
      <c r="G70" s="264"/>
      <c r="H70" s="264"/>
    </row>
    <row r="72" spans="2:8" ht="18" x14ac:dyDescent="0.25">
      <c r="B72" s="125" t="s">
        <v>87</v>
      </c>
      <c r="C72" s="125" t="s">
        <v>86</v>
      </c>
      <c r="D72" s="125"/>
    </row>
    <row r="74" spans="2:8" ht="27.75" customHeight="1" x14ac:dyDescent="0.25">
      <c r="B74" s="266" t="s">
        <v>125</v>
      </c>
      <c r="C74" s="266"/>
      <c r="D74" s="266"/>
      <c r="E74" s="266"/>
      <c r="F74" s="266"/>
      <c r="G74" s="266"/>
      <c r="H74" s="266"/>
    </row>
    <row r="76" spans="2:8" ht="18" x14ac:dyDescent="0.25">
      <c r="B76" s="125" t="s">
        <v>85</v>
      </c>
      <c r="C76" s="125" t="s">
        <v>84</v>
      </c>
      <c r="D76" s="125"/>
    </row>
    <row r="78" spans="2:8" x14ac:dyDescent="0.25">
      <c r="B78" s="12" t="s">
        <v>83</v>
      </c>
    </row>
    <row r="79" spans="2:8" x14ac:dyDescent="0.25">
      <c r="B79" s="12"/>
    </row>
    <row r="80" spans="2:8" x14ac:dyDescent="0.25">
      <c r="B80" s="145" t="s">
        <v>50</v>
      </c>
      <c r="C80" s="148" t="s">
        <v>184</v>
      </c>
      <c r="D80" s="150"/>
      <c r="E80" s="6"/>
    </row>
    <row r="81" spans="2:20" x14ac:dyDescent="0.25">
      <c r="B81" s="147" t="s">
        <v>176</v>
      </c>
      <c r="C81" s="177">
        <v>1709</v>
      </c>
      <c r="D81" s="145"/>
      <c r="E81" s="6"/>
    </row>
    <row r="82" spans="2:20" s="133" customFormat="1" outlineLevel="1" x14ac:dyDescent="0.25">
      <c r="B82" s="147" t="s">
        <v>82</v>
      </c>
      <c r="C82" s="176">
        <v>34</v>
      </c>
      <c r="D82" s="145"/>
      <c r="E82" s="6"/>
      <c r="G82" s="6"/>
      <c r="H82" s="6"/>
    </row>
    <row r="83" spans="2:20" s="133" customFormat="1" ht="15.75" thickBot="1" x14ac:dyDescent="0.3">
      <c r="B83" s="140" t="s">
        <v>81</v>
      </c>
      <c r="C83" s="250">
        <f>+C81+C82</f>
        <v>1743</v>
      </c>
      <c r="D83" s="141"/>
      <c r="E83" s="6"/>
      <c r="L83" s="179">
        <f>+C83-'1 - EEFF FONDO'!F19</f>
        <v>0</v>
      </c>
      <c r="S83" s="179">
        <f>+C83-'1 - EEFF FONDO'!F19</f>
        <v>0</v>
      </c>
      <c r="T83" s="179">
        <f>+E83-'1 - EEFF FONDO'!H19</f>
        <v>0</v>
      </c>
    </row>
    <row r="84" spans="2:20" s="133" customFormat="1" ht="15.75" thickTop="1" x14ac:dyDescent="0.25">
      <c r="B84" s="149"/>
      <c r="C84" s="178"/>
      <c r="D84" s="178"/>
      <c r="E84" s="6"/>
    </row>
    <row r="85" spans="2:20" s="133" customFormat="1" x14ac:dyDescent="0.25">
      <c r="B85" s="149" t="s">
        <v>80</v>
      </c>
      <c r="C85" s="149"/>
      <c r="D85" s="149"/>
      <c r="E85" s="151"/>
      <c r="F85" s="151"/>
    </row>
    <row r="87" spans="2:20" s="193" customFormat="1" ht="12" hidden="1" customHeight="1" x14ac:dyDescent="0.2">
      <c r="B87" s="189"/>
      <c r="C87" s="189"/>
      <c r="D87" s="189"/>
      <c r="E87" s="189"/>
      <c r="F87" s="189"/>
      <c r="G87" s="189"/>
      <c r="H87" s="189"/>
      <c r="I87" s="190"/>
      <c r="J87" s="190"/>
      <c r="K87" s="189"/>
      <c r="L87" s="190"/>
      <c r="M87" s="189"/>
      <c r="N87" s="189"/>
      <c r="O87" s="189"/>
      <c r="P87" s="191"/>
      <c r="Q87" s="189"/>
      <c r="R87" s="192"/>
    </row>
    <row r="88" spans="2:20" s="193" customFormat="1" ht="12" hidden="1" customHeight="1" x14ac:dyDescent="0.2">
      <c r="B88" s="194"/>
      <c r="C88" s="194"/>
      <c r="D88" s="194"/>
      <c r="E88" s="194"/>
      <c r="F88" s="195"/>
      <c r="G88" s="208"/>
      <c r="H88" s="199"/>
      <c r="I88" s="196"/>
      <c r="J88" s="196"/>
      <c r="K88" s="196"/>
      <c r="L88" s="196"/>
      <c r="M88" s="209"/>
      <c r="N88" s="198"/>
      <c r="O88" s="210"/>
      <c r="P88" s="211"/>
      <c r="Q88" s="200"/>
      <c r="R88" s="200"/>
    </row>
    <row r="89" spans="2:20" s="193" customFormat="1" ht="12" hidden="1" x14ac:dyDescent="0.2">
      <c r="B89" s="194"/>
      <c r="C89" s="194"/>
      <c r="D89" s="194"/>
      <c r="E89" s="194"/>
      <c r="F89" s="195"/>
      <c r="G89" s="194"/>
      <c r="H89" s="194"/>
      <c r="I89" s="196"/>
      <c r="J89" s="196"/>
      <c r="K89" s="196"/>
      <c r="L89" s="196"/>
      <c r="M89" s="197"/>
      <c r="N89" s="198"/>
      <c r="O89" s="199"/>
      <c r="P89" s="200"/>
      <c r="Q89" s="200"/>
      <c r="R89" s="200"/>
    </row>
    <row r="90" spans="2:20" s="193" customFormat="1" ht="12" hidden="1" customHeight="1" x14ac:dyDescent="0.2">
      <c r="B90" s="201"/>
      <c r="C90" s="201"/>
      <c r="D90" s="201"/>
      <c r="E90" s="201"/>
      <c r="F90" s="202"/>
      <c r="G90" s="201"/>
      <c r="H90" s="201"/>
      <c r="I90" s="203"/>
      <c r="J90" s="203"/>
      <c r="K90" s="203"/>
      <c r="L90" s="203"/>
      <c r="M90" s="204"/>
      <c r="N90" s="205"/>
      <c r="O90" s="206"/>
      <c r="P90" s="207"/>
      <c r="Q90" s="207"/>
      <c r="R90" s="207"/>
    </row>
    <row r="91" spans="2:20" s="193" customFormat="1" x14ac:dyDescent="0.25">
      <c r="B91" s="249" t="s">
        <v>175</v>
      </c>
      <c r="C91" s="212"/>
      <c r="D91" s="212"/>
      <c r="E91" s="212"/>
      <c r="F91" s="213"/>
      <c r="G91" s="212"/>
      <c r="H91" s="212"/>
      <c r="I91" s="214"/>
      <c r="J91" s="214"/>
      <c r="K91" s="214"/>
      <c r="L91" s="214"/>
      <c r="M91" s="215"/>
      <c r="N91" s="216"/>
      <c r="O91" s="217"/>
      <c r="P91" s="218"/>
      <c r="Q91" s="218"/>
      <c r="R91" s="218"/>
    </row>
    <row r="92" spans="2:20" s="193" customFormat="1" ht="12.75" customHeight="1" x14ac:dyDescent="0.2">
      <c r="B92" s="186"/>
      <c r="C92" s="212"/>
      <c r="D92" s="212"/>
      <c r="E92" s="212"/>
      <c r="F92" s="213"/>
      <c r="G92" s="212"/>
      <c r="H92" s="212"/>
      <c r="I92" s="214"/>
      <c r="J92" s="214"/>
      <c r="K92" s="214"/>
      <c r="L92" s="214"/>
      <c r="M92" s="215"/>
      <c r="N92" s="216"/>
      <c r="O92" s="217"/>
      <c r="P92" s="218"/>
      <c r="Q92" s="218"/>
      <c r="R92" s="218"/>
    </row>
    <row r="93" spans="2:20" hidden="1" x14ac:dyDescent="0.25">
      <c r="B93" s="149" t="s">
        <v>122</v>
      </c>
    </row>
    <row r="94" spans="2:20" hidden="1" x14ac:dyDescent="0.25"/>
    <row r="95" spans="2:20" hidden="1" x14ac:dyDescent="0.25">
      <c r="B95" s="145" t="s">
        <v>50</v>
      </c>
      <c r="C95" s="168" t="str">
        <f>+$C$80</f>
        <v>30.09.2022</v>
      </c>
      <c r="D95" s="150"/>
    </row>
    <row r="96" spans="2:20" hidden="1" x14ac:dyDescent="0.25">
      <c r="B96" s="147" t="s">
        <v>76</v>
      </c>
      <c r="C96" s="146">
        <v>0</v>
      </c>
      <c r="D96" s="147"/>
    </row>
    <row r="97" spans="2:20" ht="15.75" hidden="1" thickBot="1" x14ac:dyDescent="0.3">
      <c r="B97" s="145" t="s">
        <v>75</v>
      </c>
      <c r="C97" s="144">
        <f>+C96</f>
        <v>0</v>
      </c>
      <c r="D97" s="145"/>
      <c r="S97" s="126">
        <f>+C97-'1 - EEFF FONDO'!F21</f>
        <v>0</v>
      </c>
      <c r="T97" s="126">
        <f>+E97-'1 - EEFF FONDO'!H21</f>
        <v>0</v>
      </c>
    </row>
    <row r="98" spans="2:20" hidden="1" x14ac:dyDescent="0.25">
      <c r="C98" s="171">
        <f>+C97-'1 - EEFF FONDO'!F21</f>
        <v>0</v>
      </c>
      <c r="D98" s="172"/>
    </row>
    <row r="99" spans="2:20" x14ac:dyDescent="0.25">
      <c r="B99" s="149" t="s">
        <v>144</v>
      </c>
    </row>
    <row r="100" spans="2:20" x14ac:dyDescent="0.25">
      <c r="B100" s="149"/>
    </row>
    <row r="101" spans="2:20" x14ac:dyDescent="0.25">
      <c r="B101" s="145" t="s">
        <v>50</v>
      </c>
      <c r="C101" s="148" t="str">
        <f>+C80</f>
        <v>30.09.2022</v>
      </c>
    </row>
    <row r="102" spans="2:20" x14ac:dyDescent="0.25">
      <c r="B102" s="147" t="s">
        <v>177</v>
      </c>
      <c r="C102" s="177">
        <v>4335</v>
      </c>
    </row>
    <row r="103" spans="2:20" ht="15.75" thickBot="1" x14ac:dyDescent="0.3">
      <c r="B103" s="140" t="s">
        <v>81</v>
      </c>
      <c r="C103" s="250">
        <f>+C102</f>
        <v>4335</v>
      </c>
      <c r="D103" s="172"/>
      <c r="E103" s="171"/>
      <c r="L103" s="126">
        <f>+C103-'1 - EEFF FONDO'!F22</f>
        <v>0</v>
      </c>
    </row>
    <row r="104" spans="2:20" ht="15.75" thickTop="1" x14ac:dyDescent="0.25">
      <c r="B104" s="140"/>
      <c r="C104" s="251"/>
      <c r="D104" s="172"/>
      <c r="E104" s="171"/>
    </row>
    <row r="105" spans="2:20" x14ac:dyDescent="0.25">
      <c r="B105" s="149" t="s">
        <v>178</v>
      </c>
      <c r="D105" s="172"/>
      <c r="E105" s="171"/>
    </row>
    <row r="106" spans="2:20" x14ac:dyDescent="0.25">
      <c r="B106" s="149"/>
      <c r="D106" s="172"/>
      <c r="E106" s="171"/>
    </row>
    <row r="107" spans="2:20" x14ac:dyDescent="0.25">
      <c r="B107" s="145" t="s">
        <v>50</v>
      </c>
      <c r="C107" s="148" t="str">
        <f>+C101</f>
        <v>30.09.2022</v>
      </c>
      <c r="D107" s="172"/>
      <c r="E107" s="171"/>
    </row>
    <row r="108" spans="2:20" x14ac:dyDescent="0.25">
      <c r="B108" s="147" t="s">
        <v>179</v>
      </c>
      <c r="C108" s="177">
        <v>1363</v>
      </c>
      <c r="D108" s="172"/>
      <c r="E108" s="171"/>
    </row>
    <row r="109" spans="2:20" ht="15.75" thickBot="1" x14ac:dyDescent="0.3">
      <c r="B109" s="140" t="s">
        <v>75</v>
      </c>
      <c r="C109" s="250">
        <f>+C108</f>
        <v>1363</v>
      </c>
      <c r="D109" s="172"/>
      <c r="E109" s="171"/>
      <c r="L109" s="126">
        <f>+C109-'1 - EEFF FONDO'!F28</f>
        <v>0</v>
      </c>
    </row>
    <row r="110" spans="2:20" ht="15.75" thickTop="1" x14ac:dyDescent="0.25">
      <c r="B110" s="140"/>
      <c r="C110" s="251"/>
      <c r="D110" s="172"/>
      <c r="E110" s="171"/>
    </row>
    <row r="111" spans="2:20" x14ac:dyDescent="0.25">
      <c r="B111" s="149" t="s">
        <v>180</v>
      </c>
      <c r="D111" s="172"/>
      <c r="E111" s="171"/>
    </row>
    <row r="112" spans="2:20" x14ac:dyDescent="0.25">
      <c r="B112" s="149"/>
      <c r="D112" s="172"/>
      <c r="E112" s="171"/>
    </row>
    <row r="113" spans="2:12" x14ac:dyDescent="0.25">
      <c r="B113" s="145" t="s">
        <v>50</v>
      </c>
      <c r="C113" s="148" t="str">
        <f>+C107</f>
        <v>30.09.2022</v>
      </c>
      <c r="D113" s="172"/>
      <c r="E113" s="171"/>
    </row>
    <row r="114" spans="2:12" hidden="1" x14ac:dyDescent="0.25">
      <c r="B114" s="62" t="s">
        <v>206</v>
      </c>
      <c r="C114" s="177"/>
      <c r="D114" s="172"/>
      <c r="E114" s="171"/>
    </row>
    <row r="115" spans="2:12" outlineLevel="1" x14ac:dyDescent="0.25">
      <c r="B115" s="147" t="s">
        <v>181</v>
      </c>
      <c r="C115" s="177">
        <v>4334</v>
      </c>
      <c r="D115" s="172"/>
      <c r="E115" s="171"/>
    </row>
    <row r="116" spans="2:12" ht="15.75" thickBot="1" x14ac:dyDescent="0.3">
      <c r="B116" s="140" t="s">
        <v>75</v>
      </c>
      <c r="C116" s="250">
        <f>+C115</f>
        <v>4334</v>
      </c>
      <c r="D116" s="172"/>
      <c r="E116" s="171"/>
      <c r="L116" s="126">
        <f>+C116-'1 - EEFF FONDO'!F29</f>
        <v>0</v>
      </c>
    </row>
    <row r="117" spans="2:12" ht="15.75" thickTop="1" x14ac:dyDescent="0.25">
      <c r="B117" s="140"/>
      <c r="C117" s="251"/>
      <c r="D117" s="172"/>
      <c r="E117" s="171"/>
      <c r="G117" s="252"/>
    </row>
    <row r="118" spans="2:12" ht="18" x14ac:dyDescent="0.25">
      <c r="B118" s="125" t="s">
        <v>74</v>
      </c>
      <c r="C118" s="125" t="s">
        <v>73</v>
      </c>
    </row>
    <row r="120" spans="2:12" ht="25.5" x14ac:dyDescent="0.25">
      <c r="B120" s="143"/>
      <c r="C120" s="142" t="s">
        <v>72</v>
      </c>
      <c r="D120" s="142" t="s">
        <v>71</v>
      </c>
      <c r="E120" s="142" t="s">
        <v>70</v>
      </c>
    </row>
    <row r="121" spans="2:12" x14ac:dyDescent="0.25">
      <c r="B121" s="140" t="s">
        <v>69</v>
      </c>
      <c r="C121" s="141"/>
      <c r="D121" s="141"/>
      <c r="E121" s="141"/>
    </row>
    <row r="122" spans="2:12" x14ac:dyDescent="0.25">
      <c r="B122" s="139" t="s">
        <v>68</v>
      </c>
      <c r="C122" s="187">
        <v>0</v>
      </c>
      <c r="D122" s="187">
        <v>0</v>
      </c>
      <c r="E122" s="187">
        <v>0</v>
      </c>
    </row>
    <row r="123" spans="2:12" x14ac:dyDescent="0.25">
      <c r="B123" s="139" t="s">
        <v>67</v>
      </c>
      <c r="C123" s="187">
        <v>0</v>
      </c>
      <c r="D123" s="187">
        <v>0</v>
      </c>
      <c r="E123" s="187">
        <v>0</v>
      </c>
    </row>
    <row r="124" spans="2:12" x14ac:dyDescent="0.25">
      <c r="B124" s="139" t="s">
        <v>66</v>
      </c>
      <c r="C124" s="188">
        <v>0</v>
      </c>
      <c r="D124" s="188">
        <v>0</v>
      </c>
      <c r="E124" s="188">
        <v>0</v>
      </c>
    </row>
    <row r="125" spans="2:12" hidden="1" x14ac:dyDescent="0.25">
      <c r="B125" s="140" t="s">
        <v>65</v>
      </c>
      <c r="C125" s="163"/>
      <c r="E125" s="140"/>
      <c r="F125" s="139"/>
    </row>
    <row r="126" spans="2:12" hidden="1" x14ac:dyDescent="0.25">
      <c r="B126" s="139" t="s">
        <v>64</v>
      </c>
      <c r="C126" s="162"/>
      <c r="D126" s="135"/>
      <c r="E126" s="134"/>
      <c r="F126" s="169"/>
    </row>
    <row r="127" spans="2:12" hidden="1" x14ac:dyDescent="0.25">
      <c r="B127" s="139" t="s">
        <v>63</v>
      </c>
      <c r="C127" s="162"/>
      <c r="D127" s="135"/>
      <c r="E127" s="134"/>
      <c r="F127" s="169"/>
    </row>
    <row r="128" spans="2:12" hidden="1" x14ac:dyDescent="0.25">
      <c r="B128" s="139" t="s">
        <v>62</v>
      </c>
      <c r="C128" s="157"/>
      <c r="D128" s="137"/>
      <c r="E128" s="136"/>
      <c r="F128" s="127"/>
    </row>
    <row r="129" spans="2:20" hidden="1" x14ac:dyDescent="0.25">
      <c r="B129" s="138" t="s">
        <v>61</v>
      </c>
      <c r="C129" s="164"/>
    </row>
    <row r="130" spans="2:20" hidden="1" x14ac:dyDescent="0.25">
      <c r="B130" t="s">
        <v>60</v>
      </c>
      <c r="C130" s="162"/>
      <c r="D130" s="135"/>
      <c r="E130" s="134"/>
      <c r="F130" s="169"/>
    </row>
    <row r="131" spans="2:20" hidden="1" x14ac:dyDescent="0.25">
      <c r="B131" t="s">
        <v>59</v>
      </c>
      <c r="C131" s="162"/>
      <c r="D131" s="135"/>
      <c r="E131" s="134"/>
      <c r="F131" s="169"/>
    </row>
    <row r="132" spans="2:20" hidden="1" x14ac:dyDescent="0.25">
      <c r="B132" t="s">
        <v>58</v>
      </c>
      <c r="C132" s="157"/>
      <c r="D132" s="137"/>
      <c r="E132" s="136"/>
      <c r="F132" s="127"/>
    </row>
    <row r="133" spans="2:20" hidden="1" x14ac:dyDescent="0.25">
      <c r="B133" s="138" t="s">
        <v>57</v>
      </c>
      <c r="C133" s="135"/>
      <c r="E133" s="134"/>
      <c r="F133" s="133"/>
    </row>
    <row r="134" spans="2:20" hidden="1" x14ac:dyDescent="0.25">
      <c r="B134" t="s">
        <v>56</v>
      </c>
      <c r="C134" s="165"/>
      <c r="D134" s="132"/>
      <c r="E134" s="131"/>
      <c r="F134" s="130"/>
    </row>
    <row r="135" spans="2:20" hidden="1" x14ac:dyDescent="0.25">
      <c r="B135" t="s">
        <v>55</v>
      </c>
      <c r="C135" s="165"/>
      <c r="D135" s="132"/>
      <c r="E135" s="131"/>
      <c r="F135" s="130"/>
    </row>
    <row r="136" spans="2:20" hidden="1" x14ac:dyDescent="0.25">
      <c r="B136" t="s">
        <v>54</v>
      </c>
      <c r="C136" s="166"/>
      <c r="D136" s="129"/>
      <c r="E136" s="128"/>
      <c r="F136" s="127"/>
      <c r="H136" s="126"/>
      <c r="S136" s="180">
        <f>+D124-'1 - EEFF FONDO'!F37</f>
        <v>-1517080</v>
      </c>
      <c r="T136" s="180">
        <f>+C124-'1 - EEFF FONDO'!F39</f>
        <v>-1015.4484605087015</v>
      </c>
    </row>
    <row r="137" spans="2:20" x14ac:dyDescent="0.25">
      <c r="B137" s="140" t="s">
        <v>65</v>
      </c>
      <c r="C137" s="163"/>
      <c r="D137" s="163"/>
      <c r="F137" s="140"/>
      <c r="H137" s="126"/>
      <c r="S137" s="180"/>
      <c r="T137" s="180"/>
    </row>
    <row r="138" spans="2:20" x14ac:dyDescent="0.25">
      <c r="B138" s="139" t="s">
        <v>64</v>
      </c>
      <c r="C138" s="187">
        <v>0</v>
      </c>
      <c r="D138" s="187">
        <v>0</v>
      </c>
      <c r="E138" s="187">
        <v>0</v>
      </c>
      <c r="H138" s="126"/>
      <c r="S138" s="180"/>
      <c r="T138" s="180"/>
    </row>
    <row r="139" spans="2:20" x14ac:dyDescent="0.25">
      <c r="B139" s="139" t="s">
        <v>63</v>
      </c>
      <c r="C139" s="187">
        <v>0</v>
      </c>
      <c r="D139" s="187">
        <v>0</v>
      </c>
      <c r="E139" s="187">
        <v>0</v>
      </c>
      <c r="H139" s="126"/>
      <c r="S139" s="180"/>
      <c r="T139" s="180"/>
    </row>
    <row r="140" spans="2:20" x14ac:dyDescent="0.25">
      <c r="B140" s="139" t="s">
        <v>62</v>
      </c>
      <c r="C140" s="255">
        <f>+'1 - EEFF FONDO'!F39</f>
        <v>1015.4484605087015</v>
      </c>
      <c r="D140" s="188">
        <f>+'1 - EEFF FONDO'!F37</f>
        <v>1517080</v>
      </c>
      <c r="E140" s="188">
        <v>33</v>
      </c>
      <c r="H140" s="126"/>
      <c r="S140" s="180"/>
      <c r="T140" s="180"/>
    </row>
    <row r="141" spans="2:20" x14ac:dyDescent="0.25">
      <c r="B141" s="138" t="s">
        <v>61</v>
      </c>
      <c r="H141" s="126"/>
      <c r="S141" s="180"/>
      <c r="T141" s="180"/>
    </row>
    <row r="142" spans="2:20" x14ac:dyDescent="0.25">
      <c r="B142" t="s">
        <v>60</v>
      </c>
      <c r="C142" s="259">
        <v>1005.964672</v>
      </c>
      <c r="D142" s="180">
        <v>1502911.22</v>
      </c>
      <c r="E142">
        <v>34</v>
      </c>
      <c r="H142" s="126"/>
      <c r="S142" s="180"/>
      <c r="T142" s="180"/>
    </row>
    <row r="143" spans="2:20" x14ac:dyDescent="0.25">
      <c r="B143" t="s">
        <v>59</v>
      </c>
      <c r="C143" s="259">
        <v>1010.668809</v>
      </c>
      <c r="D143" s="180">
        <v>1509939.2</v>
      </c>
      <c r="E143">
        <v>34</v>
      </c>
      <c r="H143" s="126"/>
      <c r="S143" s="180"/>
      <c r="T143" s="180"/>
    </row>
    <row r="144" spans="2:20" x14ac:dyDescent="0.25">
      <c r="B144" t="s">
        <v>58</v>
      </c>
      <c r="C144" s="137">
        <f>+'1 - EEFF FONDO'!$F$39</f>
        <v>1015.4484605087015</v>
      </c>
      <c r="D144" s="136">
        <f>+'1 - EEFF FONDO'!$F$37</f>
        <v>1517080</v>
      </c>
      <c r="E144" s="260">
        <v>34</v>
      </c>
      <c r="H144" s="126"/>
      <c r="L144" s="164">
        <f>+C144-'1 - EEFF FONDO'!F39</f>
        <v>0</v>
      </c>
      <c r="S144" s="180"/>
      <c r="T144" s="180"/>
    </row>
    <row r="145" spans="2:20" x14ac:dyDescent="0.25">
      <c r="B145" s="139"/>
      <c r="C145" s="257"/>
      <c r="D145" s="258"/>
      <c r="E145" s="258"/>
      <c r="H145" s="126"/>
      <c r="L145" s="126">
        <f>+D144-'1 - EEFF FONDO'!F37</f>
        <v>0</v>
      </c>
      <c r="S145" s="180"/>
      <c r="T145" s="180"/>
    </row>
    <row r="146" spans="2:20" x14ac:dyDescent="0.25">
      <c r="C146" s="165"/>
      <c r="D146" s="132"/>
      <c r="E146" s="131"/>
      <c r="F146" s="221"/>
      <c r="H146" s="126"/>
      <c r="S146" s="180"/>
      <c r="T146" s="180"/>
    </row>
    <row r="148" spans="2:20" ht="18" x14ac:dyDescent="0.25">
      <c r="B148" s="125" t="s">
        <v>53</v>
      </c>
      <c r="C148" s="125" t="s">
        <v>52</v>
      </c>
    </row>
    <row r="150" spans="2:20" ht="34.5" customHeight="1" x14ac:dyDescent="0.25">
      <c r="B150" s="263" t="s">
        <v>187</v>
      </c>
      <c r="C150" s="263"/>
      <c r="D150" s="263"/>
      <c r="E150" s="263"/>
      <c r="F150" s="263"/>
      <c r="G150" s="263"/>
    </row>
    <row r="151" spans="2:20" ht="11.25" customHeight="1" x14ac:dyDescent="0.25">
      <c r="B151" s="263"/>
      <c r="C151" s="263"/>
      <c r="D151" s="263"/>
      <c r="E151" s="263"/>
      <c r="F151" s="263"/>
      <c r="G151" s="263"/>
    </row>
  </sheetData>
  <mergeCells count="24">
    <mergeCell ref="B35:H35"/>
    <mergeCell ref="B39:H39"/>
    <mergeCell ref="B43:H43"/>
    <mergeCell ref="B27:H27"/>
    <mergeCell ref="B13:H13"/>
    <mergeCell ref="B14:H14"/>
    <mergeCell ref="B15:H15"/>
    <mergeCell ref="B19:H19"/>
    <mergeCell ref="B21:H21"/>
    <mergeCell ref="B31:H31"/>
    <mergeCell ref="B151:G151"/>
    <mergeCell ref="B64:H64"/>
    <mergeCell ref="B47:H47"/>
    <mergeCell ref="B74:H74"/>
    <mergeCell ref="B67:H67"/>
    <mergeCell ref="B70:H70"/>
    <mergeCell ref="B150:G150"/>
    <mergeCell ref="B51:H51"/>
    <mergeCell ref="B53:H53"/>
    <mergeCell ref="B54:H54"/>
    <mergeCell ref="B56:H56"/>
    <mergeCell ref="B58:H58"/>
    <mergeCell ref="B60:H60"/>
    <mergeCell ref="B62:H62"/>
  </mergeCells>
  <hyperlinks>
    <hyperlink ref="B91" location="'5.2 - NOTA INVERSIONES'!A1" display="5.2 - NOTA INVERSIONES'"/>
  </hyperlinks>
  <pageMargins left="0.7" right="0.7" top="0.75" bottom="0.75" header="0.3" footer="0.3"/>
  <pageSetup scale="44" orientation="portrait" r:id="rId1"/>
  <rowBreaks count="1" manualBreakCount="1">
    <brk id="70"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R31"/>
  <sheetViews>
    <sheetView showGridLines="0" tabSelected="1" view="pageBreakPreview" zoomScaleNormal="100" zoomScaleSheetLayoutView="100" workbookViewId="0">
      <selection activeCell="A19" sqref="A19"/>
    </sheetView>
  </sheetViews>
  <sheetFormatPr baseColWidth="10" defaultRowHeight="15" x14ac:dyDescent="0.25"/>
  <cols>
    <col min="1" max="1" width="2.7109375" customWidth="1"/>
    <col min="2" max="2" width="19.5703125" customWidth="1"/>
    <col min="3" max="3" width="17.42578125" customWidth="1"/>
    <col min="4" max="4" width="11.140625" customWidth="1"/>
    <col min="5" max="5" width="22" bestFit="1" customWidth="1"/>
    <col min="6" max="6" width="10.7109375" customWidth="1"/>
    <col min="10" max="10" width="14.7109375" bestFit="1" customWidth="1"/>
    <col min="11" max="11" width="12.140625" customWidth="1"/>
    <col min="14" max="14" width="12.140625" customWidth="1"/>
    <col min="15" max="15" width="10.42578125" customWidth="1"/>
    <col min="16" max="16" width="11.85546875" customWidth="1"/>
  </cols>
  <sheetData>
    <row r="2" spans="2:18" x14ac:dyDescent="0.25">
      <c r="B2" s="149" t="s">
        <v>80</v>
      </c>
    </row>
    <row r="4" spans="2:18" s="275" customFormat="1" ht="33.75" x14ac:dyDescent="0.25">
      <c r="B4" s="270" t="s">
        <v>145</v>
      </c>
      <c r="C4" s="270" t="s">
        <v>146</v>
      </c>
      <c r="D4" s="270" t="s">
        <v>147</v>
      </c>
      <c r="E4" s="270" t="s">
        <v>79</v>
      </c>
      <c r="F4" s="270" t="s">
        <v>148</v>
      </c>
      <c r="G4" s="270" t="s">
        <v>149</v>
      </c>
      <c r="H4" s="270" t="s">
        <v>78</v>
      </c>
      <c r="I4" s="270" t="s">
        <v>150</v>
      </c>
      <c r="J4" s="270" t="s">
        <v>151</v>
      </c>
      <c r="K4" s="270" t="s">
        <v>152</v>
      </c>
      <c r="L4" s="271" t="s">
        <v>153</v>
      </c>
      <c r="M4" s="272" t="s">
        <v>154</v>
      </c>
      <c r="N4" s="272" t="s">
        <v>155</v>
      </c>
      <c r="O4" s="273" t="s">
        <v>156</v>
      </c>
      <c r="P4" s="271" t="s">
        <v>157</v>
      </c>
      <c r="Q4" s="274"/>
    </row>
    <row r="5" spans="2:18" x14ac:dyDescent="0.25">
      <c r="B5" s="224" t="s">
        <v>161</v>
      </c>
      <c r="C5" s="225" t="s">
        <v>162</v>
      </c>
      <c r="D5" s="226" t="s">
        <v>163</v>
      </c>
      <c r="E5" s="224" t="s">
        <v>164</v>
      </c>
      <c r="F5" s="224" t="s">
        <v>165</v>
      </c>
      <c r="G5" s="226">
        <v>0</v>
      </c>
      <c r="H5" s="224" t="s">
        <v>166</v>
      </c>
      <c r="I5" s="224" t="s">
        <v>77</v>
      </c>
      <c r="J5" s="227">
        <v>44727</v>
      </c>
      <c r="K5" s="227" t="s">
        <v>159</v>
      </c>
      <c r="L5" s="228">
        <v>0.83308000000000004</v>
      </c>
      <c r="M5" s="228">
        <v>0.83308000000000004</v>
      </c>
      <c r="N5" s="229">
        <v>941.92194762172699</v>
      </c>
      <c r="O5" s="228">
        <v>947</v>
      </c>
      <c r="P5" s="229">
        <v>946.61</v>
      </c>
      <c r="Q5" s="231"/>
      <c r="R5" s="269"/>
    </row>
    <row r="6" spans="2:18" x14ac:dyDescent="0.25">
      <c r="B6" s="224" t="s">
        <v>158</v>
      </c>
      <c r="C6" s="225" t="s">
        <v>168</v>
      </c>
      <c r="D6" s="226" t="s">
        <v>169</v>
      </c>
      <c r="E6" s="232" t="s">
        <v>170</v>
      </c>
      <c r="F6" s="232" t="s">
        <v>159</v>
      </c>
      <c r="G6" s="226">
        <v>7.1300000000000002E-2</v>
      </c>
      <c r="H6" s="224" t="s">
        <v>160</v>
      </c>
      <c r="I6" s="224" t="s">
        <v>77</v>
      </c>
      <c r="J6" s="227">
        <v>44736</v>
      </c>
      <c r="K6" s="227">
        <v>45046</v>
      </c>
      <c r="L6" s="229">
        <v>141960</v>
      </c>
      <c r="M6" s="229">
        <v>141960</v>
      </c>
      <c r="N6" s="229">
        <v>134798.85999999999</v>
      </c>
      <c r="O6" s="228">
        <v>137023</v>
      </c>
      <c r="P6" s="229">
        <v>137022.76999999999</v>
      </c>
      <c r="Q6" s="231"/>
      <c r="R6" s="269"/>
    </row>
    <row r="7" spans="2:18" x14ac:dyDescent="0.25">
      <c r="B7" s="224" t="s">
        <v>158</v>
      </c>
      <c r="C7" s="225" t="s">
        <v>173</v>
      </c>
      <c r="D7" s="226" t="s">
        <v>171</v>
      </c>
      <c r="E7" s="232" t="s">
        <v>172</v>
      </c>
      <c r="F7" s="232" t="s">
        <v>159</v>
      </c>
      <c r="G7" s="226">
        <v>7.1300000000000002E-2</v>
      </c>
      <c r="H7" s="224" t="s">
        <v>160</v>
      </c>
      <c r="I7" s="224" t="s">
        <v>77</v>
      </c>
      <c r="J7" s="227">
        <v>44736</v>
      </c>
      <c r="K7" s="227">
        <v>44864</v>
      </c>
      <c r="L7" s="229">
        <v>73800</v>
      </c>
      <c r="M7" s="229">
        <v>73800</v>
      </c>
      <c r="N7" s="229">
        <v>72044.100000000006</v>
      </c>
      <c r="O7" s="228">
        <v>73385</v>
      </c>
      <c r="P7" s="229">
        <v>73384.66</v>
      </c>
      <c r="Q7" s="231"/>
      <c r="R7" s="269"/>
    </row>
    <row r="8" spans="2:18" x14ac:dyDescent="0.25">
      <c r="B8" s="224" t="s">
        <v>158</v>
      </c>
      <c r="C8" s="225" t="s">
        <v>174</v>
      </c>
      <c r="D8" s="226" t="s">
        <v>171</v>
      </c>
      <c r="E8" s="232" t="s">
        <v>172</v>
      </c>
      <c r="F8" s="232" t="s">
        <v>159</v>
      </c>
      <c r="G8" s="226">
        <v>7.1300000000000002E-2</v>
      </c>
      <c r="H8" s="224" t="s">
        <v>160</v>
      </c>
      <c r="I8" s="224" t="s">
        <v>77</v>
      </c>
      <c r="J8" s="227">
        <v>44736</v>
      </c>
      <c r="K8" s="227">
        <v>44864</v>
      </c>
      <c r="L8" s="229">
        <v>12532.5</v>
      </c>
      <c r="M8" s="229">
        <v>12532.5</v>
      </c>
      <c r="N8" s="229">
        <v>12234.32</v>
      </c>
      <c r="O8" s="228">
        <v>12462</v>
      </c>
      <c r="P8" s="229">
        <v>12461.97</v>
      </c>
      <c r="Q8" s="231"/>
      <c r="R8" s="269"/>
    </row>
    <row r="9" spans="2:18" x14ac:dyDescent="0.25">
      <c r="B9" s="224" t="s">
        <v>158</v>
      </c>
      <c r="C9" s="225" t="s">
        <v>189</v>
      </c>
      <c r="D9" s="226" t="s">
        <v>171</v>
      </c>
      <c r="E9" s="232" t="s">
        <v>172</v>
      </c>
      <c r="F9" s="232" t="s">
        <v>159</v>
      </c>
      <c r="G9" s="226">
        <v>7.8200000000000006E-2</v>
      </c>
      <c r="H9" s="224" t="s">
        <v>160</v>
      </c>
      <c r="I9" s="224" t="s">
        <v>77</v>
      </c>
      <c r="J9" s="227">
        <v>44804</v>
      </c>
      <c r="K9" s="227">
        <v>45046</v>
      </c>
      <c r="L9" s="229">
        <v>146812.5</v>
      </c>
      <c r="M9" s="229">
        <v>146812.5</v>
      </c>
      <c r="N9" s="229">
        <v>139618.07999999999</v>
      </c>
      <c r="O9" s="228">
        <v>140490</v>
      </c>
      <c r="P9" s="229">
        <v>140490.45000000001</v>
      </c>
      <c r="Q9" s="231"/>
      <c r="R9" s="269"/>
    </row>
    <row r="10" spans="2:18" x14ac:dyDescent="0.25">
      <c r="B10" s="224" t="s">
        <v>158</v>
      </c>
      <c r="C10" s="225" t="s">
        <v>190</v>
      </c>
      <c r="D10" s="226" t="s">
        <v>171</v>
      </c>
      <c r="E10" s="232" t="s">
        <v>172</v>
      </c>
      <c r="F10" s="232" t="s">
        <v>159</v>
      </c>
      <c r="G10" s="226">
        <v>7.8200000000000006E-2</v>
      </c>
      <c r="H10" s="224" t="s">
        <v>160</v>
      </c>
      <c r="I10" s="224" t="s">
        <v>77</v>
      </c>
      <c r="J10" s="227">
        <v>44804</v>
      </c>
      <c r="K10" s="227">
        <v>45046</v>
      </c>
      <c r="L10" s="229">
        <v>118125</v>
      </c>
      <c r="M10" s="229">
        <v>118125</v>
      </c>
      <c r="N10" s="229">
        <v>112336.38</v>
      </c>
      <c r="O10" s="228">
        <v>113038</v>
      </c>
      <c r="P10" s="229">
        <v>113038.28</v>
      </c>
      <c r="Q10" s="231"/>
      <c r="R10" s="269"/>
    </row>
    <row r="11" spans="2:18" x14ac:dyDescent="0.25">
      <c r="B11" s="224" t="s">
        <v>158</v>
      </c>
      <c r="C11" s="225" t="s">
        <v>191</v>
      </c>
      <c r="D11" s="226" t="s">
        <v>171</v>
      </c>
      <c r="E11" s="232" t="s">
        <v>172</v>
      </c>
      <c r="F11" s="232" t="s">
        <v>159</v>
      </c>
      <c r="G11" s="226">
        <v>7.8200000000000006E-2</v>
      </c>
      <c r="H11" s="224" t="s">
        <v>160</v>
      </c>
      <c r="I11" s="224" t="s">
        <v>77</v>
      </c>
      <c r="J11" s="227">
        <v>44804</v>
      </c>
      <c r="K11" s="227">
        <v>45061</v>
      </c>
      <c r="L11" s="229">
        <v>131586</v>
      </c>
      <c r="M11" s="229">
        <v>131586</v>
      </c>
      <c r="N11" s="229">
        <v>124760.34</v>
      </c>
      <c r="O11" s="228">
        <v>125549</v>
      </c>
      <c r="P11" s="229">
        <v>125548.71</v>
      </c>
      <c r="Q11" s="231"/>
      <c r="R11" s="269"/>
    </row>
    <row r="12" spans="2:18" x14ac:dyDescent="0.25">
      <c r="B12" s="224" t="s">
        <v>158</v>
      </c>
      <c r="C12" s="225" t="s">
        <v>192</v>
      </c>
      <c r="D12" s="226" t="s">
        <v>169</v>
      </c>
      <c r="E12" s="232" t="s">
        <v>170</v>
      </c>
      <c r="F12" s="232" t="s">
        <v>159</v>
      </c>
      <c r="G12" s="226">
        <v>7.7399999999999997E-2</v>
      </c>
      <c r="H12" s="224" t="s">
        <v>160</v>
      </c>
      <c r="I12" s="224" t="s">
        <v>77</v>
      </c>
      <c r="J12" s="227">
        <v>44806</v>
      </c>
      <c r="K12" s="227">
        <v>45015</v>
      </c>
      <c r="L12" s="229">
        <v>37200</v>
      </c>
      <c r="M12" s="229">
        <v>37200</v>
      </c>
      <c r="N12" s="229">
        <v>35606.82</v>
      </c>
      <c r="O12" s="228">
        <v>35816</v>
      </c>
      <c r="P12" s="229">
        <v>35816.239999999998</v>
      </c>
      <c r="Q12" s="231"/>
      <c r="R12" s="269"/>
    </row>
    <row r="13" spans="2:18" x14ac:dyDescent="0.25">
      <c r="B13" s="224" t="s">
        <v>158</v>
      </c>
      <c r="C13" s="225" t="s">
        <v>193</v>
      </c>
      <c r="D13" s="226" t="s">
        <v>169</v>
      </c>
      <c r="E13" s="232" t="s">
        <v>170</v>
      </c>
      <c r="F13" s="232" t="s">
        <v>159</v>
      </c>
      <c r="G13" s="226">
        <v>7.7399999999999997E-2</v>
      </c>
      <c r="H13" s="224" t="s">
        <v>160</v>
      </c>
      <c r="I13" s="224" t="s">
        <v>77</v>
      </c>
      <c r="J13" s="227">
        <v>44806</v>
      </c>
      <c r="K13" s="227">
        <v>45015</v>
      </c>
      <c r="L13" s="229">
        <v>63750</v>
      </c>
      <c r="M13" s="229">
        <v>63750</v>
      </c>
      <c r="N13" s="229">
        <v>61019.76</v>
      </c>
      <c r="O13" s="228">
        <v>61379</v>
      </c>
      <c r="P13" s="229">
        <v>61378.64</v>
      </c>
      <c r="Q13" s="231"/>
      <c r="R13" s="269"/>
    </row>
    <row r="14" spans="2:18" x14ac:dyDescent="0.25">
      <c r="B14" s="224" t="s">
        <v>158</v>
      </c>
      <c r="C14" s="225" t="s">
        <v>194</v>
      </c>
      <c r="D14" s="226" t="s">
        <v>169</v>
      </c>
      <c r="E14" s="232" t="s">
        <v>170</v>
      </c>
      <c r="F14" s="232" t="s">
        <v>159</v>
      </c>
      <c r="G14" s="226">
        <v>7.7399999999999997E-2</v>
      </c>
      <c r="H14" s="224" t="s">
        <v>160</v>
      </c>
      <c r="I14" s="224" t="s">
        <v>77</v>
      </c>
      <c r="J14" s="227">
        <v>44806</v>
      </c>
      <c r="K14" s="227">
        <v>45381</v>
      </c>
      <c r="L14" s="229">
        <v>126750</v>
      </c>
      <c r="M14" s="229">
        <v>126750</v>
      </c>
      <c r="N14" s="229">
        <v>112932.12</v>
      </c>
      <c r="O14" s="228">
        <v>113569</v>
      </c>
      <c r="P14" s="229">
        <v>113568.69</v>
      </c>
      <c r="Q14" s="231"/>
      <c r="R14" s="269"/>
    </row>
    <row r="15" spans="2:18" x14ac:dyDescent="0.25">
      <c r="B15" s="224" t="s">
        <v>158</v>
      </c>
      <c r="C15" s="225" t="s">
        <v>195</v>
      </c>
      <c r="D15" s="226" t="s">
        <v>169</v>
      </c>
      <c r="E15" s="232" t="s">
        <v>170</v>
      </c>
      <c r="F15" s="232" t="s">
        <v>159</v>
      </c>
      <c r="G15" s="226">
        <v>7.7399999999999997E-2</v>
      </c>
      <c r="H15" s="224" t="s">
        <v>160</v>
      </c>
      <c r="I15" s="224" t="s">
        <v>77</v>
      </c>
      <c r="J15" s="227">
        <v>44806</v>
      </c>
      <c r="K15" s="227">
        <v>45746</v>
      </c>
      <c r="L15" s="229">
        <v>126750</v>
      </c>
      <c r="M15" s="229">
        <v>126750</v>
      </c>
      <c r="N15" s="229">
        <v>105646.52</v>
      </c>
      <c r="O15" s="228">
        <v>106221</v>
      </c>
      <c r="P15" s="229">
        <v>106221.19</v>
      </c>
      <c r="Q15" s="231"/>
      <c r="R15" s="269"/>
    </row>
    <row r="16" spans="2:18" x14ac:dyDescent="0.25">
      <c r="B16" s="224" t="s">
        <v>158</v>
      </c>
      <c r="C16" s="225" t="s">
        <v>196</v>
      </c>
      <c r="D16" s="226" t="s">
        <v>169</v>
      </c>
      <c r="E16" s="232" t="s">
        <v>170</v>
      </c>
      <c r="F16" s="232" t="s">
        <v>159</v>
      </c>
      <c r="G16" s="226">
        <v>7.7399999999999997E-2</v>
      </c>
      <c r="H16" s="224" t="s">
        <v>160</v>
      </c>
      <c r="I16" s="224" t="s">
        <v>77</v>
      </c>
      <c r="J16" s="227">
        <v>44806</v>
      </c>
      <c r="K16" s="227">
        <v>45046</v>
      </c>
      <c r="L16" s="229">
        <v>76050</v>
      </c>
      <c r="M16" s="229">
        <v>76050</v>
      </c>
      <c r="N16" s="229">
        <v>72337.820000000007</v>
      </c>
      <c r="O16" s="228">
        <v>72761</v>
      </c>
      <c r="P16" s="229">
        <v>72761.399999999994</v>
      </c>
      <c r="Q16" s="231"/>
      <c r="R16" s="269"/>
    </row>
    <row r="17" spans="2:18" x14ac:dyDescent="0.25">
      <c r="B17" s="224" t="s">
        <v>158</v>
      </c>
      <c r="C17" s="225" t="s">
        <v>197</v>
      </c>
      <c r="D17" s="226" t="s">
        <v>169</v>
      </c>
      <c r="E17" s="232" t="s">
        <v>170</v>
      </c>
      <c r="F17" s="232" t="s">
        <v>159</v>
      </c>
      <c r="G17" s="226">
        <v>7.7399999999999997E-2</v>
      </c>
      <c r="H17" s="224" t="s">
        <v>160</v>
      </c>
      <c r="I17" s="224" t="s">
        <v>77</v>
      </c>
      <c r="J17" s="227">
        <v>44806</v>
      </c>
      <c r="K17" s="227">
        <v>45046</v>
      </c>
      <c r="L17" s="229">
        <v>28800</v>
      </c>
      <c r="M17" s="229">
        <v>28800</v>
      </c>
      <c r="N17" s="229">
        <v>27394.2</v>
      </c>
      <c r="O17" s="228">
        <v>27555</v>
      </c>
      <c r="P17" s="229">
        <v>27554.61</v>
      </c>
      <c r="Q17" s="231"/>
      <c r="R17" s="269"/>
    </row>
    <row r="18" spans="2:18" x14ac:dyDescent="0.25">
      <c r="B18" s="224" t="s">
        <v>158</v>
      </c>
      <c r="C18" s="225" t="s">
        <v>198</v>
      </c>
      <c r="D18" s="226" t="s">
        <v>169</v>
      </c>
      <c r="E18" s="232" t="s">
        <v>170</v>
      </c>
      <c r="F18" s="232" t="s">
        <v>159</v>
      </c>
      <c r="G18" s="226">
        <v>7.7399999999999997E-2</v>
      </c>
      <c r="H18" s="224" t="s">
        <v>160</v>
      </c>
      <c r="I18" s="224" t="s">
        <v>77</v>
      </c>
      <c r="J18" s="227">
        <v>44806</v>
      </c>
      <c r="K18" s="227">
        <v>45015</v>
      </c>
      <c r="L18" s="229">
        <v>176625</v>
      </c>
      <c r="M18" s="229">
        <v>176625</v>
      </c>
      <c r="N18" s="229">
        <v>169060.63</v>
      </c>
      <c r="O18" s="228">
        <v>170055</v>
      </c>
      <c r="P18" s="229">
        <v>170054.93</v>
      </c>
      <c r="Q18" s="231"/>
      <c r="R18" s="269"/>
    </row>
    <row r="19" spans="2:18" x14ac:dyDescent="0.25">
      <c r="B19" s="224" t="s">
        <v>158</v>
      </c>
      <c r="C19" s="225" t="s">
        <v>199</v>
      </c>
      <c r="D19" s="226" t="s">
        <v>169</v>
      </c>
      <c r="E19" s="232" t="s">
        <v>170</v>
      </c>
      <c r="F19" s="232" t="s">
        <v>159</v>
      </c>
      <c r="G19" s="226">
        <v>7.7399999999999997E-2</v>
      </c>
      <c r="H19" s="224" t="s">
        <v>160</v>
      </c>
      <c r="I19" s="224" t="s">
        <v>77</v>
      </c>
      <c r="J19" s="227">
        <v>44806</v>
      </c>
      <c r="K19" s="227">
        <v>45412</v>
      </c>
      <c r="L19" s="229">
        <v>50356</v>
      </c>
      <c r="M19" s="229">
        <v>50356</v>
      </c>
      <c r="N19" s="229">
        <v>44605.1</v>
      </c>
      <c r="O19" s="228">
        <v>44856</v>
      </c>
      <c r="P19" s="229">
        <v>44855.73</v>
      </c>
      <c r="Q19" s="231"/>
      <c r="R19" s="269"/>
    </row>
    <row r="20" spans="2:18" x14ac:dyDescent="0.25">
      <c r="B20" s="224" t="s">
        <v>158</v>
      </c>
      <c r="C20" s="225" t="s">
        <v>200</v>
      </c>
      <c r="D20" s="226" t="s">
        <v>171</v>
      </c>
      <c r="E20" s="232" t="s">
        <v>172</v>
      </c>
      <c r="F20" s="232" t="s">
        <v>159</v>
      </c>
      <c r="G20" s="226">
        <v>7.85E-2</v>
      </c>
      <c r="H20" s="224" t="s">
        <v>160</v>
      </c>
      <c r="I20" s="224" t="s">
        <v>77</v>
      </c>
      <c r="J20" s="227">
        <v>44817</v>
      </c>
      <c r="K20" s="227">
        <v>45046</v>
      </c>
      <c r="L20" s="229">
        <v>13500</v>
      </c>
      <c r="M20" s="229">
        <v>13500</v>
      </c>
      <c r="N20" s="229">
        <v>12872.19</v>
      </c>
      <c r="O20" s="228">
        <v>12918</v>
      </c>
      <c r="P20" s="229">
        <v>12917.78</v>
      </c>
      <c r="Q20" s="231"/>
      <c r="R20" s="269"/>
    </row>
    <row r="21" spans="2:18" x14ac:dyDescent="0.25">
      <c r="B21" s="224" t="s">
        <v>158</v>
      </c>
      <c r="C21" s="225" t="s">
        <v>201</v>
      </c>
      <c r="D21" s="226" t="s">
        <v>171</v>
      </c>
      <c r="E21" s="232" t="s">
        <v>172</v>
      </c>
      <c r="F21" s="232" t="s">
        <v>159</v>
      </c>
      <c r="G21" s="226">
        <v>7.85E-2</v>
      </c>
      <c r="H21" s="224" t="s">
        <v>160</v>
      </c>
      <c r="I21" s="224" t="s">
        <v>77</v>
      </c>
      <c r="J21" s="227">
        <v>44817</v>
      </c>
      <c r="K21" s="227">
        <v>45046</v>
      </c>
      <c r="L21" s="229">
        <v>33525</v>
      </c>
      <c r="M21" s="229">
        <v>33525</v>
      </c>
      <c r="N21" s="229">
        <v>31965.94</v>
      </c>
      <c r="O21" s="228">
        <v>32079</v>
      </c>
      <c r="P21" s="229">
        <v>32079.14</v>
      </c>
      <c r="Q21" s="231"/>
      <c r="R21" s="269"/>
    </row>
    <row r="22" spans="2:18" x14ac:dyDescent="0.25">
      <c r="B22" s="224" t="s">
        <v>158</v>
      </c>
      <c r="C22" s="225" t="s">
        <v>202</v>
      </c>
      <c r="D22" s="226" t="s">
        <v>171</v>
      </c>
      <c r="E22" s="232" t="s">
        <v>172</v>
      </c>
      <c r="F22" s="232" t="s">
        <v>159</v>
      </c>
      <c r="G22" s="226">
        <v>7.8E-2</v>
      </c>
      <c r="H22" s="224" t="s">
        <v>160</v>
      </c>
      <c r="I22" s="224" t="s">
        <v>77</v>
      </c>
      <c r="J22" s="227">
        <v>44834</v>
      </c>
      <c r="K22" s="227">
        <v>45046</v>
      </c>
      <c r="L22" s="229">
        <v>63750</v>
      </c>
      <c r="M22" s="229">
        <v>63750</v>
      </c>
      <c r="N22" s="229">
        <v>61020.94</v>
      </c>
      <c r="O22" s="228">
        <v>61021</v>
      </c>
      <c r="P22" s="229">
        <v>61020.94</v>
      </c>
      <c r="Q22" s="231"/>
      <c r="R22" s="269"/>
    </row>
    <row r="23" spans="2:18" x14ac:dyDescent="0.25">
      <c r="B23" s="224" t="s">
        <v>158</v>
      </c>
      <c r="C23" s="225" t="s">
        <v>203</v>
      </c>
      <c r="D23" s="226" t="s">
        <v>171</v>
      </c>
      <c r="E23" s="232" t="s">
        <v>172</v>
      </c>
      <c r="F23" s="232" t="s">
        <v>159</v>
      </c>
      <c r="G23" s="226">
        <v>7.8E-2</v>
      </c>
      <c r="H23" s="224" t="s">
        <v>160</v>
      </c>
      <c r="I23" s="224" t="s">
        <v>77</v>
      </c>
      <c r="J23" s="227">
        <v>44834</v>
      </c>
      <c r="K23" s="227">
        <v>45061</v>
      </c>
      <c r="L23" s="229">
        <v>8190</v>
      </c>
      <c r="M23" s="229">
        <v>8190</v>
      </c>
      <c r="N23" s="229">
        <v>7815.72</v>
      </c>
      <c r="O23" s="228">
        <v>7816</v>
      </c>
      <c r="P23" s="229">
        <v>7815.72</v>
      </c>
      <c r="Q23" s="231"/>
      <c r="R23" s="269"/>
    </row>
    <row r="24" spans="2:18" x14ac:dyDescent="0.25">
      <c r="B24" s="224" t="s">
        <v>158</v>
      </c>
      <c r="C24" s="225" t="s">
        <v>204</v>
      </c>
      <c r="D24" s="226" t="s">
        <v>171</v>
      </c>
      <c r="E24" s="232" t="s">
        <v>172</v>
      </c>
      <c r="F24" s="232" t="s">
        <v>159</v>
      </c>
      <c r="G24" s="226">
        <v>7.8E-2</v>
      </c>
      <c r="H24" s="224" t="s">
        <v>160</v>
      </c>
      <c r="I24" s="224" t="s">
        <v>77</v>
      </c>
      <c r="J24" s="227">
        <v>44834</v>
      </c>
      <c r="K24" s="227">
        <v>45046</v>
      </c>
      <c r="L24" s="229">
        <v>103214.25</v>
      </c>
      <c r="M24" s="229">
        <v>103214.25</v>
      </c>
      <c r="N24" s="229">
        <v>98795.78</v>
      </c>
      <c r="O24" s="228">
        <v>98796</v>
      </c>
      <c r="P24" s="229">
        <v>98795.78</v>
      </c>
      <c r="Q24" s="231"/>
      <c r="R24" s="269"/>
    </row>
    <row r="25" spans="2:18" x14ac:dyDescent="0.25">
      <c r="B25" s="224" t="s">
        <v>158</v>
      </c>
      <c r="C25" s="225" t="s">
        <v>205</v>
      </c>
      <c r="D25" s="226" t="s">
        <v>171</v>
      </c>
      <c r="E25" s="232" t="s">
        <v>172</v>
      </c>
      <c r="F25" s="232" t="s">
        <v>159</v>
      </c>
      <c r="G25" s="226">
        <v>7.8E-2</v>
      </c>
      <c r="H25" s="224" t="s">
        <v>160</v>
      </c>
      <c r="I25" s="224" t="s">
        <v>77</v>
      </c>
      <c r="J25" s="227">
        <v>44834</v>
      </c>
      <c r="K25" s="227">
        <v>45046</v>
      </c>
      <c r="L25" s="229">
        <v>73039.5</v>
      </c>
      <c r="M25" s="229">
        <v>73039.5</v>
      </c>
      <c r="N25" s="229">
        <v>69912.77</v>
      </c>
      <c r="O25" s="228">
        <v>69913</v>
      </c>
      <c r="P25" s="229">
        <v>69912.77</v>
      </c>
      <c r="Q25" s="231"/>
      <c r="R25" s="269"/>
    </row>
    <row r="26" spans="2:18" x14ac:dyDescent="0.25">
      <c r="B26" s="233"/>
      <c r="C26" s="233"/>
      <c r="D26" s="233"/>
      <c r="E26" s="233"/>
      <c r="F26" s="234"/>
      <c r="G26" s="233"/>
      <c r="H26" s="233"/>
      <c r="I26" s="235"/>
      <c r="J26" s="235"/>
      <c r="K26" s="235"/>
      <c r="L26" s="235"/>
      <c r="M26" s="236"/>
      <c r="N26" s="237"/>
      <c r="O26" s="238"/>
      <c r="P26" s="239"/>
      <c r="Q26" s="231"/>
    </row>
    <row r="27" spans="2:18" x14ac:dyDescent="0.25">
      <c r="B27" s="240" t="s">
        <v>188</v>
      </c>
      <c r="C27" s="240"/>
      <c r="D27" s="240"/>
      <c r="E27" s="240"/>
      <c r="F27" s="241"/>
      <c r="G27" s="240"/>
      <c r="H27" s="240"/>
      <c r="I27" s="242"/>
      <c r="J27" s="242"/>
      <c r="K27" s="256"/>
      <c r="L27" s="242"/>
      <c r="M27" s="243"/>
      <c r="N27" s="244"/>
      <c r="O27" s="242">
        <f ca="1">SUM(O5:O26)</f>
        <v>1517649</v>
      </c>
      <c r="P27" s="245"/>
      <c r="Q27" s="246"/>
    </row>
    <row r="28" spans="2:18" hidden="1" x14ac:dyDescent="0.25">
      <c r="B28" s="240" t="s">
        <v>167</v>
      </c>
      <c r="C28" s="240"/>
      <c r="D28" s="240"/>
      <c r="E28" s="240"/>
      <c r="F28" s="241"/>
      <c r="G28" s="240"/>
      <c r="H28" s="240"/>
      <c r="I28" s="242"/>
      <c r="J28" s="242"/>
      <c r="K28" s="242"/>
      <c r="L28" s="242"/>
      <c r="M28" s="243"/>
      <c r="N28" s="244"/>
      <c r="O28" s="247"/>
      <c r="P28" s="245"/>
      <c r="Q28" s="246"/>
    </row>
    <row r="29" spans="2:18" x14ac:dyDescent="0.25">
      <c r="B29" s="248"/>
      <c r="C29" s="248"/>
      <c r="D29" s="248"/>
      <c r="E29" s="248"/>
      <c r="F29" s="248"/>
      <c r="G29" s="248"/>
      <c r="H29" s="248"/>
      <c r="I29" s="248"/>
      <c r="J29" s="248"/>
      <c r="K29" s="231"/>
      <c r="L29" s="248"/>
      <c r="M29" s="248"/>
      <c r="N29" s="248"/>
      <c r="O29" s="248"/>
      <c r="P29" s="248"/>
      <c r="Q29" s="230"/>
    </row>
    <row r="30" spans="2:18" x14ac:dyDescent="0.25">
      <c r="B30" s="248"/>
      <c r="C30" s="248"/>
      <c r="D30" s="248"/>
      <c r="E30" s="248"/>
      <c r="F30" s="248"/>
      <c r="G30" s="248"/>
      <c r="H30" s="248"/>
      <c r="I30" s="248"/>
      <c r="J30" s="248"/>
      <c r="L30" s="248"/>
      <c r="M30" s="248"/>
      <c r="N30" s="248"/>
      <c r="O30" s="231">
        <f ca="1">+O27-'1 - EEFF FONDO'!F20</f>
        <v>0</v>
      </c>
      <c r="P30" s="248"/>
      <c r="Q30" s="230"/>
    </row>
    <row r="31" spans="2:18" x14ac:dyDescent="0.25">
      <c r="B31" s="248"/>
      <c r="C31" s="248"/>
      <c r="D31" s="248"/>
      <c r="E31" s="248"/>
      <c r="F31" s="248"/>
      <c r="G31" s="248"/>
      <c r="H31" s="248"/>
      <c r="I31" s="248"/>
      <c r="J31" s="248"/>
      <c r="L31" s="248"/>
      <c r="M31" s="248"/>
      <c r="N31" s="248"/>
      <c r="O31" s="231"/>
      <c r="P31" s="248"/>
      <c r="Q31" s="230"/>
    </row>
  </sheetData>
  <pageMargins left="0.7" right="0.7" top="0.75" bottom="0.75" header="0.3" footer="0.3"/>
  <pageSetup scale="4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PFUwJJ1fUZAIMDuiulRrOKYcRED/4SJTvw6njWtBUZo=</DigestValue>
    </Reference>
    <Reference Type="http://www.w3.org/2000/09/xmldsig#Object" URI="#idOfficeObject">
      <DigestMethod Algorithm="http://www.w3.org/2001/04/xmlenc#sha256"/>
      <DigestValue>bQ0wFnbDxC4T1lXtcpaqCP38KGmKZkP9PeJfoj0AjZs=</DigestValue>
    </Reference>
    <Reference Type="http://uri.etsi.org/01903#SignedProperties" URI="#idSignedProperties">
      <Transforms>
        <Transform Algorithm="http://www.w3.org/TR/2001/REC-xml-c14n-20010315"/>
      </Transforms>
      <DigestMethod Algorithm="http://www.w3.org/2001/04/xmlenc#sha256"/>
      <DigestValue>aXoGyhVmxMZkJZQeuWWP+jh5WvkBfvWZtXGyJKlcXuE=</DigestValue>
    </Reference>
    <Reference Type="http://www.w3.org/2000/09/xmldsig#Object" URI="#idValidSigLnImg">
      <DigestMethod Algorithm="http://www.w3.org/2001/04/xmlenc#sha256"/>
      <DigestValue>9gLuNSZcYyouSj8jS+FIrkEo/pAbHFNuMieIOk86f/U=</DigestValue>
    </Reference>
    <Reference Type="http://www.w3.org/2000/09/xmldsig#Object" URI="#idInvalidSigLnImg">
      <DigestMethod Algorithm="http://www.w3.org/2001/04/xmlenc#sha256"/>
      <DigestValue>650ZyoDBr6m5fFnK9V9gucq1QU+EONI876VE+quNQWM=</DigestValue>
    </Reference>
  </SignedInfo>
  <SignatureValue>KpQ/3iWqUB8vmihDXsBAiGxKo7pYUz3JX84iI5fQnG/b65+won1RP+WNfmqwWrW17vXDbS7mQ9vB
YQaV3LJZEFRIUPRT7sXurTufBsD9mzLAD2Q1xa9myYQ6ZLg9me3GWX/9mPAHZ6QEYpe8TAuZt37x
F39cYSVXntmv03/7UxR8QB5AIyHL7VM/GizTeucQ7tarAzbbTQEzeNoFp9dtY9eSlAHhYstnyKrz
Fl9YeZSDdHktRPS0SXQ5/3eABIvTd8E6bAWN/EN8eVMH5X28VefO3GQxWPkz74GPOsw1G6rPrUKC
oSCCDrLQRmLQuWq2dKBtVwA80aWySvCdtpxoUA==</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NVSaVED9IWF1HhYpk9oQIMP62WB3JA9oOQaJwPyAzxg=</DigestValue>
      </Reference>
      <Reference URI="/xl/calcChain.xml?ContentType=application/vnd.openxmlformats-officedocument.spreadsheetml.calcChain+xml">
        <DigestMethod Algorithm="http://www.w3.org/2001/04/xmlenc#sha256"/>
        <DigestValue>UcnePTERNMgUW83R6jXKNbh6aWIzRwsG0aeHTAs9pSU=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kO5hFbFEzJZcoyRontyRwoKz5/sEsHGiyFV/lXuTd4A=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ssS8j0eqeg21t2gacXuPX4LjyhCmoinHf0qybnyNBHw=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4OV5KDMAjBNJNT0sM6/iCczQt8c1PEDHeq3iSqMSaoI=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66.xml?ContentType=application/vnd.openxmlformats-officedocument.spreadsheetml.externalLink+xml">
        <DigestMethod Algorithm="http://www.w3.org/2001/04/xmlenc#sha256"/>
        <DigestValue>bFEIzjDS2v63W2dwpTdo0vYQy8xRbulPbA+0ljjSkI8=</DigestValue>
      </Reference>
      <Reference URI="/xl/externalLinks/externalLink67.xml?ContentType=application/vnd.openxmlformats-officedocument.spreadsheetml.externalLink+xml">
        <DigestMethod Algorithm="http://www.w3.org/2001/04/xmlenc#sha256"/>
        <DigestValue>9fQSWp8vj2MnI8qLdFjkzIhsVc9xJz7p2oS+xw+Kopk=</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RpxDMqsf/W7AsWHHK/sCTsKGuQKLLmrAqfs4pJRu/Sg=</DigestValue>
      </Reference>
      <Reference URI="/xl/media/image2.emf?ContentType=image/x-emf">
        <DigestMethod Algorithm="http://www.w3.org/2001/04/xmlenc#sha256"/>
        <DigestValue>NM0Nz8F1LTOh34S3HWX/Ko8gpXWL26TY2jvRL+850Kw=</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1eFb2AJCmQL4bHh0cRSC+VPNsIBacnKJVLTk/Wl7XGo=</DigestValue>
      </Reference>
      <Reference URI="/xl/sharedStrings.xml?ContentType=application/vnd.openxmlformats-officedocument.spreadsheetml.sharedStrings+xml">
        <DigestMethod Algorithm="http://www.w3.org/2001/04/xmlenc#sha256"/>
        <DigestValue>zHkCEz6h4Hh/JREH7JUdNV2KpxTJJv39WcHwbGT7P1Q=</DigestValue>
      </Reference>
      <Reference URI="/xl/styles.xml?ContentType=application/vnd.openxmlformats-officedocument.spreadsheetml.styles+xml">
        <DigestMethod Algorithm="http://www.w3.org/2001/04/xmlenc#sha256"/>
        <DigestValue>hH0obrL+UbhFLGcCX8h55HH/RzEDjpwfK5oWwYPDM/Y=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GJr9VH4/CtYsbxpBnij0WkA5x2TJOIfEqC3pALVqr5I=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U4/SokJnlCqPvMuiiDsbOfGe8RyuFxPTRtLoSt2k8kE=</DigestValue>
      </Reference>
      <Reference URI="/xl/worksheets/sheet2.xml?ContentType=application/vnd.openxmlformats-officedocument.spreadsheetml.worksheet+xml">
        <DigestMethod Algorithm="http://www.w3.org/2001/04/xmlenc#sha256"/>
        <DigestValue>e3+1V/RHDPQXGV7BPfciwJzKmoyLbAWZhYc52POxr50=</DigestValue>
      </Reference>
      <Reference URI="/xl/worksheets/sheet3.xml?ContentType=application/vnd.openxmlformats-officedocument.spreadsheetml.worksheet+xml">
        <DigestMethod Algorithm="http://www.w3.org/2001/04/xmlenc#sha256"/>
        <DigestValue>0fbPD61q7IQXFH2JNcdR6QwHwzxffcWQ1ySvSBk0QVc=</DigestValue>
      </Reference>
      <Reference URI="/xl/worksheets/sheet4.xml?ContentType=application/vnd.openxmlformats-officedocument.spreadsheetml.worksheet+xml">
        <DigestMethod Algorithm="http://www.w3.org/2001/04/xmlenc#sha256"/>
        <DigestValue>sdCJIV2cIZtGPtQVbBOGP6NZIkS+sTU8Ga4lBQMYcd0=</DigestValue>
      </Reference>
      <Reference URI="/xl/worksheets/sheet5.xml?ContentType=application/vnd.openxmlformats-officedocument.spreadsheetml.worksheet+xml">
        <DigestMethod Algorithm="http://www.w3.org/2001/04/xmlenc#sha256"/>
        <DigestValue>3R2mxC/D/jeWr6Y9VCkTIIWyOKsUWBSJjmtcucqIkN0=</DigestValue>
      </Reference>
      <Reference URI="/xl/worksheets/sheet6.xml?ContentType=application/vnd.openxmlformats-officedocument.spreadsheetml.worksheet+xml">
        <DigestMethod Algorithm="http://www.w3.org/2001/04/xmlenc#sha256"/>
        <DigestValue>PJMqmvY6yH+mFBnaPWPMdgr0SkVPnFz11EInz2LDNj4=</DigestValue>
      </Reference>
      <Reference URI="/xl/worksheets/sheet7.xml?ContentType=application/vnd.openxmlformats-officedocument.spreadsheetml.worksheet+xml">
        <DigestMethod Algorithm="http://www.w3.org/2001/04/xmlenc#sha256"/>
        <DigestValue>d6cLZa6uLEHphOr+8NzI389/tRU4BGIA0y3d10WmKSU=</DigestValue>
      </Reference>
    </Manifest>
    <SignatureProperties>
      <SignatureProperty Id="idSignatureTime" Target="#idPackageSignature">
        <mdssi:SignatureTime xmlns:mdssi="http://schemas.openxmlformats.org/package/2006/digital-signature">
          <mdssi:Format>YYYY-MM-DDThh:mm:ssTZD</mdssi:Format>
          <mdssi:Value>2022-10-28T20:19:03Z</mdssi:Value>
        </mdssi:SignatureTime>
      </SignatureProperty>
    </SignatureProperties>
  </Object>
  <Object Id="idOfficeObject">
    <SignatureProperties>
      <SignatureProperty Id="idOfficeV1Details" Target="#idPackageSignature">
        <SignatureInfoV1 xmlns="http://schemas.microsoft.com/office/2006/digsig">
          <SetupID>{2AEC4B45-9B6C-4CF9-B2A8-471B7EB5263E}</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2022-10-28T20:19:03Z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zBZYCN8BPArfAf78UnYNAQAAAAAAAHoVCuoAAAAAsgEAAH8HAADwoRECAQAAAJh6xBYAAAAA4C3KFgAAAAB/AAEBgNCqFwAAAADgLcoWrwwZYQMAAAC4DBlhAQAAAJD+sBZQY09hGEAVYfWjRylAKD82EOsXAqwJ3wEZ/FJ2AADfAQIAAAAl/FJ2pA7fAeD///8AAAAAAAAAAAAAAACQAQAAAAAAAQAAAABhAHIAaQBhAGwAAAAAAAAAAAAAAAAAAAAGAAAAAAAAAPG2JXYAAAAABgAAAFwJ3wFcCd8BAAIAAPz///8BAAAAAAAAAAAAAAAAAAAAGHlDDPDE7HZkdgAIAAAAACUAAAAMAAAAAQAAABgAAAAMAAAAAAAAAhIAAAAMAAAAAQAAABYAAAAMAAAACAAAAFQAAABUAAAACgAAACcAAAAeAAAASgAAAAEAAABVldtBX0LbQQoAAABLAAAAAQAAAEwAAAAEAAAACQAAACcAAAAgAAAASwAAAFAAAABYAAEkFQAAABYAAAAMAAAAAAAAAFIAAABwAQAAAgAAABAAAAAHAAAAAAAAAAAAAAC8AgAAAAAAAAECAiJTAHkAcwB0AGUAbQAAAAAAAAAAAAAAAAAAAAAAAAAAAAAAAAAAAAAAAAAAAAAAAAAAAAAAAAAAAAAAAAAAAAAAAAAAACAAAACEHr0WAAARAhhAFWH1o0cpQCg/NhDrFwKsCd8BGfxSdggCAADQB04CZAAAAKQO3wEIAgAAAAAAABDWshYghawWAAAAAAAAAAAAAE4CAgAAAAAAAABBAAAAAABOAnwCTgIAAAAA/AEAAGwYTgIAAAAAAAARAmgYTgIAAIN3aAjfAa5eg3fIHL0Wrl6DdwAAAAAAAAAAqPESAqjxEgJ8CN8BHy0HYQAAEQIAAAAA/AEAAIwI3wHdLAdhAAAAAAcAAAAAAAAA8bYldvwBAAAHAAAAtAnfAbQJ3wEAAgAA/P///wEAAAAAAAAAAAAAAAAAAAAYeUMM8MTs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KUXkAffAXQJ3wH+/FJ2bAAAAAAAAAAtEwqwzAbfAY2KJmHoGwE2UMtHDPCIJmEIwSACUMtHDFgO0hYVAAAAUMtHDByJJmGw0BkCUMtHDBwAAAAVAAAA9AffAVgO0hYAAAAAAAAAAAAAAAAIAAAAuCg/NgEAAADkCN8BGfxSdgAA3wEDAAAAJfxSdpwL3wHw////AAAAAAAAAAAAAAAAkAEAAAAAAAEAAAAAcwBlAGcAbwBlACAAdQBpAAAAAAAAAAAACQAAAAAAAADxtiV2AAAAAAkAAACUCN8BlAjfAQACAAD8////AQAAAAAAAAAAAAAAAAAAABh5QwzwxOx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HhidMjfAFjK3wH+/FJ23GKHdyjI3wBKGwpeAAAAAMADEgLAAxICLqB4YgAAAABAJ0MMHMjfAQAAAAAAAAAAAAAAAAAAAABAyxECAAAAAAAAAAAAAAAAAAAAAAAAAAAAAAAAAAAAAAAAAAAAAAAApOc/NgAAAADIyd8BGfxSdgAA3wEAAAAAJfxSdnGYSx71////AAAAAAAAAAAAAAAAkAEAAN2XSx5kyN8BHa0mdgAAenVYyN8BAAAAAGDI3wEAAAAAAAAAAPG2JXYAAAAACQAAAHjJ3wF4yd8BAAIAAPz///8BAAAAAAAAAAAAAAAAAAAAAAAAAAAAAAAYeUMM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D/VQ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Ann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TgAAAAAfqbJd6PIeqDCQFZ4JTd0Lk/HMVPSGy5uFiE4GypVJ0KnHjN9AAABZgAAAACcz+7S6ffb7fnC0t1haH0hMm8aLXIuT8ggOIwoRKslP58cK08AAAEAAAAAAMHg9P///////////+bm5k9SXjw/SzBRzTFU0y1NwSAyVzFGXwEBAgAACA8mnM/u69/SvI9jt4tgjIR9FBosDBEjMVTUMlXWMVPRKUSeDxk4AAAAAAAAAADT6ff///////+Tk5MjK0krSbkvUcsuT8YVJFoTIFIrSbgtTcEQHEcAAAAAAJzP7vT6/bTa8kRleixHhy1Nwi5PxiQtTnBwcJKSki81SRwtZAgOIwCAAAAAweD02+35gsLqZ5q6Jz1jNEJyOUZ4qamp+/v7////wdPeVnCJAQEC1IMAAACv1/Ho8/ubzu6CwuqMudS3u769vb3////////////L5fZymsABAgMAAAAAAK/X8fz9/uLx+snk9uTy+vz9/v///////////////8vl9nKawAECAwD/AAAAotHvtdryxOL1xOL1tdry0+r32+350+r3tdryxOL1pdPvc5rAAQIDAAAAAABpj7ZnjrZqj7Zqj7ZnjrZtkbdukrdtkbdnjrZqj7ZojrZ3rdUCAwQAAAAAAAAAAAAAAAAAAAAAAAAAAAAAAAAAAAAAAAAAAAAAAAAAAAAAAAAAAAC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4YnTI3wBYyt8B/vxSdtxih3coyN8AShsKXgAAAADAAxICwAMSAi6geGIAAAAAQCdDDBzI3wEAAAAAAAAAAAAAAAAAAAAAQMsRAgAAAAAAAAAAAAAAAAAAAAAAAAAAAAAAAAAAAAAAAAAAAAAAAKTnPzYAAAAAyMnfARn8UnYAAN8BAAAAACX8UnZxmEse9f///wAAAAAAAAAAAAAAAJABAADdl0seZMjfAR2tJnYAAHp1WMjfAQAAAABgyN8BAAAAAAAAAADxtiV2AAAAAAkAAAB4yd8BeMnfAQACAAD8////AQAAAAAAAAAAAAAAAAAAAAAAAAAAAAAAGHlDDGR2AAgAAAAAJQAAAAwAAAABAAAAGAAAAAwAAAD/AAACEgAAAAwAAAABAAAAHgAAABgAAAAiAAAABAAAAHIAAAARAAAAJQAAAAwAAAABAAAAVAAAAKgAAAAjAAAABAAAAHAAAAAQAAAAAQAAAFWV20FfQttBIwAAAAQAAAAPAAAATAAAAAAAAAAAAAAAAAAAAP//////////bAAAAEYAaQByAG0AYQAgAG4AbwAgAHYA4QBsAGkAZABhABS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CEHr0WAAARAhhAFWH1o0cpQCg/NhDrFwKsCd8BGfxSdggCAADQB04CZAAAAKQO3wEIAgAAAAAAABDWshYghawWAAAAAAAAAAAAAE4CAgAAAAAAAABBAAAAAABOAnwCTgIAAAAA/AEAAGwYTgIAAAAAAAARAmgYTgIAAIN3aAjfAa5eg3fIHL0Wrl6DdwAAAAAAAAAAqPESAqjxEgJ8CN8BHy0HYQAAEQIAAAAA/AEAAIwI3wHdLAdhAAAAAAcAAAAAAAAA8bYldvwBAAAHAAAAtAnfAbQJ3wEAAgAA/P///wEAAAAAAAAAAAAAAAAAAAAYeUMM8MTs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wWWAjfATwK3wH+/FJ2DQEAAAAAAAB6FQrqAAAAALIBAAB/BwAA8KERAgEAAACYesQWAAAAAOAtyhYAAAAAfwABAYDQqhcAAAAA4C3KFq8MGWEDAAAAuAwZYQEAAACQ/rAWUGNPYRhAFWH1o0cpQCg/NhDrFwKsCd8BGfxSdgAA3wECAAAAJfxSdqQO3wHg////AAAAAAAAAAAAAAAAkAEAAAAAAAEAAAAAYQByAGkAYQBsAAAAAAAAAAAAAAAAAAAABgAAAAAAAADxtiV2AAAAAAYAAABcCd8BXAnfAQACAAD8////AQAAAAAAAAAAAAAAAAAAABh5QwzwxOx2ZHYACAAAAAAlAAAADAAAAAMAAAAYAAAADAAAAAAAAAISAAAADAAAAAEAAAAWAAAADAAAAAgAAABUAAAAVAAAAAoAAAAnAAAAHgAAAEoAAAABAAAAVZXbQV9C20EKAAAASwAAAAEAAABMAAAABAAAAAkAAAAnAAAAIAAAAEsAAABQAAAAWAAD5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pReQB98BdAnfAf78UnZsAAAAAAAAAC0TCrDMBt8BjYomYegbATZQy0cM8IgmYQjBIAJQy0cMWA7SFhUAAABQy0cMHIkmYbDQGQJQy0cMHAAAABUAAAD0B98BWA7SFgAAAAAAAAAAAAAAAAgAAAC4KD82AQAAAOQI3wEZ/FJ2AADfAQMAAAAl/FJ2nAvfAfD///8AAAAAAAAAAAAAAACQAQAAAAAAAQAAAABzAGUAZwBvAGUAIAB1AGkAAAAAAAAAAAAJAAAAAAAAAPG2JXYAAAAACQAAAJQI3wGUCN8BAAIAAPz///8BAAAAAAAAAAAAAAAAAAAAGHlDDPDE7H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hUI0oeAMDKmkwMc+ia9whXoN8U1Kxw+gh1e3ayhmBxQ=</DigestValue>
    </Reference>
    <Reference Type="http://www.w3.org/2000/09/xmldsig#Object" URI="#idOfficeObject">
      <DigestMethod Algorithm="http://www.w3.org/2001/04/xmlenc#sha256"/>
      <DigestValue>CyY82q/FhKocrmYKGHBpqPFmSmOXeXneD/ukYuzZD0c=</DigestValue>
    </Reference>
    <Reference Type="http://uri.etsi.org/01903#SignedProperties" URI="#idSignedProperties">
      <Transforms>
        <Transform Algorithm="http://www.w3.org/TR/2001/REC-xml-c14n-20010315"/>
      </Transforms>
      <DigestMethod Algorithm="http://www.w3.org/2001/04/xmlenc#sha256"/>
      <DigestValue>bPk+OLhW23Rz7d6qsFSICrV2oKYmqj5fa9r9+PiUhPo=</DigestValue>
    </Reference>
    <Reference Type="http://www.w3.org/2000/09/xmldsig#Object" URI="#idValidSigLnImg">
      <DigestMethod Algorithm="http://www.w3.org/2001/04/xmlenc#sha256"/>
      <DigestValue>xEQWCgwPtbcyKBxYnJCJW3bb9wAXpmumjrcH4QsN57s=</DigestValue>
    </Reference>
    <Reference Type="http://www.w3.org/2000/09/xmldsig#Object" URI="#idInvalidSigLnImg">
      <DigestMethod Algorithm="http://www.w3.org/2001/04/xmlenc#sha256"/>
      <DigestValue>0fxEWeejmnJdfeddc0USttmRVvHJOdTX4a8NJ7sUhOY=</DigestValue>
    </Reference>
  </SignedInfo>
  <SignatureValue>gyNfGMATR/SYh6AcgTx2CB0PANUloGylzr7noRkGJUuUE5r0BuyX3M+rtix6UHU6CXGdritX4O8e
ghAX1/htgNeIvjuHQuTmJE/7lRbNw9P23YtGaRakCX5X1rV0C03sxIuTMwebbtbFCbuF9PM8cKMD
DPYhq/27+VOoi0wcYzc6siQYE50m3IhsRJ/qo0Lmz84bS9djJlUqVhF9rvMWf3IqbuCXm0mCbajH
F+wlkYbvvIx1qZ/EiJDICS9JIfQUOV3YDTp/hY/E2znecGmtVJX1Czd2/Kj6x0EJCA4oc67QkNla
QTACLUjcZ8wiAeDS/8dxcws1tQlBZTBx40xbrw==</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Transform>
          <Transform Algorithm="http://www.w3.org/TR/2001/REC-xml-c14n-20010315"/>
        </Transforms>
        <DigestMethod Algorithm="http://www.w3.org/2001/04/xmlenc#sha256"/>
        <DigestValue>NVSaVED9IWF1HhYpk9oQIMP62WB3JA9oOQaJwPyAzxg=</DigestValue>
      </Reference>
      <Reference URI="/xl/calcChain.xml?ContentType=application/vnd.openxmlformats-officedocument.spreadsheetml.calcChain+xml">
        <DigestMethod Algorithm="http://www.w3.org/2001/04/xmlenc#sha256"/>
        <DigestValue>UcnePTERNMgUW83R6jXKNbh6aWIzRwsG0aeHTAs9pSU=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kO5hFbFEzJZcoyRontyRwoKz5/sEsHGiyFV/lXuTd4A=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ssS8j0eqeg21t2gacXuPX4LjyhCmoinHf0qybnyNBHw=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4OV5KDMAjBNJNT0sM6/iCczQt8c1PEDHeq3iSqMSaoI=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66.xml?ContentType=application/vnd.openxmlformats-officedocument.spreadsheetml.externalLink+xml">
        <DigestMethod Algorithm="http://www.w3.org/2001/04/xmlenc#sha256"/>
        <DigestValue>bFEIzjDS2v63W2dwpTdo0vYQy8xRbulPbA+0ljjSkI8=</DigestValue>
      </Reference>
      <Reference URI="/xl/externalLinks/externalLink67.xml?ContentType=application/vnd.openxmlformats-officedocument.spreadsheetml.externalLink+xml">
        <DigestMethod Algorithm="http://www.w3.org/2001/04/xmlenc#sha256"/>
        <DigestValue>9fQSWp8vj2MnI8qLdFjkzIhsVc9xJz7p2oS+xw+Kopk=</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RpxDMqsf/W7AsWHHK/sCTsKGuQKLLmrAqfs4pJRu/Sg=</DigestValue>
      </Reference>
      <Reference URI="/xl/media/image2.emf?ContentType=image/x-emf">
        <DigestMethod Algorithm="http://www.w3.org/2001/04/xmlenc#sha256"/>
        <DigestValue>NM0Nz8F1LTOh34S3HWX/Ko8gpXWL26TY2jvRL+850Kw=</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1eFb2AJCmQL4bHh0cRSC+VPNsIBacnKJVLTk/Wl7XGo=</DigestValue>
      </Reference>
      <Reference URI="/xl/sharedStrings.xml?ContentType=application/vnd.openxmlformats-officedocument.spreadsheetml.sharedStrings+xml">
        <DigestMethod Algorithm="http://www.w3.org/2001/04/xmlenc#sha256"/>
        <DigestValue>zHkCEz6h4Hh/JREH7JUdNV2KpxTJJv39WcHwbGT7P1Q=</DigestValue>
      </Reference>
      <Reference URI="/xl/styles.xml?ContentType=application/vnd.openxmlformats-officedocument.spreadsheetml.styles+xml">
        <DigestMethod Algorithm="http://www.w3.org/2001/04/xmlenc#sha256"/>
        <DigestValue>hH0obrL+UbhFLGcCX8h55HH/RzEDjpwfK5oWwYPDM/Y=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GJr9VH4/CtYsbxpBnij0WkA5x2TJOIfEqC3pALVqr5I=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U4/SokJnlCqPvMuiiDsbOfGe8RyuFxPTRtLoSt2k8kE=</DigestValue>
      </Reference>
      <Reference URI="/xl/worksheets/sheet2.xml?ContentType=application/vnd.openxmlformats-officedocument.spreadsheetml.worksheet+xml">
        <DigestMethod Algorithm="http://www.w3.org/2001/04/xmlenc#sha256"/>
        <DigestValue>e3+1V/RHDPQXGV7BPfciwJzKmoyLbAWZhYc52POxr50=</DigestValue>
      </Reference>
      <Reference URI="/xl/worksheets/sheet3.xml?ContentType=application/vnd.openxmlformats-officedocument.spreadsheetml.worksheet+xml">
        <DigestMethod Algorithm="http://www.w3.org/2001/04/xmlenc#sha256"/>
        <DigestValue>0fbPD61q7IQXFH2JNcdR6QwHwzxffcWQ1ySvSBk0QVc=</DigestValue>
      </Reference>
      <Reference URI="/xl/worksheets/sheet4.xml?ContentType=application/vnd.openxmlformats-officedocument.spreadsheetml.worksheet+xml">
        <DigestMethod Algorithm="http://www.w3.org/2001/04/xmlenc#sha256"/>
        <DigestValue>sdCJIV2cIZtGPtQVbBOGP6NZIkS+sTU8Ga4lBQMYcd0=</DigestValue>
      </Reference>
      <Reference URI="/xl/worksheets/sheet5.xml?ContentType=application/vnd.openxmlformats-officedocument.spreadsheetml.worksheet+xml">
        <DigestMethod Algorithm="http://www.w3.org/2001/04/xmlenc#sha256"/>
        <DigestValue>3R2mxC/D/jeWr6Y9VCkTIIWyOKsUWBSJjmtcucqIkN0=</DigestValue>
      </Reference>
      <Reference URI="/xl/worksheets/sheet6.xml?ContentType=application/vnd.openxmlformats-officedocument.spreadsheetml.worksheet+xml">
        <DigestMethod Algorithm="http://www.w3.org/2001/04/xmlenc#sha256"/>
        <DigestValue>PJMqmvY6yH+mFBnaPWPMdgr0SkVPnFz11EInz2LDNj4=</DigestValue>
      </Reference>
      <Reference URI="/xl/worksheets/sheet7.xml?ContentType=application/vnd.openxmlformats-officedocument.spreadsheetml.worksheet+xml">
        <DigestMethod Algorithm="http://www.w3.org/2001/04/xmlenc#sha256"/>
        <DigestValue>d6cLZa6uLEHphOr+8NzI389/tRU4BGIA0y3d10WmKSU=</DigestValue>
      </Reference>
    </Manifest>
    <SignatureProperties>
      <SignatureProperty Id="idSignatureTime" Target="#idPackageSignature">
        <mdssi:SignatureTime xmlns:mdssi="http://schemas.openxmlformats.org/package/2006/digital-signature">
          <mdssi:Format>YYYY-MM-DDThh:mm:ssTZD</mdssi:Format>
          <mdssi:Value>2022-10-30T19:24:02Z</mdssi:Value>
        </mdssi:SignatureTime>
      </SignatureProperty>
    </SignatureProperties>
  </Object>
  <Object Id="idOfficeObject">
    <SignatureProperties>
      <SignatureProperty Id="idOfficeV1Details" Target="#idPackageSignature">
        <SignatureInfoV1 xmlns="http://schemas.microsoft.com/office/2006/digsig">
          <SetupID>{2BA5E23D-EED2-41AF-BE8B-3982EFAEFB6B}</SetupID>
          <SignatureText>Fiorella Cardozo</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2022-10-30T19:24:02Z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DB56-F0BE-443D-B31F-3C19E20C3FA6}"/>
</file>

<file path=customXml/itemProps2.xml><?xml version="1.0" encoding="utf-8"?>
<ds:datastoreItem xmlns:ds="http://schemas.openxmlformats.org/officeDocument/2006/customXml" ds:itemID="{CEC36DB0-64F1-4EF8-ACC0-78F92FF5C5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dcterms:created xsi:type="dcterms:W3CDTF">2020-06-01T19:26:16Z</dcterms:created>
  <dcterms:modified xsi:type="dcterms:W3CDTF">2022-10-24T18:17:41Z</dcterms:modified>
</cp:coreProperties>
</file>