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.diesel\Documents\ACCIONISTAS\"/>
    </mc:Choice>
  </mc:AlternateContent>
  <bookViews>
    <workbookView xWindow="0" yWindow="0" windowWidth="20490" windowHeight="7650" tabRatio="494"/>
  </bookViews>
  <sheets>
    <sheet name="balance" sheetId="1" r:id="rId1"/>
    <sheet name="Patrimonio" sheetId="3" r:id="rId2"/>
  </sheets>
  <definedNames>
    <definedName name="_xlnm.Print_Area" localSheetId="0">balance!$B$1:$H$45</definedName>
  </definedNames>
  <calcPr calcId="977461"/>
</workbook>
</file>

<file path=xl/calcChain.xml><?xml version="1.0" encoding="utf-8"?>
<calcChain xmlns="http://schemas.openxmlformats.org/spreadsheetml/2006/main">
  <c r="C11" i="3" l="1"/>
  <c r="F11" i="3"/>
  <c r="C12" i="3"/>
  <c r="G22" i="1"/>
  <c r="G31" i="1"/>
  <c r="F14" i="1"/>
  <c r="G12" i="1"/>
  <c r="G20" i="1"/>
  <c r="C46" i="1"/>
  <c r="C48" i="1"/>
  <c r="D15" i="3"/>
  <c r="G48" i="1"/>
  <c r="C32" i="1"/>
  <c r="I24" i="1"/>
  <c r="H26" i="1"/>
  <c r="F7" i="3"/>
  <c r="F8" i="3"/>
  <c r="F9" i="3"/>
  <c r="F10" i="3"/>
  <c r="F12" i="3"/>
  <c r="F13" i="3"/>
  <c r="C15" i="3"/>
  <c r="G12" i="3"/>
  <c r="H48" i="1"/>
  <c r="G32" i="1"/>
  <c r="H32" i="1"/>
  <c r="E14" i="3"/>
  <c r="E15" i="3"/>
  <c r="F14" i="3"/>
  <c r="G14" i="3"/>
  <c r="D23" i="3"/>
  <c r="E23" i="3"/>
  <c r="F15" i="3"/>
</calcChain>
</file>

<file path=xl/sharedStrings.xml><?xml version="1.0" encoding="utf-8"?>
<sst xmlns="http://schemas.openxmlformats.org/spreadsheetml/2006/main" count="105" uniqueCount="78">
  <si>
    <t>LINEA RIO: (021) 416.3000</t>
  </si>
  <si>
    <t>ESTRELLA Y AYOLAS</t>
  </si>
  <si>
    <t>www.rio.com.py</t>
  </si>
  <si>
    <t xml:space="preserve"> </t>
  </si>
  <si>
    <t>ACTIVO</t>
  </si>
  <si>
    <t>PASIVO</t>
  </si>
  <si>
    <t>GUARANIES</t>
  </si>
  <si>
    <t>Disponible</t>
  </si>
  <si>
    <t>Obligaciones p/Interm.Financ.Sector  Financiero</t>
  </si>
  <si>
    <t>Valores Publicos Nacionales</t>
  </si>
  <si>
    <t xml:space="preserve">  -Banco Central del Paraguay - FGD</t>
  </si>
  <si>
    <t>Créd.Vigentes p/Interm.Financ.S. Financ.</t>
  </si>
  <si>
    <t xml:space="preserve">  -Otras Instituciones Financieras</t>
  </si>
  <si>
    <t>Créd.Vigentes p/Interm.Financ.S.No Financ.</t>
  </si>
  <si>
    <t>Obligaciones p/interm.Financ.Sector  No Financiero</t>
  </si>
  <si>
    <t>Créditos Diversos</t>
  </si>
  <si>
    <t>Obligaciones Diversas</t>
  </si>
  <si>
    <t>Créditos Vencidos p/Interm.Financiera</t>
  </si>
  <si>
    <t xml:space="preserve">Provisiones </t>
  </si>
  <si>
    <t>Inversiones</t>
  </si>
  <si>
    <t>Bienes de Uso</t>
  </si>
  <si>
    <t>Cargos Diferidos</t>
  </si>
  <si>
    <t>TOTAL PASIVO</t>
  </si>
  <si>
    <t xml:space="preserve">PATRIMONIO </t>
  </si>
  <si>
    <t>Capital Social</t>
  </si>
  <si>
    <t>Capital Integrado</t>
  </si>
  <si>
    <t>Aportes no capitalizados</t>
  </si>
  <si>
    <t>Primas de emisión</t>
  </si>
  <si>
    <t>Reserva Revalúo</t>
  </si>
  <si>
    <t>Reserva Facultativa</t>
  </si>
  <si>
    <t>Reserva Legal</t>
  </si>
  <si>
    <t>Resultado del Ejercicio anterior</t>
  </si>
  <si>
    <t>Utilidad del Ejercicio</t>
  </si>
  <si>
    <t>TOTAL PATRIMONIO</t>
  </si>
  <si>
    <t>TOTAL   ACTIVO</t>
  </si>
  <si>
    <t>TOTAL   PASIVO Y PATRIMONIO NETO</t>
  </si>
  <si>
    <t>CTAS.CONTINGENCIA  GS.</t>
  </si>
  <si>
    <t>CUENTAS DE ORDEN GS.</t>
  </si>
  <si>
    <t>PERDIDAS</t>
  </si>
  <si>
    <t>GANANCIAS</t>
  </si>
  <si>
    <t>Perd.p/Oblig.p/Interm.Financ.S. Financ.</t>
  </si>
  <si>
    <t>Ganancias p/Cred.Vig.p/Interm.Financ.S.Financ.</t>
  </si>
  <si>
    <t>Perd.p/Oblig.p/Interm.Financ.S.  No Financ.</t>
  </si>
  <si>
    <t>Ganancias p/Cred.Vig.p/Interm.Financ.S.No Financ.</t>
  </si>
  <si>
    <t>Perdidas por Valuación</t>
  </si>
  <si>
    <t>Ganancias p/Créd.Vencidos p/Interm.Financ.</t>
  </si>
  <si>
    <t>Pérdidas por Incobrabilidad</t>
  </si>
  <si>
    <t>Ganancias p/Valuación</t>
  </si>
  <si>
    <t>Pérdidas Por Servicios</t>
  </si>
  <si>
    <t>Rentas de Valores Publicos y Privados</t>
  </si>
  <si>
    <t>Pérdidas Operativas</t>
  </si>
  <si>
    <t>Desafectación de Previsiones</t>
  </si>
  <si>
    <t>Ganancias por Servicios</t>
  </si>
  <si>
    <t>Otras Ganancias Operativas</t>
  </si>
  <si>
    <t>Ganancias Extraordinaria</t>
  </si>
  <si>
    <t>TOTAL DEBE</t>
  </si>
  <si>
    <t>TOTAL HABER</t>
  </si>
  <si>
    <t>CONCEPTO</t>
  </si>
  <si>
    <t>Saldo inicial</t>
  </si>
  <si>
    <t>Movimientos</t>
  </si>
  <si>
    <t xml:space="preserve">  Aumento</t>
  </si>
  <si>
    <t>Disminución</t>
  </si>
  <si>
    <t>Primas de Emisión</t>
  </si>
  <si>
    <t>Adelantos Irrevocables a Cuenta de Capital</t>
  </si>
  <si>
    <t>Ajustes al Patrimonio</t>
  </si>
  <si>
    <t>Reservas</t>
  </si>
  <si>
    <t>Reservas Facultativas</t>
  </si>
  <si>
    <t>Resultados Acumulados</t>
  </si>
  <si>
    <t>Resultados del Ejercicio</t>
  </si>
  <si>
    <t>TOTAL Patrimonio Neto</t>
  </si>
  <si>
    <t>RENDIMIENTO</t>
  </si>
  <si>
    <t>Pérdidas Extraordinarias</t>
  </si>
  <si>
    <t>ESTADO DE SITUACION PATRIMONIAL AL 31 DE MARZO DE 2022</t>
  </si>
  <si>
    <t>ESTADO DE EVOLUCIÓN DEL PATRIMONIO NETO AL 31 DE MARZO DE 2022
(Expresado en guaraníes)</t>
  </si>
  <si>
    <t>Saldos al 31/03/2022</t>
  </si>
  <si>
    <t>ESTADO DE RESULTADOS AL 31 DE MARZO DE 2022</t>
  </si>
  <si>
    <t>AL 31/03/2022</t>
  </si>
  <si>
    <t>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</si>
</sst>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.##0"/>
    <numFmt numFmtId="165" formatCode="_-* #,##0.00\ _P_t_s_-;\-* #,##0.00\ _P_t_s_-;_-* \-??\ _P_t_s_-;_-@_-"/>
    <numFmt numFmtId="166" formatCode="#,###"/>
    <numFmt numFmtId="167" formatCode="000"/>
    <numFmt numFmtId="168" formatCode="#,###.00%"/>
    <numFmt numFmtId="169" formatCode="#,###%"/>
    <numFmt numFmtId="171" formatCode="000%"/>
  </numFmts>
  <fonts count="31" x14ac:knownFonts="1"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18"/>
      <name val="Tahoma"/>
      <family val="2"/>
    </font>
    <font>
      <b/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8">
    <xf numFmtId="0" fontId="0" fillId="0" borderId="0"/>
    <xf numFmtId="167" fontId="30" fillId="0" borderId="0" applyFill="0" applyBorder="0" applyAlignment="0" applyProtection="0"/>
    <xf numFmtId="0" fontId="2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0" fillId="0" borderId="0" applyFill="0" applyBorder="0" applyAlignment="0" applyProtection="0"/>
    <xf numFmtId="0" fontId="30" fillId="0" borderId="0"/>
    <xf numFmtId="9" fontId="30" fillId="0" borderId="0" applyFill="0" applyBorder="0" applyAlignment="0" applyProtection="0"/>
  </cellStyleXfs>
  <cellXfs count="116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/>
    <xf numFmtId="164" fontId="0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6" fillId="2" borderId="4" xfId="0" applyFont="1" applyFill="1" applyBorder="1"/>
    <xf numFmtId="0" fontId="7" fillId="0" borderId="5" xfId="0" applyFont="1" applyBorder="1"/>
    <xf numFmtId="3" fontId="8" fillId="3" borderId="6" xfId="0" applyNumberFormat="1" applyFont="1" applyFill="1" applyBorder="1"/>
    <xf numFmtId="164" fontId="8" fillId="0" borderId="0" xfId="0" applyNumberFormat="1" applyFont="1" applyBorder="1"/>
    <xf numFmtId="3" fontId="7" fillId="3" borderId="7" xfId="0" applyNumberFormat="1" applyFont="1" applyFill="1" applyBorder="1"/>
    <xf numFmtId="0" fontId="7" fillId="0" borderId="8" xfId="0" applyFont="1" applyBorder="1"/>
    <xf numFmtId="3" fontId="8" fillId="3" borderId="9" xfId="0" applyNumberFormat="1" applyFont="1" applyFill="1" applyBorder="1"/>
    <xf numFmtId="3" fontId="7" fillId="3" borderId="0" xfId="0" applyNumberFormat="1" applyFont="1" applyFill="1" applyBorder="1"/>
    <xf numFmtId="3" fontId="7" fillId="0" borderId="0" xfId="0" applyNumberFormat="1" applyFont="1" applyFill="1" applyBorder="1"/>
    <xf numFmtId="3" fontId="7" fillId="0" borderId="0" xfId="5" applyNumberFormat="1" applyFont="1" applyFill="1" applyBorder="1" applyAlignment="1" applyProtection="1"/>
    <xf numFmtId="3" fontId="1" fillId="0" borderId="0" xfId="0" applyNumberFormat="1" applyFont="1"/>
    <xf numFmtId="3" fontId="7" fillId="0" borderId="0" xfId="0" applyNumberFormat="1" applyFont="1" applyBorder="1"/>
    <xf numFmtId="3" fontId="8" fillId="0" borderId="9" xfId="0" applyNumberFormat="1" applyFont="1" applyBorder="1"/>
    <xf numFmtId="3" fontId="6" fillId="2" borderId="4" xfId="0" applyNumberFormat="1" applyFont="1" applyFill="1" applyBorder="1"/>
    <xf numFmtId="3" fontId="6" fillId="2" borderId="2" xfId="0" applyNumberFormat="1" applyFont="1" applyFill="1" applyBorder="1" applyAlignment="1">
      <alignment horizontal="right"/>
    </xf>
    <xf numFmtId="0" fontId="1" fillId="3" borderId="8" xfId="0" applyFont="1" applyFill="1" applyBorder="1"/>
    <xf numFmtId="3" fontId="1" fillId="3" borderId="9" xfId="0" applyNumberFormat="1" applyFont="1" applyFill="1" applyBorder="1"/>
    <xf numFmtId="164" fontId="8" fillId="0" borderId="9" xfId="0" applyNumberFormat="1" applyFont="1" applyBorder="1"/>
    <xf numFmtId="0" fontId="6" fillId="2" borderId="8" xfId="0" applyFont="1" applyFill="1" applyBorder="1"/>
    <xf numFmtId="3" fontId="6" fillId="2" borderId="0" xfId="0" applyNumberFormat="1" applyFont="1" applyFill="1" applyBorder="1"/>
    <xf numFmtId="3" fontId="6" fillId="2" borderId="9" xfId="0" applyNumberFormat="1" applyFont="1" applyFill="1" applyBorder="1" applyAlignment="1">
      <alignment horizontal="right"/>
    </xf>
    <xf numFmtId="0" fontId="7" fillId="3" borderId="8" xfId="0" applyFont="1" applyFill="1" applyBorder="1"/>
    <xf numFmtId="0" fontId="7" fillId="0" borderId="5" xfId="0" applyFont="1" applyFill="1" applyBorder="1"/>
    <xf numFmtId="3" fontId="8" fillId="0" borderId="6" xfId="0" applyNumberFormat="1" applyFont="1" applyFill="1" applyBorder="1"/>
    <xf numFmtId="0" fontId="7" fillId="0" borderId="8" xfId="0" applyFont="1" applyFill="1" applyBorder="1"/>
    <xf numFmtId="3" fontId="8" fillId="0" borderId="9" xfId="0" applyNumberFormat="1" applyFont="1" applyFill="1" applyBorder="1"/>
    <xf numFmtId="0" fontId="9" fillId="0" borderId="0" xfId="0" applyFont="1"/>
    <xf numFmtId="164" fontId="0" fillId="3" borderId="0" xfId="0" applyNumberFormat="1" applyFont="1" applyFill="1"/>
    <xf numFmtId="164" fontId="7" fillId="3" borderId="8" xfId="0" applyNumberFormat="1" applyFont="1" applyFill="1" applyBorder="1"/>
    <xf numFmtId="3" fontId="1" fillId="0" borderId="0" xfId="0" applyNumberFormat="1" applyFont="1" applyBorder="1"/>
    <xf numFmtId="3" fontId="1" fillId="0" borderId="9" xfId="0" applyNumberFormat="1" applyFont="1" applyBorder="1"/>
    <xf numFmtId="0" fontId="6" fillId="2" borderId="10" xfId="0" applyFont="1" applyFill="1" applyBorder="1"/>
    <xf numFmtId="3" fontId="6" fillId="2" borderId="11" xfId="0" applyNumberFormat="1" applyFont="1" applyFill="1" applyBorder="1"/>
    <xf numFmtId="164" fontId="10" fillId="0" borderId="0" xfId="0" applyNumberFormat="1" applyFont="1" applyBorder="1"/>
    <xf numFmtId="3" fontId="6" fillId="2" borderId="12" xfId="0" applyNumberFormat="1" applyFont="1" applyFill="1" applyBorder="1"/>
    <xf numFmtId="0" fontId="5" fillId="0" borderId="0" xfId="0" applyFont="1"/>
    <xf numFmtId="0" fontId="7" fillId="0" borderId="0" xfId="0" applyFont="1"/>
    <xf numFmtId="0" fontId="7" fillId="0" borderId="0" xfId="0" applyFont="1" applyBorder="1"/>
    <xf numFmtId="164" fontId="11" fillId="0" borderId="0" xfId="0" applyNumberFormat="1" applyFont="1" applyBorder="1"/>
    <xf numFmtId="0" fontId="1" fillId="0" borderId="0" xfId="0" applyFont="1" applyBorder="1"/>
    <xf numFmtId="0" fontId="12" fillId="2" borderId="10" xfId="0" applyFont="1" applyFill="1" applyBorder="1"/>
    <xf numFmtId="164" fontId="6" fillId="2" borderId="12" xfId="0" applyNumberFormat="1" applyFont="1" applyFill="1" applyBorder="1"/>
    <xf numFmtId="166" fontId="6" fillId="2" borderId="11" xfId="0" applyNumberFormat="1" applyFont="1" applyFill="1" applyBorder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6" fillId="2" borderId="5" xfId="0" applyFont="1" applyFill="1" applyBorder="1"/>
    <xf numFmtId="0" fontId="6" fillId="2" borderId="7" xfId="0" applyFont="1" applyFill="1" applyBorder="1" applyAlignment="1">
      <alignment horizontal="right"/>
    </xf>
    <xf numFmtId="0" fontId="13" fillId="0" borderId="3" xfId="0" applyFont="1" applyBorder="1"/>
    <xf numFmtId="0" fontId="6" fillId="2" borderId="7" xfId="0" applyFont="1" applyFill="1" applyBorder="1"/>
    <xf numFmtId="0" fontId="12" fillId="2" borderId="7" xfId="0" applyFont="1" applyFill="1" applyBorder="1"/>
    <xf numFmtId="0" fontId="6" fillId="2" borderId="6" xfId="0" applyFont="1" applyFill="1" applyBorder="1" applyAlignment="1">
      <alignment horizontal="right"/>
    </xf>
    <xf numFmtId="166" fontId="8" fillId="3" borderId="6" xfId="0" applyNumberFormat="1" applyFont="1" applyFill="1" applyBorder="1"/>
    <xf numFmtId="0" fontId="7" fillId="0" borderId="7" xfId="0" applyFont="1" applyBorder="1"/>
    <xf numFmtId="166" fontId="8" fillId="3" borderId="9" xfId="0" applyNumberFormat="1" applyFont="1" applyFill="1" applyBorder="1"/>
    <xf numFmtId="166" fontId="0" fillId="0" borderId="0" xfId="0" applyNumberFormat="1" applyFont="1"/>
    <xf numFmtId="0" fontId="7" fillId="0" borderId="13" xfId="0" applyFont="1" applyBorder="1"/>
    <xf numFmtId="166" fontId="8" fillId="3" borderId="14" xfId="0" applyNumberFormat="1" applyFont="1" applyFill="1" applyBorder="1"/>
    <xf numFmtId="0" fontId="15" fillId="2" borderId="12" xfId="0" applyFont="1" applyFill="1" applyBorder="1"/>
    <xf numFmtId="0" fontId="16" fillId="0" borderId="0" xfId="0" applyFont="1"/>
    <xf numFmtId="0" fontId="17" fillId="0" borderId="0" xfId="0" applyFont="1" applyFill="1"/>
    <xf numFmtId="0" fontId="19" fillId="4" borderId="15" xfId="0" applyFont="1" applyFill="1" applyBorder="1" applyAlignment="1">
      <alignment horizontal="center" vertical="center"/>
    </xf>
    <xf numFmtId="0" fontId="17" fillId="0" borderId="16" xfId="0" applyFont="1" applyFill="1" applyBorder="1"/>
    <xf numFmtId="166" fontId="17" fillId="0" borderId="17" xfId="5" applyNumberFormat="1" applyFont="1" applyFill="1" applyBorder="1" applyAlignment="1" applyProtection="1">
      <alignment horizontal="right"/>
    </xf>
    <xf numFmtId="166" fontId="17" fillId="0" borderId="18" xfId="5" applyNumberFormat="1" applyFont="1" applyFill="1" applyBorder="1" applyAlignment="1" applyProtection="1">
      <alignment horizontal="right"/>
    </xf>
    <xf numFmtId="0" fontId="17" fillId="0" borderId="19" xfId="0" applyFont="1" applyFill="1" applyBorder="1"/>
    <xf numFmtId="166" fontId="17" fillId="0" borderId="20" xfId="5" applyNumberFormat="1" applyFont="1" applyFill="1" applyBorder="1" applyAlignment="1" applyProtection="1">
      <alignment horizontal="right"/>
    </xf>
    <xf numFmtId="166" fontId="17" fillId="0" borderId="21" xfId="5" applyNumberFormat="1" applyFont="1" applyFill="1" applyBorder="1" applyAlignment="1" applyProtection="1">
      <alignment horizontal="right"/>
    </xf>
    <xf numFmtId="0" fontId="17" fillId="0" borderId="22" xfId="0" applyFont="1" applyFill="1" applyBorder="1"/>
    <xf numFmtId="166" fontId="17" fillId="0" borderId="23" xfId="5" applyNumberFormat="1" applyFont="1" applyFill="1" applyBorder="1" applyAlignment="1" applyProtection="1">
      <alignment horizontal="right"/>
    </xf>
    <xf numFmtId="0" fontId="19" fillId="4" borderId="10" xfId="0" applyFont="1" applyFill="1" applyBorder="1" applyAlignment="1">
      <alignment horizontal="left"/>
    </xf>
    <xf numFmtId="166" fontId="19" fillId="4" borderId="15" xfId="0" applyNumberFormat="1" applyFont="1" applyFill="1" applyBorder="1" applyAlignment="1">
      <alignment horizontal="right"/>
    </xf>
    <xf numFmtId="166" fontId="19" fillId="4" borderId="12" xfId="0" applyNumberFormat="1" applyFont="1" applyFill="1" applyBorder="1" applyAlignment="1">
      <alignment horizontal="right"/>
    </xf>
    <xf numFmtId="166" fontId="19" fillId="4" borderId="11" xfId="0" applyNumberFormat="1" applyFont="1" applyFill="1" applyBorder="1" applyAlignment="1">
      <alignment horizontal="right"/>
    </xf>
    <xf numFmtId="3" fontId="20" fillId="0" borderId="0" xfId="0" applyNumberFormat="1" applyFont="1" applyFill="1"/>
    <xf numFmtId="0" fontId="21" fillId="0" borderId="0" xfId="0" applyFont="1" applyFill="1"/>
    <xf numFmtId="164" fontId="22" fillId="0" borderId="0" xfId="0" applyNumberFormat="1" applyFont="1" applyFill="1"/>
    <xf numFmtId="168" fontId="22" fillId="0" borderId="0" xfId="0" applyNumberFormat="1" applyFont="1" applyFill="1"/>
    <xf numFmtId="164" fontId="21" fillId="0" borderId="0" xfId="0" applyNumberFormat="1" applyFont="1" applyFill="1"/>
    <xf numFmtId="169" fontId="22" fillId="0" borderId="0" xfId="0" applyNumberFormat="1" applyFont="1" applyFill="1"/>
    <xf numFmtId="165" fontId="23" fillId="0" borderId="0" xfId="5" applyFont="1" applyFill="1" applyBorder="1" applyAlignment="1" applyProtection="1">
      <alignment horizontal="right"/>
    </xf>
    <xf numFmtId="164" fontId="24" fillId="0" borderId="0" xfId="0" applyNumberFormat="1" applyFont="1"/>
    <xf numFmtId="165" fontId="25" fillId="0" borderId="0" xfId="5" applyFont="1" applyFill="1" applyBorder="1" applyAlignment="1" applyProtection="1">
      <alignment horizontal="right"/>
    </xf>
    <xf numFmtId="0" fontId="26" fillId="0" borderId="0" xfId="0" applyFont="1" applyFill="1"/>
    <xf numFmtId="164" fontId="28" fillId="2" borderId="24" xfId="0" applyNumberFormat="1" applyFont="1" applyFill="1" applyBorder="1" applyAlignment="1">
      <alignment horizontal="center"/>
    </xf>
    <xf numFmtId="171" fontId="21" fillId="0" borderId="0" xfId="7" applyNumberFormat="1" applyFont="1" applyFill="1" applyBorder="1" applyAlignment="1" applyProtection="1"/>
    <xf numFmtId="3" fontId="17" fillId="0" borderId="0" xfId="0" applyNumberFormat="1" applyFont="1" applyFill="1"/>
    <xf numFmtId="10" fontId="17" fillId="0" borderId="25" xfId="7" applyNumberFormat="1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/>
    <xf numFmtId="3" fontId="21" fillId="0" borderId="0" xfId="7" applyNumberFormat="1" applyFont="1" applyFill="1" applyBorder="1" applyAlignment="1" applyProtection="1"/>
    <xf numFmtId="0" fontId="19" fillId="4" borderId="11" xfId="0" applyFont="1" applyFill="1" applyBorder="1" applyAlignment="1">
      <alignment horizontal="center" vertical="center"/>
    </xf>
    <xf numFmtId="3" fontId="17" fillId="0" borderId="26" xfId="0" applyNumberFormat="1" applyFont="1" applyFill="1" applyBorder="1"/>
    <xf numFmtId="166" fontId="17" fillId="0" borderId="27" xfId="5" applyNumberFormat="1" applyFont="1" applyFill="1" applyBorder="1" applyAlignment="1" applyProtection="1">
      <alignment horizontal="right"/>
    </xf>
    <xf numFmtId="166" fontId="17" fillId="0" borderId="28" xfId="5" applyNumberFormat="1" applyFont="1" applyFill="1" applyBorder="1" applyAlignment="1" applyProtection="1">
      <alignment horizontal="right"/>
    </xf>
    <xf numFmtId="166" fontId="19" fillId="4" borderId="29" xfId="0" applyNumberFormat="1" applyFont="1" applyFill="1" applyBorder="1" applyAlignment="1">
      <alignment horizontal="right"/>
    </xf>
    <xf numFmtId="0" fontId="18" fillId="4" borderId="15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</cellXfs>
  <cellStyles count="8">
    <cellStyle name="Comma 3" xfId="1"/>
    <cellStyle name="Excel Built-in Normal" xfId="2"/>
    <cellStyle name="Hipervínculo" xfId="3" builtinId="8"/>
    <cellStyle name="Hyperlink 2" xfId="4"/>
    <cellStyle name="Millares" xfId="5" builtinId="3"/>
    <cellStyle name="Normal" xfId="0" builtinId="0"/>
    <cellStyle name="Normal 4" xfId="6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6</xdr:row>
      <xdr:rowOff>76200</xdr:rowOff>
    </xdr:to>
    <xdr:pic>
      <xdr:nvPicPr>
        <xdr:cNvPr id="104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2771775</xdr:colOff>
      <xdr:row>2</xdr:row>
      <xdr:rowOff>66675</xdr:rowOff>
    </xdr:to>
    <xdr:pic>
      <xdr:nvPicPr>
        <xdr:cNvPr id="206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2771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io.com.p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7"/>
  <sheetViews>
    <sheetView showGridLines="0" tabSelected="1" workbookViewId="0">
      <selection activeCell="K8" sqref="K8"/>
    </sheetView>
  </sheetViews>
  <sheetFormatPr baseColWidth="10" defaultRowHeight="12.75" x14ac:dyDescent="0.2"/>
  <cols>
    <col min="1" max="1" width="7.42578125" style="1" customWidth="1"/>
    <col min="2" max="2" width="29.7109375" style="1" customWidth="1"/>
    <col min="3" max="3" width="19.5703125" style="1" customWidth="1"/>
    <col min="4" max="4" width="1.28515625" style="1" customWidth="1"/>
    <col min="5" max="5" width="30.140625" style="1" customWidth="1"/>
    <col min="6" max="6" width="14.140625" style="1" customWidth="1"/>
    <col min="7" max="7" width="19.5703125" style="1" customWidth="1"/>
    <col min="8" max="8" width="14.42578125" style="1" customWidth="1"/>
    <col min="9" max="9" width="17.28515625" style="1" customWidth="1"/>
    <col min="10" max="16384" width="11.42578125" style="1"/>
  </cols>
  <sheetData>
    <row r="2" spans="2:9" x14ac:dyDescent="0.2">
      <c r="F2" s="2"/>
    </row>
    <row r="3" spans="2:9" x14ac:dyDescent="0.2">
      <c r="B3"/>
      <c r="F3" s="2"/>
    </row>
    <row r="4" spans="2:9" s="2" customFormat="1" x14ac:dyDescent="0.2">
      <c r="B4" s="1"/>
      <c r="C4" s="4"/>
      <c r="D4" s="1"/>
      <c r="E4" s="1"/>
      <c r="F4" s="1"/>
      <c r="G4" s="1"/>
      <c r="H4" s="2" t="s">
        <v>3</v>
      </c>
    </row>
    <row r="5" spans="2:9" s="2" customFormat="1" x14ac:dyDescent="0.2">
      <c r="B5"/>
      <c r="C5" s="1"/>
      <c r="D5" s="1"/>
      <c r="E5" s="1"/>
      <c r="F5" s="2" t="s">
        <v>0</v>
      </c>
      <c r="G5" s="1"/>
    </row>
    <row r="6" spans="2:9" s="2" customFormat="1" x14ac:dyDescent="0.2">
      <c r="B6" s="1"/>
      <c r="C6" s="1"/>
      <c r="D6" s="1"/>
      <c r="E6" s="1"/>
      <c r="F6" s="2" t="s">
        <v>1</v>
      </c>
      <c r="G6" s="1"/>
    </row>
    <row r="7" spans="2:9" s="2" customFormat="1" x14ac:dyDescent="0.2">
      <c r="B7" s="1"/>
      <c r="C7" s="1"/>
      <c r="D7" s="1"/>
      <c r="E7" s="1"/>
      <c r="F7" s="3" t="s">
        <v>2</v>
      </c>
      <c r="G7" s="1"/>
      <c r="H7" s="8" t="s">
        <v>3</v>
      </c>
    </row>
    <row r="8" spans="2:9" s="2" customFormat="1" x14ac:dyDescent="0.2">
      <c r="B8" s="1"/>
      <c r="C8" s="4"/>
      <c r="D8" s="1"/>
      <c r="E8" s="1"/>
      <c r="F8" s="1"/>
      <c r="G8" s="1"/>
      <c r="H8" s="8"/>
    </row>
    <row r="9" spans="2:9" s="2" customFormat="1" ht="18.75" x14ac:dyDescent="0.3">
      <c r="B9" s="6"/>
      <c r="C9" s="5"/>
      <c r="D9" s="7" t="s">
        <v>72</v>
      </c>
      <c r="E9" s="5"/>
      <c r="F9" s="5"/>
      <c r="G9" s="5"/>
      <c r="H9" s="2" t="s">
        <v>3</v>
      </c>
    </row>
    <row r="10" spans="2:9" s="2" customFormat="1" x14ac:dyDescent="0.2">
      <c r="C10" s="8" t="s">
        <v>3</v>
      </c>
      <c r="H10" s="8" t="s">
        <v>3</v>
      </c>
    </row>
    <row r="11" spans="2:9" s="2" customFormat="1" x14ac:dyDescent="0.2">
      <c r="B11" s="9" t="s">
        <v>4</v>
      </c>
      <c r="C11" s="10"/>
      <c r="D11" s="11"/>
      <c r="E11" s="9" t="s">
        <v>5</v>
      </c>
      <c r="F11" s="12"/>
      <c r="G11" s="10" t="s">
        <v>6</v>
      </c>
    </row>
    <row r="12" spans="2:9" s="2" customFormat="1" x14ac:dyDescent="0.2">
      <c r="B12" s="13" t="s">
        <v>7</v>
      </c>
      <c r="C12" s="14">
        <v>315968516871</v>
      </c>
      <c r="D12" s="15"/>
      <c r="E12" s="13" t="s">
        <v>8</v>
      </c>
      <c r="F12" s="16"/>
      <c r="G12" s="14">
        <f>+F13+F14</f>
        <v>823358464814</v>
      </c>
    </row>
    <row r="13" spans="2:9" s="2" customFormat="1" x14ac:dyDescent="0.2">
      <c r="B13" s="17" t="s">
        <v>9</v>
      </c>
      <c r="C13" s="18">
        <v>106574184634</v>
      </c>
      <c r="D13" s="15"/>
      <c r="E13" s="17" t="s">
        <v>10</v>
      </c>
      <c r="F13" s="19">
        <v>3180871984</v>
      </c>
      <c r="G13" s="18"/>
      <c r="I13" s="22"/>
    </row>
    <row r="14" spans="2:9" s="2" customFormat="1" x14ac:dyDescent="0.2">
      <c r="B14" s="17" t="s">
        <v>11</v>
      </c>
      <c r="C14" s="18">
        <v>508872434726</v>
      </c>
      <c r="D14" s="15"/>
      <c r="E14" s="17" t="s">
        <v>12</v>
      </c>
      <c r="F14" s="20">
        <f>823358464814-F13</f>
        <v>820177592830</v>
      </c>
      <c r="G14" s="18"/>
      <c r="H14" s="8" t="s">
        <v>3</v>
      </c>
      <c r="I14" s="8"/>
    </row>
    <row r="15" spans="2:9" s="2" customFormat="1" x14ac:dyDescent="0.2">
      <c r="B15" s="17" t="s">
        <v>13</v>
      </c>
      <c r="C15" s="18">
        <v>2195331507712</v>
      </c>
      <c r="D15" s="15"/>
      <c r="E15" s="17" t="s">
        <v>14</v>
      </c>
      <c r="F15" s="21"/>
      <c r="G15" s="18">
        <v>2663586427196</v>
      </c>
      <c r="H15" s="8"/>
    </row>
    <row r="16" spans="2:9" s="2" customFormat="1" x14ac:dyDescent="0.2">
      <c r="B16" s="17" t="s">
        <v>15</v>
      </c>
      <c r="C16" s="18">
        <v>239301448075</v>
      </c>
      <c r="D16" s="15"/>
      <c r="E16" s="17" t="s">
        <v>16</v>
      </c>
      <c r="F16" s="20"/>
      <c r="G16" s="18">
        <v>51626881168</v>
      </c>
      <c r="H16" s="8"/>
    </row>
    <row r="17" spans="2:9" s="2" customFormat="1" x14ac:dyDescent="0.2">
      <c r="B17" s="17" t="s">
        <v>17</v>
      </c>
      <c r="C17" s="18">
        <v>60507177789</v>
      </c>
      <c r="D17" s="15"/>
      <c r="E17" s="17" t="s">
        <v>18</v>
      </c>
      <c r="F17" s="20"/>
      <c r="G17" s="18">
        <v>8992329392</v>
      </c>
      <c r="H17" s="8"/>
    </row>
    <row r="18" spans="2:9" s="2" customFormat="1" x14ac:dyDescent="0.2">
      <c r="B18" s="17" t="s">
        <v>19</v>
      </c>
      <c r="C18" s="18">
        <v>508551156210</v>
      </c>
      <c r="D18" s="15"/>
      <c r="E18" s="17"/>
      <c r="F18" s="23"/>
      <c r="G18" s="24"/>
      <c r="H18" s="8"/>
    </row>
    <row r="19" spans="2:9" s="2" customFormat="1" x14ac:dyDescent="0.2">
      <c r="B19" s="17" t="s">
        <v>20</v>
      </c>
      <c r="C19" s="18">
        <v>14985313652</v>
      </c>
      <c r="D19" s="15"/>
      <c r="E19" s="17" t="s">
        <v>3</v>
      </c>
      <c r="F19" s="23"/>
      <c r="G19" s="24" t="s">
        <v>3</v>
      </c>
      <c r="H19" s="8"/>
    </row>
    <row r="20" spans="2:9" s="2" customFormat="1" x14ac:dyDescent="0.2">
      <c r="B20" s="17" t="s">
        <v>21</v>
      </c>
      <c r="C20" s="18">
        <v>48053810067</v>
      </c>
      <c r="D20" s="15"/>
      <c r="E20" s="9" t="s">
        <v>22</v>
      </c>
      <c r="F20" s="25"/>
      <c r="G20" s="26">
        <f>SUM(G12:G19)</f>
        <v>3547564102570</v>
      </c>
      <c r="H20" s="38"/>
    </row>
    <row r="21" spans="2:9" s="2" customFormat="1" x14ac:dyDescent="0.2">
      <c r="B21" s="27"/>
      <c r="C21" s="28"/>
      <c r="D21" s="29"/>
      <c r="E21" s="30" t="s">
        <v>23</v>
      </c>
      <c r="F21" s="31" t="s">
        <v>3</v>
      </c>
      <c r="G21" s="32" t="s">
        <v>6</v>
      </c>
      <c r="H21" s="8"/>
    </row>
    <row r="22" spans="2:9" s="2" customFormat="1" x14ac:dyDescent="0.2">
      <c r="B22" s="33" t="s">
        <v>3</v>
      </c>
      <c r="C22" s="18" t="s">
        <v>3</v>
      </c>
      <c r="D22" s="15"/>
      <c r="E22" s="34" t="s">
        <v>24</v>
      </c>
      <c r="F22" s="16" t="s">
        <v>3</v>
      </c>
      <c r="G22" s="35">
        <f>+F23+F24+F25</f>
        <v>375294800000</v>
      </c>
      <c r="H22" s="8"/>
    </row>
    <row r="23" spans="2:9" s="2" customFormat="1" ht="12" customHeight="1" x14ac:dyDescent="0.2">
      <c r="B23" s="33"/>
      <c r="C23" s="18"/>
      <c r="D23" s="15"/>
      <c r="E23" s="36" t="s">
        <v>25</v>
      </c>
      <c r="F23" s="19">
        <v>361678100000</v>
      </c>
      <c r="G23" s="37"/>
      <c r="H23" s="8" t="s">
        <v>3</v>
      </c>
    </row>
    <row r="24" spans="2:9" s="2" customFormat="1" x14ac:dyDescent="0.2">
      <c r="B24" s="33"/>
      <c r="C24" s="18"/>
      <c r="D24" s="15"/>
      <c r="E24" s="36" t="s">
        <v>26</v>
      </c>
      <c r="F24" s="19">
        <v>0</v>
      </c>
      <c r="G24" s="37"/>
      <c r="H24" s="8" t="s">
        <v>3</v>
      </c>
      <c r="I24" s="39">
        <f>+C24-G24</f>
        <v>0</v>
      </c>
    </row>
    <row r="25" spans="2:9" s="2" customFormat="1" x14ac:dyDescent="0.2">
      <c r="B25" s="33"/>
      <c r="C25" s="18"/>
      <c r="D25" s="15"/>
      <c r="E25" s="36" t="s">
        <v>27</v>
      </c>
      <c r="F25" s="19">
        <v>13616700000</v>
      </c>
      <c r="G25" s="37"/>
    </row>
    <row r="26" spans="2:9" s="2" customFormat="1" x14ac:dyDescent="0.2">
      <c r="B26" s="33"/>
      <c r="C26" s="18"/>
      <c r="D26" s="15"/>
      <c r="E26" s="17" t="s">
        <v>28</v>
      </c>
      <c r="F26" s="19"/>
      <c r="G26" s="37">
        <v>1684672974</v>
      </c>
      <c r="H26" s="2">
        <f>C24-G24</f>
        <v>0</v>
      </c>
    </row>
    <row r="27" spans="2:9" s="2" customFormat="1" x14ac:dyDescent="0.2">
      <c r="B27" s="33"/>
      <c r="C27" s="18"/>
      <c r="D27" s="15"/>
      <c r="E27" s="17" t="s">
        <v>29</v>
      </c>
      <c r="F27" s="19"/>
      <c r="G27" s="37">
        <v>17139477324</v>
      </c>
    </row>
    <row r="28" spans="2:9" s="2" customFormat="1" ht="15" customHeight="1" x14ac:dyDescent="0.25">
      <c r="B28" s="33"/>
      <c r="C28" s="18"/>
      <c r="D28" s="15"/>
      <c r="E28" s="17" t="s">
        <v>30</v>
      </c>
      <c r="F28" s="19"/>
      <c r="G28" s="37">
        <v>18863727821</v>
      </c>
      <c r="H28" s="47"/>
    </row>
    <row r="29" spans="2:9" s="2" customFormat="1" ht="13.5" customHeight="1" x14ac:dyDescent="0.2">
      <c r="B29" s="33"/>
      <c r="C29" s="18"/>
      <c r="D29" s="15"/>
      <c r="E29" s="17" t="s">
        <v>31</v>
      </c>
      <c r="F29" s="19"/>
      <c r="G29" s="18">
        <v>31590976959</v>
      </c>
    </row>
    <row r="30" spans="2:9" s="2" customFormat="1" ht="14.25" customHeight="1" x14ac:dyDescent="0.2">
      <c r="B30" s="33"/>
      <c r="C30" s="18"/>
      <c r="D30" s="15"/>
      <c r="E30" s="17" t="s">
        <v>32</v>
      </c>
      <c r="F30" s="19"/>
      <c r="G30" s="18">
        <v>6007792088</v>
      </c>
      <c r="H30" s="55"/>
    </row>
    <row r="31" spans="2:9" s="2" customFormat="1" ht="13.5" thickBot="1" x14ac:dyDescent="0.25">
      <c r="B31" s="40"/>
      <c r="C31" s="18"/>
      <c r="D31" s="15"/>
      <c r="E31" s="17" t="s">
        <v>33</v>
      </c>
      <c r="F31" s="41"/>
      <c r="G31" s="42">
        <f>SUM(G22:G30)</f>
        <v>450581447166</v>
      </c>
    </row>
    <row r="32" spans="2:9" s="2" customFormat="1" ht="13.5" thickBot="1" x14ac:dyDescent="0.25">
      <c r="B32" s="43" t="s">
        <v>34</v>
      </c>
      <c r="C32" s="44">
        <f>SUM(C12:C31)</f>
        <v>3998145549736</v>
      </c>
      <c r="D32" s="45"/>
      <c r="E32" s="43" t="s">
        <v>35</v>
      </c>
      <c r="F32" s="46"/>
      <c r="G32" s="44">
        <f>G31+G20</f>
        <v>3998145549736</v>
      </c>
      <c r="H32" s="22">
        <f>G32-C32</f>
        <v>0</v>
      </c>
    </row>
    <row r="33" spans="2:9" s="2" customFormat="1" ht="13.5" thickBot="1" x14ac:dyDescent="0.25">
      <c r="B33" s="48"/>
      <c r="E33" s="49" t="s">
        <v>3</v>
      </c>
      <c r="F33" s="50"/>
      <c r="G33" s="51"/>
    </row>
    <row r="34" spans="2:9" s="2" customFormat="1" ht="13.5" thickBot="1" x14ac:dyDescent="0.25">
      <c r="B34" s="48"/>
      <c r="C34" s="52" t="s">
        <v>36</v>
      </c>
      <c r="D34" s="53"/>
      <c r="E34" s="54">
        <v>74737190193</v>
      </c>
      <c r="F34" s="38"/>
      <c r="G34" s="49" t="s">
        <v>3</v>
      </c>
    </row>
    <row r="35" spans="2:9" s="2" customFormat="1" ht="18.75" thickBot="1" x14ac:dyDescent="0.3">
      <c r="B35" s="48"/>
      <c r="C35" s="52" t="s">
        <v>37</v>
      </c>
      <c r="D35" s="53"/>
      <c r="E35" s="54">
        <v>6588817840464</v>
      </c>
      <c r="F35" s="38"/>
      <c r="G35" s="47"/>
    </row>
    <row r="36" spans="2:9" s="2" customFormat="1" ht="18" x14ac:dyDescent="0.25">
      <c r="B36" s="56"/>
      <c r="C36" s="56"/>
      <c r="D36" s="7" t="s">
        <v>75</v>
      </c>
      <c r="E36" s="57"/>
      <c r="F36" s="56"/>
      <c r="G36" s="47"/>
    </row>
    <row r="37" spans="2:9" s="2" customFormat="1" x14ac:dyDescent="0.2">
      <c r="B37" s="48"/>
      <c r="E37" s="48"/>
      <c r="F37" s="48"/>
    </row>
    <row r="38" spans="2:9" s="2" customFormat="1" x14ac:dyDescent="0.2">
      <c r="B38" s="58" t="s">
        <v>38</v>
      </c>
      <c r="C38" s="59" t="s">
        <v>6</v>
      </c>
      <c r="D38" s="60"/>
      <c r="E38" s="61" t="s">
        <v>39</v>
      </c>
      <c r="F38" s="62"/>
      <c r="G38" s="63" t="s">
        <v>6</v>
      </c>
    </row>
    <row r="39" spans="2:9" s="2" customFormat="1" x14ac:dyDescent="0.2">
      <c r="B39" s="13" t="s">
        <v>40</v>
      </c>
      <c r="C39" s="64">
        <v>10606406337</v>
      </c>
      <c r="D39" s="15"/>
      <c r="E39" s="13" t="s">
        <v>41</v>
      </c>
      <c r="F39" s="65"/>
      <c r="G39" s="64">
        <v>9417424893</v>
      </c>
    </row>
    <row r="40" spans="2:9" x14ac:dyDescent="0.2">
      <c r="B40" s="17" t="s">
        <v>42</v>
      </c>
      <c r="C40" s="66">
        <v>28581227866</v>
      </c>
      <c r="D40" s="15"/>
      <c r="E40" s="17" t="s">
        <v>43</v>
      </c>
      <c r="F40" s="49"/>
      <c r="G40" s="66">
        <v>52335426831</v>
      </c>
      <c r="H40" s="1" t="s">
        <v>3</v>
      </c>
      <c r="I40" s="67"/>
    </row>
    <row r="41" spans="2:9" x14ac:dyDescent="0.2">
      <c r="B41" s="17" t="s">
        <v>44</v>
      </c>
      <c r="C41" s="66">
        <v>325961890913</v>
      </c>
      <c r="D41" s="15"/>
      <c r="E41" s="17" t="s">
        <v>45</v>
      </c>
      <c r="F41" s="49"/>
      <c r="G41" s="66">
        <v>1693976385</v>
      </c>
      <c r="I41"/>
    </row>
    <row r="42" spans="2:9" x14ac:dyDescent="0.2">
      <c r="B42" s="17" t="s">
        <v>46</v>
      </c>
      <c r="C42" s="66">
        <v>30200826012</v>
      </c>
      <c r="D42" s="15"/>
      <c r="E42" s="17" t="s">
        <v>47</v>
      </c>
      <c r="F42" s="49"/>
      <c r="G42" s="66">
        <v>324714184876</v>
      </c>
    </row>
    <row r="43" spans="2:9" x14ac:dyDescent="0.2">
      <c r="B43" s="17" t="s">
        <v>48</v>
      </c>
      <c r="C43" s="66">
        <v>1203596343</v>
      </c>
      <c r="D43" s="15"/>
      <c r="E43" s="17" t="s">
        <v>49</v>
      </c>
      <c r="F43" s="51"/>
      <c r="G43" s="66">
        <v>1181899453</v>
      </c>
    </row>
    <row r="44" spans="2:9" ht="15" customHeight="1" x14ac:dyDescent="0.2">
      <c r="B44" s="17" t="s">
        <v>50</v>
      </c>
      <c r="C44" s="66">
        <v>218206487513</v>
      </c>
      <c r="D44" s="15"/>
      <c r="E44" s="17" t="s">
        <v>51</v>
      </c>
      <c r="F44" s="51"/>
      <c r="G44" s="66">
        <v>25916864481</v>
      </c>
    </row>
    <row r="45" spans="2:9" x14ac:dyDescent="0.2">
      <c r="B45" s="17" t="s">
        <v>71</v>
      </c>
      <c r="C45" s="66">
        <v>1000450059</v>
      </c>
      <c r="D45" s="15"/>
      <c r="E45" s="17" t="s">
        <v>52</v>
      </c>
      <c r="F45" s="49"/>
      <c r="G45" s="66">
        <v>4701721219</v>
      </c>
    </row>
    <row r="46" spans="2:9" x14ac:dyDescent="0.2">
      <c r="B46" s="17" t="s">
        <v>32</v>
      </c>
      <c r="C46" s="66">
        <f>G30</f>
        <v>6007792088</v>
      </c>
      <c r="D46" s="15"/>
      <c r="E46" s="17" t="s">
        <v>53</v>
      </c>
      <c r="F46" s="49"/>
      <c r="G46" s="66">
        <v>198801330047</v>
      </c>
    </row>
    <row r="47" spans="2:9" ht="13.5" thickBot="1" x14ac:dyDescent="0.25">
      <c r="B47" s="68"/>
      <c r="C47" s="69"/>
      <c r="D47" s="15"/>
      <c r="E47" s="68" t="s">
        <v>54</v>
      </c>
      <c r="F47" s="49"/>
      <c r="G47" s="69">
        <v>3005848946</v>
      </c>
    </row>
    <row r="48" spans="2:9" ht="13.5" thickBot="1" x14ac:dyDescent="0.25">
      <c r="B48" s="43" t="s">
        <v>55</v>
      </c>
      <c r="C48" s="54">
        <f>SUM(C39:C47)</f>
        <v>621768677131</v>
      </c>
      <c r="D48" s="45"/>
      <c r="E48" s="43" t="s">
        <v>56</v>
      </c>
      <c r="F48" s="70"/>
      <c r="G48" s="54">
        <f>SUM(G39:G47)</f>
        <v>621768677131</v>
      </c>
      <c r="H48" s="67">
        <f>G48-C48</f>
        <v>0</v>
      </c>
    </row>
    <row r="64" spans="3:3" x14ac:dyDescent="0.2">
      <c r="C64"/>
    </row>
    <row r="94" spans="2:6" x14ac:dyDescent="0.2">
      <c r="E94" s="71"/>
      <c r="F94" s="71"/>
    </row>
    <row r="95" spans="2:6" x14ac:dyDescent="0.2">
      <c r="E95" s="71"/>
      <c r="F95" s="71"/>
    </row>
    <row r="96" spans="2:6" x14ac:dyDescent="0.2">
      <c r="B96" s="71"/>
    </row>
    <row r="97" spans="2:2" x14ac:dyDescent="0.2">
      <c r="B97" s="71"/>
    </row>
  </sheetData>
  <sheetProtection selectLockedCells="1" selectUnlockedCells="1"/>
  <hyperlinks>
    <hyperlink ref="F7" r:id="rId1"/>
  </hyperlinks>
  <pageMargins left="1.7319444444444445" right="0.74791666666666667" top="0.11805555555555555" bottom="0.19652777777777777" header="0.51180555555555551" footer="0.51180555555555551"/>
  <pageSetup paperSize="9" firstPageNumber="0" orientation="landscape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opLeftCell="A2" workbookViewId="0">
      <selection activeCell="J19" sqref="J19"/>
    </sheetView>
  </sheetViews>
  <sheetFormatPr baseColWidth="10" defaultRowHeight="12.75" x14ac:dyDescent="0.2"/>
  <cols>
    <col min="1" max="1" width="6.42578125" style="72" customWidth="1"/>
    <col min="2" max="2" width="44.5703125" style="72" customWidth="1"/>
    <col min="3" max="4" width="18.85546875" style="72" customWidth="1"/>
    <col min="5" max="5" width="14.85546875" style="72" customWidth="1"/>
    <col min="6" max="6" width="18.85546875" style="72" customWidth="1"/>
    <col min="7" max="7" width="15.5703125" style="98" hidden="1" customWidth="1"/>
    <col min="8" max="8" width="18" style="72" customWidth="1"/>
    <col min="9" max="16384" width="11.42578125" style="72"/>
  </cols>
  <sheetData>
    <row r="3" spans="1:7" ht="13.5" thickBot="1" x14ac:dyDescent="0.25"/>
    <row r="4" spans="1:7" ht="30.75" customHeight="1" thickBot="1" x14ac:dyDescent="0.25">
      <c r="B4" s="108" t="s">
        <v>73</v>
      </c>
      <c r="C4" s="109"/>
      <c r="D4" s="108"/>
      <c r="E4" s="108"/>
      <c r="F4" s="108"/>
      <c r="G4" s="100"/>
    </row>
    <row r="5" spans="1:7" ht="12.75" customHeight="1" thickBot="1" x14ac:dyDescent="0.25">
      <c r="B5" s="110" t="s">
        <v>57</v>
      </c>
      <c r="C5" s="111" t="s">
        <v>58</v>
      </c>
      <c r="D5" s="113" t="s">
        <v>59</v>
      </c>
      <c r="E5" s="114"/>
      <c r="F5" s="114" t="s">
        <v>74</v>
      </c>
    </row>
    <row r="6" spans="1:7" ht="21" customHeight="1" thickBot="1" x14ac:dyDescent="0.25">
      <c r="B6" s="110"/>
      <c r="C6" s="112"/>
      <c r="D6" s="103" t="s">
        <v>60</v>
      </c>
      <c r="E6" s="73" t="s">
        <v>61</v>
      </c>
      <c r="F6" s="114"/>
    </row>
    <row r="7" spans="1:7" x14ac:dyDescent="0.2">
      <c r="B7" s="74" t="s">
        <v>25</v>
      </c>
      <c r="C7" s="104">
        <v>361678100000</v>
      </c>
      <c r="D7" s="76"/>
      <c r="E7" s="75">
        <v>0</v>
      </c>
      <c r="F7" s="76">
        <f t="shared" ref="F7:F14" si="0">+C7+D7-E7</f>
        <v>361678100000</v>
      </c>
    </row>
    <row r="8" spans="1:7" x14ac:dyDescent="0.2">
      <c r="B8" s="77" t="s">
        <v>62</v>
      </c>
      <c r="C8" s="105">
        <v>13616700000</v>
      </c>
      <c r="D8" s="79"/>
      <c r="E8" s="78">
        <v>0</v>
      </c>
      <c r="F8" s="79">
        <f t="shared" si="0"/>
        <v>13616700000</v>
      </c>
    </row>
    <row r="9" spans="1:7" x14ac:dyDescent="0.2">
      <c r="A9"/>
      <c r="B9" s="77" t="s">
        <v>63</v>
      </c>
      <c r="C9" s="105">
        <v>0</v>
      </c>
      <c r="D9" s="79">
        <v>0</v>
      </c>
      <c r="E9" s="78">
        <v>0</v>
      </c>
      <c r="F9" s="79">
        <f t="shared" si="0"/>
        <v>0</v>
      </c>
    </row>
    <row r="10" spans="1:7" x14ac:dyDescent="0.2">
      <c r="B10" s="77" t="s">
        <v>64</v>
      </c>
      <c r="C10" s="105">
        <v>0</v>
      </c>
      <c r="D10" s="79">
        <v>0</v>
      </c>
      <c r="E10" s="78">
        <v>0</v>
      </c>
      <c r="F10" s="79">
        <f t="shared" si="0"/>
        <v>0</v>
      </c>
    </row>
    <row r="11" spans="1:7" x14ac:dyDescent="0.2">
      <c r="B11" s="77" t="s">
        <v>65</v>
      </c>
      <c r="C11" s="105">
        <f>18863727821+1684672973-8602764381</f>
        <v>11945636413</v>
      </c>
      <c r="D11" s="79">
        <v>8602764381</v>
      </c>
      <c r="E11" s="78">
        <v>0</v>
      </c>
      <c r="F11" s="79">
        <f t="shared" si="0"/>
        <v>20548400794</v>
      </c>
    </row>
    <row r="12" spans="1:7" x14ac:dyDescent="0.2">
      <c r="B12" s="77" t="s">
        <v>66</v>
      </c>
      <c r="C12" s="105">
        <f>17139477324</f>
        <v>17139477324</v>
      </c>
      <c r="D12" s="79">
        <v>0</v>
      </c>
      <c r="E12" s="78">
        <v>0</v>
      </c>
      <c r="F12" s="79">
        <f t="shared" si="0"/>
        <v>17139477324</v>
      </c>
      <c r="G12" s="98">
        <f>F7+F8+F10+F11+F12+F13</f>
        <v>444573655077</v>
      </c>
    </row>
    <row r="13" spans="1:7" x14ac:dyDescent="0.2">
      <c r="B13" s="77" t="s">
        <v>67</v>
      </c>
      <c r="C13" s="105">
        <v>31590976959</v>
      </c>
      <c r="D13" s="79">
        <v>0</v>
      </c>
      <c r="E13" s="78">
        <v>0</v>
      </c>
      <c r="F13" s="79">
        <f t="shared" si="0"/>
        <v>31590976959</v>
      </c>
      <c r="G13" s="98" t="s">
        <v>3</v>
      </c>
    </row>
    <row r="14" spans="1:7" ht="13.5" thickBot="1" x14ac:dyDescent="0.25">
      <c r="B14" s="80" t="s">
        <v>68</v>
      </c>
      <c r="C14" s="106">
        <v>0</v>
      </c>
      <c r="D14" s="81">
        <v>6007792088</v>
      </c>
      <c r="E14" s="79">
        <f>C14</f>
        <v>0</v>
      </c>
      <c r="F14" s="81">
        <f t="shared" si="0"/>
        <v>6007792088</v>
      </c>
      <c r="G14" s="98">
        <f>F14</f>
        <v>6007792088</v>
      </c>
    </row>
    <row r="15" spans="1:7" ht="13.5" thickBot="1" x14ac:dyDescent="0.25">
      <c r="B15" s="82" t="s">
        <v>69</v>
      </c>
      <c r="C15" s="107">
        <f>SUM(C7:C14)</f>
        <v>435970890696</v>
      </c>
      <c r="D15" s="84">
        <f>SUM(D7:D14)</f>
        <v>14610556469</v>
      </c>
      <c r="E15" s="83">
        <f>SUM(E7:E14)</f>
        <v>0</v>
      </c>
      <c r="F15" s="85">
        <f>SUM(F7:F14)</f>
        <v>450581447165</v>
      </c>
      <c r="G15" s="86"/>
    </row>
    <row r="16" spans="1:7" x14ac:dyDescent="0.2">
      <c r="B16" s="87"/>
      <c r="C16" s="88"/>
      <c r="D16" s="88"/>
      <c r="E16" s="88" t="s">
        <v>3</v>
      </c>
      <c r="F16" s="88" t="s">
        <v>3</v>
      </c>
    </row>
    <row r="17" spans="2:7" x14ac:dyDescent="0.2">
      <c r="B17" s="87"/>
      <c r="C17" s="88"/>
      <c r="D17" s="88"/>
      <c r="E17" s="88"/>
      <c r="F17" s="88"/>
    </row>
    <row r="18" spans="2:7" x14ac:dyDescent="0.2">
      <c r="B18" s="87"/>
      <c r="C18" s="89"/>
      <c r="D18" s="88"/>
      <c r="E18" s="88"/>
    </row>
    <row r="19" spans="2:7" x14ac:dyDescent="0.2">
      <c r="B19" s="90" t="s">
        <v>3</v>
      </c>
      <c r="C19" s="91"/>
      <c r="D19" s="92"/>
      <c r="E19" s="92"/>
      <c r="F19" s="93"/>
      <c r="G19" s="101"/>
    </row>
    <row r="20" spans="2:7" x14ac:dyDescent="0.2">
      <c r="D20" s="94" t="s">
        <v>3</v>
      </c>
      <c r="E20" s="94"/>
    </row>
    <row r="21" spans="2:7" ht="16.5" thickBot="1" x14ac:dyDescent="0.3">
      <c r="C21" s="95"/>
      <c r="D21" s="95"/>
      <c r="E21" s="95"/>
    </row>
    <row r="22" spans="2:7" ht="12.75" customHeight="1" thickTop="1" thickBot="1" x14ac:dyDescent="0.25">
      <c r="B22" s="115" t="s">
        <v>70</v>
      </c>
      <c r="C22" s="96" t="s">
        <v>58</v>
      </c>
      <c r="D22" s="96" t="s">
        <v>76</v>
      </c>
      <c r="E22" s="96" t="s">
        <v>77</v>
      </c>
    </row>
    <row r="23" spans="2:7" ht="14.25" thickTop="1" thickBot="1" x14ac:dyDescent="0.25">
      <c r="B23" s="115"/>
      <c r="C23" s="99">
        <v>0</v>
      </c>
      <c r="D23" s="99">
        <f>G14/G12</f>
        <v>1.3513603470181905E-2</v>
      </c>
      <c r="E23" s="99">
        <f>D23/3*12</f>
        <v>5.4054413880727611E-2</v>
      </c>
      <c r="F23" s="97"/>
      <c r="G23" s="102"/>
    </row>
  </sheetData>
  <sheetProtection selectLockedCells="1" selectUnlockedCells="1"/>
  <mergeCells count="6">
    <mergeCell ref="B4:F4"/>
    <mergeCell ref="B5:B6"/>
    <mergeCell ref="C5:C6"/>
    <mergeCell ref="D5:E5"/>
    <mergeCell ref="F5:F6"/>
    <mergeCell ref="B22:B2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xe2FLRmqGmEqfQgziYPCzL3hOgf4fWC4XJNAjkCEsOo=</DigestValue>
    </Reference>
    <Reference Type="http://www.w3.org/2000/09/xmldsig#Object" URI="#idOfficeObject">
      <DigestMethod Algorithm="http://www.w3.org/2001/04/xmlenc#sha256"/>
      <DigestValue>hLlE9ilaYASjz+v5oKQ1s5/jMdMPZGRPumbaaaYst+8=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qN0iULNQxTDTAfglKY6yvKgunN53GdXG45QNiUpa8Oo=</DigestValue>
    </Reference>
  </SignedInfo>
  <SignatureValue>JzrDI8cNtO/HpUIQ/SXFtHak/kzUSRA1ZrpKKWx2JfkJ0ZsKB4c/NRsgt3ABWMfbwix8DXoiFeIV
yQ6iCjeW2NxaPQgbTgp+T9DLHHJWaOC6A+fanToK1ehn++B0rF8aAP6ZpUo9Qyxx+u+/FkJfBE7A
5ehJIGzd7c/y8x2aM04e5DQnVI0SgHY/HyPy4RcOfTqPjJPttt7d9eNKoF6r66FohkInHYfjEcIz
yDTQaxBkSHwWbKqhCugi6b0hinwL38P4XQbeH5smnBg1fcbQ+okQHiMaglZ7JGrXTyQ9I0+Jo9Rs
eIQ0ctyblxTDCuIl2iDJ3pqeDuukA//BcYPNIQ==</SignatureValue>
  <KeyInfo>
    <X509Data>
      <X509Certificate>MIIIBjCCBe6gAwIBAgIICvIkcOaCrYEwDQYJKoZIhvcNAQELBQAwWzEXMBUGA1UEBRMOUlVDIDgwMDUwMTcyLTExGjAYBgNVBAMTEUNBLURPQ1VNRU5UQSBTLkEuMRcwFQYDVQQKEw5ET0NVTUVOVEEgUy5BLjELMAkGA1UEBhMCUFkwHhcNMjEwNDMwMTgyMDM2WhcNMjMwNDMwMTgzMDM2WjCBqDELMAkGA1UEBhMCUFkxGTAXBgNVBAQMEERJRVNFTCBKVU5HSEFOTlMxETAPBgNVBAUTCENJNzQ1MzY1MRYwFAYDVQQqDA1PU0NBUiBFTlJJUVVFMRcwFQYDVQQKDA5QRVJTT05BIEZJU0lDQTERMA8GA1UECwwIRklSTUEgRjIxJzAlBgNVBAMMHk9TQ0FSIEVOUklRVUUgRElFU0VMIEpVTkdIQU5OUzCCASIwDQYJKoZIhvcNAQEBBQADggEPADCCAQoCggEBAKPpahX9zGiDATw29D+XmcSJikNd1+KnpDu7+hA+5Y6NVIUBiaA3z1m6GVg5m+ycgey7sy+OQ9m940WMXw8st+h8mrQ+SNVIrtMuQIPzkfuqA9gztsCbJh12DbKu4tYyqtcLRIAkdv9Hn6etVWS0pUkJkiig6RSomMAK3/kwM3daDfZ14iUJTwpr+MxwG91XkCUMcTC4shlzV92NceKD7CbJwWeOLBajTCNL+jL7WdRWfFF/28muxCYESqjE6Y7VebbFJJdOWa1LwUREQPicSjcvys0XwJWH7wqozxzd2f1asYKjqj1q9n0YjxWQHSXlhJCY8Qzn2KQ8Hyizet7vBj0CAwEAAaOCA34wggN6MAwGA1UdEwEB/wQCMAAwDgYDVR0PAQH/BAQDAgXgMCoGA1UdJQEB/wQgMB4GCCsGAQUFBwMBBggrBgEFBQcDAgYIKwYBBQUHAwQwHQYDVR0OBBYEFFi1RFG2caLDtv10RkX1aS1OdTHH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iBgNVHREEGzAZgRdvc2Nhci5kaWVzZWxAcmlv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JRCj/lwDl6/opyYVn/ONt1Xs3i8K2jkYdiRxwMpCgg8w9E1s1slIViHv69hUfAmFe2xN6/ae1aKvlN3lqiFLMID0tRcDpCK1cvGy3x2npqFmn+mYC3SFGGWKuY7NsK9T1RvPxeaYPaif9G14PCRfVDSDjw7fNjHJNIbMVu/no0MkV+ohBzy2drM4K0RBDZ4NO+AjbOcex2J/lrJQzMnaQ5pxA43JvX5NiwXTlgy64QsExYfJhxC8lx9YTij+KGQMyASK1BZ/5hYNEezcFdBp9RBKXFjtH6kwIstxy7vLXXZPfJBBDu0JST4R75eP5LniWZjSFxAnZNONdD8klteK+/1I+ufSSBDNvudU5k/yGf0YSBmS3ChrfXKKs8UNw7TGn3uRTexjzzEl1ZTxmhCt8OQykmffQ32maAg4Jzf6HiXbtm4QamKq2jUfh3DTy8lr94cxJliiX/oqsgG1KC6hT4XYPYMa21/dq6qskK8sYmi8U4Uej7LQ3ELP4KbWiyrcoUpbkM+JbuQa/q3TsyPTk7R1fxFXTBKVRVU9Xzu87aBnmyQDGZ57lmj1efCTAq7Cm2NgIT9k2C66q6l3bjzk37yQf+03FAvqwe4PeULNUqO75tluJgDbOP7kd6aDVy9piXHNBxoK3Vb+VLXlrxIVWez0azOS+1fNwuB7wBlO7s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syaoCNfCdkObAIaMq2RKd15hh3SvdFxNUDYC0t/R8Vk=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YMJNALylpyaCAxaZsIsnEJerpBsbd03x4bNBgMLy9uw=</DigestValue>
      </Reference>
      <Reference URI="/xl/drawings/drawing2.xml?ContentType=application/vnd.openxmlformats-officedocument.drawing+xml">
        <DigestMethod Algorithm="http://www.w3.org/2001/04/xmlenc#sha256"/>
        <DigestValue>EpToMHCwd7/sJNB+XW71HRb35Jr+cnKZm/j8Ci0P3sY=</DigestValue>
      </Reference>
      <Reference URI="/xl/media/image1.png?ContentType=image/png">
        <DigestMethod Algorithm="http://www.w3.org/2001/04/xmlenc#sha256"/>
        <DigestValue>60AohPLzT8cNMpKGG5iK3zoU8+ePPy+sYOVTOVXoWco=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Y79c6nczwTyNskOx1f7UGsZetvdBGg9IiTwhGONJ9Bc=</DigestValue>
      </Reference>
      <Reference URI="/xl/sharedStrings.xml?ContentType=application/vnd.openxmlformats-officedocument.spreadsheetml.sharedStrings+xml">
        <DigestMethod Algorithm="http://www.w3.org/2001/04/xmlenc#sha256"/>
        <DigestValue>sW0Ko5QMQ+RnvXlEWLhHmhQojxXMR34cyLvzm0fNdmI=</DigestValue>
      </Reference>
      <Reference URI="/xl/styles.xml?ContentType=application/vnd.openxmlformats-officedocument.spreadsheetml.styles+xml">
        <DigestMethod Algorithm="http://www.w3.org/2001/04/xmlenc#sha256"/>
        <DigestValue>xH6e0JRJJlXMm6JAhAIT+YMy2CkRCap73C4v4kXVqxM=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ELc2a/W6c2EZJsGtUXWs23i8tsrXeQg2+PXrWmlgthY=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N8cqjIW3fqu2YViSDS5l8RYU5wIGwlPfZLy+pPmoU6k=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irs/Pu/FzvxUJmFujRUwEQEL1S0ghz68+kVFgf3MIs8=</DigestValue>
      </Reference>
      <Reference URI="/xl/worksheets/sheet1.xml?ContentType=application/vnd.openxmlformats-officedocument.spreadsheetml.worksheet+xml">
        <DigestMethod Algorithm="http://www.w3.org/2001/04/xmlenc#sha256"/>
        <DigestValue>2/SSlLIkeO8cF1OYOj2i5VfFT67zVSh6aMReuZj3bns=</DigestValue>
      </Reference>
      <Reference URI="/xl/worksheets/sheet2.xml?ContentType=application/vnd.openxmlformats-officedocument.spreadsheetml.worksheet+xml">
        <DigestMethod Algorithm="http://www.w3.org/2001/04/xmlenc#sha256"/>
        <DigestValue>qKS2f1tbWqzNGI37ZaNdIWf8B2k5TYVEAD0fi56MU7k=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2022-05-11T16:16:09Z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2022-05-11T16:16:09Z</xd:SigningTime>
          <xd:SigningCertificate>
            <xd:Cert>
              <xd:CertDigest>
                <DigestMethod Algorithm="http://www.w3.org/2001/04/xmlenc#sha256"/>
                <DigestValue>OFloXiUfMtdLsS6y3OKUSLVnY9su6IBH4vVzG2tjCYI=</DigestValue>
              </xd:CertDigest>
              <xd:IssuerSerial>
                <X509IssuerName>C=PY, O=DOCUMENTA S.A., CN=CA-DOCUMENTA S.A., SERIALNUMBER=RUC 80050172-1</X509IssuerName>
                <X509SerialNumber>788732952065518977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PiRWaH+zEzRxcbSlXojmZJ+P2XWYANKoeVKZLA0vrxw=</DigestValue>
    </Reference>
    <Reference Type="http://www.w3.org/2000/09/xmldsig#Object" URI="#idOfficeObject">
      <DigestMethod Algorithm="http://www.w3.org/2001/04/xmlenc#sha256"/>
      <DigestValue>Y7FKDdS/3FekgSR7dsFK0i8CfzUNMk8k+4qJr+DfRzI=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s6R+Ps7+g3g0spvTPKzy50nrel4azgKKViUVPN6Ep1g=</DigestValue>
    </Reference>
  </SignedInfo>
  <SignatureValue>odsyf0jjFV+4gO+oIel9D4jwxxgvBMbOVJoiL3tAh2/RJcHom/B/FpDaxYRlGKFan2s0sEEF8qNy
hUGpXj8t2HoCN+OVNeQ9zqSmxCZWDysbIIPaTchhEWrGzsqtBkTrmKyC+eOk0yg3a8d5eEHK/Yz1
yKsTGug0TNgNVxIali4k8YtZygan86dJO0IBXLx99l+G4crKJL44GZ0nlhaY6dSujCLQL1Zn6eB8
KhKDMIRB4gFrr+Kj3/TDFiFssXajzFHrxe84Dms2dV9XvhuNXuTi+qC3MzVi6Kk0bU5RB2VrM4nb
dldNG0IbW4KJSSce+I6uLNi+eHpvKJ9ZxhjDCg==</SignatureValue>
  <KeyInfo>
    <X509Data>
      <X509Certificate>MIIIAzCCBeugAwIBAgIIInOhyrIJ+3wwDQYJKoZIhvcNAQELBQAwWzEXMBUGA1UEBRMOUlVDIDgwMDUwMTcyLTExGjAYBgNVBAMTEUNBLURPQ1VNRU5UQSBTLkEuMRcwFQYDVQQKEw5ET0NVTUVOVEEgUy5BLjELMAkGA1UEBhMCUFkwHhcNMjExMDE5MTY1ODA1WhcNMjMxMDE5MTcwODA1WjCBpTELMAkGA1UEBhMCUFkxGDAWBgNVBAQMD0ZMRUlUQVMgSklNRU5FWjESMBAGA1UEBRMJQ0kzNTQyMDE1MRUwEwYDVQQqDAxKT1NFIEFOVE9OSU8xFzAVBgNVBAoMDlBFUlNPTkEgRklTSUNBMREwDwYDVQQLDAhGSVJNQSBGMjElMCMGA1UEAwwcSk9TRSBBTlRPTklPIEZMRUlUQVMgSklNRU5FWjCCASIwDQYJKoZIhvcNAQEBBQADggEPADCCAQoCggEBALXwTHFxdKX3fHI5UP0pgkPBLKBRENxaAKMohKc509mfBAaF7wHGX6MITvCX5qhwOPpHPgxFvEFb9FN8VeKh5WbN5tmlUPyaBVPGQLrbn2R00GS01wTQfFGJVcssKiRrZW9aDratWd6qmWlPQd9KMk1ygUZ8SmfFLE+RYMPKy+bPSqaOr8ZTK+Q9NslcI+XA4oy8CHHtW+DUrJlGU38+jesHP0M8OURLvahw7HtNojvDU2MZviG6CPaQguCSnrVOLgvVWh4cbqUOUYWiQQgT+O3tseVmhXBucZIvFVFWPVznnPB+6LDdtZVin2zAAS49If+RaRMQbGQvoD66nDSUYb0CAwEAAaOCA34wggN6MAwGA1UdEwEB/wQCMAAwDgYDVR0PAQH/BAQDAgXgMCoGA1UdJQEB/wQgMB4GCCsGAQUFBwMBBggrBgEFBQcDAgYIKwYBBQUHAwQwHQYDVR0OBBYEFPI8AH8j4N7I0RAxoAatKq1MQzrf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iBgNVHREEGzAZgRdqb3NlLmZsZWl0YXNAcmlv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LgjOvUdnefxsNzJ2FzPwxeqO5+PKUgFRu/Iv04HYNfXZff2zzsKxqUmNoJIGGNxm5Lj8RZteH8Cxw7Amr+2GUFhVJ3HP050302+NFhn8DHjdEMapTw6AAvunhNWEj/pS9HMdv8qzTZ7hOetyAXm4U171CuHvaMBMwewhwfYGimxF1eTo+ABHB7gjjupIW0X3PgJPlyeKI8Ku+a+zlGCaZbxYPiECkdunMwGPUMmEcri0OaVDX0fsLvej0yLbnF8MAaEreyhy2/Qp1pnDgNEXKluSonN+cAj+y9534CPvxhLMmYJ4Z1wDViQLyodK7QXA5+AJMRNj4bT7PDQztGYPWQQ/Y+nf456iPnZ5ZRsYqxrUZazqkfaGB55MgPdZfPIL05y3OTtD+P5oQ1dYYRsmprzcpKmlXDWhRSzXxukPvdVLC1C6xE1ZibIWxRLphfk6IKtkAAYcHMs1d2p/eC1rjaOIZm29dKOQ4zPFmKCayGCC27wkRlEtQlAOhwfW8HGrWJRj9Wn2kGX3wu8eZp776qIaz2MC1px1cCkhgoOd3at7CHcc/5r9XcCZ+sAzXZlaKdI67/F6HC4SwbOr8x1kGU3Apv4n2OBV63aq+w/++7oytNVFFdB1F8Gh5sFHOet4oy+Ps9RBuv/O0k3O5g2BxuRg6mMw/8Q0zTKw/DTvZV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syaoCNfCdkObAIaMq2RKd15hh3SvdFxNUDYC0t/R8Vk=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YMJNALylpyaCAxaZsIsnEJerpBsbd03x4bNBgMLy9uw=</DigestValue>
      </Reference>
      <Reference URI="/xl/drawings/drawing2.xml?ContentType=application/vnd.openxmlformats-officedocument.drawing+xml">
        <DigestMethod Algorithm="http://www.w3.org/2001/04/xmlenc#sha256"/>
        <DigestValue>EpToMHCwd7/sJNB+XW71HRb35Jr+cnKZm/j8Ci0P3sY=</DigestValue>
      </Reference>
      <Reference URI="/xl/media/image1.png?ContentType=image/png">
        <DigestMethod Algorithm="http://www.w3.org/2001/04/xmlenc#sha256"/>
        <DigestValue>60AohPLzT8cNMpKGG5iK3zoU8+ePPy+sYOVTOVXoWco=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Y79c6nczwTyNskOx1f7UGsZetvdBGg9IiTwhGONJ9Bc=</DigestValue>
      </Reference>
      <Reference URI="/xl/sharedStrings.xml?ContentType=application/vnd.openxmlformats-officedocument.spreadsheetml.sharedStrings+xml">
        <DigestMethod Algorithm="http://www.w3.org/2001/04/xmlenc#sha256"/>
        <DigestValue>sW0Ko5QMQ+RnvXlEWLhHmhQojxXMR34cyLvzm0fNdmI=</DigestValue>
      </Reference>
      <Reference URI="/xl/styles.xml?ContentType=application/vnd.openxmlformats-officedocument.spreadsheetml.styles+xml">
        <DigestMethod Algorithm="http://www.w3.org/2001/04/xmlenc#sha256"/>
        <DigestValue>xH6e0JRJJlXMm6JAhAIT+YMy2CkRCap73C4v4kXVqxM=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ELc2a/W6c2EZJsGtUXWs23i8tsrXeQg2+PXrWmlgthY=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N8cqjIW3fqu2YViSDS5l8RYU5wIGwlPfZLy+pPmoU6k=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irs/Pu/FzvxUJmFujRUwEQEL1S0ghz68+kVFgf3MIs8=</DigestValue>
      </Reference>
      <Reference URI="/xl/worksheets/sheet1.xml?ContentType=application/vnd.openxmlformats-officedocument.spreadsheetml.worksheet+xml">
        <DigestMethod Algorithm="http://www.w3.org/2001/04/xmlenc#sha256"/>
        <DigestValue>2/SSlLIkeO8cF1OYOj2i5VfFT67zVSh6aMReuZj3bns=</DigestValue>
      </Reference>
      <Reference URI="/xl/worksheets/sheet2.xml?ContentType=application/vnd.openxmlformats-officedocument.spreadsheetml.worksheet+xml">
        <DigestMethod Algorithm="http://www.w3.org/2001/04/xmlenc#sha256"/>
        <DigestValue>qKS2f1tbWqzNGI37ZaNdIWf8B2k5TYVEAD0fi56MU7k=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2022-05-11T16:38:21Z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REGULATORIO</SignatureComments>
          <WindowsVersion>6.1</WindowsVersion>
          <OfficeVersion>16.0</OfficeVersion>
          <ApplicationVersion>16.0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2022-05-11T16:38:21Z</xd:SigningTime>
          <xd:SigningCertificate>
            <xd:Cert>
              <xd:CertDigest>
                <DigestMethod Algorithm="http://www.w3.org/2001/04/xmlenc#sha256"/>
                <DigestValue>Axl8er5uUMn4uvDRf1rjtTIDpL5SSSmiEyaRXA4WDF0=</DigestValue>
              </xd:CertDigest>
              <xd:IssuerSerial>
                <X509IssuerName>C=PY, O=DOCUMENTA S.A., CN=CA-DOCUMENTA S.A., SERIALNUMBER=RUC 80050172-1</X509IssuerName>
                <X509SerialNumber>2482505711553739644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REGULATORIO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</vt:lpstr>
      <vt:lpstr>Patrimonio</vt:lpstr>
      <vt:lpstr>balance!Área_de_impresión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Ramirez</dc:creator>
  <cp:lastModifiedBy>Oscar Diesel Junghanns</cp:lastModifiedBy>
  <cp:lastPrinted>2019-10-09T17:38:58Z</cp:lastPrinted>
  <dcterms:created xsi:type="dcterms:W3CDTF">2019-07-12T13:19:08Z</dcterms:created>
  <dcterms:modified xsi:type="dcterms:W3CDTF">2022-05-11T16:15:44Z</dcterms:modified>
</cp:coreProperties>
</file>