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Override PartName="/_xmlsignatures/sig3.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8_{D4AE6B28-2D0E-4413-99E8-5E6B116A4EA3}" xr6:coauthVersionLast="47" xr6:coauthVersionMax="47" xr10:uidLastSave="{00000000-0000-0000-0000-000000000000}"/>
  <bookViews>
    <workbookView xWindow="-120" yWindow="-120" windowWidth="20730" windowHeight="11160" tabRatio="568"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6" i="27" l="1"/>
  <c r="C12" i="25"/>
  <c r="C10" i="25"/>
  <c r="C29" i="26"/>
  <c r="C22" i="26"/>
  <c r="B4" i="26" l="1"/>
  <c r="B4" i="24"/>
  <c r="I12" i="28"/>
  <c r="I14" i="28" s="1"/>
  <c r="J14" i="28"/>
  <c r="K14" i="28"/>
  <c r="E139" i="27"/>
  <c r="D139" i="27"/>
  <c r="D104" i="27"/>
  <c r="D103" i="27"/>
  <c r="D83" i="27" l="1"/>
  <c r="E82" i="27"/>
  <c r="F82" i="27" s="1"/>
  <c r="E81" i="27"/>
  <c r="F81" i="27" s="1"/>
  <c r="E78" i="27"/>
  <c r="F78" i="27" s="1"/>
  <c r="E77" i="27"/>
  <c r="F77" i="27" s="1"/>
  <c r="E76" i="27"/>
  <c r="F76" i="27" s="1"/>
  <c r="D79" i="27"/>
  <c r="D84" i="27" s="1"/>
  <c r="C152" i="27"/>
  <c r="F83" i="27" l="1"/>
  <c r="F79" i="27"/>
  <c r="C20" i="23"/>
  <c r="C21" i="23" s="1"/>
  <c r="D20" i="23" l="1"/>
  <c r="D166" i="27" l="1"/>
  <c r="D145" i="27"/>
  <c r="D130" i="27"/>
  <c r="D32" i="26"/>
  <c r="D25" i="26"/>
  <c r="D30" i="26"/>
  <c r="D19" i="24"/>
  <c r="D20" i="24" s="1"/>
  <c r="D11" i="24"/>
  <c r="D13" i="23"/>
  <c r="D21" i="23" s="1"/>
  <c r="D23" i="23" s="1"/>
  <c r="C151" i="27"/>
  <c r="C153" i="27" s="1"/>
  <c r="D153" i="27"/>
  <c r="C145" i="27"/>
  <c r="C13" i="25"/>
  <c r="E8" i="25" l="1"/>
  <c r="I11" i="28"/>
  <c r="D102" i="27"/>
  <c r="C130" i="27"/>
  <c r="C13" i="23"/>
  <c r="C19" i="24" l="1"/>
  <c r="E102" i="27" l="1"/>
  <c r="E101" i="27"/>
  <c r="D101" i="27"/>
  <c r="D7" i="24" l="1"/>
  <c r="D7" i="26" s="1"/>
  <c r="D146" i="27"/>
  <c r="E105" i="27"/>
  <c r="D127" i="27"/>
  <c r="E135" i="27" s="1"/>
  <c r="E91" i="27"/>
  <c r="E93" i="27" s="1"/>
  <c r="E90" i="27"/>
  <c r="E92" i="27" s="1"/>
  <c r="C30" i="26"/>
  <c r="C25" i="26"/>
  <c r="C32" i="26" l="1"/>
  <c r="D144" i="27"/>
  <c r="C23" i="23"/>
  <c r="C146" i="27"/>
  <c r="D105" i="27"/>
  <c r="C127" i="27"/>
  <c r="C91" i="27"/>
  <c r="C93" i="27" s="1"/>
  <c r="C90" i="27"/>
  <c r="C92" i="27" s="1"/>
  <c r="C144" i="27" l="1"/>
  <c r="C158" i="27" s="1"/>
  <c r="C162" i="27" s="1"/>
  <c r="D135" i="27"/>
  <c r="D158" i="27"/>
  <c r="D162" i="27" s="1"/>
  <c r="D150" i="27"/>
  <c r="C150" i="27" l="1"/>
  <c r="C14" i="25"/>
  <c r="C11" i="24" l="1"/>
  <c r="C20" i="24" s="1"/>
  <c r="D14" i="25" s="1"/>
  <c r="E15" i="25" s="1"/>
  <c r="C7" i="24" l="1"/>
  <c r="C7" i="26" s="1"/>
</calcChain>
</file>

<file path=xl/sharedStrings.xml><?xml version="1.0" encoding="utf-8"?>
<sst xmlns="http://schemas.openxmlformats.org/spreadsheetml/2006/main" count="284" uniqueCount="205">
  <si>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</si>
  <si>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</si>
  <si>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</si>
  <si>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</si>
  <si>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</si>
  <si>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</si>
  <si>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</si>
  <si>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</si>
  <si>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</si>
  <si>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</si>
  <si>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</si>
  <si>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</si>
  <si>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</si>
  <si>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</si>
  <si>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</si>
  <si>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</si>
  <si>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</si>
  <si>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</si>
  <si>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</si>
  <si>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</si>
  <si>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</si>
  <si>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</si>
  <si>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</si>
  <si>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</si>
  <si>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</si>
  <si>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</si>
  <si>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</si>
  <si>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</si>
  <si>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</si>
  <si>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</si>
  <si>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</si>
  <si>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</si>
  <si>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</si>
  <si>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</si>
  <si>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</si>
  <si>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</si>
  <si>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</si>
  <si>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</si>
  <si>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</si>
  <si>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</si>
  <si>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</si>
  <si>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</si>
  <si>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</si>
  <si>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</si>
  <si>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</si>
  <si>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</si>
  <si>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</si>
  <si>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</si>
  <si>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</si>
  <si>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</si>
  <si>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</si>
  <si>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</si>
  <si>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</si>
  <si>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</si>
  <si>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</si>
  <si>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</si>
  <si>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</si>
  <si>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</si>
  <si>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</si>
  <si>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</si>
  <si>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</si>
  <si>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</si>
  <si>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</si>
  <si>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</si>
  <si>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</si>
  <si>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</si>
  <si>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</si>
  <si>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</si>
  <si>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</si>
  <si>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</si>
  <si>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</si>
  <si>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</si>
  <si>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En USD.</t>
  </si>
  <si>
    <t>(DOLARES)</t>
  </si>
  <si>
    <t>%
De las Inversiones con Relac. al Pat. Neto del Fondo</t>
  </si>
  <si>
    <t>%
De las Inversiones por Grupo Económico</t>
  </si>
  <si>
    <t>%
De las Inversiones en Relac. al Pat. Neto del Emisor</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</si>
  <si>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</si>
  <si>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</si>
  <si>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</si>
  <si>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</si>
  <si>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</si>
  <si>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</si>
  <si>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</si>
  <si>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</si>
  <si>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</si>
  <si>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Op Repo</t>
  </si>
  <si>
    <t>Intereses Cobrados</t>
  </si>
  <si>
    <t>%
Según Reglamento Interno</t>
  </si>
  <si>
    <t>FONDO DE INVERSIÓN NAVES INDUSTRIALES</t>
  </si>
  <si>
    <t>Resultado por tenencia de inversiones</t>
  </si>
  <si>
    <t>LA ADMINISTRADORA será responsable de la administración del FONDO DE INVERSIÓN NAVES INDUSTRIALES, que en adelante se denominará FONDO NAVES, registrado en la Comisión Nacional de Valores de conformidad con la Resolución Nº 19E/20 de fecha 02/07/2020, el cual se regirá por el REGLAMENTO INTERNO, aprobado por Resolución 19E/20 de fecha 02/07/2020. El objeto del FONDO NAVES será invertir en la construcción de galpones industriales. Está dirigido a personas físicas y jurídicas. El riesgo del inversionista estará determinado por la naturaleza de los activos del FONDO NAVES, de acuerdo con lo expuesto en la política de inversiones.</t>
  </si>
  <si>
    <t>SIN MOVIMIENTO</t>
  </si>
  <si>
    <t>ANEXO I</t>
  </si>
  <si>
    <t>Las 2 Notas y el Anexo I que acompañan son parte integrante de estos Estados Financieros</t>
  </si>
  <si>
    <t>ÍNDICE</t>
  </si>
  <si>
    <t xml:space="preserve">    2.2) Entidad encargada de la Custodia</t>
  </si>
  <si>
    <t>3) Criterios Contables Aplicados</t>
  </si>
  <si>
    <t>Tipo de cambio comprador</t>
  </si>
  <si>
    <t xml:space="preserve">Tipo de cambio vendedor       </t>
  </si>
  <si>
    <t>Los estados financieros se han preparado de acuerdo con normas contables y criterios de valuación dictados por la Comisión Nacional de Valores y con normas de información financiera vigentes en el Paraguay.</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</si>
  <si>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</si>
  <si>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</si>
  <si>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</si>
  <si>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</si>
  <si>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DETALLE</t>
  </si>
  <si>
    <t>MONEDA EXTRANJERA</t>
  </si>
  <si>
    <t>CAMBIO VIGENTE</t>
  </si>
  <si>
    <t>CLASE</t>
  </si>
  <si>
    <t>MONTO</t>
  </si>
  <si>
    <t>ACTIVOS</t>
  </si>
  <si>
    <t>Disponibilidad</t>
  </si>
  <si>
    <t>USD</t>
  </si>
  <si>
    <t>PASIVOS</t>
  </si>
  <si>
    <t>Crédito</t>
  </si>
  <si>
    <t>Obligaciones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</si>
  <si>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</si>
  <si>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Concepto</t>
  </si>
  <si>
    <t>Tipo de Cambio Actual</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</si>
  <si>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</si>
  <si>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</si>
  <si>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</si>
  <si>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</si>
  <si>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</si>
  <si>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TOTAL</t>
  </si>
  <si>
    <t>_Información Estadística</t>
  </si>
  <si>
    <t>MES</t>
  </si>
  <si>
    <t>VALOR CUOTA</t>
  </si>
  <si>
    <t>PATRIMONIO NETO DEL FONDO</t>
  </si>
  <si>
    <t>N° DE PARTICIPES</t>
  </si>
  <si>
    <t>4) Composición de las Cuentas</t>
  </si>
  <si>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</si>
  <si>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t>CUENTAS</t>
  </si>
  <si>
    <r>
      <rPr>
        <sz val="11"/>
        <rFont val="Museo Sans 100"/>
        <family val="3"/>
      </rPr>
      <t>Banco GNB Paraguay</t>
    </r>
  </si>
  <si>
    <r>
      <rPr>
        <sz val="11"/>
        <rFont val="Museo Sans 100"/>
        <family val="3"/>
      </rPr>
      <t>Fondo Mutuo Disponible USD</t>
    </r>
  </si>
  <si>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periodo.</t>
    </r>
  </si>
  <si>
    <r>
      <t xml:space="preserve">Disponibilidades </t>
    </r>
    <r>
      <rPr>
        <b/>
        <sz val="11"/>
        <color rgb="FF000000"/>
        <rFont val="Museo Sans 100"/>
        <family val="3"/>
      </rPr>
      <t>(Nota 4.1)</t>
    </r>
  </si>
  <si>
    <r>
      <t xml:space="preserve">Otros Créditos </t>
    </r>
    <r>
      <rPr>
        <b/>
        <sz val="11"/>
        <color theme="1"/>
        <rFont val="Museo Sans 100"/>
        <family val="3"/>
      </rPr>
      <t>(Nota 4.2)</t>
    </r>
  </si>
  <si>
    <r>
      <t xml:space="preserve">Comisiones a pagar a la administradora </t>
    </r>
    <r>
      <rPr>
        <b/>
        <sz val="11"/>
        <color rgb="FF000000"/>
        <rFont val="Museo Sans 100"/>
        <family val="3"/>
      </rPr>
      <t>(Nota 4.3)</t>
    </r>
  </si>
  <si>
    <r>
      <t xml:space="preserve">Otros Egresos </t>
    </r>
    <r>
      <rPr>
        <b/>
        <sz val="11"/>
        <color theme="1"/>
        <rFont val="Museo Sans 100"/>
        <family val="3"/>
      </rPr>
      <t>(Nota 4.5)</t>
    </r>
  </si>
  <si>
    <r>
      <t xml:space="preserve">Otros Ingresos </t>
    </r>
    <r>
      <rPr>
        <b/>
        <sz val="11"/>
        <color theme="1"/>
        <rFont val="Museo Sans 100"/>
        <family val="3"/>
      </rPr>
      <t>(Nota 4.5)</t>
    </r>
  </si>
  <si>
    <t>Cadiem AFPISA, es la encargada de la custodia de activos del Fondo. Si hubiese títulos físicos serán resguardados en una Caja de Seguridad en el Banco Familiar SAECA.</t>
  </si>
  <si>
    <t>1er. TRIMESTRE</t>
  </si>
  <si>
    <t>Enero</t>
  </si>
  <si>
    <t>Febrero</t>
  </si>
  <si>
    <t>Marzo</t>
  </si>
  <si>
    <t>Ventas de Instrumentos</t>
  </si>
  <si>
    <t>ESTADOS FINANCIEROS
FONDO DE INVERSIÓN NAVES INDUSTRIALES
s/ Res. N° 30 /2021</t>
  </si>
  <si>
    <t>Inmueble</t>
  </si>
  <si>
    <t>Inmobiliario</t>
  </si>
  <si>
    <t>Paraguay</t>
  </si>
  <si>
    <t>TOTAL DISPONIBILIDADES</t>
  </si>
  <si>
    <t xml:space="preserve">-   </t>
  </si>
  <si>
    <t>TOTAL COMISION ACUMULADA</t>
  </si>
  <si>
    <t>(-) TOTAL DEVOLUCION DE COMISION</t>
  </si>
  <si>
    <t>TOTAL GENERAL</t>
  </si>
  <si>
    <t>Inversiones ANEXO I</t>
  </si>
  <si>
    <t>2do. TRIMESTRE</t>
  </si>
  <si>
    <t>Abril</t>
  </si>
  <si>
    <t>Mayo</t>
  </si>
  <si>
    <t>Junio</t>
  </si>
  <si>
    <t>Pago de Rendimientos</t>
  </si>
  <si>
    <r>
      <t xml:space="preserve">    </t>
    </r>
    <r>
      <rPr>
        <b/>
        <sz val="11"/>
        <color theme="1"/>
        <rFont val="Museo Sans 100"/>
        <family val="3"/>
      </rPr>
      <t xml:space="preserve">4.4) </t>
    </r>
    <r>
      <rPr>
        <b/>
        <u/>
        <sz val="11"/>
        <color theme="1"/>
        <rFont val="Museo Sans 100"/>
        <family val="3"/>
      </rPr>
      <t>Otros Pasivos</t>
    </r>
    <r>
      <rPr>
        <u/>
        <sz val="11"/>
        <color theme="1"/>
        <rFont val="Museo Sans 100"/>
        <family val="3"/>
      </rPr>
      <t>:</t>
    </r>
    <r>
      <rPr>
        <sz val="11"/>
        <color theme="1"/>
        <rFont val="Museo Sans 100"/>
        <family val="3"/>
      </rPr>
      <t xml:space="preserve"> El saldo corresponde a un préstamo operativo de corto plazo</t>
    </r>
  </si>
  <si>
    <t>OTROS INGRESOS</t>
  </si>
  <si>
    <t>OTROS EGRESOS</t>
  </si>
  <si>
    <t>Interés por Préstamo</t>
  </si>
  <si>
    <t>Patente</t>
  </si>
  <si>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</si>
  <si>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r>
      <t xml:space="preserve">Préstamo  </t>
    </r>
    <r>
      <rPr>
        <b/>
        <sz val="11"/>
        <color rgb="FF000000"/>
        <rFont val="Museo Sans 100"/>
        <family val="3"/>
      </rPr>
      <t>(Nota 4.4)</t>
    </r>
  </si>
  <si>
    <t>Correspondiente al 30/09/2022 con cifras comparativas al 30/09/2021</t>
  </si>
  <si>
    <t>Correspondiente al 30/09/2022 con cifras comparativas al 31/12/2021</t>
  </si>
  <si>
    <t xml:space="preserve">El período que cubre los Estados Contables es del 01 de enero al 30 de septiembre del 2022 de forma comparativa con el mismo periodo del año anterior. </t>
  </si>
  <si>
    <t>SALDO AL 30/09/2022</t>
  </si>
  <si>
    <t>Monto Ajustado 30/09/2021 (Gs)</t>
  </si>
  <si>
    <t>Tipo de Cambio 30/09/2021</t>
  </si>
  <si>
    <t>Monto Ajustado 30/09/2022 (Gs)</t>
  </si>
  <si>
    <t>3er. TRIMESTRE</t>
  </si>
  <si>
    <t>Julio</t>
  </si>
  <si>
    <t>Agosto</t>
  </si>
  <si>
    <t>Septiembre</t>
  </si>
  <si>
    <t>TOTAL 30/09/2022</t>
  </si>
  <si>
    <r>
      <t xml:space="preserve">    </t>
    </r>
    <r>
      <rPr>
        <b/>
        <sz val="11"/>
        <color theme="1"/>
        <rFont val="Museo Sans 100"/>
        <family val="3"/>
      </rPr>
      <t xml:space="preserve">4.2) Otros Créditos: </t>
    </r>
    <r>
      <rPr>
        <sz val="11"/>
        <color theme="1"/>
        <rFont val="Museo Sans 100"/>
        <family val="3"/>
      </rPr>
      <t>El detalle es el siguiente</t>
    </r>
  </si>
  <si>
    <t>Detalle</t>
  </si>
  <si>
    <t>Fiscales</t>
  </si>
  <si>
    <t>IVA</t>
  </si>
  <si>
    <t>Anticipos</t>
  </si>
  <si>
    <t>Nave SL</t>
  </si>
  <si>
    <t>Comisión por Gestión</t>
  </si>
  <si>
    <t>Intereses por Préstamo</t>
  </si>
  <si>
    <t>(*)</t>
  </si>
  <si>
    <t>Garantia de Alquiler</t>
  </si>
  <si>
    <r>
      <t xml:space="preserve">Otros Pasivos </t>
    </r>
    <r>
      <rPr>
        <b/>
        <sz val="11"/>
        <color rgb="FF000000"/>
        <rFont val="Museo Sans 100"/>
        <family val="3"/>
      </rPr>
      <t>(Nota 4.4)</t>
    </r>
  </si>
  <si>
    <t>Préstamo</t>
  </si>
  <si>
    <t>TOTAL ACTIVO</t>
  </si>
  <si>
    <t>POSICIÓN NETA</t>
  </si>
  <si>
    <t>Otras Comisiones</t>
  </si>
  <si>
    <t>Gastos a Devengar</t>
  </si>
  <si>
    <t>Administrativos</t>
  </si>
  <si>
    <t>Fondo Mutuo</t>
  </si>
  <si>
    <t>Financiero</t>
  </si>
  <si>
    <t>La comisión de administración tiene un máximo de 1,30% anual más IVA. Esta comisión se calcula diariamente de los fondos bajo manejo y se pagan mensualmente a la administradora, generalmente el primer día hábil siguiente al cierre del mes anterior.</t>
  </si>
  <si>
    <t>*Se considera el Fondo Mutuo del periodo 2022, en el Anexo I como Inversión.</t>
  </si>
  <si>
    <t>Préstamo Bancario</t>
  </si>
  <si>
    <t>Honorarios</t>
  </si>
  <si>
    <t>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</si>
</sst>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43" formatCode="_ * #,##0.00_ ;_ * \-#,##0.00_ ;_ * &quot;-&quot;??_ ;_ @_ "/>
    <numFmt numFmtId="164" formatCode="_-* #,##0_-;\-* #,##0_-;_-* &quot;-&quot;_-;_-@_-"/>
    <numFmt numFmtId="165" formatCode="_-* #,##0.00_-;\-* #,##0.00_-;_-* &quot;-&quot;??_-;_-@_-"/>
    <numFmt numFmtId="166" formatCode="_ * #,##0.000000_ ;_ * \-#,##0.000000_ ;_ * &quot;-&quot;_ ;_ @_ "/>
    <numFmt numFmtId="167" formatCode="_ * #,##0.00_ ;_ * \-#,##0.00_ ;_ * &quot;-&quot;_ ;_ @_ "/>
    <numFmt numFmtId="168" formatCode="_ * #,##0.000000_ ;_ * \-#,##0.000000_ ;_ * &quot;-&quot;??????_ ;_ @_ "/>
    <numFmt numFmtId="169" formatCode="_(* #,##0.00_);_(* \(#,##0.00\);_(* &quot;-&quot;??_);_(@_)"/>
    <numFmt numFmtId="170" formatCode="#,##0_);\(#,##0\);\ &quot;-&quot;_)"/>
    <numFmt numFmtId="171" formatCode="#,##0.00\'%\'"/>
    <numFmt numFmtId="172" formatCode="_-* #,##0.00_-;\-* #,##0.00_-;_-* &quot;-&quot;_-;_-@_-"/>
    <numFmt numFmtId="173" formatCode="0.000000"/>
  </numFmts>
  <fonts count="26">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u/>
      <sz val="11"/>
      <color theme="10"/>
      <name val="Museo Sans 100"/>
      <family val="3"/>
    </font>
    <font>
      <b/>
      <sz val="11"/>
      <color theme="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b/>
      <sz val="11"/>
      <name val="Museo Sans 100"/>
      <family val="3"/>
    </font>
    <font>
      <u/>
      <sz val="11"/>
      <color theme="1"/>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
      <sz val="8"/>
      <name val="Calibri"/>
      <family val="2"/>
      <scheme val="minor"/>
    </font>
    <font>
      <sz val="9"/>
      <color theme="1"/>
      <name val="Museo Sans 100"/>
      <family val="3"/>
    </font>
    <font>
      <sz val="8"/>
      <color theme="1"/>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xf numFmtId="164" fontId="1" fillId="0" borderId="0" applyFont="0" applyFill="0" applyBorder="0" applyAlignment="0" applyProtection="0"/>
    <xf numFmtId="0" fontId="2" fillId="0" borderId="0" applyNumberFormat="0" applyFont="0" applyFill="0" applyBorder="0" applyAlignment="0" applyProtection="0"/>
    <xf numFmtId="164"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0" fontId="7" fillId="0" borderId="0" xfId="0" applyFont="1"/>
    <xf numFmtId="0" fontId="8" fillId="0" borderId="0" xfId="9" applyFont="1"/>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7" fillId="0" borderId="3" xfId="0" applyFont="1" applyBorder="1"/>
    <xf numFmtId="0" fontId="9" fillId="0" borderId="0" xfId="0" applyFont="1"/>
    <xf numFmtId="164" fontId="7" fillId="0" borderId="0" xfId="1" applyFont="1"/>
    <xf numFmtId="164" fontId="7" fillId="0" borderId="0" xfId="0" applyNumberFormat="1" applyFont="1"/>
    <xf numFmtId="0" fontId="7" fillId="0" borderId="2" xfId="0" applyFont="1" applyBorder="1"/>
    <xf numFmtId="164" fontId="7" fillId="0" borderId="2" xfId="1" applyFont="1" applyBorder="1"/>
    <xf numFmtId="164" fontId="7" fillId="0" borderId="3" xfId="1" applyFont="1" applyBorder="1"/>
    <xf numFmtId="164" fontId="7" fillId="0" borderId="4" xfId="1" applyFont="1" applyBorder="1"/>
    <xf numFmtId="0" fontId="9" fillId="0" borderId="1" xfId="0" applyFont="1" applyBorder="1"/>
    <xf numFmtId="0" fontId="8" fillId="0" borderId="0" xfId="9" applyFont="1" applyAlignment="1">
      <alignment horizontal="left" vertical="top"/>
    </xf>
    <xf numFmtId="167" fontId="7" fillId="0" borderId="2" xfId="1" applyNumberFormat="1" applyFont="1" applyBorder="1"/>
    <xf numFmtId="167" fontId="7" fillId="0" borderId="3" xfId="1" applyNumberFormat="1" applyFont="1" applyBorder="1"/>
    <xf numFmtId="167" fontId="7" fillId="0" borderId="0" xfId="1" applyNumberFormat="1" applyFont="1"/>
    <xf numFmtId="165" fontId="7" fillId="0" borderId="0" xfId="0" applyNumberFormat="1" applyFont="1"/>
    <xf numFmtId="167" fontId="9" fillId="0" borderId="1" xfId="1" applyNumberFormat="1" applyFont="1" applyBorder="1"/>
    <xf numFmtId="0" fontId="11" fillId="0" borderId="8" xfId="0" applyFont="1" applyBorder="1"/>
    <xf numFmtId="167" fontId="9" fillId="0" borderId="2" xfId="1" applyNumberFormat="1" applyFont="1" applyBorder="1"/>
    <xf numFmtId="167" fontId="9" fillId="0" borderId="3" xfId="1" applyNumberFormat="1" applyFont="1" applyBorder="1"/>
    <xf numFmtId="0" fontId="7" fillId="0" borderId="8" xfId="0" applyFont="1" applyBorder="1"/>
    <xf numFmtId="0" fontId="9" fillId="0" borderId="8" xfId="0" applyFont="1" applyBorder="1"/>
    <xf numFmtId="167" fontId="7" fillId="0" borderId="4" xfId="1" applyNumberFormat="1" applyFont="1" applyBorder="1"/>
    <xf numFmtId="0" fontId="9" fillId="0" borderId="1" xfId="0" applyFont="1" applyBorder="1" applyAlignment="1">
      <alignment horizontal="left" vertical="center" wrapText="1"/>
    </xf>
    <xf numFmtId="167" fontId="9" fillId="0" borderId="1" xfId="1" applyNumberFormat="1" applyFont="1" applyBorder="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left" wrapText="1"/>
    </xf>
    <xf numFmtId="0" fontId="9" fillId="0" borderId="0" xfId="0" applyFont="1" applyAlignment="1">
      <alignment horizontal="left" wrapText="1"/>
    </xf>
    <xf numFmtId="167" fontId="7" fillId="0" borderId="9" xfId="1" applyNumberFormat="1" applyFont="1" applyBorder="1" applyAlignment="1">
      <alignment horizontal="center"/>
    </xf>
    <xf numFmtId="167" fontId="9" fillId="0" borderId="1" xfId="1" applyNumberFormat="1" applyFont="1" applyBorder="1" applyAlignment="1">
      <alignment horizontal="center"/>
    </xf>
    <xf numFmtId="167" fontId="7" fillId="0" borderId="0" xfId="0" applyNumberFormat="1" applyFont="1"/>
    <xf numFmtId="0" fontId="9" fillId="0" borderId="1" xfId="0" applyFont="1" applyBorder="1" applyAlignment="1">
      <alignment horizontal="center"/>
    </xf>
    <xf numFmtId="0" fontId="9" fillId="0" borderId="2" xfId="0" applyFont="1" applyBorder="1"/>
    <xf numFmtId="0" fontId="9" fillId="0" borderId="4" xfId="0" applyFont="1" applyBorder="1"/>
    <xf numFmtId="167" fontId="9" fillId="0" borderId="4" xfId="1" applyNumberFormat="1" applyFont="1" applyBorder="1"/>
    <xf numFmtId="14" fontId="9" fillId="0" borderId="1" xfId="0" applyNumberFormat="1" applyFont="1" applyBorder="1" applyAlignment="1">
      <alignment horizontal="center"/>
    </xf>
    <xf numFmtId="0" fontId="9" fillId="0" borderId="5" xfId="0" applyFont="1" applyBorder="1"/>
    <xf numFmtId="167" fontId="9" fillId="0" borderId="6" xfId="1" applyNumberFormat="1" applyFont="1" applyBorder="1"/>
    <xf numFmtId="0" fontId="14" fillId="2" borderId="3" xfId="0" applyFont="1" applyFill="1" applyBorder="1" applyAlignment="1">
      <alignment vertical="center"/>
    </xf>
    <xf numFmtId="0" fontId="13" fillId="2" borderId="1" xfId="0" applyFont="1" applyFill="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horizontal="left" vertical="center"/>
    </xf>
    <xf numFmtId="166" fontId="13" fillId="2" borderId="0" xfId="1" applyNumberFormat="1" applyFont="1" applyFill="1" applyAlignment="1">
      <alignment horizontal="center" vertical="center"/>
    </xf>
    <xf numFmtId="3" fontId="15" fillId="0" borderId="0" xfId="0" applyNumberFormat="1" applyFont="1" applyAlignment="1">
      <alignment vertical="top"/>
    </xf>
    <xf numFmtId="166" fontId="7" fillId="0" borderId="0" xfId="1" applyNumberFormat="1" applyFont="1"/>
    <xf numFmtId="168" fontId="7" fillId="0" borderId="0" xfId="0" applyNumberFormat="1" applyFont="1"/>
    <xf numFmtId="49" fontId="7" fillId="0" borderId="0" xfId="0" applyNumberFormat="1" applyFont="1" applyAlignment="1">
      <alignment horizontal="center" vertical="center"/>
    </xf>
    <xf numFmtId="0" fontId="9" fillId="3" borderId="0" xfId="0" applyFont="1" applyFill="1"/>
    <xf numFmtId="0" fontId="10" fillId="0" borderId="0" xfId="2" applyFont="1" applyAlignment="1">
      <alignment horizontal="left" vertical="top"/>
    </xf>
    <xf numFmtId="0" fontId="10" fillId="0" borderId="0" xfId="2" applyFont="1"/>
    <xf numFmtId="0" fontId="10" fillId="0" borderId="0" xfId="0" applyFont="1"/>
    <xf numFmtId="0" fontId="10" fillId="0" borderId="0" xfId="0" applyFont="1" applyAlignment="1">
      <alignment horizontal="center" vertical="center" wrapText="1"/>
    </xf>
    <xf numFmtId="0" fontId="16" fillId="0" borderId="1" xfId="2" applyFont="1" applyBorder="1" applyAlignment="1">
      <alignment horizontal="center" vertical="center" wrapText="1"/>
    </xf>
    <xf numFmtId="49" fontId="7" fillId="3" borderId="0" xfId="0" applyNumberFormat="1" applyFont="1" applyFill="1" applyAlignment="1">
      <alignment horizontal="center" vertical="center"/>
    </xf>
    <xf numFmtId="167" fontId="7" fillId="0" borderId="3" xfId="1" applyNumberFormat="1" applyFont="1" applyFill="1" applyBorder="1"/>
    <xf numFmtId="0" fontId="12" fillId="0" borderId="0" xfId="0" applyFont="1" applyAlignment="1">
      <alignment horizontal="left"/>
    </xf>
    <xf numFmtId="0" fontId="7" fillId="0" borderId="1" xfId="0" applyFont="1" applyBorder="1" applyAlignment="1">
      <alignment horizontal="justify" vertical="center"/>
    </xf>
    <xf numFmtId="167" fontId="7" fillId="0" borderId="1" xfId="1" applyNumberFormat="1" applyFont="1" applyBorder="1" applyAlignment="1">
      <alignment horizontal="center" vertical="center"/>
    </xf>
    <xf numFmtId="0" fontId="7" fillId="0" borderId="0" xfId="0" applyFont="1" applyAlignment="1">
      <alignment horizontal="lef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vertical="center"/>
    </xf>
    <xf numFmtId="0" fontId="7" fillId="0" borderId="2" xfId="0"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7" fontId="7" fillId="0" borderId="3" xfId="1" applyNumberFormat="1" applyFont="1" applyBorder="1" applyAlignment="1">
      <alignment horizontal="center" vertical="center"/>
    </xf>
    <xf numFmtId="164" fontId="7" fillId="0" borderId="3" xfId="1" applyFont="1" applyBorder="1" applyAlignment="1">
      <alignment horizontal="center" vertical="center"/>
    </xf>
    <xf numFmtId="0" fontId="9" fillId="0" borderId="3" xfId="0" applyFont="1" applyBorder="1" applyAlignment="1">
      <alignment vertical="center"/>
    </xf>
    <xf numFmtId="167" fontId="7" fillId="0" borderId="2" xfId="1" applyNumberFormat="1" applyFont="1" applyBorder="1" applyAlignment="1">
      <alignment horizontal="center" vertical="center"/>
    </xf>
    <xf numFmtId="164" fontId="7" fillId="0" borderId="2" xfId="1" applyFont="1" applyBorder="1" applyAlignment="1">
      <alignment horizontal="center" vertical="center"/>
    </xf>
    <xf numFmtId="167" fontId="7" fillId="0" borderId="4" xfId="1" applyNumberFormat="1" applyFont="1" applyBorder="1" applyAlignment="1">
      <alignment horizontal="center" vertical="center"/>
    </xf>
    <xf numFmtId="164" fontId="7" fillId="0" borderId="4" xfId="1" applyFont="1" applyBorder="1" applyAlignment="1">
      <alignment horizontal="center" vertical="center"/>
    </xf>
    <xf numFmtId="0" fontId="7" fillId="0" borderId="1" xfId="0" applyFont="1" applyBorder="1" applyAlignment="1">
      <alignment vertical="center" wrapText="1"/>
    </xf>
    <xf numFmtId="0" fontId="9" fillId="0" borderId="0" xfId="0" applyFont="1" applyAlignment="1">
      <alignment horizontal="left"/>
    </xf>
    <xf numFmtId="167" fontId="9" fillId="0" borderId="1" xfId="1" applyNumberFormat="1" applyFont="1" applyBorder="1" applyAlignment="1">
      <alignment horizontal="center" vertical="center"/>
    </xf>
    <xf numFmtId="0" fontId="7" fillId="0" borderId="13" xfId="0" applyFont="1" applyBorder="1"/>
    <xf numFmtId="14" fontId="9" fillId="0" borderId="2" xfId="0" applyNumberFormat="1" applyFont="1" applyBorder="1" applyAlignment="1">
      <alignment horizontal="center" vertical="center"/>
    </xf>
    <xf numFmtId="0" fontId="13" fillId="0" borderId="10" xfId="0" applyFont="1" applyBorder="1" applyAlignment="1">
      <alignment horizontal="left" vertical="top"/>
    </xf>
    <xf numFmtId="0" fontId="13" fillId="0" borderId="13" xfId="0" applyFont="1" applyBorder="1" applyAlignment="1">
      <alignment horizontal="left" vertical="top"/>
    </xf>
    <xf numFmtId="0" fontId="9" fillId="0" borderId="13" xfId="0" applyFont="1" applyBorder="1" applyAlignment="1">
      <alignment horizontal="center" vertical="center"/>
    </xf>
    <xf numFmtId="0" fontId="7" fillId="0" borderId="1" xfId="0" applyFont="1" applyBorder="1"/>
    <xf numFmtId="167" fontId="7" fillId="0" borderId="12" xfId="1" applyNumberFormat="1" applyFont="1" applyBorder="1"/>
    <xf numFmtId="167" fontId="9" fillId="0" borderId="7" xfId="1" applyNumberFormat="1" applyFont="1" applyBorder="1"/>
    <xf numFmtId="0" fontId="13" fillId="2" borderId="2" xfId="0" applyFont="1" applyFill="1" applyBorder="1" applyAlignment="1">
      <alignment horizontal="center" vertical="center"/>
    </xf>
    <xf numFmtId="14" fontId="13" fillId="2" borderId="2" xfId="0" applyNumberFormat="1" applyFont="1" applyFill="1" applyBorder="1" applyAlignment="1">
      <alignment horizontal="center" vertical="center"/>
    </xf>
    <xf numFmtId="0" fontId="13" fillId="2" borderId="4" xfId="0" applyFont="1" applyFill="1" applyBorder="1" applyAlignment="1">
      <alignment vertical="center"/>
    </xf>
    <xf numFmtId="0" fontId="14" fillId="2" borderId="10" xfId="0" applyFont="1" applyFill="1" applyBorder="1" applyAlignment="1">
      <alignment vertical="center"/>
    </xf>
    <xf numFmtId="0" fontId="14" fillId="2" borderId="8" xfId="0" applyFont="1" applyFill="1" applyBorder="1" applyAlignment="1">
      <alignment vertical="center"/>
    </xf>
    <xf numFmtId="167" fontId="9" fillId="0" borderId="0" xfId="1" applyNumberFormat="1" applyFont="1" applyBorder="1"/>
    <xf numFmtId="170" fontId="17" fillId="0" borderId="1" xfId="0" applyNumberFormat="1" applyFont="1" applyBorder="1" applyAlignment="1">
      <alignment vertical="center"/>
    </xf>
    <xf numFmtId="0" fontId="7" fillId="0" borderId="0" xfId="0" applyFont="1" applyAlignment="1">
      <alignment horizontal="left" vertical="top" wrapText="1"/>
    </xf>
    <xf numFmtId="14" fontId="13" fillId="2" borderId="1" xfId="0" applyNumberFormat="1" applyFont="1" applyFill="1" applyBorder="1" applyAlignment="1">
      <alignment horizontal="center" vertical="center"/>
    </xf>
    <xf numFmtId="0" fontId="7" fillId="0" borderId="4" xfId="0" applyFont="1" applyBorder="1"/>
    <xf numFmtId="167" fontId="14" fillId="0" borderId="0" xfId="1" applyNumberFormat="1" applyFont="1" applyBorder="1" applyAlignment="1">
      <alignment horizontal="center" vertical="center"/>
    </xf>
    <xf numFmtId="167" fontId="7" fillId="0" borderId="0" xfId="1" applyNumberFormat="1" applyFont="1" applyBorder="1" applyAlignment="1">
      <alignment horizontal="center" vertical="center"/>
    </xf>
    <xf numFmtId="164" fontId="7" fillId="0" borderId="0" xfId="1" applyFont="1" applyBorder="1" applyAlignment="1">
      <alignment horizontal="center" vertical="center"/>
    </xf>
    <xf numFmtId="0" fontId="19" fillId="0" borderId="10" xfId="0" applyFont="1" applyBorder="1" applyAlignment="1">
      <alignment horizontal="center" vertical="top"/>
    </xf>
    <xf numFmtId="0" fontId="20" fillId="0" borderId="11" xfId="0" applyFont="1" applyBorder="1" applyAlignment="1">
      <alignment horizontal="center" vertical="top"/>
    </xf>
    <xf numFmtId="0" fontId="19" fillId="0" borderId="11" xfId="0" applyFont="1" applyBorder="1" applyAlignment="1">
      <alignment horizontal="center" vertical="top"/>
    </xf>
    <xf numFmtId="0" fontId="19" fillId="0" borderId="11" xfId="0" applyFont="1" applyBorder="1" applyAlignment="1">
      <alignment vertical="top"/>
    </xf>
    <xf numFmtId="14" fontId="19" fillId="0" borderId="11" xfId="0" applyNumberFormat="1" applyFont="1" applyBorder="1" applyAlignment="1">
      <alignment horizontal="center" vertical="top"/>
    </xf>
    <xf numFmtId="4" fontId="19" fillId="0" borderId="11" xfId="0" applyNumberFormat="1" applyFont="1" applyBorder="1" applyAlignment="1">
      <alignment horizontal="right" vertical="top"/>
    </xf>
    <xf numFmtId="3" fontId="19" fillId="0" borderId="11" xfId="0" applyNumberFormat="1" applyFont="1" applyBorder="1" applyAlignment="1">
      <alignment vertical="top"/>
    </xf>
    <xf numFmtId="171" fontId="19" fillId="0" borderId="11" xfId="0" applyNumberFormat="1" applyFont="1" applyBorder="1" applyAlignment="1">
      <alignment horizontal="center" vertical="top"/>
    </xf>
    <xf numFmtId="2" fontId="19" fillId="0" borderId="11" xfId="1" applyNumberFormat="1" applyFont="1" applyFill="1" applyBorder="1" applyAlignment="1" applyProtection="1">
      <alignment horizontal="center" vertical="top"/>
    </xf>
    <xf numFmtId="10" fontId="19" fillId="0" borderId="11" xfId="14" applyNumberFormat="1" applyFont="1" applyBorder="1" applyAlignment="1" applyProtection="1">
      <alignment vertical="top"/>
    </xf>
    <xf numFmtId="0" fontId="19" fillId="0" borderId="11" xfId="0" applyFont="1" applyBorder="1" applyAlignment="1">
      <alignment horizontal="left" vertical="top"/>
    </xf>
    <xf numFmtId="0" fontId="19" fillId="0" borderId="12" xfId="0" applyFont="1" applyBorder="1" applyAlignment="1">
      <alignment horizontal="left" vertical="top"/>
    </xf>
    <xf numFmtId="0" fontId="19" fillId="0" borderId="13" xfId="0" applyFont="1" applyBorder="1" applyAlignment="1">
      <alignment horizontal="center" vertical="top"/>
    </xf>
    <xf numFmtId="0" fontId="20" fillId="0" borderId="14" xfId="0" applyFont="1" applyBorder="1" applyAlignment="1">
      <alignment horizontal="center" vertical="top"/>
    </xf>
    <xf numFmtId="0" fontId="19" fillId="0" borderId="14" xfId="0" applyFont="1" applyBorder="1" applyAlignment="1">
      <alignment horizontal="center" vertical="top"/>
    </xf>
    <xf numFmtId="0" fontId="19" fillId="0" borderId="14" xfId="0" applyFont="1" applyBorder="1" applyAlignment="1">
      <alignment vertical="top"/>
    </xf>
    <xf numFmtId="14" fontId="19" fillId="0" borderId="14" xfId="0" applyNumberFormat="1" applyFont="1" applyBorder="1" applyAlignment="1">
      <alignment horizontal="center" vertical="top"/>
    </xf>
    <xf numFmtId="4" fontId="19" fillId="0" borderId="14" xfId="0" applyNumberFormat="1" applyFont="1" applyBorder="1" applyAlignment="1">
      <alignment horizontal="right" vertical="top"/>
    </xf>
    <xf numFmtId="3" fontId="19" fillId="0" borderId="14" xfId="0" applyNumberFormat="1" applyFont="1" applyBorder="1" applyAlignment="1">
      <alignment vertical="top"/>
    </xf>
    <xf numFmtId="171" fontId="19" fillId="0" borderId="14" xfId="0" applyNumberFormat="1" applyFont="1" applyBorder="1" applyAlignment="1">
      <alignment horizontal="center" vertical="top"/>
    </xf>
    <xf numFmtId="2" fontId="19" fillId="0" borderId="14" xfId="1" applyNumberFormat="1" applyFont="1" applyFill="1" applyBorder="1" applyAlignment="1" applyProtection="1">
      <alignment horizontal="center" vertical="top"/>
    </xf>
    <xf numFmtId="10" fontId="19" fillId="0" borderId="14" xfId="14" applyNumberFormat="1" applyFont="1" applyBorder="1" applyAlignment="1" applyProtection="1">
      <alignment vertical="top"/>
    </xf>
    <xf numFmtId="0" fontId="19" fillId="0" borderId="14" xfId="0" applyFont="1" applyBorder="1" applyAlignment="1">
      <alignment horizontal="left" vertical="top"/>
    </xf>
    <xf numFmtId="0" fontId="19" fillId="0" borderId="15" xfId="0" applyFont="1" applyBorder="1" applyAlignment="1">
      <alignment horizontal="left" vertical="top"/>
    </xf>
    <xf numFmtId="0" fontId="19" fillId="0" borderId="8" xfId="0" applyFont="1" applyBorder="1" applyAlignment="1">
      <alignment horizontal="left" vertical="top"/>
    </xf>
    <xf numFmtId="0" fontId="19" fillId="0" borderId="0" xfId="0" applyFont="1" applyAlignment="1">
      <alignment horizontal="left" vertical="top"/>
    </xf>
    <xf numFmtId="0" fontId="20" fillId="0" borderId="0" xfId="0" applyFont="1" applyAlignment="1">
      <alignment vertical="top"/>
    </xf>
    <xf numFmtId="167" fontId="20" fillId="0" borderId="0" xfId="1" applyNumberFormat="1" applyFont="1" applyBorder="1" applyAlignment="1" applyProtection="1">
      <alignment horizontal="right" vertical="top"/>
    </xf>
    <xf numFmtId="0" fontId="20" fillId="0" borderId="0" xfId="1" applyNumberFormat="1" applyFont="1" applyBorder="1" applyAlignment="1" applyProtection="1">
      <alignment horizontal="right" vertical="top"/>
    </xf>
    <xf numFmtId="2" fontId="20" fillId="0" borderId="0" xfId="0" applyNumberFormat="1" applyFont="1" applyAlignment="1">
      <alignment vertical="top"/>
    </xf>
    <xf numFmtId="0" fontId="19" fillId="0" borderId="9" xfId="0" applyFont="1" applyBorder="1" applyAlignment="1">
      <alignment horizontal="left" vertical="top"/>
    </xf>
    <xf numFmtId="0" fontId="10" fillId="0" borderId="9" xfId="0" applyFont="1" applyBorder="1"/>
    <xf numFmtId="164" fontId="20" fillId="0" borderId="0" xfId="1" applyFont="1" applyBorder="1" applyAlignment="1" applyProtection="1">
      <alignment horizontal="right" vertical="top"/>
    </xf>
    <xf numFmtId="0" fontId="19" fillId="0" borderId="13" xfId="0" applyFont="1" applyBorder="1" applyAlignment="1">
      <alignment horizontal="left" vertical="top"/>
    </xf>
    <xf numFmtId="0" fontId="21" fillId="0" borderId="14" xfId="0" applyFont="1" applyBorder="1" applyAlignment="1">
      <alignment vertical="top"/>
    </xf>
    <xf numFmtId="167" fontId="20" fillId="0" borderId="14" xfId="1" applyNumberFormat="1" applyFont="1" applyBorder="1" applyAlignment="1" applyProtection="1">
      <alignment horizontal="right" vertical="top"/>
    </xf>
    <xf numFmtId="4" fontId="20" fillId="0" borderId="14" xfId="1" applyNumberFormat="1" applyFont="1" applyBorder="1" applyAlignment="1" applyProtection="1">
      <alignment horizontal="right" vertical="top"/>
    </xf>
    <xf numFmtId="0" fontId="20" fillId="0" borderId="14" xfId="1" applyNumberFormat="1" applyFont="1" applyBorder="1" applyAlignment="1" applyProtection="1">
      <alignment horizontal="right" vertical="top"/>
    </xf>
    <xf numFmtId="0" fontId="22" fillId="0" borderId="14" xfId="0" applyFont="1" applyBorder="1" applyAlignment="1">
      <alignment horizontal="left" vertical="top"/>
    </xf>
    <xf numFmtId="172" fontId="14" fillId="0" borderId="2" xfId="1" applyNumberFormat="1" applyFont="1" applyBorder="1" applyAlignment="1">
      <alignment horizontal="center" vertical="center"/>
    </xf>
    <xf numFmtId="172" fontId="14" fillId="0" borderId="3" xfId="1" applyNumberFormat="1" applyFont="1" applyBorder="1" applyAlignment="1">
      <alignment horizontal="center" vertical="center"/>
    </xf>
    <xf numFmtId="172" fontId="14" fillId="2" borderId="3" xfId="1" applyNumberFormat="1" applyFont="1" applyFill="1" applyBorder="1" applyAlignment="1">
      <alignment horizontal="center" vertical="center"/>
    </xf>
    <xf numFmtId="172" fontId="7" fillId="0" borderId="3" xfId="1" applyNumberFormat="1" applyFont="1" applyBorder="1"/>
    <xf numFmtId="172" fontId="14" fillId="2" borderId="4" xfId="1" applyNumberFormat="1" applyFont="1" applyFill="1" applyBorder="1" applyAlignment="1">
      <alignment horizontal="center" vertical="center"/>
    </xf>
    <xf numFmtId="172" fontId="13" fillId="2" borderId="4" xfId="1" applyNumberFormat="1" applyFont="1" applyFill="1" applyBorder="1" applyAlignment="1">
      <alignment horizontal="center" vertical="center"/>
    </xf>
    <xf numFmtId="172" fontId="13" fillId="2" borderId="1" xfId="1" applyNumberFormat="1" applyFont="1" applyFill="1" applyBorder="1" applyAlignment="1">
      <alignment horizontal="center" vertical="center"/>
    </xf>
    <xf numFmtId="172" fontId="14" fillId="2" borderId="2" xfId="1" applyNumberFormat="1" applyFont="1" applyFill="1" applyBorder="1" applyAlignment="1">
      <alignment horizontal="center" vertical="center"/>
    </xf>
    <xf numFmtId="172" fontId="13" fillId="0" borderId="1" xfId="1" applyNumberFormat="1" applyFont="1" applyFill="1" applyBorder="1" applyAlignment="1">
      <alignment horizontal="center" vertical="center"/>
    </xf>
    <xf numFmtId="0" fontId="8" fillId="0" borderId="8" xfId="9" applyFont="1" applyFill="1" applyBorder="1"/>
    <xf numFmtId="9" fontId="21" fillId="0" borderId="14" xfId="14" applyFont="1" applyBorder="1" applyAlignment="1">
      <alignment vertical="top"/>
    </xf>
    <xf numFmtId="0" fontId="7" fillId="0" borderId="2" xfId="0" applyFont="1" applyBorder="1" applyAlignment="1">
      <alignment horizontal="left"/>
    </xf>
    <xf numFmtId="164" fontId="7" fillId="0" borderId="2" xfId="1" applyFont="1" applyBorder="1" applyAlignment="1">
      <alignment horizontal="left"/>
    </xf>
    <xf numFmtId="0" fontId="7" fillId="0" borderId="8" xfId="0" applyFont="1" applyBorder="1" applyAlignment="1">
      <alignment wrapText="1"/>
    </xf>
    <xf numFmtId="172" fontId="7" fillId="0" borderId="2" xfId="1" applyNumberFormat="1" applyFont="1" applyBorder="1"/>
    <xf numFmtId="172" fontId="7" fillId="0" borderId="4" xfId="1" applyNumberFormat="1" applyFont="1" applyBorder="1"/>
    <xf numFmtId="0" fontId="7" fillId="0" borderId="10" xfId="0" applyFont="1" applyBorder="1"/>
    <xf numFmtId="164" fontId="7" fillId="0" borderId="1" xfId="1" applyFont="1" applyBorder="1"/>
    <xf numFmtId="164" fontId="7" fillId="0" borderId="15" xfId="1" applyFont="1" applyBorder="1"/>
    <xf numFmtId="167" fontId="7" fillId="0" borderId="1" xfId="1" applyNumberFormat="1" applyFont="1" applyBorder="1"/>
    <xf numFmtId="167" fontId="7" fillId="0" borderId="15" xfId="1" applyNumberFormat="1" applyFont="1" applyBorder="1"/>
    <xf numFmtId="167" fontId="9" fillId="0" borderId="15" xfId="1" applyNumberFormat="1" applyFont="1" applyBorder="1"/>
    <xf numFmtId="166" fontId="7" fillId="0" borderId="2" xfId="1" applyNumberFormat="1" applyFont="1" applyBorder="1" applyAlignment="1">
      <alignment horizontal="center" vertical="center"/>
    </xf>
    <xf numFmtId="167" fontId="7" fillId="0" borderId="9" xfId="1" applyNumberFormat="1" applyFont="1" applyBorder="1" applyAlignment="1">
      <alignment horizontal="center" vertical="center"/>
    </xf>
    <xf numFmtId="167" fontId="7" fillId="0" borderId="15" xfId="1" applyNumberFormat="1" applyFont="1" applyBorder="1" applyAlignment="1">
      <alignment horizontal="center" vertical="center"/>
    </xf>
    <xf numFmtId="167" fontId="14" fillId="2" borderId="3" xfId="1" applyNumberFormat="1" applyFont="1" applyFill="1" applyBorder="1" applyAlignment="1">
      <alignment horizontal="center" vertical="center"/>
    </xf>
    <xf numFmtId="164" fontId="13" fillId="2" borderId="1" xfId="1" applyFont="1" applyFill="1" applyBorder="1" applyAlignment="1">
      <alignment horizontal="center" vertical="center"/>
    </xf>
    <xf numFmtId="167" fontId="7" fillId="0" borderId="10" xfId="1" applyNumberFormat="1" applyFont="1" applyBorder="1"/>
    <xf numFmtId="167" fontId="7" fillId="0" borderId="13" xfId="1" applyNumberFormat="1" applyFont="1" applyBorder="1"/>
    <xf numFmtId="0" fontId="10" fillId="0" borderId="4" xfId="0" applyFont="1" applyBorder="1" applyAlignment="1">
      <alignment horizontal="left" vertical="top"/>
    </xf>
    <xf numFmtId="167" fontId="14" fillId="0" borderId="4" xfId="1" applyNumberFormat="1" applyFont="1" applyFill="1" applyBorder="1" applyAlignment="1">
      <alignment horizontal="left" vertical="top" shrinkToFit="1"/>
    </xf>
    <xf numFmtId="166" fontId="13" fillId="0" borderId="1" xfId="1" applyNumberFormat="1" applyFont="1" applyBorder="1" applyAlignment="1">
      <alignment horizontal="center" vertical="center"/>
    </xf>
    <xf numFmtId="173" fontId="13" fillId="0" borderId="1" xfId="1" applyNumberFormat="1" applyFont="1" applyBorder="1" applyAlignment="1">
      <alignment horizontal="center" vertical="center"/>
    </xf>
    <xf numFmtId="0" fontId="24" fillId="0" borderId="0" xfId="0" applyFont="1"/>
    <xf numFmtId="0" fontId="25" fillId="0" borderId="0" xfId="0" applyFont="1" applyAlignment="1">
      <alignment horizontal="left" vertical="center"/>
    </xf>
    <xf numFmtId="0" fontId="7" fillId="0" borderId="3" xfId="0" applyFont="1" applyBorder="1" applyAlignment="1">
      <alignment vertical="center"/>
    </xf>
    <xf numFmtId="0" fontId="9" fillId="0" borderId="2" xfId="0" applyFont="1" applyBorder="1" applyAlignment="1">
      <alignmen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9" fillId="0" borderId="8" xfId="0" applyFont="1" applyBorder="1" applyAlignment="1">
      <alignment horizontal="center" vertical="center"/>
    </xf>
    <xf numFmtId="167" fontId="9" fillId="0" borderId="4" xfId="1" applyNumberFormat="1" applyFont="1" applyBorder="1" applyAlignment="1">
      <alignment horizontal="center" vertical="center"/>
    </xf>
    <xf numFmtId="41" fontId="9" fillId="0" borderId="4" xfId="1" applyNumberFormat="1" applyFont="1" applyBorder="1" applyAlignment="1">
      <alignment horizontal="center" vertical="center"/>
    </xf>
    <xf numFmtId="0" fontId="9" fillId="0" borderId="4" xfId="0" applyFont="1" applyBorder="1" applyAlignment="1">
      <alignment vertical="center"/>
    </xf>
    <xf numFmtId="0" fontId="9" fillId="0" borderId="4" xfId="0" applyFont="1" applyBorder="1" applyAlignment="1">
      <alignment horizontal="center" vertical="center"/>
    </xf>
    <xf numFmtId="167" fontId="9" fillId="0" borderId="15" xfId="1" applyNumberFormat="1" applyFont="1" applyBorder="1" applyAlignment="1">
      <alignment horizontal="center" vertical="center"/>
    </xf>
    <xf numFmtId="0" fontId="11" fillId="0" borderId="5" xfId="0" applyFont="1" applyBorder="1" applyAlignment="1">
      <alignment vertical="center"/>
    </xf>
    <xf numFmtId="0" fontId="11" fillId="0" borderId="1" xfId="0" applyFont="1" applyBorder="1" applyAlignment="1">
      <alignment horizontal="center" vertical="center"/>
    </xf>
    <xf numFmtId="167" fontId="11" fillId="0" borderId="6" xfId="1" applyNumberFormat="1" applyFont="1" applyBorder="1" applyAlignment="1">
      <alignment horizontal="center" vertical="center"/>
    </xf>
    <xf numFmtId="167" fontId="11" fillId="0" borderId="5" xfId="1" applyNumberFormat="1" applyFont="1" applyBorder="1" applyAlignment="1">
      <alignment horizontal="center" vertical="center"/>
    </xf>
    <xf numFmtId="167" fontId="11" fillId="0" borderId="7" xfId="1" applyNumberFormat="1"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9" fillId="0" borderId="8" xfId="0" applyFont="1" applyBorder="1" applyAlignment="1">
      <alignment horizontal="center" vertical="top"/>
    </xf>
    <xf numFmtId="0" fontId="20" fillId="0" borderId="0" xfId="0" applyFont="1" applyAlignment="1">
      <alignment horizontal="center" vertical="top"/>
    </xf>
    <xf numFmtId="0" fontId="19" fillId="0" borderId="0" xfId="0" applyFont="1" applyAlignment="1">
      <alignment horizontal="center" vertical="top"/>
    </xf>
    <xf numFmtId="0" fontId="19" fillId="0" borderId="0" xfId="0" applyFont="1" applyAlignment="1">
      <alignment vertical="top"/>
    </xf>
    <xf numFmtId="14" fontId="19" fillId="0" borderId="0" xfId="0" applyNumberFormat="1" applyFont="1" applyAlignment="1">
      <alignment horizontal="center" vertical="top"/>
    </xf>
    <xf numFmtId="4" fontId="19" fillId="0" borderId="0" xfId="0" applyNumberFormat="1" applyFont="1" applyAlignment="1">
      <alignment horizontal="right" vertical="top"/>
    </xf>
    <xf numFmtId="3" fontId="19" fillId="0" borderId="0" xfId="0" applyNumberFormat="1" applyFont="1" applyAlignment="1">
      <alignment vertical="top"/>
    </xf>
    <xf numFmtId="171" fontId="19" fillId="0" borderId="0" xfId="0" applyNumberFormat="1" applyFont="1" applyAlignment="1">
      <alignment horizontal="center" vertical="top"/>
    </xf>
    <xf numFmtId="2" fontId="19" fillId="0" borderId="0" xfId="1" applyNumberFormat="1" applyFont="1" applyFill="1" applyBorder="1" applyAlignment="1" applyProtection="1">
      <alignment horizontal="center" vertical="top"/>
    </xf>
    <xf numFmtId="10" fontId="19" fillId="0" borderId="0" xfId="14" applyNumberFormat="1" applyFont="1" applyBorder="1" applyAlignment="1" applyProtection="1">
      <alignment vertical="top"/>
    </xf>
    <xf numFmtId="43" fontId="7" fillId="0" borderId="0" xfId="0" applyNumberFormat="1" applyFont="1"/>
    <xf numFmtId="166" fontId="14" fillId="0" borderId="4" xfId="1" applyNumberFormat="1" applyFont="1" applyBorder="1" applyAlignment="1">
      <alignment horizontal="center" vertical="center"/>
    </xf>
    <xf numFmtId="166" fontId="7" fillId="0" borderId="3" xfId="1" applyNumberFormat="1" applyFont="1" applyBorder="1" applyAlignment="1">
      <alignment horizontal="center" vertical="center"/>
    </xf>
    <xf numFmtId="166" fontId="7" fillId="0" borderId="2" xfId="1" applyNumberFormat="1" applyFont="1" applyBorder="1"/>
    <xf numFmtId="166" fontId="7" fillId="0" borderId="3" xfId="1" applyNumberFormat="1" applyFont="1" applyBorder="1"/>
    <xf numFmtId="166" fontId="7" fillId="0" borderId="4" xfId="1" applyNumberFormat="1" applyFont="1" applyBorder="1"/>
    <xf numFmtId="166" fontId="7" fillId="0" borderId="4" xfId="1" applyNumberFormat="1" applyFont="1" applyBorder="1" applyAlignment="1">
      <alignment horizontal="center" vertical="center"/>
    </xf>
    <xf numFmtId="0" fontId="10" fillId="0" borderId="2" xfId="0" applyFont="1" applyBorder="1" applyAlignment="1">
      <alignment horizontal="left" vertical="top"/>
    </xf>
    <xf numFmtId="0" fontId="14" fillId="0" borderId="3" xfId="0" applyFont="1" applyBorder="1" applyAlignment="1">
      <alignment horizontal="left" vertical="top"/>
    </xf>
    <xf numFmtId="167" fontId="14" fillId="0" borderId="2" xfId="1" applyNumberFormat="1" applyFont="1" applyFill="1" applyBorder="1" applyAlignment="1">
      <alignment horizontal="left" vertical="top" shrinkToFit="1"/>
    </xf>
    <xf numFmtId="167" fontId="14" fillId="0" borderId="3" xfId="1" applyNumberFormat="1" applyFont="1" applyFill="1" applyBorder="1" applyAlignment="1">
      <alignment horizontal="right" vertical="top" shrinkToFi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Alignment="1">
      <alignment horizontal="center" vertical="center"/>
    </xf>
    <xf numFmtId="0" fontId="9" fillId="3" borderId="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0" xfId="0" applyFont="1" applyFill="1" applyAlignment="1">
      <alignment horizontal="center"/>
    </xf>
    <xf numFmtId="0" fontId="7"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12" fillId="0" borderId="0" xfId="0" applyFont="1" applyAlignment="1">
      <alignment horizontal="left"/>
    </xf>
    <xf numFmtId="0" fontId="9" fillId="0" borderId="2" xfId="0" applyFont="1" applyBorder="1" applyAlignment="1">
      <alignment horizontal="left" wrapText="1"/>
    </xf>
    <xf numFmtId="0" fontId="9" fillId="0" borderId="4" xfId="0" applyFont="1" applyBorder="1" applyAlignment="1">
      <alignment horizontal="left" wrapText="1"/>
    </xf>
    <xf numFmtId="167" fontId="9" fillId="0" borderId="2" xfId="1" applyNumberFormat="1" applyFont="1" applyBorder="1" applyAlignment="1">
      <alignment horizontal="center"/>
    </xf>
    <xf numFmtId="167" fontId="9" fillId="0" borderId="4" xfId="1" applyNumberFormat="1" applyFont="1" applyBorder="1" applyAlignment="1">
      <alignment horizontal="center"/>
    </xf>
    <xf numFmtId="0" fontId="9" fillId="0" borderId="0" xfId="0" applyFont="1" applyAlignment="1">
      <alignment horizontal="left" wrapText="1"/>
    </xf>
    <xf numFmtId="0" fontId="7" fillId="0" borderId="0" xfId="0" applyFont="1" applyAlignment="1">
      <alignment horizontal="left" vertical="top" wrapText="1"/>
    </xf>
    <xf numFmtId="0" fontId="9" fillId="0" borderId="1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0" xfId="0" applyFont="1" applyAlignment="1">
      <alignment horizontal="left"/>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wrapText="1"/>
    </xf>
    <xf numFmtId="0" fontId="9" fillId="0" borderId="5" xfId="0" applyFont="1" applyBorder="1" applyAlignment="1">
      <alignment horizontal="left"/>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0" xfId="0" applyFont="1" applyAlignment="1">
      <alignment horizont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10" fillId="0" borderId="11" xfId="0" applyFont="1" applyBorder="1" applyAlignment="1">
      <alignment horizontal="center"/>
    </xf>
    <xf numFmtId="0" fontId="16" fillId="0" borderId="5" xfId="2" applyFont="1" applyBorder="1" applyAlignment="1">
      <alignment horizontal="center" vertical="top"/>
    </xf>
    <xf numFmtId="0" fontId="16" fillId="0" borderId="6" xfId="2" applyFont="1" applyBorder="1" applyAlignment="1">
      <alignment horizontal="center" vertical="top"/>
    </xf>
    <xf numFmtId="0" fontId="16" fillId="0" borderId="7" xfId="2" applyFont="1" applyBorder="1" applyAlignment="1">
      <alignment horizontal="center" vertical="top"/>
    </xf>
    <xf numFmtId="14" fontId="16" fillId="0" borderId="5" xfId="2" applyNumberFormat="1" applyFont="1" applyBorder="1" applyAlignment="1">
      <alignment horizontal="center" vertical="top"/>
    </xf>
    <xf numFmtId="0" fontId="17" fillId="0" borderId="14" xfId="2" applyFont="1" applyBorder="1" applyAlignment="1">
      <alignment horizontal="center" vertical="top"/>
    </xf>
  </cellXfs>
  <cellStyles count="15">
    <cellStyle name="Hipervínculo" xfId="9" builtinId="8"/>
    <cellStyle name="Millares [0]" xfId="1" builtinId="6"/>
    <cellStyle name="Millares [0] 2" xfId="3" xr:uid="{CA1E6C81-B413-441C-A440-8F99D266C71F}"/>
    <cellStyle name="Millares [0] 2 2" xfId="11" xr:uid="{F6C61A4A-3F11-4A28-997B-5CF9C9DEEBCB}"/>
    <cellStyle name="Millares [0] 3" xfId="13" xr:uid="{9F6FEC5E-DD8B-4F42-B366-1D02AD950CFB}"/>
    <cellStyle name="Millares [0] 4" xfId="10" xr:uid="{BC02C6DC-4991-44A8-9F9B-F83BD496C74C}"/>
    <cellStyle name="Millares 2" xfId="7" xr:uid="{C7B6F4A7-0D07-4EBA-9738-8E1BDD7BAD6E}"/>
    <cellStyle name="Millares 2 2" xfId="12" xr:uid="{36476440-0812-42B0-8D8E-ECBF0B155286}"/>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4"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topLeftCell="A4" workbookViewId="0">
      <selection activeCell="B1" sqref="B1"/>
    </sheetView>
  </sheetViews>
  <sheetFormatPr baseColWidth="10" defaultRowHeight="15"/>
  <cols>
    <col min="1" max="1" width="3.5703125" style="1" customWidth="1"/>
    <col min="2" max="2" width="34.28515625" style="1" customWidth="1"/>
    <col min="3" max="6" width="19.28515625" style="1" customWidth="1"/>
    <col min="7" max="7" width="3.5703125" style="1" customWidth="1"/>
    <col min="8" max="16384" width="11.42578125" style="1"/>
  </cols>
  <sheetData>
    <row r="2" spans="2:6">
      <c r="B2" s="211" t="s">
        <v>147</v>
      </c>
      <c r="C2" s="212"/>
      <c r="D2" s="212"/>
      <c r="E2" s="212"/>
      <c r="F2" s="213"/>
    </row>
    <row r="3" spans="2:6">
      <c r="B3" s="214"/>
      <c r="C3" s="215"/>
      <c r="D3" s="215"/>
      <c r="E3" s="215"/>
      <c r="F3" s="216"/>
    </row>
    <row r="4" spans="2:6">
      <c r="B4" s="214"/>
      <c r="C4" s="215"/>
      <c r="D4" s="215"/>
      <c r="E4" s="215"/>
      <c r="F4" s="216"/>
    </row>
    <row r="5" spans="2:6">
      <c r="B5" s="214"/>
      <c r="C5" s="215"/>
      <c r="D5" s="215"/>
      <c r="E5" s="215"/>
      <c r="F5" s="216"/>
    </row>
    <row r="6" spans="2:6">
      <c r="B6" s="214"/>
      <c r="C6" s="215"/>
      <c r="D6" s="215"/>
      <c r="E6" s="215"/>
      <c r="F6" s="216"/>
    </row>
    <row r="7" spans="2:6">
      <c r="B7" s="214"/>
      <c r="C7" s="215"/>
      <c r="D7" s="215"/>
      <c r="E7" s="215"/>
      <c r="F7" s="216"/>
    </row>
    <row r="8" spans="2:6">
      <c r="B8" s="214"/>
      <c r="C8" s="215"/>
      <c r="D8" s="215"/>
      <c r="E8" s="215"/>
      <c r="F8" s="216"/>
    </row>
    <row r="9" spans="2:6">
      <c r="B9" s="214"/>
      <c r="C9" s="215"/>
      <c r="D9" s="215"/>
      <c r="E9" s="215"/>
      <c r="F9" s="216"/>
    </row>
    <row r="10" spans="2:6">
      <c r="B10" s="214"/>
      <c r="C10" s="215"/>
      <c r="D10" s="215"/>
      <c r="E10" s="215"/>
      <c r="F10" s="216"/>
    </row>
    <row r="11" spans="2:6">
      <c r="B11" s="214"/>
      <c r="C11" s="215"/>
      <c r="D11" s="215"/>
      <c r="E11" s="215"/>
      <c r="F11" s="216"/>
    </row>
    <row r="12" spans="2:6">
      <c r="B12" s="214"/>
      <c r="C12" s="215"/>
      <c r="D12" s="215"/>
      <c r="E12" s="215"/>
      <c r="F12" s="216"/>
    </row>
    <row r="13" spans="2:6">
      <c r="B13" s="214"/>
      <c r="C13" s="215"/>
      <c r="D13" s="215"/>
      <c r="E13" s="215"/>
      <c r="F13" s="216"/>
    </row>
    <row r="14" spans="2:6">
      <c r="B14" s="214"/>
      <c r="C14" s="215"/>
      <c r="D14" s="215"/>
      <c r="E14" s="215"/>
      <c r="F14" s="216"/>
    </row>
    <row r="15" spans="2:6">
      <c r="B15" s="214"/>
      <c r="C15" s="215"/>
      <c r="D15" s="215"/>
      <c r="E15" s="215"/>
      <c r="F15" s="216"/>
    </row>
    <row r="16" spans="2:6">
      <c r="B16" s="214"/>
      <c r="C16" s="215"/>
      <c r="D16" s="215"/>
      <c r="E16" s="215"/>
      <c r="F16" s="216"/>
    </row>
    <row r="17" spans="2:6">
      <c r="B17" s="214"/>
      <c r="C17" s="215"/>
      <c r="D17" s="215"/>
      <c r="E17" s="215"/>
      <c r="F17" s="216"/>
    </row>
    <row r="18" spans="2:6">
      <c r="B18" s="214"/>
      <c r="C18" s="215"/>
      <c r="D18" s="215"/>
      <c r="E18" s="215"/>
      <c r="F18" s="216"/>
    </row>
    <row r="19" spans="2:6">
      <c r="B19" s="214"/>
      <c r="C19" s="215"/>
      <c r="D19" s="215"/>
      <c r="E19" s="215"/>
      <c r="F19" s="216"/>
    </row>
    <row r="20" spans="2:6">
      <c r="B20" s="214"/>
      <c r="C20" s="215"/>
      <c r="D20" s="215"/>
      <c r="E20" s="215"/>
      <c r="F20" s="216"/>
    </row>
    <row r="21" spans="2:6">
      <c r="B21" s="214"/>
      <c r="C21" s="215"/>
      <c r="D21" s="215"/>
      <c r="E21" s="215"/>
      <c r="F21" s="216"/>
    </row>
    <row r="22" spans="2:6">
      <c r="B22" s="214"/>
      <c r="C22" s="215"/>
      <c r="D22" s="215"/>
      <c r="E22" s="215"/>
      <c r="F22" s="216"/>
    </row>
    <row r="23" spans="2:6">
      <c r="B23" s="214"/>
      <c r="C23" s="215"/>
      <c r="D23" s="215"/>
      <c r="E23" s="215"/>
      <c r="F23" s="216"/>
    </row>
    <row r="24" spans="2:6">
      <c r="B24" s="217"/>
      <c r="C24" s="218"/>
      <c r="D24" s="218"/>
      <c r="E24" s="218"/>
      <c r="F24" s="219"/>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showGridLines="0" workbookViewId="0">
      <pane ySplit="2" topLeftCell="A3" activePane="bottomLeft" state="frozen"/>
      <selection activeCell="H13" sqref="H13"/>
      <selection pane="bottomLeft" activeCell="B9" sqref="B9"/>
    </sheetView>
  </sheetViews>
  <sheetFormatPr baseColWidth="10" defaultRowHeight="15"/>
  <cols>
    <col min="1" max="1" width="3.5703125" style="1" customWidth="1"/>
    <col min="2" max="2" width="82.85546875" style="1" bestFit="1" customWidth="1"/>
    <col min="3" max="3" width="11.42578125" style="1"/>
    <col min="4" max="4" width="3.5703125" style="1" customWidth="1"/>
    <col min="5" max="16384" width="11.42578125" style="1"/>
  </cols>
  <sheetData>
    <row r="2" spans="2:3">
      <c r="B2" s="220" t="s">
        <v>84</v>
      </c>
      <c r="C2" s="220"/>
    </row>
    <row r="3" spans="2:3" ht="15.75">
      <c r="B3" s="50" t="s">
        <v>89</v>
      </c>
      <c r="C3" s="56"/>
    </row>
    <row r="4" spans="2:3">
      <c r="B4" s="2" t="s">
        <v>61</v>
      </c>
      <c r="C4" s="49" t="s">
        <v>78</v>
      </c>
    </row>
    <row r="5" spans="2:3">
      <c r="B5" s="2" t="s">
        <v>77</v>
      </c>
      <c r="C5" s="49" t="s">
        <v>79</v>
      </c>
    </row>
    <row r="6" spans="2:3">
      <c r="B6" s="2" t="s">
        <v>63</v>
      </c>
      <c r="C6" s="49" t="s">
        <v>80</v>
      </c>
    </row>
    <row r="7" spans="2:3">
      <c r="B7" s="2" t="s">
        <v>64</v>
      </c>
      <c r="C7" s="49" t="s">
        <v>81</v>
      </c>
    </row>
    <row r="8" spans="2:3">
      <c r="B8" s="2" t="s">
        <v>65</v>
      </c>
      <c r="C8" s="49" t="s">
        <v>82</v>
      </c>
    </row>
    <row r="9" spans="2:3">
      <c r="B9" s="2" t="s">
        <v>55</v>
      </c>
      <c r="C9" s="49" t="s">
        <v>83</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E31"/>
  <sheetViews>
    <sheetView showGridLines="0" topLeftCell="A4" workbookViewId="0">
      <selection activeCell="B10" sqref="B10"/>
    </sheetView>
  </sheetViews>
  <sheetFormatPr baseColWidth="10" defaultColWidth="9.140625" defaultRowHeight="15"/>
  <cols>
    <col min="1" max="1" width="3.5703125" style="1" customWidth="1"/>
    <col min="2" max="2" width="52.7109375" style="1" customWidth="1"/>
    <col min="3" max="4" width="19.42578125" style="1" customWidth="1"/>
    <col min="5" max="5" width="3.5703125" style="1" customWidth="1"/>
    <col min="6" max="16384" width="9.140625" style="1"/>
  </cols>
  <sheetData>
    <row r="1" spans="1:5">
      <c r="A1" s="2" t="s">
        <v>95</v>
      </c>
    </row>
    <row r="2" spans="1:5" ht="15.75">
      <c r="B2" s="220" t="s">
        <v>89</v>
      </c>
      <c r="C2" s="220"/>
      <c r="D2" s="220"/>
    </row>
    <row r="3" spans="1:5">
      <c r="B3" s="222" t="s">
        <v>61</v>
      </c>
      <c r="C3" s="222"/>
      <c r="D3" s="222"/>
    </row>
    <row r="4" spans="1:5">
      <c r="B4" s="223" t="s">
        <v>169</v>
      </c>
      <c r="C4" s="223"/>
      <c r="D4" s="223"/>
    </row>
    <row r="5" spans="1:5">
      <c r="B5" s="223" t="s">
        <v>72</v>
      </c>
      <c r="C5" s="223"/>
      <c r="D5" s="223"/>
    </row>
    <row r="7" spans="1:5">
      <c r="B7" s="86" t="s">
        <v>0</v>
      </c>
      <c r="C7" s="87">
        <v>44834</v>
      </c>
      <c r="D7" s="94">
        <v>44469</v>
      </c>
    </row>
    <row r="8" spans="1:5">
      <c r="B8" s="89" t="s">
        <v>136</v>
      </c>
      <c r="C8" s="138">
        <v>5000</v>
      </c>
      <c r="D8" s="139">
        <v>3982284.2</v>
      </c>
    </row>
    <row r="9" spans="1:5">
      <c r="B9" s="90" t="s">
        <v>1</v>
      </c>
      <c r="C9" s="140"/>
      <c r="D9" s="139">
        <v>0</v>
      </c>
      <c r="E9" s="221"/>
    </row>
    <row r="10" spans="1:5">
      <c r="B10" s="90" t="s">
        <v>57</v>
      </c>
      <c r="C10" s="139"/>
      <c r="D10" s="140">
        <v>0</v>
      </c>
      <c r="E10" s="221"/>
    </row>
    <row r="11" spans="1:5">
      <c r="B11" s="147" t="s">
        <v>156</v>
      </c>
      <c r="C11" s="141">
        <v>7029058.9299999997</v>
      </c>
      <c r="D11" s="139">
        <v>0</v>
      </c>
    </row>
    <row r="12" spans="1:5" ht="15.75">
      <c r="B12" s="78" t="s">
        <v>137</v>
      </c>
      <c r="C12" s="142">
        <v>372504.85999999993</v>
      </c>
      <c r="D12" s="142">
        <v>500458.66</v>
      </c>
    </row>
    <row r="13" spans="1:5">
      <c r="B13" s="88" t="s">
        <v>2</v>
      </c>
      <c r="C13" s="143">
        <f>SUM(C8:C12)</f>
        <v>7406563.79</v>
      </c>
      <c r="D13" s="143">
        <f>SUM(D8:D12)</f>
        <v>4482742.8600000003</v>
      </c>
    </row>
    <row r="14" spans="1:5">
      <c r="B14" s="42" t="s">
        <v>3</v>
      </c>
      <c r="C14" s="144"/>
      <c r="D14" s="144"/>
    </row>
    <row r="15" spans="1:5">
      <c r="B15" s="43" t="s">
        <v>4</v>
      </c>
      <c r="C15" s="145">
        <v>0</v>
      </c>
      <c r="D15" s="145">
        <v>0</v>
      </c>
    </row>
    <row r="16" spans="1:5" ht="15.75">
      <c r="B16" s="41" t="s">
        <v>168</v>
      </c>
      <c r="C16" s="140">
        <v>312566.72000000003</v>
      </c>
      <c r="D16" s="163">
        <v>0</v>
      </c>
    </row>
    <row r="17" spans="2:5">
      <c r="B17" s="44" t="s">
        <v>138</v>
      </c>
      <c r="C17" s="140">
        <v>29432.97</v>
      </c>
      <c r="D17" s="163">
        <v>5045.21</v>
      </c>
    </row>
    <row r="18" spans="2:5">
      <c r="B18" s="44" t="s">
        <v>191</v>
      </c>
      <c r="C18" s="140">
        <v>50426.6</v>
      </c>
      <c r="D18" s="163">
        <v>0</v>
      </c>
    </row>
    <row r="19" spans="2:5">
      <c r="B19" s="41" t="s">
        <v>5</v>
      </c>
      <c r="C19" s="140">
        <v>0</v>
      </c>
      <c r="D19" s="163">
        <v>0</v>
      </c>
    </row>
    <row r="20" spans="2:5">
      <c r="B20" s="42" t="s">
        <v>60</v>
      </c>
      <c r="C20" s="144">
        <f>SUM(C15:C19)</f>
        <v>392426.29000000004</v>
      </c>
      <c r="D20" s="144">
        <f>SUM(D15:D19)</f>
        <v>5045.21</v>
      </c>
    </row>
    <row r="21" spans="2:5">
      <c r="B21" s="42" t="s">
        <v>6</v>
      </c>
      <c r="C21" s="146">
        <f>+C13-C20</f>
        <v>7014137.5</v>
      </c>
      <c r="D21" s="146">
        <f>+D13-D20</f>
        <v>4477697.6500000004</v>
      </c>
      <c r="E21" s="33"/>
    </row>
    <row r="22" spans="2:5" ht="15.75">
      <c r="B22" s="42" t="s">
        <v>7</v>
      </c>
      <c r="C22" s="164">
        <v>272</v>
      </c>
      <c r="D22" s="164">
        <v>179</v>
      </c>
    </row>
    <row r="23" spans="2:5">
      <c r="B23" s="42" t="s">
        <v>8</v>
      </c>
      <c r="C23" s="170">
        <f>+C21/C22</f>
        <v>25787.270220588234</v>
      </c>
      <c r="D23" s="169">
        <f>+D21/D22</f>
        <v>25015.070670391062</v>
      </c>
    </row>
    <row r="24" spans="2:5">
      <c r="D24" s="45"/>
    </row>
    <row r="25" spans="2:5">
      <c r="B25" s="58" t="s">
        <v>94</v>
      </c>
      <c r="C25" s="58"/>
    </row>
    <row r="26" spans="2:5" ht="15.75">
      <c r="B26" s="6"/>
      <c r="C26" s="46"/>
      <c r="D26" s="58"/>
      <c r="E26" s="8"/>
    </row>
    <row r="27" spans="2:5">
      <c r="C27" s="7"/>
      <c r="D27" s="8"/>
      <c r="E27" s="7"/>
    </row>
    <row r="28" spans="2:5">
      <c r="C28" s="7"/>
      <c r="D28" s="7"/>
      <c r="E28" s="33"/>
    </row>
    <row r="29" spans="2:5">
      <c r="C29" s="47"/>
      <c r="D29" s="7"/>
    </row>
    <row r="30" spans="2:5">
      <c r="C30" s="48"/>
      <c r="D30" s="47"/>
    </row>
    <row r="31" spans="2:5">
      <c r="D31" s="48"/>
    </row>
  </sheetData>
  <mergeCells count="5">
    <mergeCell ref="E9:E10"/>
    <mergeCell ref="B2:D2"/>
    <mergeCell ref="B3:D3"/>
    <mergeCell ref="B4:D4"/>
    <mergeCell ref="B5:D5"/>
  </mergeCells>
  <hyperlinks>
    <hyperlink ref="A1" location="INDICE!A1" display="INDICE" xr:uid="{D012767D-BD93-40CB-9C7B-EBE1B4DAAA10}"/>
    <hyperlink ref="B11" location="'06'!A1" display="Inversiones ANEXO I" xr:uid="{249F7DEB-0652-4AE1-83E6-853CFE59165C}"/>
  </hyperlinks>
  <pageMargins left="0.7" right="0.7" top="0.75" bottom="0.75" header="0.3" footer="0.3"/>
  <pageSetup paperSize="9"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4"/>
  <sheetViews>
    <sheetView showGridLines="0" topLeftCell="A3" workbookViewId="0">
      <selection activeCell="B4" sqref="B4:D4"/>
    </sheetView>
  </sheetViews>
  <sheetFormatPr baseColWidth="10" defaultRowHeight="15"/>
  <cols>
    <col min="1" max="1" width="3.5703125" style="1" customWidth="1"/>
    <col min="2" max="2" width="52.7109375" style="1" customWidth="1"/>
    <col min="3" max="4" width="18.7109375" style="1" customWidth="1"/>
    <col min="5" max="5" width="3.5703125" style="1" customWidth="1"/>
    <col min="6" max="16384" width="11.42578125" style="1"/>
  </cols>
  <sheetData>
    <row r="1" spans="1:4">
      <c r="A1" s="2" t="s">
        <v>95</v>
      </c>
    </row>
    <row r="2" spans="1:4" ht="15.75">
      <c r="B2" s="220" t="s">
        <v>89</v>
      </c>
      <c r="C2" s="220"/>
      <c r="D2" s="220"/>
    </row>
    <row r="3" spans="1:4">
      <c r="B3" s="222" t="s">
        <v>62</v>
      </c>
      <c r="C3" s="222"/>
      <c r="D3" s="222"/>
    </row>
    <row r="4" spans="1:4">
      <c r="B4" s="223" t="str">
        <f>+'01'!B4</f>
        <v>Correspondiente al 30/09/2022 con cifras comparativas al 30/09/2021</v>
      </c>
      <c r="C4" s="223"/>
      <c r="D4" s="223"/>
    </row>
    <row r="5" spans="1:4">
      <c r="B5" s="223" t="s">
        <v>72</v>
      </c>
      <c r="C5" s="223"/>
      <c r="D5" s="223"/>
    </row>
    <row r="7" spans="1:4" s="6" customFormat="1">
      <c r="B7" s="34" t="s">
        <v>9</v>
      </c>
      <c r="C7" s="38">
        <f>+'01'!C7</f>
        <v>44834</v>
      </c>
      <c r="D7" s="38">
        <f>+'01'!D7</f>
        <v>44469</v>
      </c>
    </row>
    <row r="8" spans="1:4">
      <c r="B8" s="5" t="s">
        <v>90</v>
      </c>
      <c r="C8" s="15">
        <v>456746.77</v>
      </c>
      <c r="D8" s="15">
        <v>7241.7</v>
      </c>
    </row>
    <row r="9" spans="1:4">
      <c r="B9" s="5" t="s">
        <v>56</v>
      </c>
      <c r="C9" s="16"/>
      <c r="D9" s="16">
        <v>0</v>
      </c>
    </row>
    <row r="10" spans="1:4">
      <c r="B10" s="5" t="s">
        <v>140</v>
      </c>
      <c r="C10" s="57"/>
      <c r="D10" s="57">
        <v>0</v>
      </c>
    </row>
    <row r="11" spans="1:4" s="6" customFormat="1">
      <c r="B11" s="13" t="s">
        <v>10</v>
      </c>
      <c r="C11" s="19">
        <f>SUM(C8:C10)</f>
        <v>456746.77</v>
      </c>
      <c r="D11" s="19">
        <f>SUM(D8:D10)</f>
        <v>7241.7</v>
      </c>
    </row>
    <row r="12" spans="1:4" s="6" customFormat="1">
      <c r="B12" s="39" t="s">
        <v>11</v>
      </c>
      <c r="C12" s="40"/>
      <c r="D12" s="40"/>
    </row>
    <row r="13" spans="1:4">
      <c r="B13" s="9" t="s">
        <v>12</v>
      </c>
      <c r="C13" s="15">
        <v>66396.11</v>
      </c>
      <c r="D13" s="15">
        <v>4586.54</v>
      </c>
    </row>
    <row r="14" spans="1:4">
      <c r="B14" s="23" t="s">
        <v>187</v>
      </c>
      <c r="C14" s="16">
        <v>22690.71</v>
      </c>
      <c r="D14" s="16"/>
    </row>
    <row r="15" spans="1:4">
      <c r="B15" s="5" t="s">
        <v>14</v>
      </c>
      <c r="C15" s="16">
        <v>0</v>
      </c>
      <c r="D15" s="16">
        <v>0</v>
      </c>
    </row>
    <row r="16" spans="1:4">
      <c r="B16" s="23" t="s">
        <v>188</v>
      </c>
      <c r="C16" s="16">
        <v>9044.32</v>
      </c>
      <c r="D16" s="16"/>
    </row>
    <row r="17" spans="2:4">
      <c r="B17" s="5" t="s">
        <v>13</v>
      </c>
      <c r="C17" s="16"/>
      <c r="D17" s="16">
        <v>0</v>
      </c>
    </row>
    <row r="18" spans="2:4">
      <c r="B18" s="5" t="s">
        <v>139</v>
      </c>
      <c r="C18" s="25">
        <v>14540.48</v>
      </c>
      <c r="D18" s="16">
        <v>0.01</v>
      </c>
    </row>
    <row r="19" spans="2:4" s="6" customFormat="1">
      <c r="B19" s="13" t="s">
        <v>15</v>
      </c>
      <c r="C19" s="19">
        <f>SUM(C13:C18)</f>
        <v>112671.62000000001</v>
      </c>
      <c r="D19" s="19">
        <f>SUM(D13:D18)</f>
        <v>4586.55</v>
      </c>
    </row>
    <row r="20" spans="2:4" s="6" customFormat="1">
      <c r="B20" s="13" t="s">
        <v>16</v>
      </c>
      <c r="C20" s="19">
        <f>+C11-C19</f>
        <v>344075.15</v>
      </c>
      <c r="D20" s="19">
        <f>+D11-D19</f>
        <v>2655.1499999999996</v>
      </c>
    </row>
    <row r="22" spans="2:4">
      <c r="B22" s="58" t="s">
        <v>94</v>
      </c>
      <c r="C22" s="58"/>
    </row>
    <row r="23" spans="2:4">
      <c r="C23" s="8"/>
    </row>
    <row r="24" spans="2:4">
      <c r="C24" s="8"/>
    </row>
  </sheetData>
  <mergeCells count="4">
    <mergeCell ref="B2:D2"/>
    <mergeCell ref="B3:D3"/>
    <mergeCell ref="B4:D4"/>
    <mergeCell ref="B5:D5"/>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3"/>
  <sheetViews>
    <sheetView showGridLines="0" workbookViewId="0">
      <selection activeCell="C11" sqref="C11"/>
    </sheetView>
  </sheetViews>
  <sheetFormatPr baseColWidth="10" defaultRowHeight="1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c r="A1" s="2" t="s">
        <v>95</v>
      </c>
    </row>
    <row r="2" spans="1:10" ht="15.75">
      <c r="B2" s="220" t="s">
        <v>89</v>
      </c>
      <c r="C2" s="220"/>
      <c r="D2" s="220"/>
      <c r="E2" s="220"/>
    </row>
    <row r="3" spans="1:10" ht="15.75">
      <c r="B3" s="222" t="s">
        <v>63</v>
      </c>
      <c r="C3" s="222"/>
      <c r="D3" s="222"/>
      <c r="E3" s="222"/>
    </row>
    <row r="4" spans="1:10">
      <c r="B4" s="223" t="s">
        <v>170</v>
      </c>
      <c r="C4" s="223"/>
      <c r="D4" s="223"/>
      <c r="E4" s="223"/>
    </row>
    <row r="5" spans="1:10">
      <c r="B5" s="223" t="s">
        <v>72</v>
      </c>
      <c r="C5" s="223"/>
      <c r="D5" s="223"/>
      <c r="E5" s="223"/>
    </row>
    <row r="7" spans="1:10">
      <c r="B7" s="34" t="s">
        <v>17</v>
      </c>
      <c r="C7" s="34" t="s">
        <v>18</v>
      </c>
      <c r="D7" s="34" t="s">
        <v>19</v>
      </c>
      <c r="E7" s="38">
        <v>44561</v>
      </c>
    </row>
    <row r="8" spans="1:10">
      <c r="B8" s="13" t="s">
        <v>20</v>
      </c>
      <c r="C8" s="19">
        <v>6406703.75</v>
      </c>
      <c r="D8" s="19">
        <v>88547.1</v>
      </c>
      <c r="E8" s="19">
        <f>+C8+D8</f>
        <v>6495250.8499999996</v>
      </c>
      <c r="G8" s="17"/>
      <c r="H8" s="17"/>
      <c r="I8" s="17"/>
      <c r="J8" s="18"/>
    </row>
    <row r="9" spans="1:10" ht="15.75">
      <c r="B9" s="35" t="s">
        <v>21</v>
      </c>
      <c r="C9" s="10"/>
      <c r="D9" s="10"/>
      <c r="E9" s="10"/>
    </row>
    <row r="10" spans="1:10">
      <c r="B10" s="5" t="s">
        <v>22</v>
      </c>
      <c r="C10" s="57">
        <f>+'04'!C29</f>
        <v>408436.5</v>
      </c>
      <c r="D10" s="11"/>
      <c r="E10" s="11"/>
    </row>
    <row r="11" spans="1:10">
      <c r="B11" s="5" t="s">
        <v>23</v>
      </c>
      <c r="C11" s="57">
        <v>0</v>
      </c>
      <c r="D11" s="11"/>
      <c r="E11" s="11"/>
    </row>
    <row r="12" spans="1:10">
      <c r="B12" s="5" t="s">
        <v>161</v>
      </c>
      <c r="C12" s="57">
        <f>+'04'!C22</f>
        <v>-233625</v>
      </c>
      <c r="D12" s="11"/>
      <c r="E12" s="11"/>
    </row>
    <row r="13" spans="1:10" ht="15.75">
      <c r="B13" s="36" t="s">
        <v>24</v>
      </c>
      <c r="C13" s="37">
        <f>+C10+C11+C12</f>
        <v>174811.5</v>
      </c>
      <c r="D13" s="12"/>
      <c r="E13" s="12"/>
    </row>
    <row r="14" spans="1:10" ht="15.75">
      <c r="B14" s="225" t="s">
        <v>25</v>
      </c>
      <c r="C14" s="227">
        <f>+E8+C13</f>
        <v>6670062.3499999996</v>
      </c>
      <c r="D14" s="227">
        <f>+'02'!C20</f>
        <v>344075.15</v>
      </c>
      <c r="E14" s="35" t="s">
        <v>180</v>
      </c>
    </row>
    <row r="15" spans="1:10" ht="15.75">
      <c r="B15" s="226"/>
      <c r="C15" s="228"/>
      <c r="D15" s="228"/>
      <c r="E15" s="19">
        <f>+C14+D14</f>
        <v>7014137.5</v>
      </c>
    </row>
    <row r="17" spans="2:5">
      <c r="B17" s="224" t="s">
        <v>94</v>
      </c>
      <c r="C17" s="224"/>
      <c r="D17" s="224"/>
      <c r="E17" s="224"/>
    </row>
    <row r="18" spans="2:5">
      <c r="D18" s="8"/>
      <c r="E18" s="8"/>
    </row>
    <row r="19" spans="2:5">
      <c r="D19" s="8"/>
    </row>
    <row r="20" spans="2:5">
      <c r="C20" s="7"/>
    </row>
    <row r="21" spans="2:5">
      <c r="C21" s="7"/>
    </row>
    <row r="22" spans="2:5">
      <c r="C22" s="7"/>
    </row>
    <row r="23" spans="2:5">
      <c r="C23" s="8"/>
      <c r="D23" s="8"/>
    </row>
  </sheetData>
  <mergeCells count="8">
    <mergeCell ref="B2:E2"/>
    <mergeCell ref="B3:E3"/>
    <mergeCell ref="B4:E4"/>
    <mergeCell ref="B5:E5"/>
    <mergeCell ref="B17:E17"/>
    <mergeCell ref="B14:B15"/>
    <mergeCell ref="C14:C15"/>
    <mergeCell ref="D14:D15"/>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G38"/>
  <sheetViews>
    <sheetView showGridLines="0" topLeftCell="A16" workbookViewId="0">
      <selection activeCell="F22" sqref="F22:G22"/>
    </sheetView>
  </sheetViews>
  <sheetFormatPr baseColWidth="10" defaultRowHeight="15"/>
  <cols>
    <col min="1" max="1" width="3.5703125" style="1" customWidth="1"/>
    <col min="2" max="2" width="59" style="1" customWidth="1"/>
    <col min="3" max="4" width="18.7109375" style="1" customWidth="1"/>
    <col min="5" max="5" width="3.5703125" style="1" customWidth="1"/>
    <col min="6" max="6" width="11.42578125" style="1"/>
    <col min="7" max="7" width="11.85546875" style="1" bestFit="1" customWidth="1"/>
    <col min="8" max="16384" width="11.42578125" style="1"/>
  </cols>
  <sheetData>
    <row r="1" spans="1:5">
      <c r="A1" s="2" t="s">
        <v>95</v>
      </c>
    </row>
    <row r="2" spans="1:5" ht="15.75">
      <c r="B2" s="220" t="s">
        <v>89</v>
      </c>
      <c r="C2" s="220"/>
      <c r="D2" s="220"/>
    </row>
    <row r="3" spans="1:5">
      <c r="B3" s="222" t="s">
        <v>64</v>
      </c>
      <c r="C3" s="222"/>
      <c r="D3" s="222"/>
    </row>
    <row r="4" spans="1:5">
      <c r="B4" s="223" t="str">
        <f>+'02'!B4</f>
        <v>Correspondiente al 30/09/2022 con cifras comparativas al 30/09/2021</v>
      </c>
      <c r="C4" s="223"/>
      <c r="D4" s="223"/>
      <c r="E4" s="223"/>
    </row>
    <row r="5" spans="1:5">
      <c r="B5" s="223" t="s">
        <v>72</v>
      </c>
      <c r="C5" s="223"/>
      <c r="D5" s="223"/>
    </row>
    <row r="7" spans="1:5" s="6" customFormat="1">
      <c r="B7" s="3" t="s">
        <v>26</v>
      </c>
      <c r="C7" s="4">
        <f>+'02'!C7</f>
        <v>44834</v>
      </c>
      <c r="D7" s="4">
        <f>+'02'!D7</f>
        <v>44469</v>
      </c>
    </row>
    <row r="8" spans="1:5" s="6" customFormat="1">
      <c r="B8" s="13" t="s">
        <v>38</v>
      </c>
      <c r="C8" s="19">
        <v>296845.08999999985</v>
      </c>
      <c r="D8" s="19">
        <v>0</v>
      </c>
    </row>
    <row r="9" spans="1:5" s="6" customFormat="1">
      <c r="B9" s="20" t="s">
        <v>27</v>
      </c>
      <c r="C9" s="21"/>
      <c r="D9" s="21"/>
    </row>
    <row r="10" spans="1:5" s="6" customFormat="1">
      <c r="B10" s="20" t="s">
        <v>28</v>
      </c>
      <c r="C10" s="22"/>
      <c r="D10" s="22"/>
    </row>
    <row r="11" spans="1:5">
      <c r="B11" s="23" t="s">
        <v>58</v>
      </c>
      <c r="C11" s="16">
        <v>453839.4</v>
      </c>
      <c r="D11" s="16">
        <v>2655.1499999999996</v>
      </c>
    </row>
    <row r="12" spans="1:5">
      <c r="B12" s="23" t="s">
        <v>87</v>
      </c>
      <c r="C12" s="16">
        <v>2907.37</v>
      </c>
      <c r="D12" s="16">
        <v>0</v>
      </c>
    </row>
    <row r="13" spans="1:5">
      <c r="B13" s="23" t="s">
        <v>86</v>
      </c>
      <c r="C13" s="57"/>
      <c r="D13" s="57">
        <v>0</v>
      </c>
    </row>
    <row r="14" spans="1:5">
      <c r="B14" s="23" t="s">
        <v>39</v>
      </c>
      <c r="C14" s="16"/>
      <c r="D14" s="16">
        <v>0</v>
      </c>
    </row>
    <row r="15" spans="1:5" s="6" customFormat="1">
      <c r="B15" s="24" t="s">
        <v>29</v>
      </c>
      <c r="C15" s="22"/>
      <c r="D15" s="22"/>
    </row>
    <row r="16" spans="1:5">
      <c r="B16" s="23" t="s">
        <v>59</v>
      </c>
      <c r="C16" s="16"/>
      <c r="D16" s="16">
        <v>0</v>
      </c>
    </row>
    <row r="17" spans="2:7">
      <c r="B17" s="23" t="s">
        <v>40</v>
      </c>
      <c r="C17" s="16">
        <v>-778248.87999999989</v>
      </c>
      <c r="D17" s="16">
        <v>-500000</v>
      </c>
    </row>
    <row r="18" spans="2:7">
      <c r="B18" s="23" t="s">
        <v>41</v>
      </c>
      <c r="C18" s="16">
        <v>-424592.5</v>
      </c>
      <c r="D18" s="16">
        <v>0</v>
      </c>
    </row>
    <row r="19" spans="2:7">
      <c r="B19" s="23" t="s">
        <v>30</v>
      </c>
      <c r="C19" s="16"/>
      <c r="D19" s="16">
        <v>0</v>
      </c>
    </row>
    <row r="20" spans="2:7">
      <c r="B20" s="23" t="s">
        <v>31</v>
      </c>
      <c r="C20" s="16"/>
      <c r="D20" s="16">
        <v>0</v>
      </c>
    </row>
    <row r="21" spans="2:7">
      <c r="B21" s="23" t="s">
        <v>42</v>
      </c>
      <c r="C21" s="16"/>
      <c r="D21" s="16">
        <v>0</v>
      </c>
    </row>
    <row r="22" spans="2:7">
      <c r="B22" s="151" t="s">
        <v>161</v>
      </c>
      <c r="C22" s="16">
        <f>-219731.8-13893.2</f>
        <v>-233625</v>
      </c>
      <c r="D22" s="16"/>
      <c r="G22" s="200"/>
    </row>
    <row r="23" spans="2:7">
      <c r="B23" s="23" t="s">
        <v>146</v>
      </c>
      <c r="C23" s="16"/>
      <c r="D23" s="16">
        <v>0</v>
      </c>
    </row>
    <row r="24" spans="2:7">
      <c r="B24" s="23" t="s">
        <v>32</v>
      </c>
      <c r="C24" s="25">
        <v>279438.02</v>
      </c>
      <c r="D24" s="25">
        <v>4586.55</v>
      </c>
    </row>
    <row r="25" spans="2:7" s="28" customFormat="1" ht="30">
      <c r="B25" s="26" t="s">
        <v>33</v>
      </c>
      <c r="C25" s="27">
        <f>SUM(C9:C24)</f>
        <v>-700281.58999999985</v>
      </c>
      <c r="D25" s="27">
        <f>SUM(D9:D24)</f>
        <v>-492758.3</v>
      </c>
    </row>
    <row r="26" spans="2:7" ht="6.75" customHeight="1">
      <c r="B26" s="23"/>
      <c r="C26" s="15"/>
      <c r="D26" s="15"/>
    </row>
    <row r="27" spans="2:7" s="6" customFormat="1" ht="15.75">
      <c r="B27" s="20" t="s">
        <v>34</v>
      </c>
      <c r="C27" s="22"/>
      <c r="D27" s="22"/>
    </row>
    <row r="28" spans="2:7">
      <c r="B28" s="23" t="s">
        <v>35</v>
      </c>
      <c r="C28" s="16">
        <v>0</v>
      </c>
      <c r="D28" s="16">
        <v>0</v>
      </c>
    </row>
    <row r="29" spans="2:7">
      <c r="B29" s="23" t="s">
        <v>22</v>
      </c>
      <c r="C29" s="25">
        <f>394543.3+13893.2</f>
        <v>408436.5</v>
      </c>
      <c r="D29" s="25">
        <v>4475042.5</v>
      </c>
    </row>
    <row r="30" spans="2:7" s="30" customFormat="1" ht="31.5">
      <c r="B30" s="29" t="s">
        <v>36</v>
      </c>
      <c r="C30" s="27">
        <f>+C28+C29</f>
        <v>408436.5</v>
      </c>
      <c r="D30" s="27">
        <f>+D28+D29</f>
        <v>4475042.5</v>
      </c>
    </row>
    <row r="31" spans="2:7" ht="6.75" customHeight="1">
      <c r="B31" s="23"/>
      <c r="C31" s="31"/>
      <c r="D31" s="31"/>
    </row>
    <row r="32" spans="2:7" s="6" customFormat="1">
      <c r="B32" s="13" t="s">
        <v>37</v>
      </c>
      <c r="C32" s="32">
        <f>+C8+C25+C30</f>
        <v>5000</v>
      </c>
      <c r="D32" s="32">
        <f>+D8+D25+D30</f>
        <v>3982284.2</v>
      </c>
    </row>
    <row r="33" spans="2:4">
      <c r="D33" s="33"/>
    </row>
    <row r="34" spans="2:4">
      <c r="B34" s="224" t="s">
        <v>94</v>
      </c>
      <c r="C34" s="224"/>
      <c r="D34" s="224"/>
    </row>
    <row r="35" spans="2:4">
      <c r="D35" s="33"/>
    </row>
    <row r="36" spans="2:4">
      <c r="D36" s="8"/>
    </row>
    <row r="37" spans="2:4">
      <c r="D37" s="7"/>
    </row>
    <row r="38" spans="2:4">
      <c r="D38" s="7"/>
    </row>
  </sheetData>
  <mergeCells count="5">
    <mergeCell ref="B2:D2"/>
    <mergeCell ref="B3:D3"/>
    <mergeCell ref="B5:D5"/>
    <mergeCell ref="B34:D34"/>
    <mergeCell ref="B4:E4"/>
  </mergeCells>
  <hyperlinks>
    <hyperlink ref="A1" location="INDICE!A1" display="INDICE" xr:uid="{1DF3464F-69F6-4EBF-B426-D66A3EBFD213}"/>
  </hyperlinks>
  <pageMargins left="0.7" right="0.7" top="0.75" bottom="0.75" header="0.3" footer="0.3"/>
  <ignoredErrors>
    <ignoredError sqref="C25:D2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66"/>
  <sheetViews>
    <sheetView showGridLines="0" topLeftCell="A150" workbookViewId="0">
      <selection activeCell="B165" sqref="B165"/>
    </sheetView>
  </sheetViews>
  <sheetFormatPr baseColWidth="10" defaultRowHeight="15"/>
  <cols>
    <col min="1" max="1" width="3.5703125" style="1" customWidth="1"/>
    <col min="2" max="2" width="35" style="1" customWidth="1"/>
    <col min="3" max="5" width="19.28515625" style="1" customWidth="1"/>
    <col min="6" max="6" width="25" style="1" bestFit="1" customWidth="1"/>
    <col min="7" max="7" width="3.5703125" style="1" customWidth="1"/>
    <col min="8" max="16384" width="11.42578125" style="1"/>
  </cols>
  <sheetData>
    <row r="1" spans="1:6">
      <c r="A1" s="2" t="s">
        <v>95</v>
      </c>
    </row>
    <row r="2" spans="1:6" ht="15.75">
      <c r="B2" s="220" t="s">
        <v>89</v>
      </c>
      <c r="C2" s="220"/>
      <c r="D2" s="220"/>
      <c r="E2" s="220"/>
      <c r="F2" s="220"/>
    </row>
    <row r="3" spans="1:6">
      <c r="B3" s="250" t="s">
        <v>65</v>
      </c>
      <c r="C3" s="250"/>
      <c r="D3" s="250"/>
      <c r="E3" s="250"/>
      <c r="F3" s="250"/>
    </row>
    <row r="4" spans="1:6" ht="15.75">
      <c r="B4" s="229" t="s">
        <v>66</v>
      </c>
      <c r="C4" s="229"/>
      <c r="D4" s="229"/>
      <c r="E4" s="229"/>
      <c r="F4" s="229"/>
    </row>
    <row r="5" spans="1:6" ht="16.5" customHeight="1">
      <c r="B5" s="251" t="s">
        <v>91</v>
      </c>
      <c r="C5" s="251"/>
      <c r="D5" s="251"/>
      <c r="E5" s="251"/>
      <c r="F5" s="251"/>
    </row>
    <row r="6" spans="1:6">
      <c r="B6" s="251"/>
      <c r="C6" s="251"/>
      <c r="D6" s="251"/>
      <c r="E6" s="251"/>
      <c r="F6" s="251"/>
    </row>
    <row r="7" spans="1:6">
      <c r="B7" s="251"/>
      <c r="C7" s="251"/>
      <c r="D7" s="251"/>
      <c r="E7" s="251"/>
      <c r="F7" s="251"/>
    </row>
    <row r="8" spans="1:6">
      <c r="B8" s="251"/>
      <c r="C8" s="251"/>
      <c r="D8" s="251"/>
      <c r="E8" s="251"/>
      <c r="F8" s="251"/>
    </row>
    <row r="9" spans="1:6">
      <c r="B9" s="251"/>
      <c r="C9" s="251"/>
      <c r="D9" s="251"/>
      <c r="E9" s="251"/>
      <c r="F9" s="251"/>
    </row>
    <row r="10" spans="1:6">
      <c r="B10" s="251"/>
      <c r="C10" s="251"/>
      <c r="D10" s="251"/>
      <c r="E10" s="251"/>
      <c r="F10" s="251"/>
    </row>
    <row r="11" spans="1:6">
      <c r="B11" s="251"/>
      <c r="C11" s="251"/>
      <c r="D11" s="251"/>
      <c r="E11" s="251"/>
      <c r="F11" s="251"/>
    </row>
    <row r="12" spans="1:6">
      <c r="B12" s="251"/>
      <c r="C12" s="251"/>
      <c r="D12" s="251"/>
      <c r="E12" s="251"/>
      <c r="F12" s="251"/>
    </row>
    <row r="13" spans="1:6">
      <c r="B13" s="251"/>
      <c r="C13" s="251"/>
      <c r="D13" s="251"/>
      <c r="E13" s="251"/>
      <c r="F13" s="251"/>
    </row>
    <row r="15" spans="1:6" ht="15.75">
      <c r="B15" s="229" t="s">
        <v>67</v>
      </c>
      <c r="C15" s="229"/>
      <c r="D15" s="229"/>
      <c r="E15" s="229"/>
      <c r="F15" s="229"/>
    </row>
    <row r="17" spans="2:6" ht="15.75">
      <c r="B17" s="229" t="s">
        <v>68</v>
      </c>
      <c r="C17" s="229"/>
      <c r="D17" s="229"/>
      <c r="E17" s="229"/>
      <c r="F17" s="229"/>
    </row>
    <row r="18" spans="2:6">
      <c r="B18" s="230" t="s">
        <v>85</v>
      </c>
      <c r="C18" s="230"/>
      <c r="D18" s="230"/>
      <c r="E18" s="230"/>
      <c r="F18" s="230"/>
    </row>
    <row r="19" spans="2:6">
      <c r="B19" s="230"/>
      <c r="C19" s="230"/>
      <c r="D19" s="230"/>
      <c r="E19" s="230"/>
      <c r="F19" s="230"/>
    </row>
    <row r="20" spans="2:6">
      <c r="B20" s="230"/>
      <c r="C20" s="230"/>
      <c r="D20" s="230"/>
      <c r="E20" s="230"/>
      <c r="F20" s="230"/>
    </row>
    <row r="21" spans="2:6">
      <c r="B21" s="230"/>
      <c r="C21" s="230"/>
      <c r="D21" s="230"/>
      <c r="E21" s="230"/>
      <c r="F21" s="230"/>
    </row>
    <row r="22" spans="2:6">
      <c r="B22" s="230"/>
      <c r="C22" s="230"/>
      <c r="D22" s="230"/>
      <c r="E22" s="230"/>
      <c r="F22" s="230"/>
    </row>
    <row r="23" spans="2:6">
      <c r="B23" s="230"/>
      <c r="C23" s="230"/>
      <c r="D23" s="230"/>
      <c r="E23" s="230"/>
      <c r="F23" s="230"/>
    </row>
    <row r="24" spans="2:6">
      <c r="B24" s="230"/>
      <c r="C24" s="230"/>
      <c r="D24" s="230"/>
      <c r="E24" s="230"/>
      <c r="F24" s="230"/>
    </row>
    <row r="25" spans="2:6">
      <c r="B25" s="230"/>
      <c r="C25" s="230"/>
      <c r="D25" s="230"/>
      <c r="E25" s="230"/>
      <c r="F25" s="230"/>
    </row>
    <row r="26" spans="2:6">
      <c r="B26" s="230"/>
      <c r="C26" s="230"/>
      <c r="D26" s="230"/>
      <c r="E26" s="230"/>
      <c r="F26" s="230"/>
    </row>
    <row r="27" spans="2:6">
      <c r="B27" s="230"/>
      <c r="C27" s="230"/>
      <c r="D27" s="230"/>
      <c r="E27" s="230"/>
      <c r="F27" s="230"/>
    </row>
    <row r="28" spans="2:6">
      <c r="B28" s="230"/>
      <c r="C28" s="230"/>
      <c r="D28" s="230"/>
      <c r="E28" s="230"/>
      <c r="F28" s="230"/>
    </row>
    <row r="29" spans="2:6">
      <c r="B29" s="230"/>
      <c r="C29" s="230"/>
      <c r="D29" s="230"/>
      <c r="E29" s="230"/>
      <c r="F29" s="230"/>
    </row>
    <row r="30" spans="2:6">
      <c r="B30" s="230"/>
      <c r="C30" s="230"/>
      <c r="D30" s="230"/>
      <c r="E30" s="230"/>
      <c r="F30" s="230"/>
    </row>
    <row r="31" spans="2:6">
      <c r="B31" s="230"/>
      <c r="C31" s="230"/>
      <c r="D31" s="230"/>
      <c r="E31" s="230"/>
      <c r="F31" s="230"/>
    </row>
    <row r="32" spans="2:6">
      <c r="B32" s="230"/>
      <c r="C32" s="230"/>
      <c r="D32" s="230"/>
      <c r="E32" s="230"/>
      <c r="F32" s="230"/>
    </row>
    <row r="33" spans="2:6">
      <c r="B33" s="230"/>
      <c r="C33" s="230"/>
      <c r="D33" s="230"/>
      <c r="E33" s="230"/>
      <c r="F33" s="230"/>
    </row>
    <row r="34" spans="2:6">
      <c r="B34" s="230"/>
      <c r="C34" s="230"/>
      <c r="D34" s="230"/>
      <c r="E34" s="230"/>
      <c r="F34" s="230"/>
    </row>
    <row r="35" spans="2:6">
      <c r="B35" s="230"/>
      <c r="C35" s="230"/>
      <c r="D35" s="230"/>
      <c r="E35" s="230"/>
      <c r="F35" s="230"/>
    </row>
    <row r="36" spans="2:6">
      <c r="B36" s="230"/>
      <c r="C36" s="230"/>
      <c r="D36" s="230"/>
      <c r="E36" s="230"/>
      <c r="F36" s="230"/>
    </row>
    <row r="37" spans="2:6">
      <c r="B37" s="230"/>
      <c r="C37" s="230"/>
      <c r="D37" s="230"/>
      <c r="E37" s="230"/>
      <c r="F37" s="230"/>
    </row>
    <row r="38" spans="2:6">
      <c r="B38" s="230"/>
      <c r="C38" s="230"/>
      <c r="D38" s="230"/>
      <c r="E38" s="230"/>
      <c r="F38" s="230"/>
    </row>
    <row r="39" spans="2:6">
      <c r="B39" s="230"/>
      <c r="C39" s="230"/>
      <c r="D39" s="230"/>
      <c r="E39" s="230"/>
      <c r="F39" s="230"/>
    </row>
    <row r="40" spans="2:6">
      <c r="B40" s="230"/>
      <c r="C40" s="230"/>
      <c r="D40" s="230"/>
      <c r="E40" s="230"/>
      <c r="F40" s="230"/>
    </row>
    <row r="41" spans="2:6">
      <c r="B41" s="230"/>
      <c r="C41" s="230"/>
      <c r="D41" s="230"/>
      <c r="E41" s="230"/>
      <c r="F41" s="230"/>
    </row>
    <row r="42" spans="2:6">
      <c r="B42" s="230"/>
      <c r="C42" s="230"/>
      <c r="D42" s="230"/>
      <c r="E42" s="230"/>
      <c r="F42" s="230"/>
    </row>
    <row r="43" spans="2:6">
      <c r="B43" s="230"/>
      <c r="C43" s="230"/>
      <c r="D43" s="230"/>
      <c r="E43" s="230"/>
      <c r="F43" s="230"/>
    </row>
    <row r="44" spans="2:6">
      <c r="B44" s="230"/>
      <c r="C44" s="230"/>
      <c r="D44" s="230"/>
      <c r="E44" s="230"/>
      <c r="F44" s="230"/>
    </row>
    <row r="45" spans="2:6">
      <c r="B45" s="230"/>
      <c r="C45" s="230"/>
      <c r="D45" s="230"/>
      <c r="E45" s="230"/>
      <c r="F45" s="230"/>
    </row>
    <row r="46" spans="2:6">
      <c r="B46" s="230"/>
      <c r="C46" s="230"/>
      <c r="D46" s="230"/>
      <c r="E46" s="230"/>
      <c r="F46" s="230"/>
    </row>
    <row r="47" spans="2:6">
      <c r="B47" s="230"/>
      <c r="C47" s="230"/>
      <c r="D47" s="230"/>
      <c r="E47" s="230"/>
      <c r="F47" s="230"/>
    </row>
    <row r="48" spans="2:6">
      <c r="B48" s="230"/>
      <c r="C48" s="230"/>
      <c r="D48" s="230"/>
      <c r="E48" s="230"/>
      <c r="F48" s="230"/>
    </row>
    <row r="49" spans="2:6">
      <c r="B49" s="229" t="s">
        <v>96</v>
      </c>
      <c r="C49" s="229"/>
      <c r="D49" s="229"/>
      <c r="E49" s="229"/>
      <c r="F49" s="229"/>
    </row>
    <row r="50" spans="2:6">
      <c r="B50" s="230" t="s">
        <v>141</v>
      </c>
      <c r="C50" s="230"/>
      <c r="D50" s="230"/>
      <c r="E50" s="230"/>
      <c r="F50" s="230"/>
    </row>
    <row r="51" spans="2:6">
      <c r="B51" s="230"/>
      <c r="C51" s="230"/>
      <c r="D51" s="230"/>
      <c r="E51" s="230"/>
      <c r="F51" s="230"/>
    </row>
    <row r="52" spans="2:6">
      <c r="B52" s="93"/>
      <c r="C52" s="93"/>
      <c r="D52" s="93"/>
      <c r="E52" s="93"/>
      <c r="F52" s="93"/>
    </row>
    <row r="53" spans="2:6">
      <c r="B53" s="252" t="s">
        <v>97</v>
      </c>
      <c r="C53" s="252"/>
      <c r="D53" s="252"/>
      <c r="E53" s="252"/>
      <c r="F53" s="252"/>
    </row>
    <row r="55" spans="2:6">
      <c r="B55" s="230" t="s">
        <v>100</v>
      </c>
      <c r="C55" s="230"/>
      <c r="D55" s="230"/>
      <c r="E55" s="230"/>
      <c r="F55" s="230"/>
    </row>
    <row r="56" spans="2:6">
      <c r="B56" s="230"/>
      <c r="C56" s="230"/>
      <c r="D56" s="230"/>
      <c r="E56" s="230"/>
      <c r="F56" s="230"/>
    </row>
    <row r="57" spans="2:6">
      <c r="B57" s="230"/>
      <c r="C57" s="230"/>
      <c r="D57" s="230"/>
      <c r="E57" s="230"/>
      <c r="F57" s="230"/>
    </row>
    <row r="58" spans="2:6">
      <c r="B58" s="230" t="s">
        <v>171</v>
      </c>
      <c r="C58" s="230"/>
      <c r="D58" s="230"/>
      <c r="E58" s="230"/>
      <c r="F58" s="230"/>
    </row>
    <row r="59" spans="2:6">
      <c r="B59" s="230"/>
      <c r="C59" s="230"/>
      <c r="D59" s="230"/>
      <c r="E59" s="230"/>
      <c r="F59" s="230"/>
    </row>
    <row r="60" spans="2:6">
      <c r="B60" s="230" t="s">
        <v>101</v>
      </c>
      <c r="C60" s="230"/>
      <c r="D60" s="230"/>
      <c r="E60" s="230"/>
      <c r="F60" s="230"/>
    </row>
    <row r="61" spans="2:6">
      <c r="B61" s="230"/>
      <c r="C61" s="230"/>
      <c r="D61" s="230"/>
      <c r="E61" s="230"/>
      <c r="F61" s="230"/>
    </row>
    <row r="62" spans="2:6">
      <c r="B62" s="230" t="s">
        <v>102</v>
      </c>
      <c r="C62" s="230"/>
      <c r="D62" s="230"/>
      <c r="E62" s="230"/>
      <c r="F62" s="230"/>
    </row>
    <row r="63" spans="2:6">
      <c r="B63" s="230"/>
      <c r="C63" s="230"/>
      <c r="D63" s="230"/>
      <c r="E63" s="230"/>
      <c r="F63" s="230"/>
    </row>
    <row r="64" spans="2:6">
      <c r="B64" s="241" t="s">
        <v>103</v>
      </c>
      <c r="C64" s="241"/>
      <c r="D64" s="241"/>
      <c r="E64" s="241"/>
      <c r="F64" s="241"/>
    </row>
    <row r="65" spans="2:6">
      <c r="B65" s="241"/>
      <c r="C65" s="241"/>
      <c r="D65" s="241"/>
      <c r="E65" s="241"/>
      <c r="F65" s="241"/>
    </row>
    <row r="66" spans="2:6">
      <c r="B66" s="61"/>
      <c r="C66" s="61"/>
      <c r="D66" s="61"/>
      <c r="E66" s="61"/>
      <c r="F66" s="61"/>
    </row>
    <row r="67" spans="2:6">
      <c r="B67" s="3" t="s">
        <v>26</v>
      </c>
      <c r="C67" s="4">
        <v>44834</v>
      </c>
      <c r="D67" s="4">
        <v>44469</v>
      </c>
      <c r="E67" s="4">
        <v>44561</v>
      </c>
    </row>
    <row r="68" spans="2:6">
      <c r="B68" s="59" t="s">
        <v>98</v>
      </c>
      <c r="C68" s="60">
        <v>7078.87</v>
      </c>
      <c r="D68" s="60">
        <v>6895.8</v>
      </c>
      <c r="E68" s="60">
        <v>6870.81</v>
      </c>
    </row>
    <row r="69" spans="2:6">
      <c r="B69" s="59" t="s">
        <v>99</v>
      </c>
      <c r="C69" s="60">
        <v>7090.2</v>
      </c>
      <c r="D69" s="60">
        <v>6918.66</v>
      </c>
      <c r="E69" s="60">
        <v>6887.4</v>
      </c>
    </row>
    <row r="71" spans="2:6" ht="15.75">
      <c r="B71" s="229" t="s">
        <v>104</v>
      </c>
      <c r="C71" s="229"/>
      <c r="D71" s="229"/>
      <c r="E71" s="229"/>
      <c r="F71" s="229"/>
    </row>
    <row r="73" spans="2:6" ht="15.75">
      <c r="B73" s="245" t="s">
        <v>105</v>
      </c>
      <c r="C73" s="247" t="s">
        <v>106</v>
      </c>
      <c r="D73" s="248"/>
      <c r="E73" s="245" t="s">
        <v>107</v>
      </c>
      <c r="F73" s="245" t="s">
        <v>172</v>
      </c>
    </row>
    <row r="74" spans="2:6" ht="15.75">
      <c r="B74" s="246"/>
      <c r="C74" s="62" t="s">
        <v>108</v>
      </c>
      <c r="D74" s="63" t="s">
        <v>109</v>
      </c>
      <c r="E74" s="249"/>
      <c r="F74" s="249"/>
    </row>
    <row r="75" spans="2:6">
      <c r="B75" s="64" t="s">
        <v>110</v>
      </c>
      <c r="C75" s="176"/>
      <c r="D75" s="65"/>
      <c r="E75" s="65"/>
      <c r="F75" s="65"/>
    </row>
    <row r="76" spans="2:6">
      <c r="B76" s="66" t="s">
        <v>111</v>
      </c>
      <c r="C76" s="175" t="s">
        <v>112</v>
      </c>
      <c r="D76" s="68">
        <v>249565.54</v>
      </c>
      <c r="E76" s="68">
        <f>+$C$68</f>
        <v>7078.87</v>
      </c>
      <c r="F76" s="69">
        <f>+D76*E76</f>
        <v>1766642014.1398001</v>
      </c>
    </row>
    <row r="77" spans="2:6">
      <c r="B77" s="66" t="s">
        <v>114</v>
      </c>
      <c r="C77" s="175" t="s">
        <v>112</v>
      </c>
      <c r="D77" s="68">
        <v>6784493.3899999997</v>
      </c>
      <c r="E77" s="68">
        <f>+$C$68</f>
        <v>7078.87</v>
      </c>
      <c r="F77" s="69">
        <f>+D77*E77</f>
        <v>48026546723.669296</v>
      </c>
    </row>
    <row r="78" spans="2:6">
      <c r="B78" s="66" t="s">
        <v>69</v>
      </c>
      <c r="C78" s="175" t="s">
        <v>112</v>
      </c>
      <c r="D78" s="68">
        <v>392059.16999999993</v>
      </c>
      <c r="E78" s="68">
        <f>+$C$68</f>
        <v>7078.87</v>
      </c>
      <c r="F78" s="69">
        <f>+D78*E78</f>
        <v>2775335896.7378993</v>
      </c>
    </row>
    <row r="79" spans="2:6" s="6" customFormat="1">
      <c r="B79" s="70" t="s">
        <v>193</v>
      </c>
      <c r="C79" s="177"/>
      <c r="D79" s="178">
        <f>SUM(D76:D78)</f>
        <v>7426118.0999999996</v>
      </c>
      <c r="E79" s="178"/>
      <c r="F79" s="179">
        <f>SUM(F76:F78)</f>
        <v>52568524634.546997</v>
      </c>
    </row>
    <row r="80" spans="2:6">
      <c r="B80" s="174" t="s">
        <v>113</v>
      </c>
      <c r="C80" s="65"/>
      <c r="D80" s="71"/>
      <c r="E80" s="161"/>
      <c r="F80" s="69"/>
    </row>
    <row r="81" spans="2:6">
      <c r="B81" s="173" t="s">
        <v>115</v>
      </c>
      <c r="C81" s="67" t="s">
        <v>112</v>
      </c>
      <c r="D81" s="68">
        <v>79859.570000000007</v>
      </c>
      <c r="E81" s="161">
        <f>+$C$69</f>
        <v>7090.2</v>
      </c>
      <c r="F81" s="69">
        <f>+D81*E81</f>
        <v>566220323.21399999</v>
      </c>
    </row>
    <row r="82" spans="2:6">
      <c r="B82" s="173" t="s">
        <v>192</v>
      </c>
      <c r="C82" s="67" t="s">
        <v>112</v>
      </c>
      <c r="D82" s="68">
        <v>332121.03000000003</v>
      </c>
      <c r="E82" s="161">
        <f>+$C$69</f>
        <v>7090.2</v>
      </c>
      <c r="F82" s="69">
        <f>+D82*E82</f>
        <v>2354804526.9060001</v>
      </c>
    </row>
    <row r="83" spans="2:6">
      <c r="B83" s="180" t="s">
        <v>60</v>
      </c>
      <c r="C83" s="181" t="s">
        <v>112</v>
      </c>
      <c r="D83" s="178">
        <f>SUM(D81:D82)</f>
        <v>411980.60000000003</v>
      </c>
      <c r="E83" s="182"/>
      <c r="F83" s="179">
        <f>SUM(F81:F82)</f>
        <v>2921024850.1199999</v>
      </c>
    </row>
    <row r="84" spans="2:6" ht="15.75">
      <c r="B84" s="183" t="s">
        <v>194</v>
      </c>
      <c r="C84" s="184" t="s">
        <v>112</v>
      </c>
      <c r="D84" s="185">
        <f>+D79-D83</f>
        <v>7014137.5</v>
      </c>
      <c r="E84" s="186"/>
      <c r="F84" s="187"/>
    </row>
    <row r="86" spans="2:6">
      <c r="B86" s="229" t="s">
        <v>116</v>
      </c>
      <c r="C86" s="229"/>
      <c r="D86" s="229"/>
      <c r="E86" s="229"/>
      <c r="F86" s="229"/>
    </row>
    <row r="87" spans="2:6">
      <c r="B87" s="229"/>
      <c r="C87" s="229"/>
      <c r="D87" s="229"/>
      <c r="E87" s="229"/>
      <c r="F87" s="229"/>
    </row>
    <row r="89" spans="2:6" ht="30">
      <c r="B89" s="63" t="s">
        <v>117</v>
      </c>
      <c r="C89" s="63" t="s">
        <v>118</v>
      </c>
      <c r="D89" s="63" t="s">
        <v>175</v>
      </c>
      <c r="E89" s="63" t="s">
        <v>174</v>
      </c>
      <c r="F89" s="63" t="s">
        <v>173</v>
      </c>
    </row>
    <row r="90" spans="2:6" ht="45">
      <c r="B90" s="75" t="s">
        <v>119</v>
      </c>
      <c r="C90" s="60">
        <f>+C68</f>
        <v>7078.87</v>
      </c>
      <c r="D90" s="60">
        <v>0</v>
      </c>
      <c r="E90" s="60">
        <f>+D68</f>
        <v>6895.8</v>
      </c>
      <c r="F90" s="60">
        <v>0</v>
      </c>
    </row>
    <row r="91" spans="2:6" ht="45">
      <c r="B91" s="75" t="s">
        <v>120</v>
      </c>
      <c r="C91" s="60">
        <f>+C69</f>
        <v>7090.2</v>
      </c>
      <c r="D91" s="60">
        <v>0</v>
      </c>
      <c r="E91" s="60">
        <f>+D69</f>
        <v>6918.66</v>
      </c>
      <c r="F91" s="60">
        <v>0</v>
      </c>
    </row>
    <row r="92" spans="2:6" ht="45">
      <c r="B92" s="75" t="s">
        <v>121</v>
      </c>
      <c r="C92" s="60">
        <f>+C90</f>
        <v>7078.87</v>
      </c>
      <c r="D92" s="60">
        <v>0</v>
      </c>
      <c r="E92" s="60">
        <f>+E90</f>
        <v>6895.8</v>
      </c>
      <c r="F92" s="60">
        <v>0</v>
      </c>
    </row>
    <row r="93" spans="2:6" ht="45">
      <c r="B93" s="75" t="s">
        <v>122</v>
      </c>
      <c r="C93" s="60">
        <f>+C91</f>
        <v>7090.2</v>
      </c>
      <c r="D93" s="60">
        <v>0</v>
      </c>
      <c r="E93" s="60">
        <f>+E91</f>
        <v>6918.66</v>
      </c>
      <c r="F93" s="60">
        <v>0</v>
      </c>
    </row>
    <row r="95" spans="2:6" ht="15.75">
      <c r="B95" s="234" t="s">
        <v>123</v>
      </c>
      <c r="C95" s="234"/>
      <c r="D95" s="234"/>
      <c r="E95" s="234"/>
      <c r="F95" s="234"/>
    </row>
    <row r="96" spans="2:6">
      <c r="B96" s="76"/>
      <c r="C96" s="76"/>
      <c r="D96" s="76"/>
      <c r="E96" s="76"/>
      <c r="F96" s="76"/>
    </row>
    <row r="97" spans="2:6">
      <c r="B97" s="241" t="s">
        <v>200</v>
      </c>
      <c r="C97" s="241"/>
      <c r="D97" s="241"/>
      <c r="E97" s="241"/>
      <c r="F97" s="241"/>
    </row>
    <row r="98" spans="2:6">
      <c r="B98" s="241"/>
      <c r="C98" s="241"/>
      <c r="D98" s="241"/>
      <c r="E98" s="241"/>
      <c r="F98" s="241"/>
    </row>
    <row r="99" spans="2:6">
      <c r="B99" s="241"/>
      <c r="C99" s="241"/>
      <c r="D99" s="241"/>
      <c r="E99" s="241"/>
      <c r="F99" s="241"/>
    </row>
    <row r="101" spans="2:6">
      <c r="B101" s="235" t="s">
        <v>26</v>
      </c>
      <c r="C101" s="236"/>
      <c r="D101" s="4">
        <f>+'01'!C7</f>
        <v>44834</v>
      </c>
      <c r="E101" s="4">
        <f>+'01'!D7</f>
        <v>44469</v>
      </c>
    </row>
    <row r="102" spans="2:6">
      <c r="B102" s="237" t="s">
        <v>12</v>
      </c>
      <c r="C102" s="238"/>
      <c r="D102" s="71">
        <f>+'02'!C13</f>
        <v>66396.11</v>
      </c>
      <c r="E102" s="71">
        <f>+'02'!D13</f>
        <v>4586.54</v>
      </c>
    </row>
    <row r="103" spans="2:6">
      <c r="B103" s="188" t="s">
        <v>195</v>
      </c>
      <c r="C103" s="189"/>
      <c r="D103" s="68">
        <f>+'02'!C14</f>
        <v>22690.71</v>
      </c>
      <c r="E103" s="68">
        <v>0</v>
      </c>
    </row>
    <row r="104" spans="2:6">
      <c r="B104" s="239" t="s">
        <v>165</v>
      </c>
      <c r="C104" s="240"/>
      <c r="D104" s="73">
        <f>+'02'!C16</f>
        <v>9044.32</v>
      </c>
      <c r="E104" s="73">
        <v>0</v>
      </c>
    </row>
    <row r="105" spans="2:6">
      <c r="B105" s="235" t="s">
        <v>124</v>
      </c>
      <c r="C105" s="236"/>
      <c r="D105" s="77">
        <f>SUM(D102:D104)</f>
        <v>98131.140000000014</v>
      </c>
      <c r="E105" s="77">
        <f>SUM(E102:E104)</f>
        <v>4586.54</v>
      </c>
    </row>
    <row r="107" spans="2:6" ht="15.75">
      <c r="B107" s="229" t="s">
        <v>125</v>
      </c>
      <c r="C107" s="229"/>
      <c r="D107" s="229"/>
      <c r="E107" s="229"/>
      <c r="F107" s="229"/>
    </row>
    <row r="109" spans="2:6" ht="47.25">
      <c r="B109" s="63" t="s">
        <v>126</v>
      </c>
      <c r="C109" s="63" t="s">
        <v>127</v>
      </c>
      <c r="D109" s="63" t="s">
        <v>128</v>
      </c>
      <c r="E109" s="63" t="s">
        <v>129</v>
      </c>
    </row>
    <row r="110" spans="2:6">
      <c r="B110" s="231" t="s">
        <v>142</v>
      </c>
      <c r="C110" s="232"/>
      <c r="D110" s="232"/>
      <c r="E110" s="233"/>
    </row>
    <row r="111" spans="2:6">
      <c r="B111" s="9" t="s">
        <v>143</v>
      </c>
      <c r="C111" s="160">
        <v>25532.400000000001</v>
      </c>
      <c r="D111" s="71">
        <v>6587358.8600000003</v>
      </c>
      <c r="E111" s="72">
        <v>49</v>
      </c>
    </row>
    <row r="112" spans="2:6">
      <c r="B112" s="5" t="s">
        <v>144</v>
      </c>
      <c r="C112" s="202">
        <v>25688.03</v>
      </c>
      <c r="D112" s="68">
        <v>6781640.5199999996</v>
      </c>
      <c r="E112" s="69">
        <v>50</v>
      </c>
    </row>
    <row r="113" spans="2:6">
      <c r="B113" s="95" t="s">
        <v>145</v>
      </c>
      <c r="C113" s="206">
        <v>25835.11</v>
      </c>
      <c r="D113" s="73">
        <v>6872140.2199999997</v>
      </c>
      <c r="E113" s="74">
        <v>51</v>
      </c>
    </row>
    <row r="114" spans="2:6">
      <c r="B114" s="242" t="s">
        <v>157</v>
      </c>
      <c r="C114" s="232"/>
      <c r="D114" s="232"/>
      <c r="E114" s="233"/>
    </row>
    <row r="115" spans="2:6">
      <c r="B115" s="149" t="s">
        <v>158</v>
      </c>
      <c r="C115" s="203">
        <v>25980.752209737828</v>
      </c>
      <c r="D115" s="152">
        <v>6936781.3799999999</v>
      </c>
      <c r="E115" s="150">
        <v>51</v>
      </c>
    </row>
    <row r="116" spans="2:6">
      <c r="B116" s="5" t="s">
        <v>159</v>
      </c>
      <c r="C116" s="204">
        <v>25248.492370370368</v>
      </c>
      <c r="D116" s="141">
        <v>6817092.9399999995</v>
      </c>
      <c r="E116" s="69">
        <v>52</v>
      </c>
    </row>
    <row r="117" spans="2:6">
      <c r="B117" s="95" t="s">
        <v>160</v>
      </c>
      <c r="C117" s="205">
        <v>25391.542730627305</v>
      </c>
      <c r="D117" s="153">
        <v>6881108.0800000001</v>
      </c>
      <c r="E117" s="74">
        <v>52</v>
      </c>
    </row>
    <row r="118" spans="2:6">
      <c r="B118" s="231" t="s">
        <v>176</v>
      </c>
      <c r="C118" s="232"/>
      <c r="D118" s="232"/>
      <c r="E118" s="233"/>
    </row>
    <row r="119" spans="2:6">
      <c r="B119" s="9" t="s">
        <v>177</v>
      </c>
      <c r="C119" s="160">
        <v>25526.10856617647</v>
      </c>
      <c r="D119" s="71">
        <v>6943101.5300000003</v>
      </c>
      <c r="E119" s="72">
        <v>52</v>
      </c>
    </row>
    <row r="120" spans="2:6">
      <c r="B120" s="5" t="s">
        <v>178</v>
      </c>
      <c r="C120" s="202">
        <v>25657.957536764705</v>
      </c>
      <c r="D120" s="161">
        <v>6978964.4499999993</v>
      </c>
      <c r="E120" s="69">
        <v>52</v>
      </c>
    </row>
    <row r="121" spans="2:6">
      <c r="B121" s="95" t="s">
        <v>179</v>
      </c>
      <c r="C121" s="201">
        <v>25787.270220588234</v>
      </c>
      <c r="D121" s="162">
        <v>7014137.5</v>
      </c>
      <c r="E121" s="74">
        <v>52</v>
      </c>
    </row>
    <row r="122" spans="2:6">
      <c r="C122" s="96"/>
      <c r="D122" s="97"/>
      <c r="E122" s="98"/>
    </row>
    <row r="123" spans="2:6" ht="15.75">
      <c r="B123" s="234" t="s">
        <v>130</v>
      </c>
      <c r="C123" s="234"/>
      <c r="D123" s="234"/>
      <c r="E123" s="234"/>
      <c r="F123" s="234"/>
    </row>
    <row r="124" spans="2:6">
      <c r="B124" s="241" t="s">
        <v>131</v>
      </c>
      <c r="C124" s="241"/>
      <c r="D124" s="241"/>
      <c r="E124" s="241"/>
      <c r="F124" s="241"/>
    </row>
    <row r="125" spans="2:6">
      <c r="B125" s="241"/>
      <c r="C125" s="241"/>
      <c r="D125" s="241"/>
      <c r="E125" s="241"/>
      <c r="F125" s="241"/>
    </row>
    <row r="127" spans="2:6">
      <c r="B127" s="3" t="s">
        <v>132</v>
      </c>
      <c r="C127" s="79">
        <f>+D101</f>
        <v>44834</v>
      </c>
      <c r="D127" s="79">
        <f>+E101</f>
        <v>44469</v>
      </c>
    </row>
    <row r="128" spans="2:6">
      <c r="B128" s="80" t="s">
        <v>133</v>
      </c>
      <c r="C128" s="165">
        <v>5000</v>
      </c>
      <c r="D128" s="15">
        <v>10000</v>
      </c>
    </row>
    <row r="129" spans="2:6">
      <c r="B129" s="81" t="s">
        <v>134</v>
      </c>
      <c r="C129" s="166">
        <v>0</v>
      </c>
      <c r="D129" s="25">
        <v>3972284.2</v>
      </c>
      <c r="E129" s="171" t="s">
        <v>189</v>
      </c>
    </row>
    <row r="130" spans="2:6">
      <c r="B130" s="82" t="s">
        <v>124</v>
      </c>
      <c r="C130" s="19">
        <f>SUM(C128:C129)</f>
        <v>5000</v>
      </c>
      <c r="D130" s="37">
        <f>SUM(D128:D129)</f>
        <v>3982284.2</v>
      </c>
    </row>
    <row r="131" spans="2:6" ht="15.75">
      <c r="B131" s="172" t="s">
        <v>201</v>
      </c>
      <c r="C131" s="91"/>
      <c r="D131" s="91"/>
    </row>
    <row r="132" spans="2:6" ht="15" customHeight="1">
      <c r="B132" s="241" t="s">
        <v>181</v>
      </c>
      <c r="C132" s="241"/>
      <c r="D132" s="241"/>
      <c r="E132" s="241"/>
      <c r="F132" s="241"/>
    </row>
    <row r="133" spans="2:6">
      <c r="B133" s="241"/>
      <c r="C133" s="241"/>
      <c r="D133" s="241"/>
      <c r="E133" s="241"/>
      <c r="F133" s="241"/>
    </row>
    <row r="134" spans="2:6">
      <c r="B134" s="61"/>
      <c r="C134" s="61"/>
      <c r="D134" s="61"/>
      <c r="E134" s="61"/>
      <c r="F134" s="61"/>
    </row>
    <row r="135" spans="2:6">
      <c r="B135" s="92" t="s">
        <v>117</v>
      </c>
      <c r="C135" s="92" t="s">
        <v>182</v>
      </c>
      <c r="D135" s="79">
        <f>+C127</f>
        <v>44834</v>
      </c>
      <c r="E135" s="79">
        <f>+D127</f>
        <v>44469</v>
      </c>
    </row>
    <row r="136" spans="2:6">
      <c r="B136" s="207" t="s">
        <v>185</v>
      </c>
      <c r="C136" s="9" t="s">
        <v>186</v>
      </c>
      <c r="D136" s="209">
        <v>183769.01</v>
      </c>
      <c r="E136" s="209">
        <v>500000</v>
      </c>
    </row>
    <row r="137" spans="2:6">
      <c r="B137" s="208" t="s">
        <v>183</v>
      </c>
      <c r="C137" s="5" t="s">
        <v>184</v>
      </c>
      <c r="D137" s="210">
        <v>182294.24</v>
      </c>
      <c r="E137" s="210">
        <v>458.66</v>
      </c>
    </row>
    <row r="138" spans="2:6">
      <c r="B138" s="167" t="s">
        <v>196</v>
      </c>
      <c r="C138" s="95" t="s">
        <v>197</v>
      </c>
      <c r="D138" s="168">
        <v>6441.61</v>
      </c>
      <c r="E138" s="168">
        <v>0</v>
      </c>
    </row>
    <row r="139" spans="2:6">
      <c r="B139" s="243" t="s">
        <v>124</v>
      </c>
      <c r="C139" s="244"/>
      <c r="D139" s="37">
        <f>SUM(D136:D138)</f>
        <v>372504.86</v>
      </c>
      <c r="E139" s="37">
        <f>SUM(E136:E138)</f>
        <v>500458.66</v>
      </c>
    </row>
    <row r="141" spans="2:6">
      <c r="B141" s="230" t="s">
        <v>135</v>
      </c>
      <c r="C141" s="230"/>
      <c r="D141" s="230"/>
      <c r="E141" s="230"/>
      <c r="F141" s="230"/>
    </row>
    <row r="142" spans="2:6">
      <c r="B142" s="230"/>
      <c r="C142" s="230"/>
      <c r="D142" s="230"/>
      <c r="E142" s="230"/>
      <c r="F142" s="230"/>
    </row>
    <row r="144" spans="2:6">
      <c r="B144" s="3" t="s">
        <v>132</v>
      </c>
      <c r="C144" s="4">
        <f>+C127</f>
        <v>44834</v>
      </c>
      <c r="D144" s="4">
        <f>+D127</f>
        <v>44469</v>
      </c>
    </row>
    <row r="145" spans="2:6">
      <c r="B145" s="83" t="s">
        <v>12</v>
      </c>
      <c r="C145" s="84">
        <f>+'01'!C17</f>
        <v>29432.97</v>
      </c>
      <c r="D145" s="84">
        <f>+'01'!D17</f>
        <v>5045.21</v>
      </c>
    </row>
    <row r="146" spans="2:6">
      <c r="B146" s="3" t="s">
        <v>124</v>
      </c>
      <c r="C146" s="85">
        <f>SUM(C145)</f>
        <v>29432.97</v>
      </c>
      <c r="D146" s="85">
        <f>SUM(D145)</f>
        <v>5045.21</v>
      </c>
    </row>
    <row r="148" spans="2:6">
      <c r="B148" s="230" t="s">
        <v>162</v>
      </c>
      <c r="C148" s="230"/>
      <c r="D148" s="230"/>
      <c r="E148" s="230"/>
      <c r="F148" s="230"/>
    </row>
    <row r="149" spans="2:6">
      <c r="B149" s="230"/>
      <c r="C149" s="230"/>
      <c r="D149" s="230"/>
      <c r="E149" s="230"/>
      <c r="F149" s="230"/>
    </row>
    <row r="150" spans="2:6">
      <c r="B150" s="3" t="s">
        <v>132</v>
      </c>
      <c r="C150" s="4">
        <f>+C144</f>
        <v>44834</v>
      </c>
      <c r="D150" s="4">
        <f>+D144</f>
        <v>44469</v>
      </c>
    </row>
    <row r="151" spans="2:6">
      <c r="B151" s="83" t="s">
        <v>202</v>
      </c>
      <c r="C151" s="84">
        <f>+'01'!C16</f>
        <v>312566.72000000003</v>
      </c>
      <c r="D151" s="84">
        <v>0</v>
      </c>
    </row>
    <row r="152" spans="2:6">
      <c r="B152" s="83" t="s">
        <v>190</v>
      </c>
      <c r="C152" s="84">
        <f>+'01'!C18</f>
        <v>50426.6</v>
      </c>
      <c r="D152" s="84"/>
    </row>
    <row r="153" spans="2:6">
      <c r="B153" s="3" t="s">
        <v>124</v>
      </c>
      <c r="C153" s="85">
        <f>SUM(C151:C152)</f>
        <v>362993.32</v>
      </c>
      <c r="D153" s="85">
        <f>SUM(D151)</f>
        <v>0</v>
      </c>
    </row>
    <row r="155" spans="2:6">
      <c r="B155" s="241" t="s">
        <v>167</v>
      </c>
      <c r="C155" s="241"/>
      <c r="D155" s="241"/>
      <c r="E155" s="241"/>
      <c r="F155" s="241"/>
    </row>
    <row r="156" spans="2:6">
      <c r="B156" s="241"/>
      <c r="C156" s="241"/>
      <c r="D156" s="241"/>
      <c r="E156" s="241"/>
      <c r="F156" s="241"/>
    </row>
    <row r="158" spans="2:6">
      <c r="B158" s="3" t="s">
        <v>163</v>
      </c>
      <c r="C158" s="4">
        <f>+C144</f>
        <v>44834</v>
      </c>
      <c r="D158" s="4">
        <f>+D144</f>
        <v>44469</v>
      </c>
    </row>
    <row r="159" spans="2:6">
      <c r="B159" s="154"/>
      <c r="C159" s="155">
        <v>0</v>
      </c>
      <c r="D159" s="155">
        <v>0</v>
      </c>
    </row>
    <row r="160" spans="2:6">
      <c r="B160" s="3" t="s">
        <v>124</v>
      </c>
      <c r="C160" s="156">
        <v>0</v>
      </c>
      <c r="D160" s="156">
        <v>0</v>
      </c>
    </row>
    <row r="162" spans="2:4">
      <c r="B162" s="3" t="s">
        <v>164</v>
      </c>
      <c r="C162" s="4">
        <f>+C158</f>
        <v>44834</v>
      </c>
      <c r="D162" s="4">
        <f>+D158</f>
        <v>44469</v>
      </c>
    </row>
    <row r="163" spans="2:4">
      <c r="B163" s="83" t="s">
        <v>166</v>
      </c>
      <c r="C163" s="157">
        <v>8014.27</v>
      </c>
      <c r="D163" s="157"/>
    </row>
    <row r="164" spans="2:4">
      <c r="B164" s="83" t="s">
        <v>204</v>
      </c>
      <c r="C164" s="158">
        <v>6015.62</v>
      </c>
      <c r="D164" s="158"/>
    </row>
    <row r="165" spans="2:4">
      <c r="B165" s="83" t="s">
        <v>203</v>
      </c>
      <c r="C165" s="158">
        <v>510.59</v>
      </c>
      <c r="D165" s="158">
        <v>0.01</v>
      </c>
    </row>
    <row r="166" spans="2:4">
      <c r="B166" s="3" t="s">
        <v>124</v>
      </c>
      <c r="C166" s="159">
        <f>SUM(C163:C165)</f>
        <v>14540.48</v>
      </c>
      <c r="D166" s="159">
        <f>SUM(D163:D165)</f>
        <v>0.01</v>
      </c>
    </row>
  </sheetData>
  <sortState xmlns:xlrd2="http://schemas.microsoft.com/office/spreadsheetml/2017/richdata2" ref="B163:D165">
    <sortCondition descending="1" ref="C163:C165"/>
  </sortState>
  <mergeCells count="38">
    <mergeCell ref="B148:F149"/>
    <mergeCell ref="B155:F156"/>
    <mergeCell ref="B2:F2"/>
    <mergeCell ref="B3:F3"/>
    <mergeCell ref="B4:F4"/>
    <mergeCell ref="B5:F13"/>
    <mergeCell ref="B15:F15"/>
    <mergeCell ref="B49:F49"/>
    <mergeCell ref="B53:F53"/>
    <mergeCell ref="B50:F51"/>
    <mergeCell ref="B55:F57"/>
    <mergeCell ref="B17:F17"/>
    <mergeCell ref="B18:F48"/>
    <mergeCell ref="B58:F59"/>
    <mergeCell ref="B60:F61"/>
    <mergeCell ref="B62:F63"/>
    <mergeCell ref="B64:F65"/>
    <mergeCell ref="B71:F71"/>
    <mergeCell ref="B73:B74"/>
    <mergeCell ref="C73:D73"/>
    <mergeCell ref="E73:E74"/>
    <mergeCell ref="F73:F74"/>
    <mergeCell ref="B86:F87"/>
    <mergeCell ref="B141:F142"/>
    <mergeCell ref="B110:E110"/>
    <mergeCell ref="B95:F95"/>
    <mergeCell ref="B101:C101"/>
    <mergeCell ref="B102:C102"/>
    <mergeCell ref="B104:C104"/>
    <mergeCell ref="B105:C105"/>
    <mergeCell ref="B97:F99"/>
    <mergeCell ref="B114:E114"/>
    <mergeCell ref="B132:F133"/>
    <mergeCell ref="B107:F107"/>
    <mergeCell ref="B123:F123"/>
    <mergeCell ref="B124:F125"/>
    <mergeCell ref="B118:E118"/>
    <mergeCell ref="B139:C139"/>
  </mergeCells>
  <phoneticPr fontId="23" type="noConversion"/>
  <hyperlinks>
    <hyperlink ref="A1" location="INDICE!A1" display="INDICE" xr:uid="{9A8B3896-ADEC-4513-89FB-6C4F057F535C}"/>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21"/>
  <sheetViews>
    <sheetView showGridLines="0" topLeftCell="B1" workbookViewId="0">
      <selection activeCell="K14" sqref="K14"/>
    </sheetView>
  </sheetViews>
  <sheetFormatPr baseColWidth="10" defaultRowHeight="15"/>
  <cols>
    <col min="1" max="1" width="3.5703125" style="53" customWidth="1"/>
    <col min="2" max="2" width="13.85546875" style="53" customWidth="1"/>
    <col min="3" max="3" width="27.7109375" style="53" bestFit="1" customWidth="1"/>
    <col min="4" max="5" width="11.42578125" style="53"/>
    <col min="6" max="7" width="13" style="53" bestFit="1" customWidth="1"/>
    <col min="8" max="8" width="17.140625" style="53" customWidth="1"/>
    <col min="9" max="9" width="16.7109375" style="53" customWidth="1"/>
    <col min="10" max="12" width="16.140625" style="53" customWidth="1"/>
    <col min="13" max="14" width="11.7109375" style="53" bestFit="1" customWidth="1"/>
    <col min="15" max="15" width="14.140625" style="53" customWidth="1"/>
    <col min="16" max="16" width="14" style="53" customWidth="1"/>
    <col min="17" max="17" width="14.140625" style="53" customWidth="1"/>
    <col min="18" max="18" width="16.28515625" style="53" customWidth="1"/>
    <col min="19" max="16384" width="11.42578125" style="53"/>
  </cols>
  <sheetData>
    <row r="1" spans="1:18" ht="15.75" customHeight="1">
      <c r="A1" s="14" t="s">
        <v>95</v>
      </c>
      <c r="B1" s="51"/>
      <c r="C1" s="51"/>
      <c r="D1" s="51"/>
      <c r="E1" s="51"/>
      <c r="F1" s="51"/>
      <c r="G1" s="51"/>
      <c r="H1" s="51"/>
      <c r="I1" s="52"/>
      <c r="J1" s="52"/>
      <c r="K1" s="52"/>
      <c r="L1" s="51"/>
      <c r="M1" s="51"/>
      <c r="N1" s="51"/>
      <c r="O1" s="51"/>
      <c r="P1" s="51"/>
      <c r="Q1" s="51"/>
      <c r="R1" s="51"/>
    </row>
    <row r="2" spans="1:18" ht="15.75" customHeight="1">
      <c r="A2" s="14"/>
      <c r="B2" s="258" t="s">
        <v>93</v>
      </c>
      <c r="C2" s="258"/>
      <c r="D2" s="258"/>
      <c r="E2" s="258"/>
      <c r="F2" s="258"/>
      <c r="G2" s="258"/>
      <c r="H2" s="258"/>
      <c r="I2" s="258"/>
      <c r="J2" s="258"/>
      <c r="K2" s="258"/>
      <c r="L2" s="258"/>
      <c r="M2" s="258"/>
      <c r="N2" s="258"/>
      <c r="O2" s="258"/>
      <c r="P2" s="258"/>
      <c r="Q2" s="258"/>
      <c r="R2" s="258"/>
    </row>
    <row r="3" spans="1:18" ht="13.5" customHeight="1">
      <c r="A3" s="51"/>
      <c r="B3" s="254" t="s">
        <v>89</v>
      </c>
      <c r="C3" s="255"/>
      <c r="D3" s="255"/>
      <c r="E3" s="255"/>
      <c r="F3" s="255"/>
      <c r="G3" s="255"/>
      <c r="H3" s="255"/>
      <c r="I3" s="255"/>
      <c r="J3" s="255"/>
      <c r="K3" s="255"/>
      <c r="L3" s="255"/>
      <c r="M3" s="255"/>
      <c r="N3" s="255"/>
      <c r="O3" s="255"/>
      <c r="P3" s="255"/>
      <c r="Q3" s="255"/>
      <c r="R3" s="256"/>
    </row>
    <row r="4" spans="1:18" ht="13.5" customHeight="1">
      <c r="A4" s="51"/>
      <c r="B4" s="254" t="s">
        <v>70</v>
      </c>
      <c r="C4" s="255"/>
      <c r="D4" s="255"/>
      <c r="E4" s="255"/>
      <c r="F4" s="255"/>
      <c r="G4" s="255"/>
      <c r="H4" s="255"/>
      <c r="I4" s="255"/>
      <c r="J4" s="255"/>
      <c r="K4" s="255"/>
      <c r="L4" s="255"/>
      <c r="M4" s="255"/>
      <c r="N4" s="255"/>
      <c r="O4" s="255"/>
      <c r="P4" s="255"/>
      <c r="Q4" s="255"/>
      <c r="R4" s="256"/>
    </row>
    <row r="5" spans="1:18">
      <c r="A5" s="51"/>
      <c r="B5" s="257">
        <v>44834</v>
      </c>
      <c r="C5" s="255"/>
      <c r="D5" s="255"/>
      <c r="E5" s="255"/>
      <c r="F5" s="255"/>
      <c r="G5" s="255"/>
      <c r="H5" s="255"/>
      <c r="I5" s="255"/>
      <c r="J5" s="255"/>
      <c r="K5" s="255"/>
      <c r="L5" s="255"/>
      <c r="M5" s="255"/>
      <c r="N5" s="255"/>
      <c r="O5" s="255"/>
      <c r="P5" s="255"/>
      <c r="Q5" s="255"/>
      <c r="R5" s="256"/>
    </row>
    <row r="6" spans="1:18">
      <c r="A6" s="51"/>
      <c r="B6" s="254" t="s">
        <v>73</v>
      </c>
      <c r="C6" s="255"/>
      <c r="D6" s="255"/>
      <c r="E6" s="255"/>
      <c r="F6" s="255"/>
      <c r="G6" s="255"/>
      <c r="H6" s="255"/>
      <c r="I6" s="255"/>
      <c r="J6" s="255"/>
      <c r="K6" s="255"/>
      <c r="L6" s="255"/>
      <c r="M6" s="255"/>
      <c r="N6" s="255"/>
      <c r="O6" s="255"/>
      <c r="P6" s="255"/>
      <c r="Q6" s="255"/>
      <c r="R6" s="256"/>
    </row>
    <row r="7" spans="1:18" s="54" customFormat="1" ht="110.25">
      <c r="B7" s="55" t="s">
        <v>43</v>
      </c>
      <c r="C7" s="55" t="s">
        <v>44</v>
      </c>
      <c r="D7" s="55" t="s">
        <v>45</v>
      </c>
      <c r="E7" s="55" t="s">
        <v>46</v>
      </c>
      <c r="F7" s="55" t="s">
        <v>47</v>
      </c>
      <c r="G7" s="55" t="s">
        <v>48</v>
      </c>
      <c r="H7" s="55" t="s">
        <v>49</v>
      </c>
      <c r="I7" s="55" t="s">
        <v>50</v>
      </c>
      <c r="J7" s="55" t="s">
        <v>51</v>
      </c>
      <c r="K7" s="55" t="s">
        <v>52</v>
      </c>
      <c r="L7" s="55" t="s">
        <v>53</v>
      </c>
      <c r="M7" s="55" t="s">
        <v>71</v>
      </c>
      <c r="N7" s="55" t="s">
        <v>54</v>
      </c>
      <c r="O7" s="55" t="s">
        <v>88</v>
      </c>
      <c r="P7" s="55" t="s">
        <v>74</v>
      </c>
      <c r="Q7" s="55" t="s">
        <v>75</v>
      </c>
      <c r="R7" s="55" t="s">
        <v>76</v>
      </c>
    </row>
    <row r="8" spans="1:18">
      <c r="B8" s="99" t="s">
        <v>148</v>
      </c>
      <c r="C8" s="100"/>
      <c r="D8" s="101" t="s">
        <v>149</v>
      </c>
      <c r="E8" s="102" t="s">
        <v>150</v>
      </c>
      <c r="F8" s="103">
        <v>44491</v>
      </c>
      <c r="G8" s="103"/>
      <c r="H8" s="101" t="s">
        <v>112</v>
      </c>
      <c r="I8" s="104">
        <v>5957577.8399999999</v>
      </c>
      <c r="J8" s="104">
        <v>5957577.8399999999</v>
      </c>
      <c r="K8" s="104">
        <v>5957577.8399999999</v>
      </c>
      <c r="L8" s="105"/>
      <c r="M8" s="106"/>
      <c r="N8" s="107"/>
      <c r="O8" s="102"/>
      <c r="P8" s="108">
        <v>0.82464266461274116</v>
      </c>
      <c r="Q8" s="109"/>
      <c r="R8" s="110"/>
    </row>
    <row r="9" spans="1:18">
      <c r="B9" s="190" t="s">
        <v>148</v>
      </c>
      <c r="C9" s="191"/>
      <c r="D9" s="192" t="s">
        <v>149</v>
      </c>
      <c r="E9" s="193" t="s">
        <v>150</v>
      </c>
      <c r="F9" s="194">
        <v>44501</v>
      </c>
      <c r="G9" s="194"/>
      <c r="H9" s="192" t="s">
        <v>112</v>
      </c>
      <c r="I9" s="195">
        <v>826915.55</v>
      </c>
      <c r="J9" s="195">
        <v>826915.55</v>
      </c>
      <c r="K9" s="195">
        <v>826915.55</v>
      </c>
      <c r="L9" s="196"/>
      <c r="M9" s="197"/>
      <c r="N9" s="198"/>
      <c r="O9" s="193"/>
      <c r="P9" s="199">
        <v>0.11446092033968464</v>
      </c>
      <c r="Q9" s="124"/>
      <c r="R9" s="129"/>
    </row>
    <row r="10" spans="1:18">
      <c r="B10" s="111" t="s">
        <v>198</v>
      </c>
      <c r="C10" s="112"/>
      <c r="D10" s="113" t="s">
        <v>199</v>
      </c>
      <c r="E10" s="114" t="s">
        <v>150</v>
      </c>
      <c r="F10" s="115"/>
      <c r="G10" s="115"/>
      <c r="H10" s="113" t="s">
        <v>112</v>
      </c>
      <c r="I10" s="116">
        <v>244565.54</v>
      </c>
      <c r="J10" s="116">
        <v>244565.54</v>
      </c>
      <c r="K10" s="116">
        <v>244565.54</v>
      </c>
      <c r="L10" s="117"/>
      <c r="M10" s="118"/>
      <c r="N10" s="119"/>
      <c r="O10" s="114"/>
      <c r="P10" s="120">
        <v>3.4867514359392011E-2</v>
      </c>
      <c r="Q10" s="121"/>
      <c r="R10" s="122"/>
    </row>
    <row r="11" spans="1:18">
      <c r="B11" s="123"/>
      <c r="C11" s="124"/>
      <c r="D11" s="124"/>
      <c r="E11" s="124"/>
      <c r="F11" s="125" t="s">
        <v>151</v>
      </c>
      <c r="G11" s="125"/>
      <c r="H11" s="125"/>
      <c r="I11" s="126">
        <f>+'01'!C8</f>
        <v>5000</v>
      </c>
      <c r="J11" s="127" t="s">
        <v>152</v>
      </c>
      <c r="K11" s="127" t="s">
        <v>152</v>
      </c>
      <c r="L11" s="127" t="s">
        <v>152</v>
      </c>
      <c r="M11" s="124"/>
      <c r="N11" s="124"/>
      <c r="O11" s="124"/>
      <c r="P11" s="128"/>
      <c r="Q11" s="124"/>
      <c r="R11" s="129"/>
    </row>
    <row r="12" spans="1:18">
      <c r="B12" s="123"/>
      <c r="C12" s="124"/>
      <c r="D12" s="124"/>
      <c r="E12" s="124"/>
      <c r="F12" s="125" t="s">
        <v>153</v>
      </c>
      <c r="G12" s="125"/>
      <c r="H12" s="125"/>
      <c r="I12" s="126">
        <f>+'01'!C17</f>
        <v>29432.97</v>
      </c>
      <c r="J12" s="127" t="s">
        <v>152</v>
      </c>
      <c r="K12" s="127" t="s">
        <v>152</v>
      </c>
      <c r="L12" s="127" t="s">
        <v>152</v>
      </c>
      <c r="M12" s="124"/>
      <c r="N12" s="124"/>
      <c r="O12" s="124"/>
      <c r="P12" s="124"/>
      <c r="Q12" s="124"/>
      <c r="R12" s="130"/>
    </row>
    <row r="13" spans="1:18">
      <c r="B13" s="123"/>
      <c r="C13" s="124"/>
      <c r="D13" s="124"/>
      <c r="E13" s="124"/>
      <c r="F13" s="125" t="s">
        <v>154</v>
      </c>
      <c r="G13" s="125"/>
      <c r="H13" s="125"/>
      <c r="I13" s="131">
        <v>0</v>
      </c>
      <c r="J13" s="127" t="s">
        <v>152</v>
      </c>
      <c r="K13" s="127" t="s">
        <v>152</v>
      </c>
      <c r="L13" s="127" t="s">
        <v>152</v>
      </c>
      <c r="M13" s="124"/>
      <c r="N13" s="124"/>
      <c r="O13" s="124"/>
      <c r="P13" s="124"/>
      <c r="Q13" s="124"/>
      <c r="R13" s="130"/>
    </row>
    <row r="14" spans="1:18">
      <c r="B14" s="132"/>
      <c r="C14" s="121"/>
      <c r="D14" s="121"/>
      <c r="E14" s="121"/>
      <c r="F14" s="133" t="s">
        <v>155</v>
      </c>
      <c r="G14" s="133"/>
      <c r="H14" s="133"/>
      <c r="I14" s="134">
        <f>+K8+K9+I11-I12+K10</f>
        <v>7004625.96</v>
      </c>
      <c r="J14" s="135">
        <f>SUM(J8:J10)</f>
        <v>7029058.9299999997</v>
      </c>
      <c r="K14" s="135">
        <f>SUM(K8:K10)</f>
        <v>7029058.9299999997</v>
      </c>
      <c r="L14" s="136" t="s">
        <v>152</v>
      </c>
      <c r="M14" s="137"/>
      <c r="N14" s="137"/>
      <c r="O14" s="137"/>
      <c r="P14" s="148">
        <v>1</v>
      </c>
      <c r="Q14" s="121"/>
      <c r="R14" s="122"/>
    </row>
    <row r="16" spans="1:18" ht="15.75">
      <c r="B16" s="254" t="s">
        <v>89</v>
      </c>
      <c r="C16" s="255"/>
      <c r="D16" s="255"/>
      <c r="E16" s="255"/>
      <c r="F16" s="255"/>
      <c r="G16" s="255"/>
      <c r="H16" s="255"/>
      <c r="I16" s="255"/>
      <c r="J16" s="255"/>
      <c r="K16" s="255"/>
      <c r="L16" s="255"/>
      <c r="M16" s="255"/>
      <c r="N16" s="255"/>
      <c r="O16" s="255"/>
      <c r="P16" s="255"/>
      <c r="Q16" s="255"/>
      <c r="R16" s="256"/>
    </row>
    <row r="17" spans="2:18">
      <c r="B17" s="254" t="s">
        <v>70</v>
      </c>
      <c r="C17" s="255"/>
      <c r="D17" s="255"/>
      <c r="E17" s="255"/>
      <c r="F17" s="255"/>
      <c r="G17" s="255"/>
      <c r="H17" s="255"/>
      <c r="I17" s="255"/>
      <c r="J17" s="255"/>
      <c r="K17" s="255"/>
      <c r="L17" s="255"/>
      <c r="M17" s="255"/>
      <c r="N17" s="255"/>
      <c r="O17" s="255"/>
      <c r="P17" s="255"/>
      <c r="Q17" s="255"/>
      <c r="R17" s="256"/>
    </row>
    <row r="18" spans="2:18" ht="15.75">
      <c r="B18" s="257">
        <v>44469</v>
      </c>
      <c r="C18" s="255"/>
      <c r="D18" s="255"/>
      <c r="E18" s="255"/>
      <c r="F18" s="255"/>
      <c r="G18" s="255"/>
      <c r="H18" s="255"/>
      <c r="I18" s="255"/>
      <c r="J18" s="255"/>
      <c r="K18" s="255"/>
      <c r="L18" s="255"/>
      <c r="M18" s="255"/>
      <c r="N18" s="255"/>
      <c r="O18" s="255"/>
      <c r="P18" s="255"/>
      <c r="Q18" s="255"/>
      <c r="R18" s="256"/>
    </row>
    <row r="19" spans="2:18" ht="15.75">
      <c r="B19" s="254" t="s">
        <v>73</v>
      </c>
      <c r="C19" s="255"/>
      <c r="D19" s="255"/>
      <c r="E19" s="255"/>
      <c r="F19" s="255"/>
      <c r="G19" s="255"/>
      <c r="H19" s="255"/>
      <c r="I19" s="255"/>
      <c r="J19" s="255"/>
      <c r="K19" s="255"/>
      <c r="L19" s="255"/>
      <c r="M19" s="255"/>
      <c r="N19" s="255"/>
      <c r="O19" s="255"/>
      <c r="P19" s="255"/>
      <c r="Q19" s="255"/>
      <c r="R19" s="256"/>
    </row>
    <row r="20" spans="2:18" ht="110.25">
      <c r="B20" s="55" t="s">
        <v>43</v>
      </c>
      <c r="C20" s="55" t="s">
        <v>44</v>
      </c>
      <c r="D20" s="55" t="s">
        <v>45</v>
      </c>
      <c r="E20" s="55" t="s">
        <v>46</v>
      </c>
      <c r="F20" s="55" t="s">
        <v>47</v>
      </c>
      <c r="G20" s="55" t="s">
        <v>48</v>
      </c>
      <c r="H20" s="55" t="s">
        <v>49</v>
      </c>
      <c r="I20" s="55" t="s">
        <v>50</v>
      </c>
      <c r="J20" s="55" t="s">
        <v>51</v>
      </c>
      <c r="K20" s="55" t="s">
        <v>52</v>
      </c>
      <c r="L20" s="55" t="s">
        <v>53</v>
      </c>
      <c r="M20" s="55" t="s">
        <v>71</v>
      </c>
      <c r="N20" s="55" t="s">
        <v>54</v>
      </c>
      <c r="O20" s="55" t="s">
        <v>88</v>
      </c>
      <c r="P20" s="55" t="s">
        <v>74</v>
      </c>
      <c r="Q20" s="55" t="s">
        <v>75</v>
      </c>
      <c r="R20" s="55" t="s">
        <v>76</v>
      </c>
    </row>
    <row r="21" spans="2:18">
      <c r="B21" s="253" t="s">
        <v>92</v>
      </c>
      <c r="C21" s="253"/>
      <c r="D21" s="253"/>
      <c r="E21" s="253"/>
      <c r="F21" s="253"/>
      <c r="G21" s="253"/>
      <c r="H21" s="253"/>
      <c r="I21" s="253"/>
      <c r="J21" s="253"/>
      <c r="K21" s="253"/>
      <c r="L21" s="253"/>
      <c r="M21" s="253"/>
      <c r="N21" s="253"/>
      <c r="O21" s="253"/>
      <c r="P21" s="253"/>
      <c r="Q21" s="253"/>
      <c r="R21" s="253"/>
    </row>
  </sheetData>
  <mergeCells count="10">
    <mergeCell ref="B2:R2"/>
    <mergeCell ref="B3:R3"/>
    <mergeCell ref="B4:R4"/>
    <mergeCell ref="B5:R5"/>
    <mergeCell ref="B6:R6"/>
    <mergeCell ref="B21:R21"/>
    <mergeCell ref="B16:R16"/>
    <mergeCell ref="B17:R17"/>
    <mergeCell ref="B18:R18"/>
    <mergeCell ref="B19:R19"/>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4"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eeS8eHAqAosJvw3jCmsJwQVQnQTacpcDRnQ02z/n0T8=</DigestValue>
    </Reference>
    <Reference Type="http://www.w3.org/2000/09/xmldsig#Object" URI="#idOfficeObject">
      <DigestMethod Algorithm="http://www.w3.org/2001/04/xmlenc#sha256"/>
      <DigestValue>4GhPgcqsJysvq5SqYgcZCrReevqYFoLTqUIShAIRNXE=</DigestValue>
    </Reference>
    <Reference Type="http://uri.etsi.org/01903#SignedProperties" URI="#idSignedProperties">
      <Transforms>
        <Transform Algorithm="http://www.w3.org/TR/2001/REC-xml-c14n-20010315"/>
      </Transforms>
      <DigestMethod Algorithm="http://www.w3.org/2001/04/xmlenc#sha256"/>
      <DigestValue>lqLnMsaSpfisr35Hca3lpTgo/egm5wHPlBjBfMBj4Fc=</DigestValue>
    </Reference>
  </SignedInfo>
  <SignatureValue>Y3QggDxDR0ZDsNE/GGPydAT+r+C8qKq/8F9r3yZOuQ+LScpjV3787de3DLSP21gyH2qMoZDZZM2X
ur3mlMQly6Ig+O/4Qg4OVzp3lMvOD/ECgLeEP/ODg+TGxWr/4aNEoQb8xaxKN/kOFP50uEepw58C
D26G+mXgIon6jk2/YI7sV8ZoPcJGGMPAjlYTcn0/iq0Y2vehWFw4BF3gsZi57zOXPFrve92QwAPm
IzHuM8zl/xGKCK0yzGxHZHgchiLT2Th+Ev2mSAo/YUaL0Nk/DNFagmA2LrnKMcUbQjMOeWQPag5c
MeI+bZHWOKxhsVfQZJu3jEqhAlkgGD4Ls+Sotw==</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rzpVdO8/2g+MvAD0LNou/7m101aViUmJhIoWkbmd77o=</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9Ho1iFzQSWRWUVfcWCvH/QIwWq4Cfk7HwHabP9Vk9MI=</DigestValue>
      </Reference>
      <Reference URI="/xl/printerSettings/printerSettings5.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gktZkDMyp3uT90FrT4ILU2T5jKeNsW7b+Wm95cvTcJE=</DigestValue>
      </Reference>
      <Reference URI="/xl/styles.xml?ContentType=application/vnd.openxmlformats-officedocument.spreadsheetml.styles+xml">
        <DigestMethod Algorithm="http://www.w3.org/2001/04/xmlenc#sha256"/>
        <DigestValue>SGFSy1fMIXwEwHWQARwEDeysXM3IN7P9hwQwJNa6tN8=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fYmLuh1httu83wVUowAbEEhAj33H3Vbawb42IHEZjZk=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UXJJCojFWy2bo29KqjRcSaSQ6mQnVwOBa0g1wnqdTvw=</DigestValue>
      </Reference>
      <Reference URI="/xl/worksheets/sheet2.xml?ContentType=application/vnd.openxmlformats-officedocument.spreadsheetml.worksheet+xml">
        <DigestMethod Algorithm="http://www.w3.org/2001/04/xmlenc#sha256"/>
        <DigestValue>8uc/SPoVMEyzkEECZ+0DNoflQnGPlVAHi2s7MDTY440=</DigestValue>
      </Reference>
      <Reference URI="/xl/worksheets/sheet3.xml?ContentType=application/vnd.openxmlformats-officedocument.spreadsheetml.worksheet+xml">
        <DigestMethod Algorithm="http://www.w3.org/2001/04/xmlenc#sha256"/>
        <DigestValue>bizJVx4oOJxFcuEsWapoQoJEpPGg4bM42HvEa8rOnPQ=</DigestValue>
      </Reference>
      <Reference URI="/xl/worksheets/sheet4.xml?ContentType=application/vnd.openxmlformats-officedocument.spreadsheetml.worksheet+xml">
        <DigestMethod Algorithm="http://www.w3.org/2001/04/xmlenc#sha256"/>
        <DigestValue>uyqQQvfBdgXpq7B3ef5ECxD3OMwVI7xcLDeG4mPOdPc=</DigestValue>
      </Reference>
      <Reference URI="/xl/worksheets/sheet5.xml?ContentType=application/vnd.openxmlformats-officedocument.spreadsheetml.worksheet+xml">
        <DigestMethod Algorithm="http://www.w3.org/2001/04/xmlenc#sha256"/>
        <DigestValue>0hF9OnyGjd1+rZ2Ytwe5gTqsqgW374jz72wfz4paQp8=</DigestValue>
      </Reference>
      <Reference URI="/xl/worksheets/sheet6.xml?ContentType=application/vnd.openxmlformats-officedocument.spreadsheetml.worksheet+xml">
        <DigestMethod Algorithm="http://www.w3.org/2001/04/xmlenc#sha256"/>
        <DigestValue>ganMWN0jTL+g91YBPXavlnmrNlbl/vjCTqjKrE0Ny74=</DigestValue>
      </Reference>
      <Reference URI="/xl/worksheets/sheet7.xml?ContentType=application/vnd.openxmlformats-officedocument.spreadsheetml.worksheet+xml">
        <DigestMethod Algorithm="http://www.w3.org/2001/04/xmlenc#sha256"/>
        <DigestValue>ws9oGgNDdNiG1oL5+A47r6K0R+Xol2Ce5sLWFfoT/ro=</DigestValue>
      </Reference>
      <Reference URI="/xl/worksheets/sheet8.xml?ContentType=application/vnd.openxmlformats-officedocument.spreadsheetml.worksheet+xml">
        <DigestMethod Algorithm="http://www.w3.org/2001/04/xmlenc#sha256"/>
        <DigestValue>Yq8e5S8AD9vVdoxnyafntFk1GUOx6ouhtaQKCD5nwbQ=</DigestValue>
      </Reference>
    </Manifest>
    <SignatureProperties>
      <SignatureProperty Id="idSignatureTime" Target="#idPackageSignature">
        <mdssi:SignatureTime xmlns:mdssi="http://schemas.openxmlformats.org/package/2006/digital-signature">
          <mdssi:Format>YYYY-MM-DDThh:mm:ssTZD</mdssi:Format>
          <mdssi:Value>2022-11-01T17:58:07Z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2022-11-01T17:58:07Z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Vil+XjlkvEtXYnfMHyKzBaQhJuhJJ6VjKGm3pTjE1Pk=</DigestValue>
    </Reference>
    <Reference Type="http://www.w3.org/2000/09/xmldsig#Object" URI="#idOfficeObject">
      <DigestMethod Algorithm="http://www.w3.org/2001/04/xmlenc#sha256"/>
      <DigestValue>rPRoaTavRgnBXpLxz1Y6AR1sdVJ6jxWvKk3YgbBl5A8=</DigestValue>
    </Reference>
    <Reference Type="http://uri.etsi.org/01903#SignedProperties" URI="#idSignedProperties">
      <Transforms>
        <Transform Algorithm="http://www.w3.org/TR/2001/REC-xml-c14n-20010315"/>
      </Transforms>
      <DigestMethod Algorithm="http://www.w3.org/2001/04/xmlenc#sha256"/>
      <DigestValue>294lcm1m2kFnAO/SJsT3RH+VOtr8lSQFR0k1ly3aWdQ=</DigestValue>
    </Reference>
  </SignedInfo>
  <SignatureValue>B3CVcd1CwCjrcGGN8+Y/BWKlzFIPStkZIjqeD7h+9EJbMLAJoUmPgi9eFecjB79FEK61q6vm8ZAy
qYUtVEuV1nxMrPVndEuJ0aQQACp3RiGPOaTWJ4l2FlxIAlhoaxMIkUoXUfWj/qu5gCAl/rv/eSUV
tX4HVnAFOGWdj+Q9Nbe2ABq7+2FjHln2+1JG+hyXK8r16kLPRwXhElbnnbNBcGoQHfzSm8KZo46w
mV6fzy2r9F8F9cRso2uS1FaibllFKNYPLfCT7ekRZ1l8ZPuLrwnwTdIe1zbe/GDVqfxwAkYe+/k5
W7kNuvpE8Dn0+aWWf5QoPtooNX5Ny10r7EDv+g==</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rzpVdO8/2g+MvAD0LNou/7m101aViUmJhIoWkbmd77o=</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9Ho1iFzQSWRWUVfcWCvH/QIwWq4Cfk7HwHabP9Vk9MI=</DigestValue>
      </Reference>
      <Reference URI="/xl/printerSettings/printerSettings5.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gktZkDMyp3uT90FrT4ILU2T5jKeNsW7b+Wm95cvTcJE=</DigestValue>
      </Reference>
      <Reference URI="/xl/styles.xml?ContentType=application/vnd.openxmlformats-officedocument.spreadsheetml.styles+xml">
        <DigestMethod Algorithm="http://www.w3.org/2001/04/xmlenc#sha256"/>
        <DigestValue>SGFSy1fMIXwEwHWQARwEDeysXM3IN7P9hwQwJNa6tN8=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fYmLuh1httu83wVUowAbEEhAj33H3Vbawb42IHEZjZk=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UXJJCojFWy2bo29KqjRcSaSQ6mQnVwOBa0g1wnqdTvw=</DigestValue>
      </Reference>
      <Reference URI="/xl/worksheets/sheet2.xml?ContentType=application/vnd.openxmlformats-officedocument.spreadsheetml.worksheet+xml">
        <DigestMethod Algorithm="http://www.w3.org/2001/04/xmlenc#sha256"/>
        <DigestValue>8uc/SPoVMEyzkEECZ+0DNoflQnGPlVAHi2s7MDTY440=</DigestValue>
      </Reference>
      <Reference URI="/xl/worksheets/sheet3.xml?ContentType=application/vnd.openxmlformats-officedocument.spreadsheetml.worksheet+xml">
        <DigestMethod Algorithm="http://www.w3.org/2001/04/xmlenc#sha256"/>
        <DigestValue>bizJVx4oOJxFcuEsWapoQoJEpPGg4bM42HvEa8rOnPQ=</DigestValue>
      </Reference>
      <Reference URI="/xl/worksheets/sheet4.xml?ContentType=application/vnd.openxmlformats-officedocument.spreadsheetml.worksheet+xml">
        <DigestMethod Algorithm="http://www.w3.org/2001/04/xmlenc#sha256"/>
        <DigestValue>uyqQQvfBdgXpq7B3ef5ECxD3OMwVI7xcLDeG4mPOdPc=</DigestValue>
      </Reference>
      <Reference URI="/xl/worksheets/sheet5.xml?ContentType=application/vnd.openxmlformats-officedocument.spreadsheetml.worksheet+xml">
        <DigestMethod Algorithm="http://www.w3.org/2001/04/xmlenc#sha256"/>
        <DigestValue>0hF9OnyGjd1+rZ2Ytwe5gTqsqgW374jz72wfz4paQp8=</DigestValue>
      </Reference>
      <Reference URI="/xl/worksheets/sheet6.xml?ContentType=application/vnd.openxmlformats-officedocument.spreadsheetml.worksheet+xml">
        <DigestMethod Algorithm="http://www.w3.org/2001/04/xmlenc#sha256"/>
        <DigestValue>ganMWN0jTL+g91YBPXavlnmrNlbl/vjCTqjKrE0Ny74=</DigestValue>
      </Reference>
      <Reference URI="/xl/worksheets/sheet7.xml?ContentType=application/vnd.openxmlformats-officedocument.spreadsheetml.worksheet+xml">
        <DigestMethod Algorithm="http://www.w3.org/2001/04/xmlenc#sha256"/>
        <DigestValue>ws9oGgNDdNiG1oL5+A47r6K0R+Xol2Ce5sLWFfoT/ro=</DigestValue>
      </Reference>
      <Reference URI="/xl/worksheets/sheet8.xml?ContentType=application/vnd.openxmlformats-officedocument.spreadsheetml.worksheet+xml">
        <DigestMethod Algorithm="http://www.w3.org/2001/04/xmlenc#sha256"/>
        <DigestValue>Yq8e5S8AD9vVdoxnyafntFk1GUOx6ouhtaQKCD5nwbQ=</DigestValue>
      </Reference>
    </Manifest>
    <SignatureProperties>
      <SignatureProperty Id="idSignatureTime" Target="#idPackageSignature">
        <mdssi:SignatureTime xmlns:mdssi="http://schemas.openxmlformats.org/package/2006/digital-signature">
          <mdssi:Format>YYYY-MM-DDThh:mm:ssTZD</mdssi:Format>
          <mdssi:Value>2022-11-01T12:36:38Z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2022-11-01T12:36:38Z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0BAVTG4JIyV7kpF8FkkJTGROQJ28rmS+LLapZDauH60=</DigestValue>
    </Reference>
    <Reference Type="http://www.w3.org/2000/09/xmldsig#Object" URI="#idOfficeObject">
      <DigestMethod Algorithm="http://www.w3.org/2001/04/xmlenc#sha256"/>
      <DigestValue>LuzauvRh+qLY7ASizebphqR/IOqaVu0Dwh0+TQQb4hU=</DigestValue>
    </Reference>
    <Reference Type="http://uri.etsi.org/01903#SignedProperties" URI="#idSignedProperties">
      <Transforms>
        <Transform Algorithm="http://www.w3.org/TR/2001/REC-xml-c14n-20010315"/>
      </Transforms>
      <DigestMethod Algorithm="http://www.w3.org/2001/04/xmlenc#sha256"/>
      <DigestValue>mPJabW4vw+d6MnrQ3yY4j4QYWtFIPnPrlhE86zA4ugs=</DigestValue>
    </Reference>
  </SignedInfo>
  <SignatureValue>uI9dxMA9xzCntBDUcX6VCbbMOB/pYge3FxmOLfjtN5LT+kgzSoOkyUQoEkgfWJGz61VHngNbaCkC
+YVokAzR5Qu7z2190vMR0Vgu20kMBJpM/HTOJUAbkj3+/N0jg82vkp92/CYTOL0o/1NtV2b7AoPX
kXnLEPR5BpzezFhB9B0wrKI4Cmdwb4PMtsmkc4WJi7f96XLPObHa28DDtcgql9vIu847gkeO/FgI
lZnjdaQf4ERWpacw6cUX/QccoHm0LjV6gTJdph3PYTTsVxqxvM3yFM+RhbHrtf0/Fm0arZ90HBd0
LJSjKMpKOD2NwJcgIRAD8egmjjXc8Bh+20cXOA==</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rzpVdO8/2g+MvAD0LNou/7m101aViUmJhIoWkbmd77o=</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9Ho1iFzQSWRWUVfcWCvH/QIwWq4Cfk7HwHabP9Vk9MI=</DigestValue>
      </Reference>
      <Reference URI="/xl/printerSettings/printerSettings5.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gktZkDMyp3uT90FrT4ILU2T5jKeNsW7b+Wm95cvTcJE=</DigestValue>
      </Reference>
      <Reference URI="/xl/styles.xml?ContentType=application/vnd.openxmlformats-officedocument.spreadsheetml.styles+xml">
        <DigestMethod Algorithm="http://www.w3.org/2001/04/xmlenc#sha256"/>
        <DigestValue>SGFSy1fMIXwEwHWQARwEDeysXM3IN7P9hwQwJNa6tN8=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fYmLuh1httu83wVUowAbEEhAj33H3Vbawb42IHEZjZk=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UXJJCojFWy2bo29KqjRcSaSQ6mQnVwOBa0g1wnqdTvw=</DigestValue>
      </Reference>
      <Reference URI="/xl/worksheets/sheet2.xml?ContentType=application/vnd.openxmlformats-officedocument.spreadsheetml.worksheet+xml">
        <DigestMethod Algorithm="http://www.w3.org/2001/04/xmlenc#sha256"/>
        <DigestValue>8uc/SPoVMEyzkEECZ+0DNoflQnGPlVAHi2s7MDTY440=</DigestValue>
      </Reference>
      <Reference URI="/xl/worksheets/sheet3.xml?ContentType=application/vnd.openxmlformats-officedocument.spreadsheetml.worksheet+xml">
        <DigestMethod Algorithm="http://www.w3.org/2001/04/xmlenc#sha256"/>
        <DigestValue>bizJVx4oOJxFcuEsWapoQoJEpPGg4bM42HvEa8rOnPQ=</DigestValue>
      </Reference>
      <Reference URI="/xl/worksheets/sheet4.xml?ContentType=application/vnd.openxmlformats-officedocument.spreadsheetml.worksheet+xml">
        <DigestMethod Algorithm="http://www.w3.org/2001/04/xmlenc#sha256"/>
        <DigestValue>uyqQQvfBdgXpq7B3ef5ECxD3OMwVI7xcLDeG4mPOdPc=</DigestValue>
      </Reference>
      <Reference URI="/xl/worksheets/sheet5.xml?ContentType=application/vnd.openxmlformats-officedocument.spreadsheetml.worksheet+xml">
        <DigestMethod Algorithm="http://www.w3.org/2001/04/xmlenc#sha256"/>
        <DigestValue>0hF9OnyGjd1+rZ2Ytwe5gTqsqgW374jz72wfz4paQp8=</DigestValue>
      </Reference>
      <Reference URI="/xl/worksheets/sheet6.xml?ContentType=application/vnd.openxmlformats-officedocument.spreadsheetml.worksheet+xml">
        <DigestMethod Algorithm="http://www.w3.org/2001/04/xmlenc#sha256"/>
        <DigestValue>ganMWN0jTL+g91YBPXavlnmrNlbl/vjCTqjKrE0Ny74=</DigestValue>
      </Reference>
      <Reference URI="/xl/worksheets/sheet7.xml?ContentType=application/vnd.openxmlformats-officedocument.spreadsheetml.worksheet+xml">
        <DigestMethod Algorithm="http://www.w3.org/2001/04/xmlenc#sha256"/>
        <DigestValue>ws9oGgNDdNiG1oL5+A47r6K0R+Xol2Ce5sLWFfoT/ro=</DigestValue>
      </Reference>
      <Reference URI="/xl/worksheets/sheet8.xml?ContentType=application/vnd.openxmlformats-officedocument.spreadsheetml.worksheet+xml">
        <DigestMethod Algorithm="http://www.w3.org/2001/04/xmlenc#sha256"/>
        <DigestValue>Yq8e5S8AD9vVdoxnyafntFk1GUOx6ouhtaQKCD5nwbQ=</DigestValue>
      </Reference>
    </Manifest>
    <SignatureProperties>
      <SignatureProperty Id="idSignatureTime" Target="#idPackageSignature">
        <mdssi:SignatureTime xmlns:mdssi="http://schemas.openxmlformats.org/package/2006/digital-signature">
          <mdssi:Format>YYYY-MM-DDThh:mm:ssTZD</mdssi:Format>
          <mdssi:Value>2022-11-01T12:58:45Z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2022-11-01T12:58:45Z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2022-11-01T12:36:05Z</dcterms:modified>
</cp:coreProperties>
</file>