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torales\Desktop\cnv\Junio 2022\"/>
    </mc:Choice>
  </mc:AlternateContent>
  <bookViews>
    <workbookView xWindow="480" yWindow="135" windowWidth="7935" windowHeight="3675"/>
  </bookViews>
  <sheets>
    <sheet name="Hoja2" sheetId="2" r:id="rId1"/>
    <sheet name="Hoja8" sheetId="8" state="hidden" r:id="rId2"/>
    <sheet name="Hoja9" sheetId="9" state="hidden" r:id="rId3"/>
    <sheet name="Hoja10" sheetId="10" state="hidden" r:id="rId4"/>
    <sheet name="Hoja11" sheetId="11" state="hidden" r:id="rId5"/>
    <sheet name="Hoja12" sheetId="12" state="hidden" r:id="rId6"/>
    <sheet name="Hoja13" sheetId="13" state="hidden" r:id="rId7"/>
    <sheet name="Hoja14" sheetId="14" state="hidden" r:id="rId8"/>
    <sheet name="Hoja15" sheetId="15" state="hidden" r:id="rId9"/>
    <sheet name="Hoja16" sheetId="16" state="hidden" r:id="rId10"/>
  </sheets>
  <definedNames>
    <definedName name="_xlnm.Print_Area" localSheetId="0">Hoja2!$A$1:$L$83</definedName>
  </definedNames>
  <calcPr calcId="152511"/>
</workbook>
</file>

<file path=xl/calcChain.xml><?xml version="1.0" encoding="utf-8"?>
<calcChain xmlns="http://schemas.openxmlformats.org/spreadsheetml/2006/main">
  <c r="F33" i="2" l="1"/>
  <c r="F37" i="2" s="1"/>
  <c r="L69" i="2"/>
  <c r="L66" i="2"/>
  <c r="L63" i="2"/>
  <c r="L62" i="2"/>
  <c r="L61" i="2"/>
  <c r="L60" i="2"/>
  <c r="L59" i="2"/>
  <c r="L58" i="2"/>
  <c r="L64" i="2"/>
  <c r="E48" i="2"/>
  <c r="H48" i="2" s="1"/>
  <c r="F19" i="2"/>
  <c r="H46" i="2"/>
  <c r="L17" i="2"/>
  <c r="L10" i="2"/>
  <c r="L19" i="2" s="1"/>
  <c r="L37" i="2"/>
  <c r="G51" i="2"/>
  <c r="H47" i="2"/>
  <c r="H45" i="2"/>
  <c r="H44" i="2"/>
  <c r="H51" i="2" s="1"/>
  <c r="D74" i="2" s="1"/>
  <c r="E74" i="2" s="1"/>
  <c r="H49" i="2"/>
  <c r="F51" i="2"/>
  <c r="L65" i="2"/>
  <c r="L67" i="2" s="1"/>
  <c r="L68" i="2" l="1"/>
  <c r="L70" i="2" s="1"/>
  <c r="E51" i="2"/>
  <c r="C74" i="2" s="1"/>
</calcChain>
</file>

<file path=xl/sharedStrings.xml><?xml version="1.0" encoding="utf-8"?>
<sst xmlns="http://schemas.openxmlformats.org/spreadsheetml/2006/main" count="128" uniqueCount="94">
  <si>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</si>
  <si>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</si>
  <si>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</si>
  <si>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</si>
  <si>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</si>
  <si>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</si>
  <si>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</si>
  <si>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</si>
  <si>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</si>
  <si>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</si>
  <si>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</si>
  <si>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</si>
  <si>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</si>
  <si>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</si>
  <si>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</si>
  <si>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</si>
  <si>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</si>
  <si>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</si>
  <si>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</si>
  <si>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</si>
  <si>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</si>
  <si>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</si>
  <si>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</si>
  <si>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</si>
  <si>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</si>
  <si>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</si>
  <si>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</si>
  <si>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</si>
  <si>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</si>
  <si>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</si>
  <si>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</si>
  <si>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</si>
  <si>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</si>
  <si>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</si>
  <si>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</si>
  <si>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</si>
  <si>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</si>
  <si>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</si>
  <si>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</si>
  <si>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</si>
  <si>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</si>
  <si>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</si>
  <si>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</si>
  <si>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</si>
  <si>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</si>
  <si>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</si>
  <si>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</si>
  <si>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</si>
  <si>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</si>
  <si>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</si>
  <si>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</si>
  <si>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</si>
  <si>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</si>
  <si>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</si>
  <si>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</si>
  <si>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</si>
  <si>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</si>
  <si>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</si>
  <si>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</si>
  <si>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</si>
  <si>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</si>
  <si>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</si>
  <si>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</si>
  <si>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</si>
  <si>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</si>
  <si>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</si>
  <si>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</si>
  <si>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</si>
  <si>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</si>
  <si>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</si>
  <si>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</si>
  <si>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</si>
  <si>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</si>
  <si>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</si>
  <si>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</si>
  <si>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</si>
  <si>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</si>
  <si>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</si>
  <si>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</si>
  <si>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PÉRD. POR OBLIG. POR INT. FINANC. SECTOR NO FINANC.</t>
  </si>
  <si>
    <t xml:space="preserve">   LIC. NELSON TORALES</t>
  </si>
  <si>
    <t xml:space="preserve">                                     LIC. IGNACIO C. FLORENTIN MENDOZA</t>
  </si>
  <si>
    <t xml:space="preserve">                              ECON. BLANCA L. BRITEZ DE NARA</t>
  </si>
  <si>
    <t xml:space="preserve">       Contador General</t>
  </si>
  <si>
    <t xml:space="preserve">              Gerente General</t>
  </si>
  <si>
    <t xml:space="preserve">       Pat. Prof. Nº 37492 </t>
  </si>
  <si>
    <t xml:space="preserve">            Director Titular</t>
  </si>
  <si>
    <t>ADELANTO IRREVOCABLE A CUENTA DE CAPITAL</t>
  </si>
  <si>
    <t>ESTADO DE SITUACIÓN PATRIMONIAL AL 30 DE JUNIO DE 2022</t>
  </si>
  <si>
    <t>ESTADO DE RESULTADO AL 30 DE JUNIO DE 2022</t>
  </si>
  <si>
    <t>EVOLUCIÓN  DEL PATRIMONIO AL 30 DE JUNIO DE 2022</t>
  </si>
  <si>
    <t>GANANCIAS EXTRAORDINARIAS</t>
  </si>
  <si>
    <t>CLASIFICACIÓN DE LA CARTERA AL 30 DE JUNIO DE 2022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</si>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</sst>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5" xfId="0" applyFont="1" applyBorder="1"/>
    <xf numFmtId="0" fontId="6" fillId="0" borderId="1" xfId="0" applyFont="1" applyBorder="1"/>
    <xf numFmtId="0" fontId="6" fillId="0" borderId="6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0" fillId="0" borderId="0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0" fontId="10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3" fillId="0" borderId="0" xfId="0" applyNumberFormat="1" applyFont="1"/>
    <xf numFmtId="14" fontId="0" fillId="0" borderId="7" xfId="0" applyNumberFormat="1" applyBorder="1" applyAlignment="1">
      <alignment horizontal="right"/>
    </xf>
    <xf numFmtId="0" fontId="11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/>
    <xf numFmtId="0" fontId="9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/>
    <xf numFmtId="0" fontId="9" fillId="0" borderId="2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9" fillId="0" borderId="8" xfId="0" applyNumberFormat="1" applyFont="1" applyBorder="1"/>
    <xf numFmtId="164" fontId="9" fillId="0" borderId="2" xfId="0" applyNumberFormat="1" applyFont="1" applyBorder="1"/>
    <xf numFmtId="164" fontId="9" fillId="0" borderId="7" xfId="0" applyNumberFormat="1" applyFont="1" applyBorder="1"/>
    <xf numFmtId="0" fontId="9" fillId="0" borderId="5" xfId="0" applyFont="1" applyBorder="1"/>
    <xf numFmtId="164" fontId="9" fillId="0" borderId="6" xfId="0" applyNumberFormat="1" applyFont="1" applyBorder="1"/>
    <xf numFmtId="164" fontId="9" fillId="0" borderId="5" xfId="0" applyNumberFormat="1" applyFont="1" applyBorder="1"/>
    <xf numFmtId="164" fontId="9" fillId="0" borderId="1" xfId="0" applyNumberFormat="1" applyFont="1" applyBorder="1"/>
    <xf numFmtId="0" fontId="9" fillId="0" borderId="11" xfId="0" applyFont="1" applyBorder="1" applyAlignment="1"/>
    <xf numFmtId="0" fontId="9" fillId="0" borderId="13" xfId="0" applyFont="1" applyBorder="1"/>
    <xf numFmtId="164" fontId="9" fillId="0" borderId="13" xfId="0" applyNumberFormat="1" applyFont="1" applyBorder="1"/>
    <xf numFmtId="0" fontId="9" fillId="0" borderId="3" xfId="0" applyFont="1" applyBorder="1" applyAlignment="1"/>
    <xf numFmtId="0" fontId="9" fillId="0" borderId="4" xfId="0" applyFont="1" applyBorder="1"/>
    <xf numFmtId="164" fontId="9" fillId="0" borderId="4" xfId="0" applyNumberFormat="1" applyFont="1" applyBorder="1"/>
    <xf numFmtId="164" fontId="5" fillId="0" borderId="2" xfId="0" applyNumberFormat="1" applyFont="1" applyBorder="1"/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64" fontId="9" fillId="0" borderId="10" xfId="0" applyNumberFormat="1" applyFont="1" applyBorder="1"/>
    <xf numFmtId="37" fontId="9" fillId="0" borderId="10" xfId="0" applyNumberFormat="1" applyFont="1" applyBorder="1"/>
    <xf numFmtId="37" fontId="9" fillId="0" borderId="10" xfId="0" applyNumberFormat="1" applyFont="1" applyFill="1" applyBorder="1"/>
    <xf numFmtId="3" fontId="14" fillId="0" borderId="7" xfId="0" applyNumberFormat="1" applyFont="1" applyBorder="1"/>
    <xf numFmtId="3" fontId="10" fillId="0" borderId="5" xfId="0" applyNumberFormat="1" applyFont="1" applyBorder="1"/>
    <xf numFmtId="3" fontId="10" fillId="0" borderId="7" xfId="0" applyNumberFormat="1" applyFont="1" applyBorder="1"/>
    <xf numFmtId="3" fontId="14" fillId="2" borderId="7" xfId="0" applyNumberFormat="1" applyFont="1" applyFill="1" applyBorder="1"/>
    <xf numFmtId="0" fontId="14" fillId="0" borderId="2" xfId="0" applyFont="1" applyBorder="1"/>
    <xf numFmtId="3" fontId="14" fillId="0" borderId="10" xfId="0" applyNumberFormat="1" applyFont="1" applyBorder="1"/>
    <xf numFmtId="3" fontId="14" fillId="0" borderId="0" xfId="0" applyNumberFormat="1" applyFont="1" applyBorder="1"/>
    <xf numFmtId="3" fontId="14" fillId="0" borderId="9" xfId="0" applyNumberFormat="1" applyFont="1" applyBorder="1"/>
    <xf numFmtId="3" fontId="10" fillId="0" borderId="10" xfId="0" applyNumberFormat="1" applyFont="1" applyBorder="1"/>
    <xf numFmtId="3" fontId="10" fillId="0" borderId="2" xfId="0" applyNumberFormat="1" applyFont="1" applyBorder="1"/>
    <xf numFmtId="3" fontId="14" fillId="0" borderId="14" xfId="0" applyNumberFormat="1" applyFont="1" applyBorder="1"/>
    <xf numFmtId="3" fontId="10" fillId="0" borderId="14" xfId="0" applyNumberFormat="1" applyFont="1" applyBorder="1"/>
    <xf numFmtId="0" fontId="14" fillId="0" borderId="7" xfId="0" applyFont="1" applyBorder="1"/>
    <xf numFmtId="0" fontId="10" fillId="0" borderId="0" xfId="0" applyFont="1" applyBorder="1"/>
    <xf numFmtId="0" fontId="13" fillId="0" borderId="2" xfId="0" applyFont="1" applyBorder="1"/>
    <xf numFmtId="3" fontId="14" fillId="0" borderId="15" xfId="0" applyNumberFormat="1" applyFont="1" applyBorder="1"/>
    <xf numFmtId="0" fontId="5" fillId="0" borderId="13" xfId="0" applyFon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/>
    <xf numFmtId="3" fontId="10" fillId="0" borderId="0" xfId="0" applyNumberFormat="1" applyFont="1" applyBorder="1"/>
    <xf numFmtId="3" fontId="14" fillId="0" borderId="8" xfId="0" applyNumberFormat="1" applyFont="1" applyBorder="1"/>
    <xf numFmtId="0" fontId="14" fillId="0" borderId="0" xfId="0" applyFont="1" applyBorder="1"/>
    <xf numFmtId="3" fontId="14" fillId="0" borderId="16" xfId="0" applyNumberFormat="1" applyFont="1" applyBorder="1"/>
    <xf numFmtId="0" fontId="13" fillId="0" borderId="0" xfId="0" applyFont="1" applyBorder="1"/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/>
    <xf numFmtId="0" fontId="15" fillId="0" borderId="6" xfId="0" applyFont="1" applyBorder="1"/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3" fillId="0" borderId="5" xfId="0" applyFont="1" applyBorder="1"/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0" fillId="0" borderId="0" xfId="0" applyNumberFormat="1"/>
    <xf numFmtId="164" fontId="2" fillId="0" borderId="0" xfId="0" applyNumberFormat="1" applyFont="1"/>
    <xf numFmtId="164" fontId="9" fillId="0" borderId="8" xfId="0" applyNumberFormat="1" applyFont="1" applyFill="1" applyBorder="1"/>
    <xf numFmtId="3" fontId="13" fillId="0" borderId="17" xfId="0" applyNumberFormat="1" applyFont="1" applyBorder="1"/>
    <xf numFmtId="164" fontId="2" fillId="0" borderId="0" xfId="0" applyNumberFormat="1" applyFont="1" applyBorder="1"/>
    <xf numFmtId="0" fontId="16" fillId="0" borderId="0" xfId="0" applyFont="1"/>
    <xf numFmtId="164" fontId="16" fillId="0" borderId="0" xfId="0" applyNumberFormat="1" applyFont="1"/>
    <xf numFmtId="3" fontId="17" fillId="0" borderId="0" xfId="1" applyNumberFormat="1" applyFont="1" applyFill="1" applyBorder="1" applyAlignment="1"/>
    <xf numFmtId="3" fontId="17" fillId="0" borderId="0" xfId="1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164" fontId="17" fillId="0" borderId="6" xfId="0" applyNumberFormat="1" applyFont="1" applyBorder="1"/>
    <xf numFmtId="164" fontId="17" fillId="0" borderId="8" xfId="0" applyNumberFormat="1" applyFont="1" applyFill="1" applyBorder="1"/>
    <xf numFmtId="164" fontId="17" fillId="0" borderId="7" xfId="0" applyNumberFormat="1" applyFont="1" applyBorder="1"/>
    <xf numFmtId="0" fontId="17" fillId="0" borderId="8" xfId="0" applyFont="1" applyBorder="1"/>
    <xf numFmtId="164" fontId="17" fillId="0" borderId="8" xfId="0" applyNumberFormat="1" applyFont="1" applyBorder="1"/>
    <xf numFmtId="164" fontId="17" fillId="0" borderId="0" xfId="0" applyNumberFormat="1" applyFont="1" applyFill="1" applyBorder="1"/>
    <xf numFmtId="164" fontId="17" fillId="0" borderId="12" xfId="0" applyNumberFormat="1" applyFont="1" applyBorder="1"/>
    <xf numFmtId="164" fontId="17" fillId="0" borderId="16" xfId="0" applyNumberFormat="1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tabSelected="1" topLeftCell="A71" zoomScale="85" zoomScaleNormal="85" workbookViewId="0">
      <selection activeCell="E98" sqref="E98"/>
    </sheetView>
  </sheetViews>
  <sheetFormatPr baseColWidth="10" defaultRowHeight="12.75" x14ac:dyDescent="0.2"/>
  <cols>
    <col min="1" max="1" width="18.140625" customWidth="1"/>
    <col min="2" max="2" width="11.42578125" customWidth="1"/>
    <col min="3" max="5" width="18.140625" customWidth="1"/>
    <col min="6" max="6" width="19" customWidth="1"/>
    <col min="7" max="11" width="18.140625" customWidth="1"/>
    <col min="12" max="12" width="19" customWidth="1"/>
    <col min="13" max="13" width="12.28515625" bestFit="1" customWidth="1"/>
    <col min="14" max="14" width="15.85546875" bestFit="1" customWidth="1"/>
  </cols>
  <sheetData>
    <row r="1" spans="1:19" ht="20.25" x14ac:dyDescent="0.3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2"/>
      <c r="N1" s="2"/>
      <c r="O1" s="2"/>
      <c r="P1" s="2"/>
      <c r="Q1" s="2"/>
      <c r="R1" s="2"/>
      <c r="S1" s="2"/>
    </row>
    <row r="2" spans="1:19" ht="20.25" x14ac:dyDescent="0.3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"/>
      <c r="N2" s="2"/>
      <c r="O2" s="2"/>
      <c r="P2" s="2"/>
      <c r="Q2" s="2"/>
      <c r="R2" s="2"/>
      <c r="S2" s="2"/>
    </row>
    <row r="3" spans="1:19" ht="6.75" customHeight="1" x14ac:dyDescent="0.2"/>
    <row r="4" spans="1:19" ht="21" customHeight="1" x14ac:dyDescent="0.25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9" ht="21" customHeight="1" x14ac:dyDescent="0.25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9" ht="14.25" x14ac:dyDescent="0.2">
      <c r="A6" s="47" t="s">
        <v>3</v>
      </c>
      <c r="B6" s="48"/>
      <c r="C6" s="48"/>
      <c r="D6" s="24"/>
      <c r="E6" s="24"/>
      <c r="F6" s="117">
        <v>78044963623</v>
      </c>
      <c r="G6" s="47" t="s">
        <v>39</v>
      </c>
      <c r="H6" s="48"/>
      <c r="I6" s="48"/>
      <c r="J6" s="49"/>
      <c r="K6" s="24"/>
      <c r="L6" s="122">
        <v>195250847900</v>
      </c>
    </row>
    <row r="7" spans="1:19" ht="14.25" x14ac:dyDescent="0.2">
      <c r="A7" s="47" t="s">
        <v>33</v>
      </c>
      <c r="B7" s="48"/>
      <c r="C7" s="48"/>
      <c r="D7" s="24"/>
      <c r="E7" s="24"/>
      <c r="F7" s="117">
        <v>18823265998</v>
      </c>
      <c r="G7" s="47" t="s">
        <v>38</v>
      </c>
      <c r="H7" s="48"/>
      <c r="I7" s="48"/>
      <c r="J7" s="49"/>
      <c r="K7" s="24"/>
      <c r="L7" s="122">
        <v>625298051391</v>
      </c>
    </row>
    <row r="8" spans="1:19" ht="14.25" x14ac:dyDescent="0.2">
      <c r="A8" s="47" t="s">
        <v>35</v>
      </c>
      <c r="B8" s="48"/>
      <c r="C8" s="48"/>
      <c r="D8" s="24"/>
      <c r="E8" s="24"/>
      <c r="F8" s="117">
        <v>16879940113</v>
      </c>
      <c r="G8" s="47" t="s">
        <v>4</v>
      </c>
      <c r="H8" s="48"/>
      <c r="I8" s="48"/>
      <c r="J8" s="49"/>
      <c r="K8" s="24"/>
      <c r="L8" s="122">
        <v>4912004044</v>
      </c>
    </row>
    <row r="9" spans="1:19" ht="14.25" x14ac:dyDescent="0.2">
      <c r="A9" s="47" t="s">
        <v>34</v>
      </c>
      <c r="B9" s="48"/>
      <c r="C9" s="48"/>
      <c r="D9" s="24"/>
      <c r="E9" s="24"/>
      <c r="F9" s="118">
        <v>678314019421</v>
      </c>
      <c r="G9" s="51" t="s">
        <v>5</v>
      </c>
      <c r="H9" s="49"/>
      <c r="I9" s="49"/>
      <c r="J9" s="49"/>
      <c r="K9" s="24"/>
      <c r="L9" s="122">
        <v>3140200710</v>
      </c>
    </row>
    <row r="10" spans="1:19" ht="14.25" x14ac:dyDescent="0.2">
      <c r="A10" s="47" t="s">
        <v>36</v>
      </c>
      <c r="B10" s="48"/>
      <c r="C10" s="48"/>
      <c r="D10" s="24"/>
      <c r="E10" s="24"/>
      <c r="F10" s="118">
        <v>43958221888</v>
      </c>
      <c r="G10" s="51" t="s">
        <v>6</v>
      </c>
      <c r="H10" s="49"/>
      <c r="I10" s="49"/>
      <c r="J10" s="49"/>
      <c r="K10" s="24"/>
      <c r="L10" s="123">
        <f>SUM(L6:L9)</f>
        <v>828601104045</v>
      </c>
    </row>
    <row r="11" spans="1:19" ht="15.75" x14ac:dyDescent="0.25">
      <c r="A11" s="47" t="s">
        <v>37</v>
      </c>
      <c r="B11" s="48"/>
      <c r="C11" s="48"/>
      <c r="D11" s="24"/>
      <c r="E11" s="24"/>
      <c r="F11" s="118">
        <v>36861945000</v>
      </c>
      <c r="G11" s="63" t="s">
        <v>9</v>
      </c>
      <c r="H11" s="48"/>
      <c r="I11" s="24"/>
      <c r="J11" s="49"/>
      <c r="K11" s="24"/>
      <c r="L11" s="124"/>
    </row>
    <row r="12" spans="1:19" ht="14.25" x14ac:dyDescent="0.2">
      <c r="A12" s="47" t="s">
        <v>7</v>
      </c>
      <c r="B12" s="48"/>
      <c r="C12" s="48"/>
      <c r="D12" s="24"/>
      <c r="E12" s="24"/>
      <c r="F12" s="119">
        <v>42163741649</v>
      </c>
      <c r="G12" s="51" t="s">
        <v>11</v>
      </c>
      <c r="H12" s="49"/>
      <c r="I12" s="49"/>
      <c r="J12" s="49"/>
      <c r="K12" s="24"/>
      <c r="L12" s="125">
        <v>50600000000</v>
      </c>
    </row>
    <row r="13" spans="1:19" ht="14.25" x14ac:dyDescent="0.2">
      <c r="A13" s="47" t="s">
        <v>8</v>
      </c>
      <c r="B13" s="48"/>
      <c r="C13" s="48"/>
      <c r="D13" s="24"/>
      <c r="E13" s="24"/>
      <c r="F13" s="119">
        <v>7998700581</v>
      </c>
      <c r="G13" s="51" t="s">
        <v>87</v>
      </c>
      <c r="H13" s="49"/>
      <c r="I13" s="49"/>
      <c r="J13" s="49"/>
      <c r="K13" s="24"/>
      <c r="L13" s="125">
        <v>18352116438</v>
      </c>
    </row>
    <row r="14" spans="1:19" ht="14.25" x14ac:dyDescent="0.2">
      <c r="A14" s="47" t="s">
        <v>10</v>
      </c>
      <c r="B14" s="48"/>
      <c r="C14" s="48"/>
      <c r="D14" s="24"/>
      <c r="E14" s="24"/>
      <c r="F14" s="119">
        <v>7662760087</v>
      </c>
      <c r="G14" s="51" t="s">
        <v>12</v>
      </c>
      <c r="H14" s="49"/>
      <c r="I14" s="49"/>
      <c r="J14" s="49"/>
      <c r="K14" s="24"/>
      <c r="L14" s="125">
        <v>3332870256</v>
      </c>
    </row>
    <row r="15" spans="1:19" ht="14.25" x14ac:dyDescent="0.2">
      <c r="A15" s="47" t="s">
        <v>2</v>
      </c>
      <c r="B15" s="48"/>
      <c r="C15" s="48"/>
      <c r="D15" s="24"/>
      <c r="E15" s="24"/>
      <c r="F15" s="119" t="s">
        <v>2</v>
      </c>
      <c r="G15" s="51" t="s">
        <v>13</v>
      </c>
      <c r="H15" s="49"/>
      <c r="I15" s="49"/>
      <c r="J15" s="49"/>
      <c r="K15" s="24"/>
      <c r="L15" s="125">
        <v>23080267060</v>
      </c>
    </row>
    <row r="16" spans="1:19" ht="14.25" x14ac:dyDescent="0.2">
      <c r="A16" s="47"/>
      <c r="B16" s="48"/>
      <c r="C16" s="48"/>
      <c r="D16" s="24"/>
      <c r="E16" s="24"/>
      <c r="F16" s="120"/>
      <c r="G16" s="51" t="s">
        <v>15</v>
      </c>
      <c r="H16" s="49"/>
      <c r="I16" s="49"/>
      <c r="J16" s="49"/>
      <c r="K16" s="24"/>
      <c r="L16" s="122">
        <v>6741200561</v>
      </c>
    </row>
    <row r="17" spans="1:18" ht="14.25" x14ac:dyDescent="0.2">
      <c r="A17" s="47" t="s">
        <v>2</v>
      </c>
      <c r="B17" s="48"/>
      <c r="C17" s="48"/>
      <c r="D17" s="24"/>
      <c r="E17" s="24"/>
      <c r="F17" s="120"/>
      <c r="G17" s="51" t="s">
        <v>16</v>
      </c>
      <c r="H17" s="49"/>
      <c r="I17" s="49"/>
      <c r="J17" s="49"/>
      <c r="K17" s="24"/>
      <c r="L17" s="123">
        <f>SUM(L11:L16)</f>
        <v>102106454315</v>
      </c>
    </row>
    <row r="18" spans="1:18" ht="14.25" x14ac:dyDescent="0.2">
      <c r="A18" s="47"/>
      <c r="B18" s="48"/>
      <c r="C18" s="48"/>
      <c r="D18" s="24"/>
      <c r="E18" s="24"/>
      <c r="F18" s="120"/>
      <c r="G18" s="51"/>
      <c r="H18" s="49"/>
      <c r="I18" s="49"/>
      <c r="J18" s="49"/>
      <c r="K18" s="24"/>
      <c r="L18" s="125"/>
    </row>
    <row r="19" spans="1:18" ht="19.7" customHeight="1" x14ac:dyDescent="0.2">
      <c r="A19" s="53" t="s">
        <v>17</v>
      </c>
      <c r="B19" s="40"/>
      <c r="C19" s="40"/>
      <c r="D19" s="40"/>
      <c r="E19" s="40"/>
      <c r="F19" s="121">
        <f>SUM(F6:F18)</f>
        <v>930707558360</v>
      </c>
      <c r="G19" s="55"/>
      <c r="H19" s="56"/>
      <c r="I19" s="56"/>
      <c r="J19" s="56" t="s">
        <v>2</v>
      </c>
      <c r="K19" s="40"/>
      <c r="L19" s="121">
        <f>+L10+L17</f>
        <v>930707558360</v>
      </c>
      <c r="M19" s="115" t="s">
        <v>2</v>
      </c>
      <c r="N19" s="116" t="s">
        <v>2</v>
      </c>
      <c r="O19" s="115" t="s">
        <v>2</v>
      </c>
      <c r="P19" s="115"/>
      <c r="Q19" s="115"/>
      <c r="R19" s="115"/>
    </row>
    <row r="20" spans="1:18" x14ac:dyDescent="0.2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  <c r="M20" s="115"/>
      <c r="N20" s="115"/>
      <c r="O20" s="115"/>
      <c r="P20" s="115"/>
      <c r="Q20" s="115"/>
      <c r="R20" s="115"/>
    </row>
    <row r="21" spans="1:18" ht="15.95" customHeight="1" x14ac:dyDescent="0.2">
      <c r="D21" s="57" t="s">
        <v>18</v>
      </c>
      <c r="E21" s="59"/>
      <c r="F21" s="58"/>
      <c r="G21" s="59" t="s">
        <v>2</v>
      </c>
      <c r="H21" s="59"/>
      <c r="I21" s="59" t="s">
        <v>2</v>
      </c>
      <c r="J21" s="127">
        <v>9593591748</v>
      </c>
      <c r="L21" s="110" t="s">
        <v>2</v>
      </c>
    </row>
    <row r="22" spans="1:18" ht="16.5" customHeight="1" x14ac:dyDescent="0.2">
      <c r="D22" s="60" t="s">
        <v>19</v>
      </c>
      <c r="E22" s="62"/>
      <c r="F22" s="61"/>
      <c r="G22" s="62" t="s">
        <v>2</v>
      </c>
      <c r="H22" s="62"/>
      <c r="I22" s="62"/>
      <c r="J22" s="128">
        <v>51402763746</v>
      </c>
      <c r="L22" s="110" t="s">
        <v>2</v>
      </c>
    </row>
    <row r="23" spans="1:18" ht="9.1999999999999993" customHeight="1" x14ac:dyDescent="0.2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8" ht="18" customHeight="1" x14ac:dyDescent="0.3">
      <c r="A24" s="130" t="s">
        <v>89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22"/>
      <c r="N24" s="22"/>
      <c r="O24" s="22"/>
      <c r="P24" s="22"/>
    </row>
    <row r="25" spans="1:18" ht="23.45" customHeight="1" x14ac:dyDescent="0.2">
      <c r="A25" s="53" t="s">
        <v>41</v>
      </c>
      <c r="B25" s="40"/>
      <c r="C25" s="40"/>
      <c r="D25" s="40"/>
      <c r="E25" s="40"/>
      <c r="F25" s="64" t="s">
        <v>40</v>
      </c>
      <c r="G25" s="53" t="s">
        <v>20</v>
      </c>
      <c r="H25" s="40"/>
      <c r="I25" s="40"/>
      <c r="J25" s="40"/>
      <c r="K25" s="40"/>
      <c r="L25" s="65" t="s">
        <v>40</v>
      </c>
    </row>
    <row r="26" spans="1:18" ht="14.25" x14ac:dyDescent="0.2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8" ht="14.25" x14ac:dyDescent="0.2">
      <c r="A27" s="47" t="s">
        <v>42</v>
      </c>
      <c r="B27" s="48"/>
      <c r="C27" s="48"/>
      <c r="D27" s="24"/>
      <c r="E27" s="24"/>
      <c r="F27" s="126">
        <v>4914287679</v>
      </c>
      <c r="G27" s="51" t="s">
        <v>46</v>
      </c>
      <c r="H27" s="49"/>
      <c r="I27" s="49"/>
      <c r="J27" s="49"/>
      <c r="K27" s="48"/>
      <c r="L27" s="125">
        <v>645413135</v>
      </c>
    </row>
    <row r="28" spans="1:18" ht="14.25" x14ac:dyDescent="0.2">
      <c r="A28" s="47" t="s">
        <v>79</v>
      </c>
      <c r="B28" s="48"/>
      <c r="C28" s="48"/>
      <c r="D28" s="24"/>
      <c r="E28" s="24"/>
      <c r="F28" s="126">
        <v>14639164640</v>
      </c>
      <c r="G28" s="51" t="s">
        <v>52</v>
      </c>
      <c r="H28" s="49"/>
      <c r="I28" s="49"/>
      <c r="J28" s="49"/>
      <c r="K28" s="48"/>
      <c r="L28" s="122">
        <v>50890174816</v>
      </c>
    </row>
    <row r="29" spans="1:18" ht="14.25" x14ac:dyDescent="0.2">
      <c r="A29" s="47" t="s">
        <v>44</v>
      </c>
      <c r="B29" s="48"/>
      <c r="C29" s="48"/>
      <c r="D29" s="24"/>
      <c r="E29" s="24"/>
      <c r="F29" s="126">
        <v>56370204810</v>
      </c>
      <c r="G29" s="51" t="s">
        <v>47</v>
      </c>
      <c r="H29" s="49"/>
      <c r="I29" s="49"/>
      <c r="J29" s="49"/>
      <c r="K29" s="48"/>
      <c r="L29" s="122">
        <v>7908481890</v>
      </c>
    </row>
    <row r="30" spans="1:18" ht="14.25" x14ac:dyDescent="0.2">
      <c r="A30" s="47" t="s">
        <v>43</v>
      </c>
      <c r="B30" s="48"/>
      <c r="C30" s="48"/>
      <c r="D30" s="24"/>
      <c r="E30" s="24"/>
      <c r="F30" s="126">
        <v>32037006393</v>
      </c>
      <c r="G30" s="51" t="s">
        <v>48</v>
      </c>
      <c r="H30" s="49"/>
      <c r="I30" s="49"/>
      <c r="J30" s="49"/>
      <c r="K30" s="48"/>
      <c r="L30" s="122">
        <v>56288187903</v>
      </c>
      <c r="M30" s="5"/>
    </row>
    <row r="31" spans="1:18" ht="14.25" x14ac:dyDescent="0.2">
      <c r="A31" s="47" t="s">
        <v>51</v>
      </c>
      <c r="B31" s="48"/>
      <c r="C31" s="48"/>
      <c r="D31" s="24"/>
      <c r="E31" s="24"/>
      <c r="F31" s="126">
        <v>1563246700</v>
      </c>
      <c r="G31" s="51" t="s">
        <v>53</v>
      </c>
      <c r="H31" s="49"/>
      <c r="I31" s="49"/>
      <c r="J31" s="49"/>
      <c r="K31" s="48"/>
      <c r="L31" s="122">
        <v>815292838</v>
      </c>
    </row>
    <row r="32" spans="1:18" ht="14.25" x14ac:dyDescent="0.2">
      <c r="A32" s="47" t="s">
        <v>45</v>
      </c>
      <c r="B32" s="48"/>
      <c r="C32" s="48"/>
      <c r="D32" s="24"/>
      <c r="E32" s="24"/>
      <c r="F32" s="126">
        <v>30488936514</v>
      </c>
      <c r="G32" s="47" t="s">
        <v>54</v>
      </c>
      <c r="H32" s="48"/>
      <c r="I32" s="24"/>
      <c r="J32" s="49"/>
      <c r="K32" s="48"/>
      <c r="L32" s="122">
        <v>11108048273</v>
      </c>
    </row>
    <row r="33" spans="1:12" ht="14.25" x14ac:dyDescent="0.2">
      <c r="A33" s="47" t="s">
        <v>23</v>
      </c>
      <c r="B33" s="48"/>
      <c r="C33" s="48"/>
      <c r="D33" s="24"/>
      <c r="E33" s="24"/>
      <c r="F33" s="49">
        <f>+L37-SUM(F27:F32)</f>
        <v>6741200561</v>
      </c>
      <c r="G33" s="51" t="s">
        <v>21</v>
      </c>
      <c r="H33" s="49"/>
      <c r="I33" s="49"/>
      <c r="J33" s="49"/>
      <c r="K33" s="48"/>
      <c r="L33" s="122">
        <v>15085089903</v>
      </c>
    </row>
    <row r="34" spans="1:12" ht="14.25" x14ac:dyDescent="0.2">
      <c r="G34" s="51" t="s">
        <v>22</v>
      </c>
      <c r="H34" s="49"/>
      <c r="I34" s="49"/>
      <c r="J34" s="49" t="s">
        <v>2</v>
      </c>
      <c r="K34" s="48"/>
      <c r="L34" s="122">
        <v>4012449448</v>
      </c>
    </row>
    <row r="35" spans="1:12" ht="14.25" x14ac:dyDescent="0.2">
      <c r="A35" s="47"/>
      <c r="B35" s="48"/>
      <c r="C35" s="48"/>
      <c r="D35" s="24"/>
      <c r="E35" s="24"/>
      <c r="F35" s="49"/>
      <c r="G35" s="51" t="s">
        <v>91</v>
      </c>
      <c r="H35" s="49"/>
      <c r="I35" s="49"/>
      <c r="J35" s="49" t="s">
        <v>2</v>
      </c>
      <c r="K35" s="48"/>
      <c r="L35" s="112">
        <v>909091</v>
      </c>
    </row>
    <row r="36" spans="1:12" ht="14.25" x14ac:dyDescent="0.2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7" customHeight="1" x14ac:dyDescent="0.2">
      <c r="A37" s="53" t="s">
        <v>17</v>
      </c>
      <c r="B37" s="40"/>
      <c r="C37" s="40"/>
      <c r="D37" s="40"/>
      <c r="E37" s="40"/>
      <c r="F37" s="56">
        <f>SUM(F27:F36)</f>
        <v>146754047297</v>
      </c>
      <c r="G37" s="55" t="s">
        <v>17</v>
      </c>
      <c r="H37" s="56"/>
      <c r="I37" s="56"/>
      <c r="J37" s="56" t="s">
        <v>2</v>
      </c>
      <c r="K37" s="40"/>
      <c r="L37" s="54">
        <f>SUM(L27:L36)</f>
        <v>146754047297</v>
      </c>
    </row>
    <row r="38" spans="1:12" ht="10.5" customHeight="1" x14ac:dyDescent="0.2">
      <c r="A38" s="2"/>
      <c r="B38" s="2"/>
      <c r="C38" s="2"/>
      <c r="D38" s="2"/>
      <c r="G38" s="2"/>
      <c r="H38" s="2"/>
      <c r="I38" s="2"/>
      <c r="J38" s="2"/>
      <c r="K38" s="2"/>
    </row>
    <row r="39" spans="1:12" ht="24.75" customHeight="1" x14ac:dyDescent="0.25">
      <c r="A39" s="6"/>
      <c r="B39" s="6"/>
      <c r="C39" s="7"/>
      <c r="D39" s="7"/>
      <c r="E39" s="4"/>
      <c r="F39" s="4"/>
      <c r="G39" s="4"/>
      <c r="H39" s="4"/>
      <c r="I39" s="4"/>
      <c r="J39" s="114" t="s">
        <v>2</v>
      </c>
      <c r="K39" s="4"/>
    </row>
    <row r="40" spans="1:12" ht="15.75" x14ac:dyDescent="0.25">
      <c r="A40" s="21" t="s">
        <v>9</v>
      </c>
      <c r="B40" s="3"/>
      <c r="C40" s="44" t="s">
        <v>2</v>
      </c>
      <c r="D40" s="2"/>
      <c r="E40" s="2"/>
      <c r="F40" s="111" t="s">
        <v>2</v>
      </c>
      <c r="G40" s="111" t="s">
        <v>2</v>
      </c>
      <c r="H40" s="2"/>
      <c r="J40" s="110" t="s">
        <v>2</v>
      </c>
      <c r="K40" s="4"/>
    </row>
    <row r="41" spans="1:12" ht="15.75" x14ac:dyDescent="0.25">
      <c r="A41" s="6" t="s">
        <v>90</v>
      </c>
      <c r="B41" s="3"/>
      <c r="C41" s="2"/>
      <c r="D41" s="2"/>
      <c r="E41" s="2"/>
      <c r="F41" s="2"/>
      <c r="G41" s="2"/>
      <c r="H41" s="2"/>
    </row>
    <row r="42" spans="1:12" ht="14.25" x14ac:dyDescent="0.2">
      <c r="A42" s="108" t="s">
        <v>24</v>
      </c>
      <c r="B42" s="58"/>
      <c r="C42" s="58"/>
      <c r="D42" s="58"/>
      <c r="E42" s="98" t="s">
        <v>25</v>
      </c>
      <c r="F42" s="99" t="s">
        <v>26</v>
      </c>
      <c r="G42" s="100"/>
      <c r="H42" s="96" t="s">
        <v>27</v>
      </c>
    </row>
    <row r="43" spans="1:12" ht="14.25" x14ac:dyDescent="0.2">
      <c r="A43" s="109"/>
      <c r="B43" s="61"/>
      <c r="C43" s="61"/>
      <c r="D43" s="61"/>
      <c r="E43" s="101" t="s">
        <v>28</v>
      </c>
      <c r="F43" s="102" t="s">
        <v>29</v>
      </c>
      <c r="G43" s="103" t="s">
        <v>49</v>
      </c>
      <c r="H43" s="97" t="s">
        <v>28</v>
      </c>
    </row>
    <row r="44" spans="1:12" ht="14.25" x14ac:dyDescent="0.2">
      <c r="A44" s="47" t="s">
        <v>30</v>
      </c>
      <c r="B44" s="24"/>
      <c r="C44" s="24"/>
      <c r="D44" s="24"/>
      <c r="E44" s="66">
        <v>50600000000</v>
      </c>
      <c r="F44" s="51">
        <v>0</v>
      </c>
      <c r="G44" s="66">
        <v>0</v>
      </c>
      <c r="H44" s="50">
        <f>E44+F44-G44</f>
        <v>50600000000</v>
      </c>
    </row>
    <row r="45" spans="1:12" ht="14.25" x14ac:dyDescent="0.2">
      <c r="A45" s="47" t="s">
        <v>31</v>
      </c>
      <c r="B45" s="24"/>
      <c r="C45" s="24"/>
      <c r="D45" s="24"/>
      <c r="E45" s="66">
        <v>0</v>
      </c>
      <c r="F45" s="51">
        <v>18352116438</v>
      </c>
      <c r="G45" s="66">
        <v>0</v>
      </c>
      <c r="H45" s="50">
        <f>E45+F45-G45</f>
        <v>18352116438</v>
      </c>
    </row>
    <row r="46" spans="1:12" ht="14.25" x14ac:dyDescent="0.2">
      <c r="A46" s="47" t="s">
        <v>12</v>
      </c>
      <c r="B46" s="24"/>
      <c r="C46" s="24"/>
      <c r="D46" s="24"/>
      <c r="E46" s="67">
        <v>3332870256</v>
      </c>
      <c r="F46" s="51">
        <v>0</v>
      </c>
      <c r="G46" s="66">
        <v>0</v>
      </c>
      <c r="H46" s="50">
        <f>E46+F46</f>
        <v>3332870256</v>
      </c>
    </row>
    <row r="47" spans="1:12" ht="14.25" x14ac:dyDescent="0.2">
      <c r="A47" s="47" t="s">
        <v>13</v>
      </c>
      <c r="B47" s="24"/>
      <c r="C47" s="24"/>
      <c r="D47" s="24"/>
      <c r="E47" s="68">
        <v>15177788635</v>
      </c>
      <c r="F47" s="51">
        <v>7902478425</v>
      </c>
      <c r="G47" s="66">
        <v>0</v>
      </c>
      <c r="H47" s="50">
        <f>E47+F47-G47</f>
        <v>23080267060</v>
      </c>
    </row>
    <row r="48" spans="1:12" ht="14.25" x14ac:dyDescent="0.2">
      <c r="A48" s="47" t="s">
        <v>14</v>
      </c>
      <c r="B48" s="24"/>
      <c r="C48" s="24"/>
      <c r="D48" s="24"/>
      <c r="E48" s="66">
        <f>19698111810-555</f>
        <v>19698111255</v>
      </c>
      <c r="F48" s="51">
        <v>15978013982</v>
      </c>
      <c r="G48" s="66">
        <v>35676125237</v>
      </c>
      <c r="H48" s="50">
        <f>E48+F48-G48</f>
        <v>0</v>
      </c>
    </row>
    <row r="49" spans="1:12" ht="14.25" x14ac:dyDescent="0.2">
      <c r="A49" s="47" t="s">
        <v>15</v>
      </c>
      <c r="B49" s="24"/>
      <c r="C49" s="24"/>
      <c r="D49" s="24"/>
      <c r="E49" s="66">
        <v>15978013982</v>
      </c>
      <c r="F49" s="51">
        <v>6741200561</v>
      </c>
      <c r="G49" s="66">
        <v>15978013982</v>
      </c>
      <c r="H49" s="50">
        <f>E49+F49-G49</f>
        <v>6741200561</v>
      </c>
    </row>
    <row r="50" spans="1:12" ht="14.25" x14ac:dyDescent="0.2">
      <c r="A50" s="47"/>
      <c r="B50" s="24"/>
      <c r="C50" s="24"/>
      <c r="D50" s="24"/>
      <c r="E50" s="66"/>
      <c r="F50" s="51"/>
      <c r="G50" s="66"/>
      <c r="H50" s="50"/>
    </row>
    <row r="51" spans="1:12" ht="16.5" customHeight="1" x14ac:dyDescent="0.2">
      <c r="A51" s="53" t="s">
        <v>17</v>
      </c>
      <c r="B51" s="40"/>
      <c r="C51" s="40"/>
      <c r="D51" s="40"/>
      <c r="E51" s="52">
        <f>SUM(E44:E50)</f>
        <v>104786784128</v>
      </c>
      <c r="F51" s="55">
        <f>SUM(F44:F50)</f>
        <v>48973809406</v>
      </c>
      <c r="G51" s="52">
        <f>SUM(G44:G50)</f>
        <v>51654139219</v>
      </c>
      <c r="H51" s="54">
        <f>SUM(H44:H50)</f>
        <v>102106454315</v>
      </c>
      <c r="J51" s="110" t="s">
        <v>2</v>
      </c>
    </row>
    <row r="52" spans="1:12" ht="6.75" customHeight="1" x14ac:dyDescent="0.2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12" s="24" customFormat="1" ht="17.25" customHeight="1" x14ac:dyDescent="0.25">
      <c r="A53" s="6" t="s">
        <v>92</v>
      </c>
      <c r="B53" s="6"/>
      <c r="C53" s="23"/>
      <c r="D53" s="23"/>
      <c r="E53" s="23"/>
      <c r="F53" s="23"/>
    </row>
    <row r="54" spans="1:12" s="24" customFormat="1" ht="8.25" customHeight="1" x14ac:dyDescent="0.25">
      <c r="A54" s="6"/>
      <c r="B54" s="6"/>
      <c r="C54" s="23"/>
      <c r="D54" s="23"/>
      <c r="E54" s="23"/>
      <c r="F54" s="23"/>
    </row>
    <row r="55" spans="1:12" s="24" customFormat="1" ht="17.25" customHeight="1" x14ac:dyDescent="0.25">
      <c r="A55" s="39"/>
      <c r="B55" s="85"/>
      <c r="C55" s="58"/>
      <c r="D55" s="131" t="s">
        <v>58</v>
      </c>
      <c r="E55" s="132"/>
      <c r="F55" s="132"/>
      <c r="G55" s="132"/>
      <c r="H55" s="132"/>
      <c r="I55" s="132"/>
      <c r="J55" s="132"/>
      <c r="K55" s="133"/>
      <c r="L55" s="36" t="s">
        <v>55</v>
      </c>
    </row>
    <row r="56" spans="1:12" ht="15.95" customHeight="1" x14ac:dyDescent="0.2">
      <c r="A56" s="11"/>
      <c r="B56" s="8" t="s">
        <v>93</v>
      </c>
      <c r="D56" s="11"/>
      <c r="E56" s="41"/>
      <c r="F56" s="35"/>
      <c r="G56" s="42"/>
      <c r="H56" s="35"/>
      <c r="I56" s="35"/>
      <c r="J56" s="8"/>
      <c r="K56" s="43"/>
      <c r="L56" s="37" t="s">
        <v>56</v>
      </c>
    </row>
    <row r="57" spans="1:12" ht="15.95" customHeight="1" x14ac:dyDescent="0.2">
      <c r="A57" s="11"/>
      <c r="B57" s="8"/>
      <c r="D57" s="86">
        <v>1</v>
      </c>
      <c r="E57" s="86" t="s">
        <v>75</v>
      </c>
      <c r="F57" s="37" t="s">
        <v>76</v>
      </c>
      <c r="G57" s="87">
        <v>2</v>
      </c>
      <c r="H57" s="37">
        <v>3</v>
      </c>
      <c r="I57" s="37">
        <v>4</v>
      </c>
      <c r="J57" s="88">
        <v>5</v>
      </c>
      <c r="K57" s="37">
        <v>6</v>
      </c>
      <c r="L57" s="37" t="s">
        <v>57</v>
      </c>
    </row>
    <row r="58" spans="1:12" ht="15.95" customHeight="1" x14ac:dyDescent="0.2">
      <c r="A58" s="107" t="s">
        <v>60</v>
      </c>
      <c r="B58" s="89"/>
      <c r="C58" s="90"/>
      <c r="D58" s="69">
        <v>599176447944</v>
      </c>
      <c r="E58" s="70">
        <v>59934739680</v>
      </c>
      <c r="F58" s="71">
        <v>32948683800</v>
      </c>
      <c r="G58" s="69">
        <v>16576217080.000002</v>
      </c>
      <c r="H58" s="69">
        <v>16163833100.000002</v>
      </c>
      <c r="I58" s="72">
        <v>19375737340</v>
      </c>
      <c r="J58" s="69">
        <v>19087322310.000004</v>
      </c>
      <c r="K58" s="69">
        <v>13220137324</v>
      </c>
      <c r="L58" s="69">
        <f t="shared" ref="L58:L64" si="0">SUM(D58:K58)</f>
        <v>776483118578</v>
      </c>
    </row>
    <row r="59" spans="1:12" ht="15.95" customHeight="1" x14ac:dyDescent="0.2">
      <c r="A59" s="73" t="s">
        <v>61</v>
      </c>
      <c r="B59" s="73"/>
      <c r="C59" s="27"/>
      <c r="D59" s="74">
        <v>0</v>
      </c>
      <c r="E59" s="91">
        <v>148719351</v>
      </c>
      <c r="F59" s="77">
        <v>254006485</v>
      </c>
      <c r="G59" s="76">
        <v>1263528113</v>
      </c>
      <c r="H59" s="74">
        <v>2785233936</v>
      </c>
      <c r="I59" s="75">
        <v>5093163908</v>
      </c>
      <c r="J59" s="74">
        <v>7615525828</v>
      </c>
      <c r="K59" s="92">
        <v>5692160793.000001</v>
      </c>
      <c r="L59" s="69">
        <f t="shared" si="0"/>
        <v>22852338414</v>
      </c>
    </row>
    <row r="60" spans="1:12" ht="15.95" customHeight="1" x14ac:dyDescent="0.2">
      <c r="A60" s="73" t="s">
        <v>62</v>
      </c>
      <c r="B60" s="93"/>
      <c r="C60" s="82"/>
      <c r="D60" s="74">
        <v>0</v>
      </c>
      <c r="E60" s="91">
        <v>59159553400</v>
      </c>
      <c r="F60" s="77">
        <v>31204078256</v>
      </c>
      <c r="G60" s="74">
        <v>14406859534</v>
      </c>
      <c r="H60" s="74">
        <v>13261853854</v>
      </c>
      <c r="I60" s="75">
        <v>14158377685</v>
      </c>
      <c r="J60" s="74">
        <v>11086514129</v>
      </c>
      <c r="K60" s="92">
        <v>4829936356</v>
      </c>
      <c r="L60" s="69">
        <f t="shared" si="0"/>
        <v>148107173214</v>
      </c>
    </row>
    <row r="61" spans="1:12" ht="15.95" customHeight="1" x14ac:dyDescent="0.2">
      <c r="A61" s="73" t="s">
        <v>63</v>
      </c>
      <c r="B61" s="93"/>
      <c r="C61" s="82"/>
      <c r="D61" s="74">
        <v>0</v>
      </c>
      <c r="E61" s="91">
        <v>886965246</v>
      </c>
      <c r="F61" s="78">
        <v>1660325794</v>
      </c>
      <c r="G61" s="77">
        <v>373737442</v>
      </c>
      <c r="H61" s="74">
        <v>0</v>
      </c>
      <c r="I61" s="75">
        <v>0</v>
      </c>
      <c r="J61" s="74">
        <v>2611337330</v>
      </c>
      <c r="K61" s="92">
        <v>118918345</v>
      </c>
      <c r="L61" s="69">
        <f t="shared" si="0"/>
        <v>5651284157</v>
      </c>
    </row>
    <row r="62" spans="1:12" ht="15.95" customHeight="1" x14ac:dyDescent="0.2">
      <c r="A62" s="73" t="s">
        <v>64</v>
      </c>
      <c r="B62" s="93"/>
      <c r="C62" s="82"/>
      <c r="D62" s="74">
        <v>0</v>
      </c>
      <c r="E62" s="91">
        <v>58272588154</v>
      </c>
      <c r="F62" s="78">
        <v>29543752462</v>
      </c>
      <c r="G62" s="77">
        <v>14033122092</v>
      </c>
      <c r="H62" s="78">
        <v>13261853854</v>
      </c>
      <c r="I62" s="78">
        <v>14158377685</v>
      </c>
      <c r="J62" s="78">
        <v>8475176799.000001</v>
      </c>
      <c r="K62" s="74">
        <v>4706406702</v>
      </c>
      <c r="L62" s="69">
        <f t="shared" si="0"/>
        <v>142451277748</v>
      </c>
    </row>
    <row r="63" spans="1:12" ht="15.95" customHeight="1" x14ac:dyDescent="0.2">
      <c r="A63" s="73" t="s">
        <v>65</v>
      </c>
      <c r="B63" s="93"/>
      <c r="C63" s="82"/>
      <c r="D63" s="74">
        <v>0</v>
      </c>
      <c r="E63" s="80">
        <v>146496078</v>
      </c>
      <c r="F63" s="80">
        <v>241386196</v>
      </c>
      <c r="G63" s="79">
        <v>460692714</v>
      </c>
      <c r="H63" s="79">
        <v>1929115610</v>
      </c>
      <c r="I63" s="79">
        <v>4730182424</v>
      </c>
      <c r="J63" s="79">
        <v>5092778709</v>
      </c>
      <c r="K63" s="94">
        <v>4706406698</v>
      </c>
      <c r="L63" s="69">
        <f t="shared" si="0"/>
        <v>17307058429</v>
      </c>
    </row>
    <row r="64" spans="1:12" ht="15.95" customHeight="1" x14ac:dyDescent="0.2">
      <c r="A64" s="81" t="s">
        <v>66</v>
      </c>
      <c r="B64" s="81"/>
      <c r="C64" s="90"/>
      <c r="D64" s="69">
        <v>0</v>
      </c>
      <c r="E64" s="80">
        <v>295215429</v>
      </c>
      <c r="F64" s="80">
        <v>495392681</v>
      </c>
      <c r="G64" s="80">
        <v>1724220826.9999998</v>
      </c>
      <c r="H64" s="80">
        <v>4714349546</v>
      </c>
      <c r="I64" s="80">
        <v>9823346331.9999981</v>
      </c>
      <c r="J64" s="80">
        <v>12708304537</v>
      </c>
      <c r="K64" s="80">
        <v>10398567491</v>
      </c>
      <c r="L64" s="69">
        <f t="shared" si="0"/>
        <v>40159396843</v>
      </c>
    </row>
    <row r="65" spans="1:12" ht="15.95" customHeight="1" x14ac:dyDescent="0.2">
      <c r="A65" s="73" t="s">
        <v>67</v>
      </c>
      <c r="B65" s="93"/>
      <c r="C65" s="75"/>
      <c r="D65" s="27"/>
      <c r="E65" s="27"/>
      <c r="F65" s="75"/>
      <c r="G65" s="75"/>
      <c r="H65" s="75"/>
      <c r="I65" s="75"/>
      <c r="J65" s="75"/>
      <c r="K65" s="75"/>
      <c r="L65" s="69">
        <f>+L58-L64</f>
        <v>736323721735</v>
      </c>
    </row>
    <row r="66" spans="1:12" ht="15.95" customHeight="1" x14ac:dyDescent="0.2">
      <c r="A66" s="73" t="s">
        <v>68</v>
      </c>
      <c r="B66" s="93"/>
      <c r="C66" s="75"/>
      <c r="D66" s="27"/>
      <c r="E66" s="27"/>
      <c r="F66" s="75"/>
      <c r="G66" s="75"/>
      <c r="H66" s="75"/>
      <c r="I66" s="75"/>
      <c r="J66" s="75"/>
      <c r="K66" s="75"/>
      <c r="L66" s="69">
        <f>10974914.833*1000</f>
        <v>10974914833</v>
      </c>
    </row>
    <row r="67" spans="1:12" ht="15.95" customHeight="1" x14ac:dyDescent="0.2">
      <c r="A67" s="73" t="s">
        <v>77</v>
      </c>
      <c r="B67" s="93"/>
      <c r="C67" s="75"/>
      <c r="D67" s="27"/>
      <c r="E67" s="27"/>
      <c r="F67" s="75"/>
      <c r="G67" s="75"/>
      <c r="H67" s="75"/>
      <c r="I67" s="75"/>
      <c r="J67" s="75"/>
      <c r="K67" s="75"/>
      <c r="L67" s="69">
        <f>(+L65-L66)*0.5%</f>
        <v>3626744034.5100002</v>
      </c>
    </row>
    <row r="68" spans="1:12" ht="15.95" customHeight="1" x14ac:dyDescent="0.2">
      <c r="A68" s="73" t="s">
        <v>70</v>
      </c>
      <c r="B68" s="93"/>
      <c r="C68" s="75"/>
      <c r="D68" s="27"/>
      <c r="E68" s="27"/>
      <c r="F68" s="75"/>
      <c r="G68" s="75"/>
      <c r="H68" s="75"/>
      <c r="I68" s="75"/>
      <c r="J68" s="75"/>
      <c r="K68" s="75"/>
      <c r="L68" s="76">
        <f>+L64+L67</f>
        <v>43786140877.510002</v>
      </c>
    </row>
    <row r="69" spans="1:12" ht="15.95" customHeight="1" thickBot="1" x14ac:dyDescent="0.25">
      <c r="A69" s="73" t="s">
        <v>69</v>
      </c>
      <c r="B69" s="93"/>
      <c r="C69" s="75"/>
      <c r="D69" s="27"/>
      <c r="E69" s="82"/>
      <c r="F69" s="75"/>
      <c r="G69" s="75"/>
      <c r="H69" s="75"/>
      <c r="I69" s="75"/>
      <c r="J69" s="75"/>
      <c r="K69" s="75"/>
      <c r="L69" s="76">
        <f>+(11204532710+314452434+32287601025)</f>
        <v>43806586169</v>
      </c>
    </row>
    <row r="70" spans="1:12" ht="13.5" thickBot="1" x14ac:dyDescent="0.25">
      <c r="A70" s="83" t="s">
        <v>71</v>
      </c>
      <c r="B70" s="95"/>
      <c r="C70" s="75"/>
      <c r="D70" s="27"/>
      <c r="E70" s="82"/>
      <c r="F70" s="75"/>
      <c r="G70" s="75"/>
      <c r="H70" s="75"/>
      <c r="I70" s="75"/>
      <c r="J70" s="75"/>
      <c r="K70" s="84"/>
      <c r="L70" s="113">
        <f>+L68-L69</f>
        <v>-20445291.489997864</v>
      </c>
    </row>
    <row r="71" spans="1:12" x14ac:dyDescent="0.2">
      <c r="A71" s="34"/>
      <c r="B71" s="34"/>
      <c r="C71" s="34"/>
      <c r="D71" s="34"/>
      <c r="E71" s="46"/>
      <c r="F71" s="34"/>
      <c r="G71" s="34"/>
      <c r="H71" s="34"/>
      <c r="I71" s="34"/>
    </row>
    <row r="72" spans="1:12" ht="15.75" x14ac:dyDescent="0.25">
      <c r="A72" s="6" t="s">
        <v>50</v>
      </c>
      <c r="B72" s="6"/>
      <c r="C72" s="6"/>
      <c r="E72" s="8"/>
    </row>
    <row r="73" spans="1:12" x14ac:dyDescent="0.2">
      <c r="A73" s="14"/>
      <c r="B73" s="15"/>
      <c r="C73" s="33">
        <v>44561</v>
      </c>
      <c r="D73" s="33">
        <v>44742</v>
      </c>
      <c r="E73" s="33">
        <v>44926</v>
      </c>
    </row>
    <row r="74" spans="1:12" x14ac:dyDescent="0.2">
      <c r="A74" s="12" t="s">
        <v>32</v>
      </c>
      <c r="B74" s="13"/>
      <c r="C74" s="26">
        <f>E49/(E51-E49)</f>
        <v>0.17991482097694222</v>
      </c>
      <c r="D74" s="26">
        <f>H49/(H51-H49)</f>
        <v>7.068822548712872E-2</v>
      </c>
      <c r="E74" s="26">
        <f>+D74/6*12</f>
        <v>0.14137645097425744</v>
      </c>
    </row>
    <row r="75" spans="1:12" x14ac:dyDescent="0.2">
      <c r="A75" s="8"/>
      <c r="B75" s="8"/>
      <c r="C75" s="25"/>
      <c r="D75" s="25" t="s">
        <v>2</v>
      </c>
      <c r="E75" s="25" t="s">
        <v>2</v>
      </c>
    </row>
    <row r="76" spans="1:12" x14ac:dyDescent="0.2">
      <c r="A76" s="8"/>
      <c r="B76" s="8"/>
      <c r="C76" s="25"/>
      <c r="D76" s="25"/>
      <c r="E76" s="25"/>
    </row>
    <row r="77" spans="1:12" x14ac:dyDescent="0.2">
      <c r="A77" s="8"/>
      <c r="B77" s="8"/>
      <c r="C77" s="25"/>
      <c r="D77" s="25"/>
      <c r="E77" s="25"/>
    </row>
    <row r="78" spans="1:12" x14ac:dyDescent="0.2">
      <c r="A78" s="8"/>
      <c r="B78" s="8"/>
      <c r="C78" s="25"/>
      <c r="D78" s="25"/>
      <c r="E78" s="25"/>
    </row>
    <row r="79" spans="1:12" ht="14.25" x14ac:dyDescent="0.2">
      <c r="A79" s="24" t="s">
        <v>80</v>
      </c>
      <c r="C79" s="24"/>
      <c r="D79" s="24"/>
      <c r="E79" s="104" t="s">
        <v>81</v>
      </c>
      <c r="F79" s="104"/>
      <c r="G79" s="104"/>
      <c r="H79" s="104"/>
      <c r="I79" s="104" t="s">
        <v>82</v>
      </c>
      <c r="J79" s="24"/>
    </row>
    <row r="80" spans="1:12" ht="14.25" x14ac:dyDescent="0.2">
      <c r="A80" s="24" t="s">
        <v>83</v>
      </c>
      <c r="C80" s="105"/>
      <c r="D80" s="106"/>
      <c r="E80" s="105" t="s">
        <v>86</v>
      </c>
      <c r="F80" s="105"/>
      <c r="G80" s="105"/>
      <c r="H80" s="104"/>
      <c r="I80" s="105" t="s">
        <v>84</v>
      </c>
      <c r="J80" s="24"/>
    </row>
    <row r="81" spans="1:11" ht="14.25" x14ac:dyDescent="0.2">
      <c r="A81" s="24" t="s">
        <v>85</v>
      </c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 x14ac:dyDescent="0.2">
      <c r="B82" s="24"/>
      <c r="D82" s="105"/>
      <c r="E82" s="106"/>
      <c r="F82" s="105"/>
      <c r="G82" s="105"/>
      <c r="H82" s="105"/>
      <c r="I82" s="104"/>
      <c r="J82" s="105"/>
      <c r="K82" s="24"/>
    </row>
    <row r="83" spans="1:11" ht="14.25" x14ac:dyDescent="0.2">
      <c r="B83" s="24"/>
      <c r="D83" s="24"/>
      <c r="E83" s="24"/>
      <c r="F83" s="24"/>
      <c r="G83" s="24"/>
      <c r="H83" s="24"/>
      <c r="I83" s="24"/>
      <c r="J83" s="24"/>
      <c r="K83" s="24"/>
    </row>
    <row r="84" spans="1:11" x14ac:dyDescent="0.2">
      <c r="A84" s="27"/>
      <c r="B84" s="27"/>
      <c r="C84" s="1"/>
      <c r="D84" s="1"/>
      <c r="E84" s="1"/>
    </row>
    <row r="85" spans="1:11" ht="15.95" customHeight="1" x14ac:dyDescent="0.2">
      <c r="J85" s="16"/>
    </row>
    <row r="86" spans="1:11" ht="15" hidden="1" x14ac:dyDescent="0.2">
      <c r="C86" s="22"/>
      <c r="D86" s="9"/>
      <c r="E86" s="17"/>
      <c r="F86" s="22" t="s">
        <v>72</v>
      </c>
      <c r="I86" s="38"/>
      <c r="J86" s="16"/>
    </row>
    <row r="87" spans="1:11" hidden="1" x14ac:dyDescent="0.2">
      <c r="F87" s="129" t="s">
        <v>59</v>
      </c>
      <c r="G87" s="129"/>
      <c r="H87" s="45"/>
    </row>
    <row r="88" spans="1:11" hidden="1" x14ac:dyDescent="0.2">
      <c r="C88" s="1"/>
      <c r="D88" s="1"/>
      <c r="E88" s="1"/>
      <c r="F88" s="27" t="s">
        <v>73</v>
      </c>
    </row>
    <row r="89" spans="1:11" hidden="1" x14ac:dyDescent="0.2">
      <c r="C89" s="1"/>
      <c r="D89" s="1"/>
      <c r="E89" s="1"/>
      <c r="F89" s="27" t="s">
        <v>74</v>
      </c>
      <c r="G89" s="1"/>
      <c r="H89" s="1"/>
    </row>
    <row r="90" spans="1:11" hidden="1" x14ac:dyDescent="0.2"/>
  </sheetData>
  <mergeCells count="5">
    <mergeCell ref="F87:G87"/>
    <mergeCell ref="A1:L1"/>
    <mergeCell ref="A2:L2"/>
    <mergeCell ref="A24:L24"/>
    <mergeCell ref="D55:K55"/>
  </mergeCells>
  <printOptions horizontalCentered="1"/>
  <pageMargins left="0" right="0" top="0.98425196850393704" bottom="0.59055118110236227" header="0.51181102362204722" footer="0.51181102362204722"/>
  <pageSetup paperSize="9" scale="47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mdKG8QsdEzlljRtwmk5AM4JKDs9tLGkAVAOwy0WkPv0=</DigestValue>
    </Reference>
    <Reference Type="http://www.w3.org/2000/09/xmldsig#Object" URI="#idOfficeObject">
      <DigestMethod Algorithm="http://www.w3.org/2001/04/xmlenc#sha256"/>
      <DigestValue>HC46KKUyjNl5v06KUIh6Aak6uzmBIRr7oKcC0kJ4L7U=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8jbgxnbh/eWQvD32EhHn9NLDEPdBoNiuW0Y9UJQaA2g=</DigestValue>
    </Reference>
    <Reference Type="http://www.w3.org/2000/09/xmldsig#Object" URI="#idValidSigLnImg">
      <DigestMethod Algorithm="http://www.w3.org/2001/04/xmlenc#sha256"/>
      <DigestValue>fWNlX2qwjuLKTQI4imhF4XYhGUUP31IgKEWpOO+p5a4=</DigestValue>
    </Reference>
    <Reference Type="http://www.w3.org/2000/09/xmldsig#Object" URI="#idInvalidSigLnImg">
      <DigestMethod Algorithm="http://www.w3.org/2001/04/xmlenc#sha256"/>
      <DigestValue>GQmyCnDafOdzHwpXQpxDxlmdEPspZMYKgP6QMqpYt4c=</DigestValue>
    </Reference>
  </SignedInfo>
  <SignatureValue>vtRUZVSrisChGPoanaCCjYUE06AXqBCST+PI1/p8DXvojoU9xNSrxwCD0yh+aijyPN3k5snLi8/9
C/zfe3/uM8GHVSJQe0I9kkcV9iCEuDWu3vPk/rYpJ72LEBN4d5apYxqbuiU1EEEqu+xdXrU1MfSf
zwxq/PIx4+eQ/rGMUQqIr4BWPLpntLobt4TpzZg437pGXBZNqC3AyWJR4KqQ8gVhchgUkkKhzwSk
keaDDT3pPsvehpMl7lG2pjQA10VSBiLPLKvCqlpt6Rw5pfimGnShN0eSwOe3rQHWimbZM7/YTQK2
KaA6P7OKzrhXJ7sdZhBXs2IXWOhfgMHUUNV9nQ==</SignatureValue>
  <KeyInfo>
    <X509Data>
      <X509Certificate>MIIIDzCCBfegAwIBAgIIdigSCdOw6UAwDQYJKoZIhvcNAQELBQAwWzEXMBUGA1UEBRMOUlVDIDgwMDUwMTcyLTExGjAYBgNVBAMTEUNBLURPQ1VNRU5UQSBTLkEuMRcwFQYDVQQKEw5ET0NVTUVOVEEgUy5BLjELMAkGA1UEBhMCUFkwHhcNMjEwMzI1MTM1MDE0WhcNMjMwMzI1MTQwMDE0WjCBtjELMAkGA1UEBhMCUFkxGjAYBgNVBAQMEUZMT1JFTlRJTiBNRU5ET1pBMREwDwYDVQQFEwhDSTQ5NTM1MjEcMBoGA1UEKgwTSUdOQUNJTyBDT05TVEFOVElOTzEXMBUGA1UECgwOUEVSU09OQSBGSVNJQ0ExETAPBgNVBAsMCEZJUk1BIEYyMS4wLAYDVQQDDCVJR05BQ0lPIENPTlNUQU5USU5PIEZMT1JFTlRJTiBNRU5ET1pBMIIBIjANBgkqhkiG9w0BAQEFAAOCAQ8AMIIBCgKCAQEA2bbCykjoMp+DsMy5jAQQHWLDYkFtKhcoBugvOvs/tfnHfjwa0MMjqWwuNchKt511/yGkhqzxCrmNYgYBpDY39U1+tuHFIUVhMaUuz0mcA9ewtUnLbTCxPMUKLhf+jSL0S4EKn8j1MWoiAc1706llsYDItUHo9DxDiiunYP3tfNy0+lQzhs3NYLVZTLNMw4mom4OBqI3OcEecXAylW60cDIfUW+sU6gKbBchTOL7653AG/O8Wqybi6MMbe0jhQfv0FUCoRY0tYoy9pnsmopF06wDhYCKhRfJ0F9iSz7KlMbych6PTTeH/atzPflajkc5SwW4VCMduF+y9WSbDz5EoqQIDAQABo4IDeTCCA3UwDAYDVR0TAQH/BAIwADAOBgNVHQ8BAf8EBAMCBeAwKgYDVR0lAQH/BCAwHgYIKwYBBQUHAwEGCCsGAQUFBwMCBggrBgEFBQcDBDAdBgNVHQ4EFgQUuz/JKPHxJctgP8CA5h4Nb9DCWXI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0GA1UdEQQWMBSBEmpvdmVsYXJAZnBq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Ly1HaCXW2w95iLP1JDTHKq1gX8igVoYl0j3IUNWpOmUJS57IV+eGQ7PQw7c1W9HMzaUIO/n6Q44O+SpPLAV55ZIEHcPowBYm8AwU2TB1wm2ccO+fTWSFXilNuCi7GQM61wHNyxNcteZecybPXMzAoSZafhxdwIjvEcQosjAs9lPh1gK3xJgQC3kxsP+j5w7cO32sVrlQxoA5Vv5DeF9sKK6hYoJTeokmoGY+Y9U8VvEU9JfWlpXdskXit3r7fUUmGbZqZ4UbxO3IEBHmJdl1Z9j0ZWOFFxwbG8oalSK/Qp6KI4gxVAOf6mknAZlPz3x3U3RAc8AXEOCTj52dNFuQGaw18mHbdqefgaxRFS9vQSMBhh+lMcRBug0N4O7gt9jkm6OX7XUiNk6ZSE7Oy30G07LfnHXccFckqnh3UVtH/90wsmjy1PEAJRI9PKFxplIxyXRTFkZ7FaZXwHZfzD5v+5HXmoeTprQB3oDJ/NXPOc63rC9XI8DB7+7qtUIjtDBaggaj2Zn4G6WJO1Q71ejgAlisJN4uMLWXYF1dzhkIygntn+nFb4K6B3SzylEnq55zwACCtc07NOI3HxKaPBsh1ziRnMGBrdZ4PSgTzCeQBnVFDEW/LBZ9kt2qfAFEto+fVnGGl38heS9neKGMe08i4H8ZRWnrez6dFrwfA/76YK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ZAf1dLZDCNc8kGt6ezCkKKmZME+tJf44KlBHY4j7tqc=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xkylLfTLmrw7M3D6i32QJOQlXd7G67yGqWAt+qRnKDM=</DigestValue>
      </Reference>
      <Reference URI="/xl/media/image1.emf?ContentType=image/x-emf">
        <DigestMethod Algorithm="http://www.w3.org/2001/04/xmlenc#sha256"/>
        <DigestValue>9PvuXenZP/wmvXzJDgZE42u7xotXNOSv6++SrbfI6GA=</DigestValue>
      </Reference>
      <Reference URI="/xl/media/image2.emf?ContentType=image/x-emf">
        <DigestMethod Algorithm="http://www.w3.org/2001/04/xmlenc#sha256"/>
        <DigestValue>3ePhfpbLCe1/BSyfHVvj9JJRdAknPDQTeIOIPdXaLZE=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g5cMttPLHpCPX5KiS7oeAmKimrCeejKSHH8oYPTihZs=</DigestValue>
      </Reference>
      <Reference URI="/xl/sharedStrings.xml?ContentType=application/vnd.openxmlformats-officedocument.spreadsheetml.sharedStrings+xml">
        <DigestMethod Algorithm="http://www.w3.org/2001/04/xmlenc#sha256"/>
        <DigestValue>vAYWkOBYNcRWydNcTIhpRSg4tAFw2GdyYkIqY2KOJrI=</DigestValue>
      </Reference>
      <Reference URI="/xl/styles.xml?ContentType=application/vnd.openxmlformats-officedocument.spreadsheetml.styles+xml">
        <DigestMethod Algorithm="http://www.w3.org/2001/04/xmlenc#sha256"/>
        <DigestValue>+uR7Kl/FqMF2ooH7eIogfkI9ykk1ofBuAYeAFYom2xo=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8eywT6VmtxzKAu47v1AsMe8LsYtPrm7WgSe76DoC3Po=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9DruEfESnvogMhXuKvUnhqg9VPl2pI61mPHIJKagGVo=</DigestValue>
      </Reference>
      <Reference URI="/xl/worksheets/sheet10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2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3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4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5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6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7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8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9.xml?ContentType=application/vnd.openxmlformats-officedocument.spreadsheetml.worksheet+xml">
        <DigestMethod Algorithm="http://www.w3.org/2001/04/xmlenc#sha256"/>
        <DigestValue>UtrJiblmSchvbu3PoO+mEBsVGUG+u/cIDgAxm9oIucs=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2022-07-18T20:12:08Z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{1D275D5A-161D-4448-A98E-64AB03EFB2E0}</SetupID>
          <SignatureText>IGNACIO C. FLORENTIN M.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2022-07-18T20:12:08Z</xd:SigningTime>
          <xd:SigningCertificate>
            <xd:Cert>
              <xd:CertDigest>
                <DigestMethod Algorithm="http://www.w3.org/2001/04/xmlenc#sha256"/>
                <DigestValue>m/niYgJqqt7tI4LWyBecfjiVh3B90VZU6ywJH7ehb6c=</DigestValue>
              </xd:CertDigest>
              <xd:IssuerSerial>
                <X509IssuerName>C=PY, O=DOCUMENTA S.A., CN=CA-DOCUMENTA S.A., SERIALNUMBER=RUC 80050172-1</X509IssuerName>
                <X509SerialNumber>8514074928959514944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CpIAAAogwAACBFTUYAAAEAZBwAAKo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k49vt/AABoyzFH/H8AAAAAAABxAQAASJ49R/x/AAAAAAAAAAAAAAAAAAAAAAAAAACOSPx/AACMGTj2+38AAAAAAAAAAAAAAAAAAAAAAABmIU7M2ZcAAETdEfj7fwAASAAAACMAAACQAQAAAAAAADC9NodxAQAASL3P8wAAAAAAAAAAAAAAAAkAAAAAAAAAAAAAAAAAAABsvM/zIwAAAAC9z/MjAAAAIRQaR/x/AAAAAAAAIwAAAJABAAAAAAAAML02h3EBAABIvc/zIwAAAGy8z/MjAAAACQAAAAAAAAAAAAAAAAAAAAAAAAAAAAAAAAAAAAAAAACjhWT2ZHYACAAAAAAlAAAADAAAAAEAAAAYAAAADAAAAAAAAAISAAAADAAAAAEAAAAeAAAAGAAAAMMAAAAEAAAA9wAAABEAAAAlAAAADAAAAAEAAABUAAAAhAAAAMQAAAAEAAAA9QAAABAAAAABAAAA0XbJQVUVykHEAAAABAAAAAkAAABMAAAAAAAAAAAAAAAAAAAA//////////9gAAAAMQA4AC8ANwAvADIAMAAyADIAAAAGAAAABgAAAAQAAAAGAAAABAAAAAYAAAAGAAAABgAAAAYAAABLAAAAQAAAADAAAAAFAAAAIAAAAAEAAAABAAAAEAAAAAAAAAAAAAAATAEAAIAAAAAAAAAAAAAAAEwBAACAAAAAUgAAAHABAAACAAAAEAAAAAcAAAAAAAAAAAAAALwCAAAAAAAAAQICIlMAeQBzAHQAZQBtAAAAAAAAAAAAAAAAAAAAAAAAAAAAAAAAAAAAAAAAAAAAAAAAAAAAAAAAAAAAAAAAAAAAAAAAAAAARgcAAHQBAABoyzFH/H8AAF0EAAB8AAAASJ49R/x/AAAAAAAAAAAAAAAAAAAAAAAALwIAANEFAABGBwAAdAEAAAAAAAAAAAAAAAAAAAAAAAAGek7M2ZcAAHQBAADRBQAAQCsKgnEBAABxBYoAAAAAADC9NodxAQAAkObP8wAAAAAAAAAAAAAAAAcAAAAAAAAA4MI2h3EBAADM5c/zIwAAAGDmz/MjAAAAIRQaR/x/AADwrbWIcQEAAJYAAAAAAAAAAAEAAAAAAABQAQqCcQEAAMzlz/MjAAAABwAAAAAAAAAAAAAAAAAAAAAAAAAAAAAAAAAAAAAAAAC5YFhJ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BQNNH3+38AAGjLMUf8fwAA0MrCk3EBAABInj1H/H8AAAAAAAAAAAAAAAAAAAAAAAABAAAAAAAAAEBacIlxAQAAAAAAAAAAAAAAAAAAAAAAAAZVTszZlwAAAQAAAAAAAACgz8/zIwAAAJABAAAAAAAAML02h3EBAACo0c/zAAAAAAAAAAAAAAAABgAAAAAAAAAGAAAAAAAAAMzQz/MjAAAAYNHP8yMAAAAhFBpH/H8AAP7/////////ULKk9wAAAABQkliJcQEAAAAAAAAAAAAAzNDP8yMAAAAGAAAA+38AAAAAAAAAAAAAAAAAAAAAAAAAAAAAAAAAAAoAkAF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OUAAABHAAAAKQAAADMAAAC9AAAAFQAAACEA8AAAAAAAAAAAAAAAgD8AAAAAAAAAAAAAgD8AAAAAAAAAAAAAAAAAAAAAAAAAAAAAAAAAAAAAAAAAACUAAAAMAAAAAAAAgCgAAAAMAAAABAAAAFIAAABwAQAABAAAAPD///8AAAAAAAAAAAAAAACQAQAAAAAAAQAAAABzAGUAZwBvAGUAIAB1AGkAAAAAAAAAAAAAAAAAAAAAAAAAAAAAAAAAAAAAAAAAAAAAAAAAAAAAAAAAAAAAAAAAAAAAAAAAAAAAAAAAaMsxR/x/AACAysKTcQEAAEiePUf8fwAAAAAAAAAAAAAAAAAAAAAAAAAAAAAAAAAAAAEAAAAAAAAAAAAAAAAAAAAAAAAAAAAARlROzNmXAAAAAGKAcQEAAKwCYoBxAQAAkAEAAAAAAAAwvTaHcQEAAGjQz/MAAAAAAAAAAAAAAAAJAAAAAAAAAAcAAAAAAAAAjM/P8yMAAAAg0M/zIwAAACEUGkf8fwAAMAAAAAAAAAD5zs/zAAAAAAAAUoBxAQAAl7lXSfx/AACMz8/zIwAAAAkAAAD7fwAAAAAAAAAAAAAAAAAAAAAAAAAAAAAAAAAAEACQAWR2AAgAAAAAJQAAAAwAAAAEAAAAGAAAAAwAAAAAAAACEgAAAAwAAAABAAAAHgAAABgAAAApAAAAMwAAAOYAAABIAAAAJQAAAAwAAAAEAAAAVAAAANgAAAAqAAAAMwAAAOQAAABHAAAAAQAAANF2yUFVFcpBKgAAADMAAAAXAAAATAAAAAAAAAAAAAAAAAAAAP//////////fAAAAEkARwBOAEEAQwBJAE8AIABDAC4AIABGAEwATwBSAEUATgBUAEkATgAgAE0ALgAAAAQAAAALAAAADAAAAAoAAAAKAAAABAAAAAwAAAAEAAAACgAAAAMAAAAEAAAACAAAAAgAAAAMAAAACgAAAAgAAAAMAAAACAAAAAQAAAAMAAAABAAAAA4AAAADAAAASwAAAEAAAAAwAAAABQAAACAAAAABAAAAAQAAABAAAAAAAAAAAAAAAEwBAACAAAAAAAAAAAAAAABMAQAAgAAAACUAAAAMAAAAAgAAACcAAAAYAAAABQAAAAAAAAD///8AAAAAACUAAAAMAAAABQAAAEwAAABkAAAAAAAAAFAAAABLAQAAfAAAAAAAAABQAAAATAEAAC0AAAAhAPAAAAAAAAAAAAAAAIA/AAAAAAAAAAAAAIA/AAAAAAAAAAAAAAAAAAAAAAAAAAAAAAAAAAAAAAAAAAAlAAAADAAAAAAAAIAoAAAADAAAAAUAAAAnAAAAGAAAAAUAAAAAAAAA////AAAAAAAlAAAADAAAAAUAAABMAAAAZAAAAAkAAABQAAAA/wAAAFwAAAAJAAAAUAAAAPcAAAANAAAAIQDwAAAAAAAAAAAAAACAPwAAAAAAAAAAAACAPwAAAAAAAAAAAAAAAAAAAAAAAAAAAAAAAAAAAAAAAAAAJQAAAAwAAAAAAACAKAAAAAwAAAAFAAAAJQAAAAwAAAABAAAAGAAAAAwAAAAAAAACEgAAAAwAAAABAAAAHgAAABgAAAAJAAAAUAAAAAABAABdAAAAJQAAAAwAAAABAAAAVAAAANgAAAAKAAAAUAAAAJAAAABcAAAAAQAAANF2yUFVFcpBCgAAAFAAAAAXAAAATAAAAAAAAAAAAAAAAAAAAP//////////fAAAAEkARwBOAEEAQwBJAE8AIABDAC4AIABGAEwATwBSAEUATgBUAEkATgAgAE0ALgAAAAMAAAAIAAAACAAAAAcAAAAHAAAAAwAAAAkAAAADAAAABwAAAAMAAAADAAAABgAAAAUAAAAJAAAABwAAAAYAAAAIAAAABgAAAAMAAAAIAAAAAwAAAAoAAAAD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ISAAAADAAAAAEAAAAeAAAAGAAAAAkAAABgAAAAAAEAAG0AAAAlAAAADAAAAAEAAABUAAAArAAAAAoAAABgAAAAawAAAGwAAAABAAAA0XbJQVUVykEKAAAAYAAAABAAAABMAAAAAAAAAAAAAAAAAAAA//////////9sAAAARABJAFIARQBDAFQATwBSACAAVABJAFQAVQBMAEEAUgAIAAAAAwAAAAcAAAAGAAAABwAAAAYAAAAJAAAABwAAAAMAAAAGAAAAAwAAAAYAAAAIAAAABQAAAAcAAAAH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ISAAAADAAAAAEAAAAWAAAADAAAAAAAAABUAAAAeAEAAAoAAABwAAAAQQEAAHwAAAABAAAA0XbJQVUVykEKAAAAcAAAADIAAABMAAAABAAAAAkAAABwAAAAQwEAAH0AAACwAAAARgBpAHIAbQBhAGQAbwAgAHAAbwByADoAIABJAEcATgBBAEMASQBPACAAQwBPAE4AUwBUAEEATgBUAEkATgBPACAARgBMAE8AUgBFAE4AVABJAE4AIABNAEUATgBEAE8AWgBBAAYAAAADAAAABAAAAAkAAAAGAAAABwAAAAcAAAADAAAABwAAAAcAAAAEAAAAAwAAAAMAAAADAAAACAAAAAgAAAAHAAAABwAAAAMAAAAJAAAAAwAAAAcAAAAJAAAACAAAAAYAAAAGAAAABwAAAAgAAAAGAAAAAwAAAAgAAAAJAAAAAwAAAAYAAAAFAAAACQAAAAcAAAAGAAAACAAAAAYAAAADAAAACAAAAAMAAAAKAAAABgAAAAgAAAAIAAAACQAAAAYAAAAHAAAAFgAAAAwAAAAAAAAAJQAAAAwAAAACAAAADgAAABQAAAAAAAAAEAAAABQAAAA=</Object>
  <Object Id="idInvalidSigLnImg">AQAAAGwAAAAAAAAAAAAAAEsBAAB/AAAAAAAAAAAAAACpIAAAogwAACBFTUYAAAEABCAAALA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OPb7fwAAaMsxR/x/AAAAAAAAcQEAAEiePUf8fwAAAAAAAAAAAAAAAAAAAAAAAAAAjkj8fwAAjBk49vt/AAAAAAAAAAAAAAAAAAAAAAAAZiFOzNmXAABE3RH4+38AAEgAAAAjAAAAkAEAAAAAAAAwvTaHcQEAAEi9z/MAAAAAAAAAAAAAAAAJAAAAAAAAAAAAAAAAAAAAbLzP8yMAAAAAvc/zIwAAACEUGkf8fwAAAAAAACMAAACQAQAAAAAAADC9NodxAQAASL3P8yMAAABsvM/zIwAAAAkAAAAAAAAAAAAAAAAAAAAAAAAAAAAAAAAAAAAAAAAAo4Vk9m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EwBAACAAAAAAAAAAAAAAABMAQAAgAAAAFIAAABwAQAAAgAAABAAAAAHAAAAAAAAAAAAAAC8AgAAAAAAAAECAiJTAHkAcwB0AGUAbQAAAAAAAAAAAAAAAAAAAAAAAAAAAAAAAAAAAAAAAAAAAAAAAAAAAAAAAAAAAAAAAAAAAAAAAAAAAEYHAAB0AQAAaMsxR/x/AABdBAAAfAAAAEiePUf8fwAAAAAAAAAAAAAAAAAAAAAAAC8CAADRBQAARgcAAHQBAAAAAAAAAAAAAAAAAAAAAAAABnpOzNmXAAB0AQAA0QUAAEArCoJxAQAAcQWKAAAAAAAwvTaHcQEAAJDmz/MAAAAAAAAAAAAAAAAHAAAAAAAAAODCNodxAQAAzOXP8yMAAABg5s/zIwAAACEUGkf8fwAA8K21iHEBAACWAAAAAAAAAAABAAAAAAAAUAEKgnEBAADM5c/zIwAAAAcAAAAAAAAAAAAAAAAAAAAAAAAAAAAAAAAAAAAAAAAAuWBYS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TR9/t/AABoyzFH/H8AANDKwpNxAQAASJ49R/x/AAAAAAAAAAAAAAAAAAAAAAAAAQAAAAAAAABAWnCJcQEAAAAAAAAAAAAAAAAAAAAAAAAGVU7M2ZcAAAEAAAAAAAAAoM/P8yMAAACQAQAAAAAAADC9NodxAQAAqNHP8wAAAAAAAAAAAAAAAAYAAAAAAAAABgAAAAAAAADM0M/zIwAAAGDRz/MjAAAAIRQaR/x/AAD+/////////1CypPcAAAAAUJJYiXEBAAAAAAAAAAAAAMzQz/MjAAAABgAAAPt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lAAAARwAAACkAAAAzAAAAvQAAABUAAAAhAPAAAAAAAAAAAAAAAIA/AAAAAAAAAAAAAIA/AAAAAAAAAAAAAAAAAAAAAAAAAAAAAAAAAAAAAAAAAAAlAAAADAAAAAAAAIAoAAAADAAAAAQAAABSAAAAcAEAAAQAAADw////AAAAAAAAAAAAAAAAkAEAAAAAAAEAAAAAcwBlAGcAbwBlACAAdQBpAAAAAAAAAAAAAAAAAAAAAAAAAAAAAAAAAAAAAAAAAAAAAAAAAAAAAAAAAAAAAAAAAAAAAAAAAAAAAAAAAGjLMUf8fwAAgMrCk3EBAABInj1H/H8AAAAAAAAAAAAAAAAAAAAAAAAAAAAAAAAAAAABAAAAAAAAAAAAAAAAAAAAAAAAAAAAAEZUTszZlwAAAABigHEBAACsAmKAcQEAAJABAAAAAAAAML02h3EBAABo0M/zAAAAAAAAAAAAAAAACQAAAAAAAAAHAAAAAAAAAIzPz/MjAAAAINDP8yMAAAAhFBpH/H8AADAAAAAAAAAA+c7P8wAAAAAAAFKAcQEAAJe5V0n8fwAAjM/P8yMAAAAJAAAA+38AAAAAAAAAAAAAAAAAAAAAAAAAAAAAAAAAABAAkAFkdgAIAAAAACUAAAAMAAAABAAAABgAAAAMAAAAAAAAAhIAAAAMAAAAAQAAAB4AAAAYAAAAKQAAADMAAADmAAAASAAAACUAAAAMAAAABAAAAFQAAADYAAAAKgAAADMAAADkAAAARwAAAAEAAADRdslBVRXKQSoAAAAzAAAAFwAAAEwAAAAAAAAAAAAAAAAAAAD//////////3wAAABJAEcATgBBAEMASQBPACAAQwAuACAARgBMAE8AUgBFAE4AVABJAE4AIABNAC4AAAAEAAAACwAAAAwAAAAKAAAACgAAAAQAAAAMAAAABAAAAAoAAAADAAAABAAAAAgAAAAIAAAADAAAAAoAAAAIAAAADAAAAAgAAAAEAAAADAAAAAQAAAAOAAAAAw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YAAAACgAAAFAAAACQAAAAXAAAAAEAAADRdslBVRXKQQoAAABQAAAAFwAAAEwAAAAAAAAAAAAAAAAAAAD//////////3wAAABJAEcATgBBAEMASQBPACAAQwAuACAARgBMAE8AUgBFAE4AVABJAE4AIABNAC4AAAADAAAACAAAAAgAAAAHAAAABwAAAAMAAAAJAAAAAwAAAAcAAAADAAAAAwAAAAYAAAAFAAAACQAAAAcAAAAGAAAACAAAAAYAAAADAAAACAAAAAMAAAAKAAAAAwAAAEsAAABAAAAAMAAAAAUAAAAgAAAAAQAAAAEAAAAQAAAAAAAAAAAAAABMAQAAgAAAAAAAAAAAAAAATAEAAIAAAAAlAAAADAAAAAIAAAAnAAAAGAAAAAUAAAAAAAAA////AAAAAAAlAAAADAAAAAUAAABMAAAAZAAAAAkAAABgAAAA/wAAAGwAAAAJAAAAYAAAAPcAAAANAAAAIQDwAAAAAAAAAAAAAACAPwAAAAAAAAAAAACAPwAAAAAAAAAAAAAAAAAAAAAAAAAAAAAAAAAAAAAAAAAAJQAAAAwAAAAAAACAKAAAAAwAAAAFAAAAJQAAAAwAAAABAAAAGAAAAAwAAAAAAAACEgAAAAwAAAABAAAAHgAAABgAAAAJAAAAYAAAAAABAABtAAAAJQAAAAwAAAABAAAAVAAAAKwAAAAKAAAAYAAAAGsAAABsAAAAAQAAANF2yUFVFcpBCgAAAGAAAAAQAAAATAAAAAAAAAAAAAAAAAAAAP//////////bAAAAEQASQBSAEUAQwBUAE8AUgAgAFQASQBUAFUATABBAFIACAAAAAMAAAAHAAAABgAAAAcAAAAGAAAACQAAAAcAAAADAAAABgAAAAMAAAAGAAAACAAAAAUAAAAHAAAABwAAAEsAAABAAAAAMAAAAAUAAAAgAAAAAQAAAAEAAAAQAAAAAAAAAAAAAABMAQAAgAAAAAAAAAAAAAAATAEAAIAAAAAlAAAADAAAAAIAAAAnAAAAGAAAAAUAAAAAAAAA////AAAAAAAlAAAADAAAAAUAAABMAAAAZAAAAAkAAABwAAAAQgEAAHwAAAAJAAAAcAAAADoBAAANAAAAIQDwAAAAAAAAAAAAAACAPwAAAAAAAAAAAACAPwAAAAAAAAAAAAAAAAAAAAAAAAAAAAAAAAAAAAAAAAAAJQAAAAwAAAAAAACAKAAAAAwAAAAFAAAAJQAAAAwAAAABAAAAGAAAAAwAAAAAAAACEgAAAAwAAAABAAAAFgAAAAwAAAAAAAAAVAAAAHgBAAAKAAAAcAAAAEEBAAB8AAAAAQAAANF2yUFVFcpBCgAAAHAAAAAyAAAATAAAAAQAAAAJAAAAcAAAAEMBAAB9AAAAsAAAAEYAaQByAG0AYQBkAG8AIABwAG8AcgA6ACAASQBHAE4AQQBDAEkATwAgAEMATwBOAFMAVABBAE4AVABJAE4ATwAgAEYATABPAFIARQBOAFQASQBOACAATQBFAE4ARABPAFoAQQAGAAAAAwAAAAQAAAAJAAAABgAAAAcAAAAHAAAAAwAAAAcAAAAHAAAABAAAAAMAAAADAAAAAwAAAAgAAAAIAAAABwAAAAcAAAADAAAACQAAAAMAAAAHAAAACQAAAAgAAAAGAAAABgAAAAcAAAAIAAAABgAAAAMAAAAIAAAACQAAAAMAAAAGAAAABQAAAAkAAAAHAAAABgAAAAgAAAAGAAAAAwAAAAgAAAADAAAACgAAAAYAAAAIAAAACAAAAAkAAAAGAAAABw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PswgOZFuo0UNH0sbOVpcEZkPRG5hRGVAzz+7t11VUkI=</DigestValue>
    </Reference>
    <Reference Type="http://www.w3.org/2000/09/xmldsig#Object" URI="#idOfficeObject">
      <DigestMethod Algorithm="http://www.w3.org/2001/04/xmlenc#sha256"/>
      <DigestValue>DUl5DnMwBwmilgGSCbSY9tM02L1EF0Y1I+CEEWUFIJs=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Y0Iybn4PxATNeRTmlO9c4EQb2LomXojv4LAorHxyXf8=</DigestValue>
    </Reference>
    <Reference Type="http://www.w3.org/2000/09/xmldsig#Object" URI="#idValidSigLnImg">
      <DigestMethod Algorithm="http://www.w3.org/2001/04/xmlenc#sha256"/>
      <DigestValue>ufTN/MP0cjSSj/YS6VEqzqU48AzFqO+n2jehHGhETwQ=</DigestValue>
    </Reference>
    <Reference Type="http://www.w3.org/2000/09/xmldsig#Object" URI="#idInvalidSigLnImg">
      <DigestMethod Algorithm="http://www.w3.org/2001/04/xmlenc#sha256"/>
      <DigestValue>An8sPTQv9u7z+2zoyF9k/RZO1kppru7oRSHfjIbyDuk=</DigestValue>
    </Reference>
  </SignedInfo>
  <SignatureValue>o876cZIJacoti/uyi85rs+8vyT3jtTLFAod50IJrlINTNFPB4fURVYZN0/wfmqQj7mceYpe/UqgM
14PyqQ3akXU/iIZ5EyIkgJQuj+csaSWUUd6tTk2kqN9Qo54hxUdw8B3MC260QECMdPBMRorQvmBN
4ahpBVLkbUyQ7MgfPe4vt0wpavdlPu79j/PGhhat2dDALno8AmqU5lZDzp4wVQuK/MsdajPtK9hw
6XWTQ0BLIXZMa+7EJc1zhlNmzp5vgqlMuDFm1E2CdLiUUvjpbxFLxzgLyQXeD1gmdvVBScpaBGWj
zohOU/vJwGQPGm8YcjB8q+eCr6OWKD6Di8P/Jg==</SignatureValue>
  <KeyInfo>
    <X509Data>
      <X509Certificate>MIIH4zCCBcugAwIBAgIIOeL+ZZQY0J0wDQYJKoZIhvcNAQELBQAwWzEXMBUGA1UEBRMOUlVDIDgwMDUwMTcyLTExGjAYBgNVBAMTEUNBLURPQ1VNRU5UQSBTLkEuMRcwFQYDVQQKEw5ET0NVTUVOVEEgUy5BLjELMAkGA1UEBhMCUFkwHhcNMjIwMzE1MTUwOTE2WhcNMjQwMzE0MTUxOTE2WjCBiTELMAkGA1UEBhMCUFkxEDAOBgNVBAQMB1RPUkFMRVMxEjAQBgNVBAUTCUNJMTg2MzQ5NjEPMA0GA1UEKgwGTkVMU09OMRcwFQYDVQQKDA5QRVJTT05BIEZJU0lDQTERMA8GA1UECwwIRklSTUEgRjIxFzAVBgNVBAMMDk5FTFNPTiBUT1JBTEVTMIIBIjANBgkqhkiG9w0BAQEFAAOCAQ8AMIIBCgKCAQEA4wbAB7Y1RLjseXtJQqxMRXCPRThcv/GcTolbtBGPr2S2UrZqhT0tNx2JnoByrhlu4Ykrkc2/jUaKxWQLIgWZ+znug3IAfe9pRBNMdfpa80OZfURACbwtWON/Czh52CZMRTlbxsc5/Rss41K2Yt+3yH6jYND/9C/ULUZPMXDjQSRA5DlcZ8d0WZAUS3yMx58+GM/+QUIYkvBijllng1+YNVvJACkoXyMCRDKcLDoFc8Hvayyv1llhYO3Qu8Tra/zEzW9n71H9W/LG/GvprsOxT9W+UkLo/VekWxFo1SSBn6GC1muGLvUpXEMmABHX5Ag6R9i+D7s0djN/BSw/k66NDwIDAQABo4IDejCCA3YwDAYDVR0TAQH/BAIwADAOBgNVHQ8BAf8EBAMCBeAwKgYDVR0lAQH/BCAwHgYIKwYBBQUHAwEGCCsGAQUFBwMCBggrBgEFBQcDBDAdBgNVHQ4EFgQUpDJiuz6QMilgWnIyYFn3ZEjSCh8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4GA1UdEQQXMBWBE250b3JhbGVzQGZwa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SxLxL9QHpbp9KxPQZ2oq+YLJFruMvj5CVVpgHMHVa01xcQtidL9Qf3M9uTdQmT+CSagvEf0tFn5hHt1CQIm8Vnv7tt5mMXkdRXwHNI2t5AGMmoYgaR7sQlI3yeYMbh/L1emnhlwG7Z9s8fhJaXZHhPinZfTtzMecrPyWBWgAWYntMQudfntFNDxlf2zbvBS3PRt1PdelnAJ7ev/G+mj328RQq9z1Cx7vFlfvB8W5L+qE+79pwdxPGWMQg4B2054qFwUJpVVehkBUy4L7j0n16kTkpIiaMJTtEigwkaNtuKpwo7TJU2vpv3KBAkoeGuRP7DDwE96BSBhCYvsbdJ67q97HxFJr/RPiHpz9I+djiAem/rcy80Q8r8LeTvs6Fysw0cWG26GBerPkb2BmdqaI0yELuKbYlNx4dpQoF19plY7F+iCLX/wzwFs238fIAEaD0J5bC6Ur3EjWQwafu/nSIlsQAGRuw7EKGpFY9aBVb96s8/MN+QwfvYsF7xAaKF3CofsezWt6x+959iYRRQFOrYf/i1rQ/bGv/u8iEdo1MDYLgcxxo1y4smtT9rSSGf5L2XvOqShbFBaNFY350kRvUu1cPlPsiUpibN10Akov3FQwUm//+979op8bh9RRdw6J4Eafc5en5pEChDRasohi446E2NYiTrU7XY7sw1GY1o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ZAf1dLZDCNc8kGt6ezCkKKmZME+tJf44KlBHY4j7tqc=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xkylLfTLmrw7M3D6i32QJOQlXd7G67yGqWAt+qRnKDM=</DigestValue>
      </Reference>
      <Reference URI="/xl/media/image1.emf?ContentType=image/x-emf">
        <DigestMethod Algorithm="http://www.w3.org/2001/04/xmlenc#sha256"/>
        <DigestValue>9PvuXenZP/wmvXzJDgZE42u7xotXNOSv6++SrbfI6GA=</DigestValue>
      </Reference>
      <Reference URI="/xl/media/image2.emf?ContentType=image/x-emf">
        <DigestMethod Algorithm="http://www.w3.org/2001/04/xmlenc#sha256"/>
        <DigestValue>3ePhfpbLCe1/BSyfHVvj9JJRdAknPDQTeIOIPdXaLZE=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g5cMttPLHpCPX5KiS7oeAmKimrCeejKSHH8oYPTihZs=</DigestValue>
      </Reference>
      <Reference URI="/xl/sharedStrings.xml?ContentType=application/vnd.openxmlformats-officedocument.spreadsheetml.sharedStrings+xml">
        <DigestMethod Algorithm="http://www.w3.org/2001/04/xmlenc#sha256"/>
        <DigestValue>vAYWkOBYNcRWydNcTIhpRSg4tAFw2GdyYkIqY2KOJrI=</DigestValue>
      </Reference>
      <Reference URI="/xl/styles.xml?ContentType=application/vnd.openxmlformats-officedocument.spreadsheetml.styles+xml">
        <DigestMethod Algorithm="http://www.w3.org/2001/04/xmlenc#sha256"/>
        <DigestValue>+uR7Kl/FqMF2ooH7eIogfkI9ykk1ofBuAYeAFYom2xo=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8eywT6VmtxzKAu47v1AsMe8LsYtPrm7WgSe76DoC3Po=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9DruEfESnvogMhXuKvUnhqg9VPl2pI61mPHIJKagGVo=</DigestValue>
      </Reference>
      <Reference URI="/xl/worksheets/sheet10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2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3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4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5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6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7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8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9.xml?ContentType=application/vnd.openxmlformats-officedocument.spreadsheetml.worksheet+xml">
        <DigestMethod Algorithm="http://www.w3.org/2001/04/xmlenc#sha256"/>
        <DigestValue>UtrJiblmSchvbu3PoO+mEBsVGUG+u/cIDgAxm9oIucs=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2022-07-18T20:12:48Z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{912C453B-01B3-4D27-935B-A1787E1ACEF2}</SetupID>
          <SignatureText>NELSON TORALES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2022-07-18T20:12:48Z</xd:SigningTime>
          <xd:SigningCertificate>
            <xd:Cert>
              <xd:CertDigest>
                <DigestMethod Algorithm="http://www.w3.org/2001/04/xmlenc#sha256"/>
                <DigestValue>lArQelWToh6FVfw1kXNIULd4+1JhlGd2Xg8Tw2HDwHY=</DigestValue>
              </xd:CertDigest>
              <xd:IssuerSerial>
                <X509IssuerName>C=PY, O=DOCUMENTA S.A., CN=CA-DOCUMENTA S.A., SERIALNUMBER=RUC 80050172-1</X509IssuerName>
                <X509SerialNumber>4171175917128306845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PBsAAKo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k49vt/AABoyzFH/H8AAAAAAABxAQAASJ49R/x/AAAAAAAAAAAAAAAAAAAAAAAAAACOSPx/AACMGTj2+38AAAAAAAAAAAAAAAAAAAAAAABmIU7M2ZcAAETdEfj7fwAASAAAACMAAACQAQAAAAAAADC9NodxAQAASL3P8wAAAAAAAAAAAAAAAAkAAAAAAAAAAAAAAAAAAABsvM/zIwAAAAC9z/MjAAAAIRQaR/x/AAAAAAAAIwAAAJABAAAAAAAAML02h3EBAABIvc/zIwAAAGy8z/MjAAAACQAAAAAAAAAAAAAAAAAAAAAAAAAAAAAAAAAAAAAAAACjhWT2ZHYACAAAAAAlAAAADAAAAAEAAAAYAAAADAAAAAAAAAISAAAADAAAAAEAAAAeAAAAGAAAAMMAAAAEAAAA9wAAABEAAAAlAAAADAAAAAEAAABUAAAAhAAAAMQAAAAEAAAA9QAAABAAAAABAAAA0XbJQVUVykHEAAAABAAAAAkAAABMAAAAAAAAAAAAAAAAAAAA//////////9gAAAAMQA4AC8AN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RgcAAHQBAABoyzFH/H8AAF0EAAB8AAAASJ49R/x/AAAAAAAAAAAAAAAAAAAAAAAALwIAANEFAABGBwAAdAEAAAAAAAAAAAAAAAAAAAAAAAAGek7M2ZcAAHQBAADRBQAAQCsKgnEBAABxBYoAAAAAADC9NodxAQAAkObP8wAAAAAAAAAAAAAAAAcAAAAAAAAA4MI2h3EBAADM5c/zIwAAAGDmz/MjAAAAIRQaR/x/AADwrbWIcQEAAJYAAAAAAAAAAAEAAAAAAABQAQqCcQEAAMzlz/MjAAAABwAAAAAAAAAAAAAAAAAAAAAAAAAAAAAAAAAAAAAAAAC5YFhJ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BQNNH3+38AAGjLMUf8fwAA0MrCk3EBAABInj1H/H8AAAAAAAAAAAAAAAAAAAAAAAABAAAAAAAAAEBacIlxAQAAAAAAAAAAAAAAAAAAAAAAAAZVTszZlwAAAQAAAAAAAACgz8/zIwAAAJABAAAAAAAAML02h3EBAACo0c/zAAAAAAAAAAAAAAAABgAAAAAAAAAGAAAAAAAAAMzQz/MjAAAAYNHP8yMAAAAhFBpH/H8AAP7/////////ULKk9wAAAABQkliJcQEAAAAAAAAAAAAAzNDP8yMAAAAGAAAA+38AAAAAAAAAAAAAAAAAAAAAAAAAAAAAAAAAAAoAkAF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w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AAAAAAAAAAAaMsxR/x/AACAysKTcQEAAEiePUf8fwAAAAAAAAAAAAAAAAAAAAAAAAAAAAAAAAAAAAEAAAAAAAAAAAAAAAAAAAAAAAAAAAAARlROzNmXAAAAAGKAcQEAAKwCYoBxAQAAkAEAAAAAAAAwvTaHcQEAAGjQz/MAAAAAAAAAAAAAAAAJAAAAAAAAAAcAAAAAAAAAjM/P8yMAAAAg0M/zIwAAACEUGkf8fwAAMAAAAAAAAAD5zs/zAAAAAAAAUoBxAQAAl7lXSfx/AACMz8/zIwAAAAkAAAD7fwAAAAAAAAAAAAAAAAAAAAAAAAAAAAAAAAAAEACQAWR2AAgAAAAAJQAAAAwAAAAEAAAAGAAAAAwAAAAAAAACEgAAAAwAAAABAAAAHgAAABgAAAApAAAAMwAAAK0AAABIAAAAJQAAAAwAAAAEAAAAVAAAAKAAAAAqAAAAMwAAAKsAAABHAAAAAQAAANF2yUFVFcpBKgAAADMAAAAOAAAATAAAAAAAAAAAAAAAAAAAAP//////////aAAAAE4ARQBMAFMATwBOACAAVABPAFIAQQBMAEUAUwAMAAAACAAAAAgAAAAJAAAADAAAAAwAAAAEAAAACAAAAAwAAAAKAAAACgAAAAgAAAAIAAAAC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gAAAACgAAAFAAAABkAAAAXAAAAAEAAADRdslBVRXKQQoAAABQAAAADgAAAEwAAAAAAAAAAAAAAAAAAAD//////////2gAAABOAEUATABTAE8ATgAgAFQATwBSAEEATABFAFMACAAAAAYAAAAFAAAABgAAAAkAAAAIAAAAAwAAAAYAAAAJAAAABwAAAAcAAAAFAAAABg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DRdslBVRXKQQoAAABgAAAACAAAAEwAAAAAAAAAAAAAAAAAAAD//////////1wAAABDAE8ATgBUAEEARABPAFIABwAAAAkAAAAIAAAABgAAAAcAAAAIAAAACQAAAAcAAABLAAAAQAAAADAAAAAFAAAAIAAAAAEAAAABAAAAEAAAAAAAAAAAAAAAAAEAAIAAAAAAAAAAAAAAAAABAACAAAAAJQAAAAwAAAACAAAAJwAAABgAAAAFAAAAAAAAAP///wAAAAAAJQAAAAwAAAAFAAAATAAAAGQAAAAJAAAAcAAAAKoAAAB8AAAACQAAAHAAAACiAAAADQAAACEA8AAAAAAAAAAAAAAAgD8AAAAAAAAAAAAAgD8AAAAAAAAAAAAAAAAAAAAAAAAAAAAAAAAAAAAAAAAAACUAAAAMAAAAAAAAgCgAAAAMAAAABQAAACUAAAAMAAAAAQAAABgAAAAMAAAAAAAAAhIAAAAMAAAAAQAAABYAAAAMAAAAAAAAAFQAAADwAAAACgAAAHAAAACpAAAAfAAAAAEAAADRdslBVRXKQQoAAABwAAAAGwAAAEwAAAAEAAAACQAAAHAAAACrAAAAfQAAAIQAAABGAGkAcgBtAGEAZABvACAAcABvAHIAOgAgAE4ARQBMAFMATwBOACAAVABPAFIAQQBMAEUAUwAAAAYAAAADAAAABAAAAAkAAAAGAAAABwAAAAcAAAADAAAABwAAAAcAAAAEAAAAAwAAAAMAAAAIAAAABgAAAAUAAAAGAAAACQAAAAgAAAADAAAABgAAAAkAAAAHAAAABwAAAAUAAAAGAAAABgAAABYAAAAMAAAAAAAAACUAAAAMAAAAAgAAAA4AAAAUAAAAAAAAABAAAAAUAAAA</Object>
  <Object Id="idInvalidSigLnImg">AQAAAGwAAAAAAAAAAAAAAP8AAAB/AAAAAAAAAAAAAAAvGQAAogwAACBFTUYAAAEA3B4AALA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ziQAAAAcKDQcKDQcJDQ4WMShFrjFU1TJV1gECBAIDBAECBQoRKyZBowsTMQAAAAAAfqbJd6PIeqDCQFZ4JTd0Lk/HMVPSGy5uFiE4GypVJ0KnHjN9AAABV4kAAACcz+7S6ffb7fnC0t1haH0hMm8aLXIuT8ggOIwoRKslP58cK08AAAEAAAAAAMHg9P///////////+bm5k9SXjw/SzBRzTFU0y1NwSAyVzFGXwEBAnOJCA8mnM/u69/SvI9jt4tgjIR9FBosDBEjMVTUMlXWMVPRKUSeDxk4AAAAAAAAAADT6ff///////+Tk5MjK0krSbkvUcsuT8YVJFoTIFIrSbgtTcEQHEdXiQAAAJzP7vT6/bTa8kRleixHhy1Nwi5PxiQtTnBwcJKSki81SRwtZAgOIwAAAAAAweD02+35gsLqZ5q6Jz1jNEJyOUZ4qamp+/v7////wdPeVnCJAQECdokAAACv1/Ho8/ubzu6CwuqMudS3u769vb3////////////L5fZymsABAgMAAAAAAK/X8fz9/uLx+snk9uTy+vz9/v///////////////8vl9nKawAECA+2TAAAAotHvtdryxOL1xOL1tdry0+r32+350+r3tdryxOL1pdPvc5rAAQIDAAAAAABpj7ZnjrZqj7Zqj7ZnjrZtkbdukrdtkbdnjrZqj7ZojrZ3rdUCAwR2iQ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OPb7fwAAaMsxR/x/AAAAAAAAcQEAAEiePUf8fwAAAAAAAAAAAAAAAAAAAAAAAAAAjkj8fwAAjBk49vt/AAAAAAAAAAAAAAAAAAAAAAAAZiFOzNmXAABE3RH4+38AAEgAAAAjAAAAkAEAAAAAAAAwvTaHcQEAAEi9z/MAAAAAAAAAAAAAAAAJAAAAAAAAAAAAAAAAAAAAbLzP8yMAAAAAvc/zIwAAACEUGkf8fwAAAAAAACMAAACQAQAAAAAAADC9NodxAQAASL3P8yMAAABsvM/zIwAAAAkAAAAAAAAAAAAAAAAAAAAAAAAAAAAAAAAAAAAAAAAAo4Vk9mR2AAgAAAAAJQAAAAwAAAABAAAAGAAAAAwAAAD/AAACEgAAAAwAAAABAAAAHgAAABgAAAAiAAAABAAAAHIAAAARAAAAJQAAAAwAAAABAAAAVAAAAKgAAAAjAAAABAAAAHAAAAAQAAAAAQAAANF2yUFVFcpBIwAAAAQAAAAPAAAATAAAAAAAAAAAAAAAAAAAAP//////////bAAAAEYAaQByAG0AYQAgAG4AbwAgAHYA4QBsAGkAZABhAIA/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EYHAAB0AQAAaMsxR/x/AABdBAAAfAAAAEiePUf8fwAAAAAAAAAAAAAAAAAAAAAAAC8CAADRBQAARgcAAHQBAAAAAAAAAAAAAAAAAAAAAAAABnpOzNmXAAB0AQAA0QUAAEArCoJxAQAAcQWKAAAAAAAwvTaHcQEAAJDmz/MAAAAAAAAAAAAAAAAHAAAAAAAAAODCNodxAQAAzOXP8yMAAABg5s/zIwAAACEUGkf8fwAA8K21iHEBAACWAAAAAAAAAAABAAAAAAAAUAEKgnEBAADM5c/zIwAAAAcAAAAAAAAAAAAAAAAAAAAAAAAAAAAAAAAAAAAAAAAAuWBYS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TR9/t/AABoyzFH/H8AANDKwpNxAQAASJ49R/x/AAAAAAAAAAAAAAAAAAAAAAAAAQAAAAAAAABAWnCJcQEAAAAAAAAAAAAAAAAAAAAAAAAGVU7M2ZcAAAEAAAAAAAAAoM/P8yMAAACQAQAAAAAAADC9NodxAQAAqNHP8wAAAAAAAAAAAAAAAAYAAAAAAAAABgAAAAAAAADM0M/zIwAAAGDRz/MjAAAAIRQaR/x/AAD+/////////1CypPcAAAAAUJJYiXEBAAAAAAAAAAAAAMzQz/MjAAAABgAAAPt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sAAAARwAAACkAAAAzAAAAhAAAABUAAAAhAPAAAAAAAAAAAAAAAIA/AAAAAAAAAAAAAIA/AAAAAAAAAAAAAAAAAAAAAAAAAAAAAAAAAAAAAAAAAAAlAAAADAAAAAAAAIAoAAAADAAAAAQAAABSAAAAcAEAAAQAAADw////AAAAAAAAAAAAAAAAkAEAAAAAAAEAAAAAcwBlAGcAbwBlACAAdQBpAAAAAAAAAAAAAAAAAAAAAAAAAAAAAAAAAAAAAAAAAAAAAAAAAAAAAAAAAAAAAAAAAAAAAAAAAAAAAAAAAGjLMUf8fwAAgMrCk3EBAABInj1H/H8AAAAAAAAAAAAAAAAAAAAAAAAAAAAAAAAAAAABAAAAAAAAAAAAAAAAAAAAAAAAAAAAAEZUTszZlwAAAABigHEBAACsAmKAcQEAAJABAAAAAAAAML02h3EBAABo0M/zAAAAAAAAAAAAAAAACQAAAAAAAAAHAAAAAAAAAIzPz/MjAAAAINDP8yMAAAAhFBpH/H8AADAAAAAAAAAA+c7P8wAAAAAAAFKAcQEAAJe5V0n8fwAAjM/P8yMAAAAJAAAA+38AAAAAAAAAAAAAAAAAAAAAAAAAAAAAAAAAABAAkAFkdgAIAAAAACUAAAAMAAAABAAAABgAAAAMAAAAAAAAAhIAAAAMAAAAAQAAAB4AAAAYAAAAKQAAADMAAACtAAAASAAAACUAAAAMAAAABAAAAFQAAACgAAAAKgAAADMAAACrAAAARwAAAAEAAADRdslBVRXKQSoAAAAzAAAADgAAAEwAAAAAAAAAAAAAAAAAAAD//////////2gAAABOAEUATABTAE8ATgAgAFQATwBSAEEATABFAFMADAAAAAgAAAAIAAAACQAAAAwAAAAMAAAABAAAAAgAAAAMAAAACgAAAAoAAAAIAAAACA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ZAAAAFwAAAABAAAA0XbJQVUVykEKAAAAUAAAAA4AAABMAAAAAAAAAAAAAAAAAAAA//////////9oAAAATgBFAEwAUwBPAE4AIABUAE8AUgBBAEwARQBTAAgAAAAGAAAABQAAAAYAAAAJAAAACAAAAAMAAAAGAAAACQAAAAcAAAAHAAAABQ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fAAAAAoAAABgAAAARgAAAGwAAAABAAAA0XbJQVUVykEKAAAAYAAAAAgAAABMAAAAAAAAAAAAAAAAAAAA//////////9cAAAAQwBPAE4AVABBAEQATwBSAAcAAAAJAAAACAAAAAYAAAAHAAAACAAAAAkAAAAH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Hoja2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Hoja2!Área_de_impresión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Nelson Torales</cp:lastModifiedBy>
  <cp:lastPrinted>2021-11-15T18:33:10Z</cp:lastPrinted>
  <dcterms:created xsi:type="dcterms:W3CDTF">1998-04-06T12:20:18Z</dcterms:created>
  <dcterms:modified xsi:type="dcterms:W3CDTF">2022-07-18T20:11:59Z</dcterms:modified>
</cp:coreProperties>
</file>