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Informes Realizados en Contabilidad\Notas de Los Estados Contables\Año 2023\06 Junio 2023\Para CNV\"/>
    </mc:Choice>
  </mc:AlternateContent>
  <xr:revisionPtr revIDLastSave="0" documentId="13_ncr:1_{622F4E67-9543-4A5A-9DB5-7DB16221237C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5" r:id="rId5"/>
  </sheets>
  <externalReferences>
    <externalReference r:id="rId6"/>
  </externalReferences>
  <definedNames>
    <definedName name="_xlnm._FilterDatabase" localSheetId="2" hidden="1">'Estado de resultados'!$F$10:$G$68</definedName>
    <definedName name="AJUST_AL_PATRIM">[1]Balance!$F$41</definedName>
    <definedName name="APORT_NO_CAPITAL">[1]Balance!$F$40</definedName>
    <definedName name="_xlnm.Print_Area" localSheetId="0">'Balance general - Activo'!$A$1:$G$75</definedName>
    <definedName name="_xlnm.Print_Area" localSheetId="1">'Balance general - Pasivo'!$A$1:$G$66</definedName>
    <definedName name="_xlnm.Print_Area" localSheetId="4">'Estado de flujo de efectivo'!$A$1:$F$68</definedName>
    <definedName name="_xlnm.Print_Area" localSheetId="2">'Estado de resultados'!$A$1:$F$75</definedName>
    <definedName name="_xlnm.Print_Area" localSheetId="3">'Mov_Patrimonio neto'!$A$1:$I$39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A_3840580109700000737" hidden="1">'Estado de flujo de efectivo'!$B$16</definedName>
    <definedName name="DA_3840580109700000739" hidden="1">'Estado de flujo de efectivo'!$D$34</definedName>
    <definedName name="DA_3840580109700000741" hidden="1">'Estado de flujo de efectivo'!$A$29</definedName>
    <definedName name="DA_3840580109700000745" hidden="1">'Estado de flujo de efectivo'!$A$37</definedName>
    <definedName name="DA_3860640006100000189" hidden="1">'Balance general - Activo'!$E$20</definedName>
    <definedName name="DA_3860640006100000191" hidden="1">'Balance general - Activo'!$E$47</definedName>
    <definedName name="DEUD_PROD_FIN">[1]Balance!$C$14</definedName>
    <definedName name="Excel_BuiltIn_Print_Area_2_1" localSheetId="1">'Balance general - Pasivo'!$A$5:$G$67</definedName>
    <definedName name="Excel_BuiltIn_Print_Area_2_1" localSheetId="4">#REF!</definedName>
    <definedName name="Excel_BuiltIn_Print_Area_2_1">'Balance general - Activo'!$A$5:$G$74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Activo'!$E$10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5" l="1"/>
  <c r="I25" i="13"/>
  <c r="I24" i="13"/>
  <c r="I23" i="13"/>
  <c r="G28" i="13"/>
  <c r="F28" i="13"/>
  <c r="E28" i="13"/>
  <c r="D28" i="13"/>
  <c r="C28" i="13"/>
  <c r="B28" i="13"/>
  <c r="I26" i="13"/>
  <c r="C20" i="13"/>
  <c r="H20" i="13"/>
  <c r="G20" i="13"/>
  <c r="F20" i="13"/>
  <c r="E20" i="13"/>
  <c r="D20" i="13"/>
  <c r="B20" i="13"/>
  <c r="I17" i="13"/>
  <c r="I16" i="13"/>
  <c r="I15" i="13"/>
  <c r="I18" i="13"/>
  <c r="I19" i="13"/>
  <c r="I20" i="13" s="1"/>
  <c r="G18" i="13"/>
  <c r="G17" i="13"/>
  <c r="D51" i="6"/>
  <c r="D62" i="6"/>
  <c r="D58" i="6"/>
  <c r="D17" i="6"/>
  <c r="D22" i="6"/>
  <c r="D29" i="6"/>
  <c r="D36" i="6"/>
  <c r="D43" i="6"/>
  <c r="E19" i="9"/>
  <c r="E50" i="5"/>
  <c r="E18" i="5"/>
  <c r="E28" i="5"/>
  <c r="E40" i="5"/>
  <c r="E59" i="5"/>
  <c r="F37" i="15"/>
  <c r="D27" i="15"/>
  <c r="F54" i="15"/>
  <c r="D35" i="15"/>
  <c r="D44" i="15"/>
  <c r="D50" i="15" s="1"/>
  <c r="D21" i="15"/>
  <c r="D37" i="15" s="1"/>
  <c r="E29" i="9"/>
  <c r="E36" i="9"/>
  <c r="E49" i="9"/>
  <c r="G49" i="9"/>
  <c r="G36" i="9"/>
  <c r="G40" i="9" s="1"/>
  <c r="G29" i="9"/>
  <c r="G19" i="9"/>
  <c r="A7" i="9"/>
  <c r="A6" i="9"/>
  <c r="G59" i="5"/>
  <c r="G50" i="5"/>
  <c r="G40" i="5"/>
  <c r="G28" i="5"/>
  <c r="G18" i="5"/>
  <c r="D24" i="6" l="1"/>
  <c r="D31" i="6" s="1"/>
  <c r="D38" i="6" s="1"/>
  <c r="D53" i="6" s="1"/>
  <c r="D64" i="6" s="1"/>
  <c r="D68" i="6" s="1"/>
  <c r="H27" i="13" s="1"/>
  <c r="E65" i="5"/>
  <c r="D54" i="15"/>
  <c r="E40" i="9"/>
  <c r="E51" i="9" s="1"/>
  <c r="G51" i="9"/>
  <c r="G65" i="5"/>
  <c r="I27" i="13" l="1"/>
  <c r="I28" i="13" s="1"/>
  <c r="H28" i="13"/>
</calcChain>
</file>

<file path=xl/sharedStrings.xml><?xml version="1.0" encoding="utf-8"?>
<sst xmlns="http://schemas.openxmlformats.org/spreadsheetml/2006/main" count="257" uniqueCount="203">
  <si>
    <t>ACTIVO</t>
  </si>
  <si>
    <t>DISPONIBLE</t>
  </si>
  <si>
    <t>PASIVO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</si>
  <si>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</si>
  <si>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</si>
  <si>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</si>
  <si>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</si>
  <si>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</si>
  <si>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</si>
  <si>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</si>
  <si>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</si>
  <si>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</si>
  <si>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</si>
  <si>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</si>
  <si>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</si>
  <si>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</si>
  <si>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</si>
  <si>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</si>
  <si>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</si>
  <si>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</si>
  <si>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</si>
  <si>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</si>
  <si>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</si>
  <si>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</si>
  <si>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</si>
  <si>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</si>
  <si>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</si>
  <si>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</si>
  <si>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</si>
  <si>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</si>
  <si>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</si>
  <si>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</si>
  <si>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</si>
  <si>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</si>
  <si>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</si>
  <si>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</si>
  <si>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</si>
  <si>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</si>
  <si>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</si>
  <si>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</si>
  <si>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</si>
  <si>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</si>
  <si>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Transferencia de utilidades del ejercicio anterior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</si>
  <si>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</si>
  <si>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</si>
  <si>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</si>
  <si>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</si>
  <si>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</si>
  <si>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</si>
  <si>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</si>
  <si>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</si>
  <si>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</si>
  <si>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</si>
  <si>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</si>
  <si>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</si>
  <si>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</si>
  <si>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</si>
  <si>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</si>
  <si>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</si>
  <si>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</si>
  <si>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</si>
  <si>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</si>
  <si>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</si>
  <si>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</si>
  <si>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</si>
  <si>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FINANCIERA – SECTOR NO  FINANCIERO</t>
  </si>
  <si>
    <t>E</t>
  </si>
  <si>
    <t>Total de cuentas de orden</t>
  </si>
  <si>
    <t>Aportes no capitalizados</t>
  </si>
  <si>
    <t>f.2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</si>
  <si>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</si>
  <si>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</si>
  <si>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</si>
  <si>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</si>
  <si>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</si>
  <si>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</si>
  <si>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</si>
  <si>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</si>
  <si>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</si>
  <si>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</si>
  <si>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</si>
  <si>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</si>
  <si>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</si>
  <si>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</si>
  <si>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</si>
  <si>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</si>
  <si>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</si>
  <si>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</si>
  <si>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</si>
  <si>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</si>
  <si>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</si>
  <si>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</si>
  <si>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</si>
  <si>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</si>
  <si>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</si>
  <si>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</si>
  <si>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</si>
  <si>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</si>
  <si>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</si>
  <si>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</si>
  <si>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</si>
  <si>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</si>
  <si>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</si>
  <si>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>Las notas A a G que se acompañan forman parte integrante de estos estados financieros</t>
  </si>
  <si>
    <t>d.3</t>
  </si>
  <si>
    <t>Resultados acumulados</t>
  </si>
  <si>
    <t>Mas (menos):</t>
  </si>
  <si>
    <t>Obligaciones debentures y bonos emitidos en circulación</t>
  </si>
  <si>
    <t>Acreedores sociales</t>
  </si>
  <si>
    <t xml:space="preserve">Dividendos a pagar </t>
  </si>
  <si>
    <t xml:space="preserve">Otras obligaciones diversas </t>
  </si>
  <si>
    <t>c.14, c.15.2b)</t>
  </si>
  <si>
    <t>RESULTADO DEL EJERCICIO ANTES DE IMPUESTO A LA RENTA - GANANCIA</t>
  </si>
  <si>
    <t>PATRIMONIO</t>
  </si>
  <si>
    <t>TOTAL DEL PATRIMONIO</t>
  </si>
  <si>
    <t>TOTAL DEL PASIVO Y PATRIMONIO</t>
  </si>
  <si>
    <t>FLUJO DE EFECTIVO DE ACTIVIDADES OPERATIVAS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</si>
  <si>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</si>
  <si>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</si>
  <si>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</si>
  <si>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</si>
  <si>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</si>
  <si>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</si>
  <si>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Valor residual de bienes de uso dados de baja</t>
  </si>
  <si>
    <t>MENOS INGRESOS QUE NO IMPLICAN INGRESOS DE EFECTIVO</t>
  </si>
  <si>
    <t>Efecto de la valuación de cuentas en moneda extranjera</t>
  </si>
  <si>
    <t>Desafectación de previsiones</t>
  </si>
  <si>
    <t>Productos financieros devengados no cobrados</t>
  </si>
  <si>
    <t>Impuesto a la renta pagado</t>
  </si>
  <si>
    <t>FLUJO DE EFECTIVO DE ACTIVIDADES DE INVERSIÓN</t>
  </si>
  <si>
    <t>Adquisición  de bienes de uso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</si>
  <si>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</si>
  <si>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</si>
  <si>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</si>
  <si>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</si>
  <si>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c.15.1 b)</t>
  </si>
  <si>
    <t>Créditos utilizados en cuentas corrientes</t>
  </si>
  <si>
    <t>Aumento / (Disminución) neta de provisiones</t>
  </si>
  <si>
    <t>Préstamos - Sector no financiero</t>
  </si>
  <si>
    <t>c.11</t>
  </si>
  <si>
    <t>Préstamos - Sector Privado</t>
  </si>
  <si>
    <t>Medidas Transitorias Emitidas por el B.C.P. - Año 2019</t>
  </si>
  <si>
    <t>b.5</t>
  </si>
  <si>
    <t>c.12 e)</t>
  </si>
  <si>
    <t xml:space="preserve">  Por valuación de activos y pasivos financieros en moneda extranjera - Neto </t>
  </si>
  <si>
    <t xml:space="preserve">  Por valuación de otros pasivos y activos en moneda extranjera - Neto  </t>
  </si>
  <si>
    <t xml:space="preserve">Operaciones a liquidar </t>
  </si>
  <si>
    <t xml:space="preserve">Acreedores por cargos financieros devengados  </t>
  </si>
  <si>
    <t xml:space="preserve">Previsiones  </t>
  </si>
  <si>
    <t xml:space="preserve">Ganancias por valuación en suspenso </t>
  </si>
  <si>
    <t xml:space="preserve">Deudores por productos financieros devengados   </t>
  </si>
  <si>
    <t xml:space="preserve">Previsiones   </t>
  </si>
  <si>
    <t xml:space="preserve">Previsiones     </t>
  </si>
  <si>
    <t xml:space="preserve">Deudores por productos financieros devengados    </t>
  </si>
  <si>
    <t>Saldos al 31 de diciembre de 2021</t>
  </si>
  <si>
    <t>GANANCIA DEL EJERCICIO</t>
  </si>
  <si>
    <t>Derechos fiduciarios</t>
  </si>
  <si>
    <t>Ganancias por valuacion a realizar</t>
  </si>
  <si>
    <t>Operaciones pendientes por compensaciones ATM</t>
  </si>
  <si>
    <t xml:space="preserve">Acreedores fiscales </t>
  </si>
  <si>
    <t>PROVISIONES Y PREVISIONES</t>
  </si>
  <si>
    <t>Constitución de reserva legal</t>
  </si>
  <si>
    <t>(Aumento) / Disminución neta de préstamos</t>
  </si>
  <si>
    <t>(Aumento) / Disminución neta de créditos diversos</t>
  </si>
  <si>
    <t>(Aumento) / Disminución neta de inversiones</t>
  </si>
  <si>
    <t>(Aumento) / Disminución de cargos diferidos</t>
  </si>
  <si>
    <t>Flujo neto de efectivo (utilizado) / generado por las actividades operativas</t>
  </si>
  <si>
    <t>(Disminución) / aumento neto de efectivo</t>
  </si>
  <si>
    <t>Aumento / (Disminución) neta de obligaciones diversas</t>
  </si>
  <si>
    <t>Aumento / (Disminución) neta de obligaciones por intermediación financiera</t>
  </si>
  <si>
    <t>Disminución de valores públicos</t>
  </si>
  <si>
    <t>Capitalización de dividendos proveniente de participación en otras sociedades</t>
  </si>
  <si>
    <t>Operaciones a Liquidar</t>
  </si>
  <si>
    <t>Saldos al 31 de diciembre de 2022</t>
  </si>
  <si>
    <t>Constitución de Reserva Legal</t>
  </si>
  <si>
    <t>Resultado del ejercicio - Pérdida</t>
  </si>
  <si>
    <t>RESULTADO OPERATIVO NETO - (PÉRDIDA) GANANCIA</t>
  </si>
  <si>
    <t>RESULTADO DEL EJERCICIO - (PÉRDIDA) GANANCIA</t>
  </si>
  <si>
    <t>Presentado en forma comparativa con el ejercicio finalizado al 31 de diciembre de 2022</t>
  </si>
  <si>
    <t>Utilidad del período</t>
  </si>
  <si>
    <t>Resultado del ejercicio - Ganancia</t>
  </si>
  <si>
    <t>PREVIO AL DICTAMEN DE AUDITORIA EXTERNA</t>
  </si>
  <si>
    <t>ESTADO DE SITUACIÓN PATRIMONIAL AL 30 DE JUNIO DE 2023</t>
  </si>
  <si>
    <t>ESTADO DE RESULTADOS CORRESPONDIENTE AL PERIODO DE SEIS MESES AL 30 DE JUNIO DE 2023</t>
  </si>
  <si>
    <t>ESTADO DE EVOLUCIÓN DEL PATRIMONIO CORRESPONDIENTE AL PERIODO DE SEIS MESES AL 30 DE JUNIO DE 2023</t>
  </si>
  <si>
    <t>ESTADO DE FLUJOS DE EFECTIVO CORRESPONDIENTE AL PERIODO DE SEIS MESES AL 30 DE JUNIO DE 2023</t>
  </si>
  <si>
    <t>Presentado en forma comparativa con el periodo de seis meses al 30 de junio de 2022</t>
  </si>
  <si>
    <t>Saldos al 30 de junio de 2022</t>
  </si>
  <si>
    <t xml:space="preserve">Previsiones </t>
  </si>
  <si>
    <t>Capitalización de Utilidades</t>
  </si>
  <si>
    <t>Saldos al 30 de junio de 2023</t>
  </si>
  <si>
    <t>Efectivo y equivalentes de efectivo al inicio del ejercicio</t>
  </si>
  <si>
    <t>Efectivo y equivalentes de efectivo al final del ejercicio</t>
  </si>
  <si>
    <t xml:space="preserve">   Esteban A. Rotela Maciel                       Leonardo Petta             Oscar E. Godoy Silvero              Diego Duarte</t>
  </si>
  <si>
    <t xml:space="preserve">      Contador General                                Síndico Titular               Gerente Financiero         Presidente Ejecutivo</t>
  </si>
  <si>
    <t xml:space="preserve">  Esteban A. Rotela Maciel                      Leonardo Petta                Oscar E. Godoy Silvero           Diego Duarte</t>
  </si>
  <si>
    <t xml:space="preserve">     Contador General                              Síndico Titular                       Gerente Financiero         Presidente Ejecutivo</t>
  </si>
  <si>
    <t xml:space="preserve"> Esteban A. Rotela Maciel                                 Leonardo Petta                        Oscar E. Godoy Silvero                    Diego Duarte</t>
  </si>
  <si>
    <t xml:space="preserve">    Contador General                                          Síndico Titular                           Gerente Financiero                     Presidente Ejecutivo</t>
  </si>
  <si>
    <t xml:space="preserve">                                                             Esteban A. Rotela Maciel                                                    Leonardo Petta                                                     Oscar E. Godoy Silvero                                              Diego Duarte</t>
  </si>
  <si>
    <t xml:space="preserve">                                                                   Contador General                                                          Síndico Titular                                                          Gerente Financiero                                              Presidente Ejecutivo</t>
  </si>
  <si>
    <t xml:space="preserve">                 Esteban A. Rotela Maciel                                   Leonardo Petta                       Oscar E. Godoy Silvero                     Diego Duarte</t>
  </si>
  <si>
    <t xml:space="preserve">              Contador General                                           Síndico Titular                           Gerente Financiero                    Presidente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</si>
</sst>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 * #,##0_ ;_ * \-#,##0_ ;_ * \-??_ ;_ @_ "/>
    <numFmt numFmtId="166" formatCode="#,##0;\(#,##0\)"/>
    <numFmt numFmtId="167" formatCode="_(* #,##0_);_(* \(#,##0\);_(* \-??_);_(@_)"/>
    <numFmt numFmtId="168" formatCode="_-* #,##0\ &quot;Gs.&quot;_-;\-* #,##0\ &quot;Gs.&quot;_-;_-* &quot;-&quot;\ &quot;Gs.&quot;_-;_-@_-"/>
    <numFmt numFmtId="169" formatCode="_-* #,##0.00\ [$€]_-;\-* #,##0.00\ [$€]_-;_-* &quot;-&quot;??\ [$€]_-;_-@_-"/>
    <numFmt numFmtId="170" formatCode="_-* #,##0.00\ _G_s_._-;\-* #,##0.00\ _G_s_._-;_-* &quot;-&quot;??\ _G_s_._-;_-@_-"/>
    <numFmt numFmtId="171" formatCode="0%_);\(0%\)"/>
    <numFmt numFmtId="172" formatCode="_(* #,##0_);_(* \(#,##0\);_(* &quot;-&quot;??_);_(@_)"/>
    <numFmt numFmtId="173" formatCode="###,###,###,###,###,##0.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16" fillId="3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1" applyNumberFormat="0" applyAlignment="0" applyProtection="0"/>
    <xf numFmtId="0" fontId="7" fillId="25" borderId="2" applyNumberFormat="0" applyAlignment="0" applyProtection="0"/>
    <xf numFmtId="0" fontId="8" fillId="0" borderId="3" applyNumberFormat="0" applyFill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164" fontId="2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1" applyNumberFormat="0" applyAlignment="0" applyProtection="0"/>
    <xf numFmtId="169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4" fontId="31" fillId="26" borderId="4">
      <alignment horizontal="center" vertical="center" wrapText="1"/>
    </xf>
    <xf numFmtId="0" fontId="14" fillId="0" borderId="5" applyNumberFormat="0" applyFill="0" applyAlignment="0" applyProtection="0"/>
    <xf numFmtId="0" fontId="33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4" fontId="26" fillId="0" borderId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ill="0" applyBorder="0" applyAlignment="0" applyProtection="0"/>
    <xf numFmtId="0" fontId="19" fillId="14" borderId="0" applyNumberFormat="0" applyBorder="0" applyAlignment="0" applyProtection="0"/>
    <xf numFmtId="0" fontId="39" fillId="29" borderId="0" applyNumberFormat="0" applyBorder="0" applyAlignment="0" applyProtection="0"/>
    <xf numFmtId="0" fontId="34" fillId="27" borderId="0" applyNumberFormat="0" applyBorder="0" applyAlignment="0" applyProtection="0"/>
    <xf numFmtId="0" fontId="19" fillId="14" borderId="0" applyNumberFormat="0" applyBorder="0" applyAlignment="0" applyProtection="0"/>
    <xf numFmtId="0" fontId="4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6" fillId="0" borderId="0"/>
    <xf numFmtId="0" fontId="3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40" fillId="30" borderId="29" applyNumberFormat="0" applyFon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28" borderId="8" applyNumberFormat="0" applyFont="0" applyAlignment="0" applyProtection="0"/>
    <xf numFmtId="0" fontId="26" fillId="9" borderId="8" applyNumberFormat="0" applyAlignment="0" applyProtection="0"/>
    <xf numFmtId="0" fontId="20" fillId="24" borderId="9" applyNumberFormat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Fill="0" applyBorder="0" applyProtection="0">
      <alignment horizontal="left" vertical="top"/>
    </xf>
    <xf numFmtId="0" fontId="3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41" fillId="0" borderId="30" applyNumberFormat="0" applyFill="0" applyAlignment="0" applyProtection="0"/>
    <xf numFmtId="0" fontId="37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30" borderId="29" applyNumberFormat="0" applyFont="0" applyAlignment="0" applyProtection="0"/>
    <xf numFmtId="0" fontId="3" fillId="9" borderId="8" applyNumberFormat="0" applyAlignment="0" applyProtection="0"/>
    <xf numFmtId="0" fontId="3" fillId="9" borderId="8" applyNumberFormat="0" applyAlignment="0" applyProtection="0"/>
    <xf numFmtId="0" fontId="3" fillId="28" borderId="8" applyNumberFormat="0" applyFont="0" applyAlignment="0" applyProtection="0"/>
    <xf numFmtId="0" fontId="3" fillId="9" borderId="8" applyNumberFormat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" fillId="30" borderId="2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30" borderId="29" applyNumberFormat="0" applyFont="0" applyAlignment="0" applyProtection="0"/>
  </cellStyleXfs>
  <cellXfs count="145">
    <xf numFmtId="0" fontId="0" fillId="0" borderId="0" xfId="0"/>
    <xf numFmtId="165" fontId="25" fillId="0" borderId="0" xfId="53" applyNumberFormat="1" applyFont="1" applyFill="1" applyBorder="1" applyAlignment="1" applyProtection="1"/>
    <xf numFmtId="165" fontId="27" fillId="0" borderId="0" xfId="53" applyNumberFormat="1" applyFont="1" applyFill="1" applyBorder="1" applyAlignment="1" applyProtection="1"/>
    <xf numFmtId="37" fontId="25" fillId="0" borderId="0" xfId="53" applyNumberFormat="1" applyFont="1" applyFill="1" applyBorder="1" applyAlignment="1" applyProtection="1"/>
    <xf numFmtId="167" fontId="25" fillId="0" borderId="0" xfId="53" applyNumberFormat="1" applyFont="1" applyFill="1" applyBorder="1" applyAlignment="1" applyProtection="1"/>
    <xf numFmtId="37" fontId="27" fillId="0" borderId="0" xfId="53" applyNumberFormat="1" applyFont="1" applyFill="1" applyBorder="1" applyAlignment="1" applyProtection="1"/>
    <xf numFmtId="0" fontId="27" fillId="0" borderId="0" xfId="0" applyFont="1" applyAlignment="1">
      <alignment vertical="center"/>
    </xf>
    <xf numFmtId="167" fontId="25" fillId="0" borderId="0" xfId="53" applyNumberFormat="1" applyFont="1" applyFill="1"/>
    <xf numFmtId="167" fontId="25" fillId="0" borderId="0" xfId="53" applyNumberFormat="1" applyFont="1" applyFill="1" applyBorder="1"/>
    <xf numFmtId="167" fontId="27" fillId="0" borderId="11" xfId="53" applyNumberFormat="1" applyFont="1" applyFill="1" applyBorder="1" applyAlignment="1" applyProtection="1"/>
    <xf numFmtId="167" fontId="27" fillId="0" borderId="12" xfId="53" applyNumberFormat="1" applyFont="1" applyFill="1" applyBorder="1" applyAlignment="1" applyProtection="1"/>
    <xf numFmtId="167" fontId="27" fillId="0" borderId="0" xfId="53" applyNumberFormat="1" applyFont="1" applyFill="1"/>
    <xf numFmtId="167" fontId="27" fillId="0" borderId="12" xfId="53" applyNumberFormat="1" applyFont="1" applyFill="1" applyBorder="1"/>
    <xf numFmtId="167" fontId="27" fillId="0" borderId="13" xfId="53" applyNumberFormat="1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167" fontId="0" fillId="0" borderId="0" xfId="53" applyNumberFormat="1" applyFont="1" applyFill="1"/>
    <xf numFmtId="165" fontId="32" fillId="0" borderId="0" xfId="53" applyNumberFormat="1" applyFont="1" applyFill="1" applyBorder="1" applyAlignment="1" applyProtection="1"/>
    <xf numFmtId="165" fontId="27" fillId="0" borderId="14" xfId="53" applyNumberFormat="1" applyFont="1" applyFill="1" applyBorder="1" applyAlignment="1" applyProtection="1">
      <alignment horizontal="center"/>
    </xf>
    <xf numFmtId="0" fontId="27" fillId="0" borderId="15" xfId="0" applyFont="1" applyBorder="1" applyAlignment="1">
      <alignment horizontal="center" vertical="center" wrapText="1"/>
    </xf>
    <xf numFmtId="167" fontId="25" fillId="0" borderId="18" xfId="53" applyNumberFormat="1" applyFont="1" applyFill="1" applyBorder="1" applyAlignment="1">
      <alignment horizontal="left" vertical="center"/>
    </xf>
    <xf numFmtId="167" fontId="25" fillId="0" borderId="18" xfId="53" applyNumberFormat="1" applyFont="1" applyFill="1" applyBorder="1"/>
    <xf numFmtId="167" fontId="25" fillId="0" borderId="17" xfId="53" applyNumberFormat="1" applyFont="1" applyFill="1" applyBorder="1"/>
    <xf numFmtId="167" fontId="25" fillId="0" borderId="14" xfId="53" applyNumberFormat="1" applyFont="1" applyFill="1" applyBorder="1"/>
    <xf numFmtId="167" fontId="25" fillId="0" borderId="20" xfId="53" applyNumberFormat="1" applyFont="1" applyFill="1" applyBorder="1"/>
    <xf numFmtId="0" fontId="25" fillId="0" borderId="0" xfId="0" applyFont="1" applyAlignment="1">
      <alignment vertical="center"/>
    </xf>
    <xf numFmtId="14" fontId="27" fillId="0" borderId="12" xfId="53" applyNumberFormat="1" applyFont="1" applyFill="1" applyBorder="1" applyAlignment="1">
      <alignment horizontal="center"/>
    </xf>
    <xf numFmtId="41" fontId="25" fillId="0" borderId="21" xfId="54" applyFont="1" applyFill="1" applyBorder="1" applyAlignment="1">
      <alignment vertical="center"/>
    </xf>
    <xf numFmtId="41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165" fontId="25" fillId="0" borderId="0" xfId="53" applyNumberFormat="1" applyFont="1" applyFill="1" applyBorder="1" applyAlignment="1" applyProtection="1">
      <alignment horizontal="left"/>
    </xf>
    <xf numFmtId="165" fontId="27" fillId="0" borderId="0" xfId="53" applyNumberFormat="1" applyFont="1" applyFill="1" applyBorder="1" applyAlignment="1" applyProtection="1">
      <alignment horizontal="left"/>
    </xf>
    <xf numFmtId="167" fontId="25" fillId="0" borderId="0" xfId="53" applyNumberFormat="1" applyFont="1" applyFill="1" applyBorder="1" applyAlignment="1">
      <alignment horizontal="center"/>
    </xf>
    <xf numFmtId="14" fontId="27" fillId="0" borderId="14" xfId="53" applyNumberFormat="1" applyFont="1" applyFill="1" applyBorder="1" applyAlignment="1">
      <alignment horizontal="center"/>
    </xf>
    <xf numFmtId="165" fontId="32" fillId="0" borderId="0" xfId="53" applyNumberFormat="1" applyFont="1" applyFill="1" applyBorder="1" applyAlignment="1" applyProtection="1">
      <alignment horizontal="center"/>
    </xf>
    <xf numFmtId="41" fontId="27" fillId="0" borderId="15" xfId="54" applyFont="1" applyFill="1" applyBorder="1" applyAlignment="1">
      <alignment vertical="center"/>
    </xf>
    <xf numFmtId="0" fontId="25" fillId="0" borderId="0" xfId="0" applyFont="1" applyAlignment="1">
      <alignment horizontal="right" vertical="center"/>
    </xf>
    <xf numFmtId="167" fontId="25" fillId="0" borderId="0" xfId="106" applyNumberFormat="1" applyFont="1" applyFill="1" applyBorder="1" applyAlignment="1">
      <alignment horizontal="left"/>
    </xf>
    <xf numFmtId="167" fontId="27" fillId="0" borderId="12" xfId="106" applyNumberFormat="1" applyFont="1" applyFill="1" applyBorder="1" applyAlignment="1">
      <alignment vertical="center"/>
    </xf>
    <xf numFmtId="167" fontId="27" fillId="0" borderId="14" xfId="106" applyNumberFormat="1" applyFont="1" applyFill="1" applyBorder="1" applyAlignment="1">
      <alignment vertical="center"/>
    </xf>
    <xf numFmtId="167" fontId="31" fillId="0" borderId="0" xfId="106" applyNumberFormat="1" applyFont="1" applyFill="1" applyBorder="1" applyAlignment="1">
      <alignment vertical="center"/>
    </xf>
    <xf numFmtId="14" fontId="27" fillId="0" borderId="12" xfId="106" applyNumberFormat="1" applyFont="1" applyFill="1" applyBorder="1" applyAlignment="1">
      <alignment horizontal="center"/>
    </xf>
    <xf numFmtId="0" fontId="27" fillId="0" borderId="15" xfId="0" applyFont="1" applyBorder="1" applyAlignment="1">
      <alignment vertical="center"/>
    </xf>
    <xf numFmtId="172" fontId="25" fillId="0" borderId="0" xfId="106" applyNumberFormat="1" applyFont="1" applyFill="1" applyBorder="1" applyAlignment="1">
      <alignment vertical="center"/>
    </xf>
    <xf numFmtId="167" fontId="27" fillId="0" borderId="13" xfId="106" applyNumberFormat="1" applyFont="1" applyFill="1" applyBorder="1" applyAlignment="1">
      <alignment vertical="center"/>
    </xf>
    <xf numFmtId="41" fontId="27" fillId="0" borderId="0" xfId="0" applyNumberFormat="1" applyFont="1" applyAlignment="1">
      <alignment vertical="center"/>
    </xf>
    <xf numFmtId="41" fontId="27" fillId="0" borderId="15" xfId="114" applyFont="1" applyFill="1" applyBorder="1" applyAlignment="1">
      <alignment vertical="center"/>
    </xf>
    <xf numFmtId="167" fontId="25" fillId="0" borderId="0" xfId="106" applyNumberFormat="1" applyFont="1" applyFill="1" applyBorder="1" applyAlignment="1">
      <alignment vertical="center"/>
    </xf>
    <xf numFmtId="167" fontId="27" fillId="0" borderId="11" xfId="106" applyNumberFormat="1" applyFont="1" applyFill="1" applyBorder="1" applyAlignment="1">
      <alignment vertical="center"/>
    </xf>
    <xf numFmtId="167" fontId="27" fillId="0" borderId="31" xfId="106" applyNumberFormat="1" applyFont="1" applyFill="1" applyBorder="1" applyAlignment="1">
      <alignment vertical="center"/>
    </xf>
    <xf numFmtId="173" fontId="42" fillId="0" borderId="0" xfId="67" applyNumberFormat="1" applyFont="1"/>
    <xf numFmtId="167" fontId="3" fillId="0" borderId="0" xfId="106" applyNumberFormat="1" applyFill="1" applyAlignment="1">
      <alignment vertical="center"/>
    </xf>
    <xf numFmtId="167" fontId="3" fillId="0" borderId="0" xfId="106" applyNumberFormat="1" applyFill="1"/>
    <xf numFmtId="37" fontId="27" fillId="0" borderId="27" xfId="53" applyNumberFormat="1" applyFont="1" applyFill="1" applyBorder="1" applyAlignment="1" applyProtection="1"/>
    <xf numFmtId="14" fontId="27" fillId="0" borderId="12" xfId="142" applyNumberFormat="1" applyFont="1" applyFill="1" applyBorder="1" applyAlignment="1">
      <alignment horizontal="center"/>
    </xf>
    <xf numFmtId="167" fontId="25" fillId="0" borderId="0" xfId="142" applyNumberFormat="1" applyFont="1" applyFill="1" applyBorder="1" applyAlignment="1">
      <alignment horizontal="center"/>
    </xf>
    <xf numFmtId="167" fontId="25" fillId="0" borderId="0" xfId="142" applyNumberFormat="1" applyFont="1" applyFill="1" applyBorder="1" applyAlignment="1" applyProtection="1"/>
    <xf numFmtId="167" fontId="27" fillId="0" borderId="11" xfId="142" applyNumberFormat="1" applyFont="1" applyFill="1" applyBorder="1" applyAlignment="1" applyProtection="1"/>
    <xf numFmtId="167" fontId="27" fillId="0" borderId="12" xfId="142" applyNumberFormat="1" applyFont="1" applyFill="1" applyBorder="1" applyAlignment="1" applyProtection="1"/>
    <xf numFmtId="167" fontId="25" fillId="0" borderId="0" xfId="142" applyNumberFormat="1" applyFont="1" applyFill="1" applyBorder="1"/>
    <xf numFmtId="0" fontId="25" fillId="0" borderId="18" xfId="105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167" fontId="27" fillId="0" borderId="26" xfId="142" applyNumberFormat="1" applyFont="1" applyFill="1" applyBorder="1" applyAlignment="1">
      <alignment vertical="center"/>
    </xf>
    <xf numFmtId="167" fontId="25" fillId="0" borderId="0" xfId="142" applyNumberFormat="1" applyFont="1" applyFill="1" applyBorder="1" applyAlignment="1" applyProtection="1">
      <alignment horizontal="right"/>
    </xf>
    <xf numFmtId="0" fontId="38" fillId="0" borderId="0" xfId="0" applyFont="1"/>
    <xf numFmtId="0" fontId="27" fillId="0" borderId="28" xfId="124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41" fontId="27" fillId="0" borderId="0" xfId="54" applyFont="1" applyFill="1" applyBorder="1" applyAlignment="1">
      <alignment vertical="center"/>
    </xf>
    <xf numFmtId="41" fontId="27" fillId="0" borderId="21" xfId="54" applyFont="1" applyFill="1" applyBorder="1" applyAlignment="1">
      <alignment vertical="center"/>
    </xf>
    <xf numFmtId="0" fontId="25" fillId="0" borderId="21" xfId="0" applyFont="1" applyBorder="1" applyAlignment="1">
      <alignment vertical="center"/>
    </xf>
    <xf numFmtId="41" fontId="25" fillId="0" borderId="21" xfId="54" applyFont="1" applyBorder="1" applyAlignment="1">
      <alignment vertical="center"/>
    </xf>
    <xf numFmtId="0" fontId="25" fillId="0" borderId="21" xfId="128" applyFont="1" applyBorder="1" applyAlignment="1">
      <alignment vertical="center"/>
    </xf>
    <xf numFmtId="0" fontId="25" fillId="0" borderId="0" xfId="0" applyFont="1" applyFill="1" applyAlignment="1">
      <alignment horizontal="left"/>
    </xf>
    <xf numFmtId="0" fontId="25" fillId="0" borderId="0" xfId="105" applyFont="1" applyFill="1" applyAlignment="1">
      <alignment vertical="center"/>
    </xf>
    <xf numFmtId="0" fontId="27" fillId="0" borderId="0" xfId="105" applyFont="1" applyFill="1" applyAlignment="1">
      <alignment vertical="center"/>
    </xf>
    <xf numFmtId="167" fontId="27" fillId="0" borderId="12" xfId="142" applyNumberFormat="1" applyFont="1" applyFill="1" applyBorder="1"/>
    <xf numFmtId="167" fontId="27" fillId="0" borderId="13" xfId="142" applyNumberFormat="1" applyFont="1" applyFill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0" fontId="28" fillId="0" borderId="14" xfId="0" applyFont="1" applyFill="1" applyBorder="1"/>
    <xf numFmtId="0" fontId="28" fillId="0" borderId="0" xfId="0" applyFont="1" applyFill="1"/>
    <xf numFmtId="166" fontId="27" fillId="0" borderId="0" xfId="0" applyNumberFormat="1" applyFont="1" applyFill="1" applyAlignment="1">
      <alignment horizontal="center"/>
    </xf>
    <xf numFmtId="0" fontId="27" fillId="0" borderId="0" xfId="83" applyFont="1" applyFill="1"/>
    <xf numFmtId="0" fontId="25" fillId="0" borderId="0" xfId="83" applyFont="1" applyFill="1" applyAlignment="1">
      <alignment horizontal="left" indent="1"/>
    </xf>
    <xf numFmtId="37" fontId="25" fillId="0" borderId="0" xfId="0" applyNumberFormat="1" applyFont="1" applyFill="1"/>
    <xf numFmtId="0" fontId="25" fillId="0" borderId="0" xfId="83" applyFont="1" applyFill="1"/>
    <xf numFmtId="3" fontId="27" fillId="0" borderId="0" xfId="69" applyNumberFormat="1" applyFont="1" applyFill="1"/>
    <xf numFmtId="0" fontId="25" fillId="0" borderId="0" xfId="0" applyFont="1" applyFill="1" applyAlignment="1">
      <alignment horizontal="left" indent="1"/>
    </xf>
    <xf numFmtId="0" fontId="27" fillId="0" borderId="0" xfId="0" applyFont="1" applyFill="1" applyAlignment="1">
      <alignment vertical="center"/>
    </xf>
    <xf numFmtId="37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165" fontId="25" fillId="0" borderId="0" xfId="83" applyNumberFormat="1" applyFont="1" applyFill="1"/>
    <xf numFmtId="0" fontId="27" fillId="0" borderId="16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center"/>
    </xf>
    <xf numFmtId="37" fontId="27" fillId="0" borderId="27" xfId="0" applyNumberFormat="1" applyFont="1" applyFill="1" applyBorder="1"/>
    <xf numFmtId="0" fontId="25" fillId="0" borderId="19" xfId="0" applyFont="1" applyFill="1" applyBorder="1"/>
    <xf numFmtId="0" fontId="25" fillId="0" borderId="14" xfId="0" applyFont="1" applyFill="1" applyBorder="1"/>
    <xf numFmtId="0" fontId="25" fillId="0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/>
    </xf>
    <xf numFmtId="0" fontId="25" fillId="0" borderId="17" xfId="0" applyFont="1" applyFill="1" applyBorder="1"/>
    <xf numFmtId="0" fontId="38" fillId="0" borderId="0" xfId="0" applyFont="1" applyFill="1" applyAlignment="1">
      <alignment vertical="center"/>
    </xf>
    <xf numFmtId="0" fontId="25" fillId="0" borderId="0" xfId="0" applyFont="1" applyFill="1" applyAlignment="1">
      <alignment horizontal="justify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1" fontId="25" fillId="0" borderId="0" xfId="0" applyNumberFormat="1" applyFont="1" applyFill="1"/>
    <xf numFmtId="0" fontId="0" fillId="0" borderId="0" xfId="0" applyFill="1"/>
    <xf numFmtId="0" fontId="25" fillId="0" borderId="0" xfId="83" applyFont="1" applyFill="1" applyAlignment="1">
      <alignment horizontal="left"/>
    </xf>
    <xf numFmtId="167" fontId="0" fillId="0" borderId="0" xfId="0" applyNumberFormat="1" applyFill="1"/>
    <xf numFmtId="173" fontId="43" fillId="0" borderId="0" xfId="67" applyNumberFormat="1" applyFont="1" applyFill="1"/>
    <xf numFmtId="0" fontId="27" fillId="0" borderId="0" xfId="0" applyFont="1" applyFill="1" applyAlignment="1">
      <alignment horizontal="justify"/>
    </xf>
    <xf numFmtId="0" fontId="25" fillId="0" borderId="0" xfId="105" applyFont="1" applyFill="1" applyAlignment="1">
      <alignment horizontal="center"/>
    </xf>
    <xf numFmtId="0" fontId="27" fillId="0" borderId="14" xfId="105" applyFont="1" applyFill="1" applyBorder="1" applyAlignment="1">
      <alignment horizontal="center"/>
    </xf>
    <xf numFmtId="0" fontId="27" fillId="0" borderId="0" xfId="105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37" fontId="27" fillId="0" borderId="0" xfId="105" applyNumberFormat="1" applyFont="1" applyFill="1" applyAlignment="1">
      <alignment horizontal="left"/>
    </xf>
    <xf numFmtId="37" fontId="27" fillId="0" borderId="0" xfId="105" applyNumberFormat="1" applyFont="1" applyFill="1" applyAlignment="1">
      <alignment vertical="center"/>
    </xf>
    <xf numFmtId="37" fontId="25" fillId="0" borderId="0" xfId="105" applyNumberFormat="1" applyFont="1" applyFill="1" applyAlignment="1">
      <alignment vertical="center"/>
    </xf>
    <xf numFmtId="0" fontId="25" fillId="0" borderId="0" xfId="105" applyFont="1" applyFill="1" applyAlignment="1">
      <alignment horizontal="left" vertical="center"/>
    </xf>
    <xf numFmtId="166" fontId="25" fillId="0" borderId="0" xfId="105" applyNumberFormat="1" applyFont="1" applyFill="1" applyAlignment="1">
      <alignment vertical="center"/>
    </xf>
    <xf numFmtId="0" fontId="25" fillId="0" borderId="0" xfId="105" applyFont="1" applyFill="1"/>
    <xf numFmtId="0" fontId="38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165" fontId="25" fillId="0" borderId="0" xfId="53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8" fillId="0" borderId="0" xfId="71" applyFont="1" applyAlignment="1">
      <alignment horizontal="center" vertical="center"/>
    </xf>
    <xf numFmtId="3" fontId="28" fillId="0" borderId="0" xfId="69" applyNumberFormat="1" applyFont="1" applyAlignment="1">
      <alignment horizontal="center" vertical="center"/>
    </xf>
    <xf numFmtId="3" fontId="29" fillId="0" borderId="0" xfId="69" applyNumberFormat="1" applyFont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27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0" xfId="105" applyFont="1" applyFill="1" applyAlignment="1">
      <alignment horizontal="center" vertical="center"/>
    </xf>
  </cellXfs>
  <cellStyles count="15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1000000}"/>
    <cellStyle name="Comma 10 2" xfId="33" xr:uid="{00000000-0005-0000-0000-000022000000}"/>
    <cellStyle name="Comma 10 2 2" xfId="108" xr:uid="{83FBFD5F-F68F-4974-9449-DF5E555F198F}"/>
    <cellStyle name="Comma 10 2 2 2" xfId="145" xr:uid="{22A8379C-7002-4EF4-A949-EDA0DA723FC2}"/>
    <cellStyle name="Comma 10 3" xfId="107" xr:uid="{EAD1F3B0-9971-4B2D-AC40-ECD4CE2B8EF7}"/>
    <cellStyle name="Comma 10 3 2" xfId="144" xr:uid="{174C0763-9240-4BB9-B9DA-6F0407658878}"/>
    <cellStyle name="Comma 2" xfId="34" xr:uid="{00000000-0005-0000-0000-000023000000}"/>
    <cellStyle name="Comma 2 2" xfId="35" xr:uid="{00000000-0005-0000-0000-000024000000}"/>
    <cellStyle name="Comma 2 2 2" xfId="110" xr:uid="{0B7D00F4-749C-46BB-B601-1D18C0775FAF}"/>
    <cellStyle name="Comma 2 3" xfId="109" xr:uid="{9193B358-507D-4E37-86BF-402777C71518}"/>
    <cellStyle name="Comma_Comparativo 2004" xfId="36" xr:uid="{00000000-0005-0000-0000-000025000000}"/>
    <cellStyle name="Encabezado 4" xfId="47" xr:uid="{00000000-0005-0000-0000-000026000000}"/>
    <cellStyle name="Encabezado 4 2" xfId="37" xr:uid="{00000000-0005-0000-0000-000027000000}"/>
    <cellStyle name="Entrada" xfId="49" xr:uid="{00000000-0005-0000-0000-000028000000}"/>
    <cellStyle name="Entrada 2" xfId="38" xr:uid="{00000000-0005-0000-0000-000029000000}"/>
    <cellStyle name="Euro" xfId="39" xr:uid="{00000000-0005-0000-0000-00002A000000}"/>
    <cellStyle name="Euro 2" xfId="111" xr:uid="{F180E580-A6D7-45F6-A96E-D51C5EB5532C}"/>
    <cellStyle name="Explanatory Text" xfId="40" xr:uid="{00000000-0005-0000-0000-00002B000000}"/>
    <cellStyle name="Good 2" xfId="42" xr:uid="{00000000-0005-0000-0000-00002C000000}"/>
    <cellStyle name="Heading" xfId="43" xr:uid="{00000000-0005-0000-0000-00002D000000}"/>
    <cellStyle name="Heading 1" xfId="44" xr:uid="{00000000-0005-0000-0000-00002E000000}"/>
    <cellStyle name="Heading 2" xfId="45" xr:uid="{00000000-0005-0000-0000-00002F000000}"/>
    <cellStyle name="Heading 3" xfId="46" xr:uid="{00000000-0005-0000-0000-000030000000}"/>
    <cellStyle name="Heading 4 2" xfId="48" xr:uid="{00000000-0005-0000-0000-000031000000}"/>
    <cellStyle name="Input 2" xfId="50" xr:uid="{00000000-0005-0000-0000-000032000000}"/>
    <cellStyle name="Linked Cell 2" xfId="52" xr:uid="{00000000-0005-0000-0000-000033000000}"/>
    <cellStyle name="Millares" xfId="53" builtinId="3"/>
    <cellStyle name="Millares [0]" xfId="54" builtinId="6"/>
    <cellStyle name="Millares [0] 2" xfId="55" xr:uid="{00000000-0005-0000-0000-000036000000}"/>
    <cellStyle name="Millares [0] 2 2" xfId="114" xr:uid="{6C00584F-C304-4B8D-BD23-045948EA098C}"/>
    <cellStyle name="Millares [0] 2 2 2" xfId="147" xr:uid="{20973A5F-F316-4EBB-8D20-7550A80D9101}"/>
    <cellStyle name="Millares [0] 3" xfId="113" xr:uid="{815F5293-BBC1-43A0-A5C8-5401FB24DBA7}"/>
    <cellStyle name="Millares [0] 3 2" xfId="146" xr:uid="{177CC79C-C0B4-4202-B72A-C438472324FA}"/>
    <cellStyle name="Millares 10" xfId="142" xr:uid="{F1785DDF-B0CD-4622-BA40-FA446518F14C}"/>
    <cellStyle name="Millares 2" xfId="56" xr:uid="{00000000-0005-0000-0000-000037000000}"/>
    <cellStyle name="Millares 2 2" xfId="57" xr:uid="{00000000-0005-0000-0000-000038000000}"/>
    <cellStyle name="Millares 2 2 2" xfId="116" xr:uid="{CF664B7A-24AD-469D-B8A6-E32F683C4B3A}"/>
    <cellStyle name="Millares 2 3" xfId="115" xr:uid="{2E20CAF5-41E1-414F-9742-4722004CB21B}"/>
    <cellStyle name="Millares 3" xfId="58" xr:uid="{00000000-0005-0000-0000-000039000000}"/>
    <cellStyle name="Millares 3 2" xfId="117" xr:uid="{C3E93EAA-9273-49C7-A8CF-179B93EA100B}"/>
    <cellStyle name="Millares 3 2 2" xfId="148" xr:uid="{45977EE5-A379-4F7C-BB30-BA82C17C020C}"/>
    <cellStyle name="Millares 4" xfId="59" xr:uid="{00000000-0005-0000-0000-00003A000000}"/>
    <cellStyle name="Millares 4 2" xfId="60" xr:uid="{00000000-0005-0000-0000-00003B000000}"/>
    <cellStyle name="Millares 4 2 2" xfId="119" xr:uid="{D30D9329-5F2C-47DC-9840-BA5965AFB5AD}"/>
    <cellStyle name="Millares 4 2 2 2" xfId="150" xr:uid="{B3789A8D-9543-46EE-8A25-EB41D05C0172}"/>
    <cellStyle name="Millares 4 3" xfId="118" xr:uid="{5653ECC9-FED2-4E01-AD8C-C2A615291970}"/>
    <cellStyle name="Millares 4 3 2" xfId="149" xr:uid="{969A6BBD-13D7-4563-87FA-1E37DDB72DCF}"/>
    <cellStyle name="Millares 5" xfId="61" xr:uid="{00000000-0005-0000-0000-00003C000000}"/>
    <cellStyle name="Millares 5 2" xfId="120" xr:uid="{F86C96DD-E5D7-4E12-B9DA-46004A67CF7F}"/>
    <cellStyle name="Millares 6" xfId="62" xr:uid="{00000000-0005-0000-0000-00003D000000}"/>
    <cellStyle name="Millares 6 2" xfId="121" xr:uid="{EC34BCAE-53DF-457A-BA9B-6A41884C8719}"/>
    <cellStyle name="Millares 7" xfId="106" xr:uid="{00000000-0005-0000-0000-00003E000000}"/>
    <cellStyle name="Millares 8" xfId="112" xr:uid="{64786C5B-AA3B-4111-BEBC-A8F5DA43948B}"/>
    <cellStyle name="Millares 9" xfId="141" xr:uid="{A3C42E48-0F60-4309-B154-6E15366FC176}"/>
    <cellStyle name="Neutral" xfId="63" builtinId="28" customBuiltin="1"/>
    <cellStyle name="Neutral 2" xfId="64" xr:uid="{00000000-0005-0000-0000-000040000000}"/>
    <cellStyle name="Neutral 3" xfId="65" xr:uid="{00000000-0005-0000-0000-000041000000}"/>
    <cellStyle name="Neutral 4" xfId="66" xr:uid="{00000000-0005-0000-0000-000042000000}"/>
    <cellStyle name="Normal" xfId="0" builtinId="0"/>
    <cellStyle name="Normal 10" xfId="67" xr:uid="{00000000-0005-0000-0000-000044000000}"/>
    <cellStyle name="Normal 10 8" xfId="68" xr:uid="{00000000-0005-0000-0000-000045000000}"/>
    <cellStyle name="Normal 10 8 2" xfId="122" xr:uid="{200DF828-32FC-4FBB-9F18-C5BC99E9399B}"/>
    <cellStyle name="Normal 11" xfId="69" xr:uid="{00000000-0005-0000-0000-000046000000}"/>
    <cellStyle name="Normal 12" xfId="70" xr:uid="{00000000-0005-0000-0000-000047000000}"/>
    <cellStyle name="Normal 12 2" xfId="123" xr:uid="{347F1249-0947-49EC-94F1-EB5D403CF829}"/>
    <cellStyle name="Normal 2" xfId="71" xr:uid="{00000000-0005-0000-0000-000048000000}"/>
    <cellStyle name="Normal 2 2" xfId="72" xr:uid="{00000000-0005-0000-0000-000049000000}"/>
    <cellStyle name="Normal 2 2 2" xfId="124" xr:uid="{CF3163F8-6A0E-42E5-A4BF-E8C8216CD603}"/>
    <cellStyle name="Normal 2 3" xfId="105" xr:uid="{00000000-0005-0000-0000-00004A000000}"/>
    <cellStyle name="Normal 3" xfId="73" xr:uid="{00000000-0005-0000-0000-00004B000000}"/>
    <cellStyle name="Normal 3 2" xfId="74" xr:uid="{00000000-0005-0000-0000-00004C000000}"/>
    <cellStyle name="Normal 3 2 2" xfId="126" xr:uid="{F4FBE6BD-B183-4978-A47A-2161FD6D7392}"/>
    <cellStyle name="Normal 3 3" xfId="125" xr:uid="{8DA9D092-76DA-451E-9566-FB3964B2B428}"/>
    <cellStyle name="Normal 4" xfId="75" xr:uid="{00000000-0005-0000-0000-00004D000000}"/>
    <cellStyle name="Normal 4 2" xfId="76" xr:uid="{00000000-0005-0000-0000-00004E000000}"/>
    <cellStyle name="Normal 4 2 2" xfId="127" xr:uid="{82A83A2C-0A27-4479-8C73-7FFB678F383E}"/>
    <cellStyle name="Normal 5" xfId="77" xr:uid="{00000000-0005-0000-0000-00004F000000}"/>
    <cellStyle name="Normal 5 2" xfId="128" xr:uid="{EE0C634D-ADF5-4E22-9D3F-34B4BC2E5A0E}"/>
    <cellStyle name="Normal 6" xfId="78" xr:uid="{00000000-0005-0000-0000-000050000000}"/>
    <cellStyle name="Normal 7" xfId="79" xr:uid="{00000000-0005-0000-0000-000051000000}"/>
    <cellStyle name="Normal 7 2" xfId="129" xr:uid="{95ED70F9-52EB-4B33-B8C6-8A4FAB279F79}"/>
    <cellStyle name="Normal 8" xfId="80" xr:uid="{00000000-0005-0000-0000-000052000000}"/>
    <cellStyle name="Normal 8 2" xfId="81" xr:uid="{00000000-0005-0000-0000-000053000000}"/>
    <cellStyle name="Normal 9" xfId="82" xr:uid="{00000000-0005-0000-0000-000054000000}"/>
    <cellStyle name="Normal 9 2" xfId="130" xr:uid="{332E84B3-D4E2-460A-98C6-1BAB5A64E683}"/>
    <cellStyle name="Normal_Comparativo 2004" xfId="83" xr:uid="{00000000-0005-0000-0000-000055000000}"/>
    <cellStyle name="Notas" xfId="86" xr:uid="{00000000-0005-0000-0000-000056000000}"/>
    <cellStyle name="Notas 2" xfId="84" xr:uid="{00000000-0005-0000-0000-000057000000}"/>
    <cellStyle name="Notas 2 2" xfId="131" xr:uid="{F90C3A67-2722-432C-817D-3F5CF6187CF9}"/>
    <cellStyle name="Notas 2 2 2" xfId="151" xr:uid="{EDCBCCDA-9783-4E06-B280-68096A5DDFA7}"/>
    <cellStyle name="Notas 2 3" xfId="143" xr:uid="{66D5ECD5-E4D4-442D-B12E-CDBF7C9F52CC}"/>
    <cellStyle name="Notas 3" xfId="85" xr:uid="{00000000-0005-0000-0000-000058000000}"/>
    <cellStyle name="Notas 3 2" xfId="132" xr:uid="{8079D730-1DE6-4C9E-AB8E-231510F8B858}"/>
    <cellStyle name="Notas 4" xfId="133" xr:uid="{35F568DD-5CD7-4C9C-95D8-F65ACE730983}"/>
    <cellStyle name="Note 2" xfId="87" xr:uid="{00000000-0005-0000-0000-000059000000}"/>
    <cellStyle name="Note 2 2" xfId="134" xr:uid="{697D1F7C-57BD-418A-87B1-B3C0D794A59C}"/>
    <cellStyle name="Note 3" xfId="88" xr:uid="{00000000-0005-0000-0000-00005A000000}"/>
    <cellStyle name="Note 3 2" xfId="135" xr:uid="{2059E959-4B84-4E39-9F47-F6AA690CE217}"/>
    <cellStyle name="Output" xfId="89" xr:uid="{00000000-0005-0000-0000-00005B000000}"/>
    <cellStyle name="Percent (0)" xfId="90" xr:uid="{00000000-0005-0000-0000-00005C000000}"/>
    <cellStyle name="Percent (0) 2" xfId="91" xr:uid="{00000000-0005-0000-0000-00005D000000}"/>
    <cellStyle name="Percent (0) 2 2" xfId="137" xr:uid="{AEEF2051-332C-494A-A4A1-DF40FEE7909D}"/>
    <cellStyle name="Percent (0) 3" xfId="136" xr:uid="{2188AD0B-A53B-4385-8A6C-D2354D558418}"/>
    <cellStyle name="Porcentaje 2" xfId="92" xr:uid="{00000000-0005-0000-0000-00005E000000}"/>
    <cellStyle name="Porcentaje 2 2" xfId="138" xr:uid="{9A3BC751-10BD-4697-B1A3-11A20CEAE585}"/>
    <cellStyle name="Porcentaje 3" xfId="93" xr:uid="{00000000-0005-0000-0000-00005F000000}"/>
    <cellStyle name="Porcentual 2" xfId="94" xr:uid="{00000000-0005-0000-0000-000060000000}"/>
    <cellStyle name="Porcentual 2 2" xfId="95" xr:uid="{00000000-0005-0000-0000-000061000000}"/>
    <cellStyle name="Porcentual 2 2 2" xfId="140" xr:uid="{D10D83E0-A9E2-4F53-BE30-669A42BBFC3D}"/>
    <cellStyle name="Porcentual 2 3" xfId="139" xr:uid="{895CA68C-07D5-49DF-90F1-775F1A9189CF}"/>
    <cellStyle name="Texto de advertencia" xfId="103" xr:uid="{00000000-0005-0000-0000-000062000000}"/>
    <cellStyle name="Texto de advertencia 2" xfId="96" xr:uid="{00000000-0005-0000-0000-000063000000}"/>
    <cellStyle name="Tickmark" xfId="97" xr:uid="{00000000-0005-0000-0000-000064000000}"/>
    <cellStyle name="Title" xfId="98" xr:uid="{00000000-0005-0000-0000-000065000000}"/>
    <cellStyle name="Total" xfId="99" builtinId="25" customBuiltin="1"/>
    <cellStyle name="Total 2" xfId="100" xr:uid="{00000000-0005-0000-0000-000067000000}"/>
    <cellStyle name="Total 3" xfId="101" xr:uid="{00000000-0005-0000-0000-000068000000}"/>
    <cellStyle name="Total 4" xfId="102" xr:uid="{00000000-0005-0000-0000-000069000000}"/>
    <cellStyle name="Warning Text 2" xfId="104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1758378</xdr:colOff>
      <xdr:row>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10EEAB-24EB-42C6-90D7-FFEBD93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57150</xdr:rowOff>
    </xdr:from>
    <xdr:to>
      <xdr:col>6</xdr:col>
      <xdr:colOff>1218080</xdr:colOff>
      <xdr:row>3</xdr:row>
      <xdr:rowOff>77881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E654DBED-0912-44F0-A25C-66024E4C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150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1758378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03FEE-0D4F-430E-8D54-AAC47711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76200</xdr:rowOff>
    </xdr:from>
    <xdr:to>
      <xdr:col>6</xdr:col>
      <xdr:colOff>1151405</xdr:colOff>
      <xdr:row>3</xdr:row>
      <xdr:rowOff>96931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1B227E84-6ED8-46F0-A3C3-5BEC0987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200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66675</xdr:rowOff>
    </xdr:from>
    <xdr:to>
      <xdr:col>5</xdr:col>
      <xdr:colOff>1103780</xdr:colOff>
      <xdr:row>3</xdr:row>
      <xdr:rowOff>87406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66F038F2-837A-4453-A859-DDD7735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66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1786953</xdr:colOff>
      <xdr:row>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6D1D04-CFB3-4B25-9EA1-16538891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104775</xdr:rowOff>
    </xdr:from>
    <xdr:to>
      <xdr:col>8</xdr:col>
      <xdr:colOff>818030</xdr:colOff>
      <xdr:row>3</xdr:row>
      <xdr:rowOff>125506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2A2389A0-EB25-499C-B9E9-B14C1487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047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1181100</xdr:colOff>
      <xdr:row>0</xdr:row>
      <xdr:rowOff>76200</xdr:rowOff>
    </xdr:from>
    <xdr:to>
      <xdr:col>0</xdr:col>
      <xdr:colOff>3154524</xdr:colOff>
      <xdr:row>3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007826-96D5-4B0C-AF56-FAFD00E7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6200"/>
          <a:ext cx="197342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104775</xdr:rowOff>
    </xdr:from>
    <xdr:to>
      <xdr:col>5</xdr:col>
      <xdr:colOff>1094255</xdr:colOff>
      <xdr:row>3</xdr:row>
      <xdr:rowOff>125506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FC8594A-DD9A-4B70-A05C-2166938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047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1767903</xdr:colOff>
      <xdr:row>3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ED33DB-DFCE-4107-A787-8AAFB4C8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5:G75"/>
  <sheetViews>
    <sheetView showGridLines="0" tabSelected="1" view="pageBreakPreview" zoomScale="85" zoomScaleNormal="85" zoomScaleSheetLayoutView="85" workbookViewId="0">
      <selection activeCell="A5" sqref="A5:G5"/>
    </sheetView>
  </sheetViews>
  <sheetFormatPr baseColWidth="10" defaultColWidth="9.140625" defaultRowHeight="12.75" x14ac:dyDescent="0.2"/>
  <cols>
    <col min="1" max="1" width="44.85546875" style="78" customWidth="1"/>
    <col min="2" max="2" width="1.140625" style="78" customWidth="1"/>
    <col min="3" max="3" width="6" style="29" customWidth="1"/>
    <col min="4" max="4" width="1.140625" style="1" customWidth="1"/>
    <col min="5" max="5" width="18.85546875" style="7" bestFit="1" customWidth="1"/>
    <col min="6" max="6" width="1.42578125" style="86" customWidth="1"/>
    <col min="7" max="7" width="18.85546875" style="7" bestFit="1" customWidth="1"/>
    <col min="8" max="16384" width="9.140625" style="78"/>
  </cols>
  <sheetData>
    <row r="5" spans="1:7" x14ac:dyDescent="0.2">
      <c r="A5" s="126" t="s">
        <v>79</v>
      </c>
      <c r="B5" s="126"/>
      <c r="C5" s="126"/>
      <c r="D5" s="126"/>
      <c r="E5" s="126"/>
      <c r="F5" s="126"/>
      <c r="G5" s="126"/>
    </row>
    <row r="6" spans="1:7" x14ac:dyDescent="0.2">
      <c r="A6" s="126" t="s">
        <v>182</v>
      </c>
      <c r="B6" s="126"/>
      <c r="C6" s="126"/>
      <c r="D6" s="126"/>
      <c r="E6" s="126"/>
      <c r="F6" s="126"/>
      <c r="G6" s="126"/>
    </row>
    <row r="7" spans="1:7" x14ac:dyDescent="0.2">
      <c r="A7" s="127" t="s">
        <v>178</v>
      </c>
      <c r="B7" s="127"/>
      <c r="C7" s="127"/>
      <c r="D7" s="127"/>
      <c r="E7" s="127"/>
      <c r="F7" s="127"/>
      <c r="G7" s="127"/>
    </row>
    <row r="8" spans="1:7" x14ac:dyDescent="0.2">
      <c r="A8" s="127" t="s">
        <v>39</v>
      </c>
      <c r="B8" s="127"/>
      <c r="C8" s="127"/>
      <c r="D8" s="127"/>
      <c r="E8" s="127"/>
      <c r="F8" s="127"/>
      <c r="G8" s="127"/>
    </row>
    <row r="9" spans="1:7" x14ac:dyDescent="0.2">
      <c r="A9" s="79"/>
      <c r="B9" s="79"/>
      <c r="C9" s="72"/>
      <c r="D9" s="79"/>
      <c r="E9" s="31"/>
      <c r="F9" s="80"/>
      <c r="G9" s="31"/>
    </row>
    <row r="10" spans="1:7" ht="15.75" x14ac:dyDescent="0.25">
      <c r="A10" s="81" t="s">
        <v>0</v>
      </c>
      <c r="B10" s="82"/>
      <c r="C10" s="17" t="s">
        <v>50</v>
      </c>
      <c r="D10" s="2"/>
      <c r="E10" s="32">
        <v>45107</v>
      </c>
      <c r="F10" s="83"/>
      <c r="G10" s="32">
        <v>44926</v>
      </c>
    </row>
    <row r="11" spans="1:7" x14ac:dyDescent="0.2">
      <c r="A11" s="84" t="s">
        <v>1</v>
      </c>
      <c r="B11" s="84"/>
      <c r="E11" s="4"/>
      <c r="F11" s="3"/>
      <c r="G11" s="4"/>
    </row>
    <row r="12" spans="1:7" x14ac:dyDescent="0.2">
      <c r="A12" s="85" t="s">
        <v>3</v>
      </c>
      <c r="B12" s="85"/>
      <c r="E12" s="4">
        <v>148341987910</v>
      </c>
      <c r="F12" s="3"/>
      <c r="G12" s="4">
        <v>259597421492</v>
      </c>
    </row>
    <row r="13" spans="1:7" x14ac:dyDescent="0.2">
      <c r="A13" s="85" t="s">
        <v>51</v>
      </c>
      <c r="B13" s="85"/>
      <c r="C13" s="29" t="s">
        <v>53</v>
      </c>
      <c r="E13" s="4">
        <v>1876081785133</v>
      </c>
      <c r="F13" s="3"/>
      <c r="G13" s="4">
        <v>2478477273640</v>
      </c>
    </row>
    <row r="14" spans="1:7" x14ac:dyDescent="0.2">
      <c r="A14" s="85" t="s">
        <v>4</v>
      </c>
      <c r="B14" s="85"/>
      <c r="E14" s="4">
        <v>596668365798</v>
      </c>
      <c r="F14" s="3"/>
      <c r="G14" s="4">
        <v>168569767719</v>
      </c>
    </row>
    <row r="15" spans="1:7" x14ac:dyDescent="0.2">
      <c r="A15" s="85" t="s">
        <v>6</v>
      </c>
      <c r="B15" s="85"/>
      <c r="E15" s="4">
        <v>34844149293</v>
      </c>
      <c r="F15" s="3"/>
      <c r="G15" s="4">
        <v>39056141430</v>
      </c>
    </row>
    <row r="16" spans="1:7" x14ac:dyDescent="0.2">
      <c r="A16" s="85" t="s">
        <v>8</v>
      </c>
      <c r="B16" s="85"/>
      <c r="E16" s="4">
        <v>1675787108</v>
      </c>
      <c r="G16" s="4">
        <v>1393400790</v>
      </c>
    </row>
    <row r="17" spans="1:7" x14ac:dyDescent="0.2">
      <c r="A17" s="85" t="s">
        <v>52</v>
      </c>
      <c r="B17" s="85"/>
      <c r="C17" s="29" t="s">
        <v>58</v>
      </c>
      <c r="E17" s="4">
        <v>-1229335609</v>
      </c>
      <c r="F17" s="4"/>
      <c r="G17" s="4">
        <v>-10003395</v>
      </c>
    </row>
    <row r="18" spans="1:7" x14ac:dyDescent="0.2">
      <c r="A18" s="87"/>
      <c r="B18" s="87"/>
      <c r="E18" s="9">
        <f>SUM(E12:E17)</f>
        <v>2656382739633</v>
      </c>
      <c r="F18" s="5"/>
      <c r="G18" s="9">
        <f>SUM(G12:G17)</f>
        <v>2947084001676</v>
      </c>
    </row>
    <row r="19" spans="1:7" ht="9" customHeight="1" x14ac:dyDescent="0.2">
      <c r="A19" s="87"/>
      <c r="B19" s="87"/>
    </row>
    <row r="20" spans="1:7" x14ac:dyDescent="0.2">
      <c r="A20" s="84" t="s">
        <v>97</v>
      </c>
      <c r="B20" s="84"/>
      <c r="C20" s="29" t="s">
        <v>80</v>
      </c>
      <c r="E20" s="10">
        <v>847896659844</v>
      </c>
      <c r="F20" s="5"/>
      <c r="G20" s="10">
        <v>898560933155</v>
      </c>
    </row>
    <row r="21" spans="1:7" ht="7.5" customHeight="1" x14ac:dyDescent="0.2">
      <c r="A21" s="87"/>
      <c r="B21" s="87"/>
      <c r="E21" s="4"/>
      <c r="F21" s="3"/>
      <c r="G21" s="4"/>
    </row>
    <row r="22" spans="1:7" x14ac:dyDescent="0.2">
      <c r="A22" s="84" t="s">
        <v>98</v>
      </c>
      <c r="B22" s="84"/>
    </row>
    <row r="23" spans="1:7" x14ac:dyDescent="0.2">
      <c r="A23" s="88" t="s">
        <v>54</v>
      </c>
      <c r="B23" s="88"/>
    </row>
    <row r="24" spans="1:7" x14ac:dyDescent="0.2">
      <c r="A24" s="85" t="s">
        <v>82</v>
      </c>
      <c r="B24" s="85"/>
      <c r="E24" s="4">
        <v>349427139346</v>
      </c>
      <c r="G24" s="4">
        <v>239297314174</v>
      </c>
    </row>
    <row r="25" spans="1:7" x14ac:dyDescent="0.2">
      <c r="A25" s="85" t="s">
        <v>136</v>
      </c>
      <c r="B25" s="85"/>
      <c r="E25" s="4">
        <v>40458054</v>
      </c>
      <c r="G25" s="4"/>
    </row>
    <row r="26" spans="1:7" ht="12.75" customHeight="1" x14ac:dyDescent="0.2">
      <c r="A26" s="85" t="s">
        <v>13</v>
      </c>
      <c r="B26" s="85"/>
      <c r="E26" s="4">
        <v>9577747506</v>
      </c>
      <c r="G26" s="4">
        <v>6746233267</v>
      </c>
    </row>
    <row r="27" spans="1:7" x14ac:dyDescent="0.2">
      <c r="A27" s="85" t="s">
        <v>188</v>
      </c>
      <c r="B27" s="85"/>
      <c r="C27" s="29" t="s">
        <v>58</v>
      </c>
      <c r="E27" s="4">
        <v>-1344355</v>
      </c>
      <c r="F27" s="3"/>
      <c r="G27" s="4">
        <v>0</v>
      </c>
    </row>
    <row r="28" spans="1:7" x14ac:dyDescent="0.2">
      <c r="A28" s="87"/>
      <c r="B28" s="87"/>
      <c r="C28" s="29" t="s">
        <v>81</v>
      </c>
      <c r="E28" s="9">
        <f>SUM(E24:E27)</f>
        <v>359044000551</v>
      </c>
      <c r="F28" s="5"/>
      <c r="G28" s="9">
        <f>SUM(G24:G27)</f>
        <v>246043547441</v>
      </c>
    </row>
    <row r="29" spans="1:7" ht="5.25" customHeight="1" x14ac:dyDescent="0.2">
      <c r="A29" s="87"/>
      <c r="B29" s="87"/>
      <c r="F29" s="3"/>
    </row>
    <row r="30" spans="1:7" x14ac:dyDescent="0.2">
      <c r="A30" s="84" t="s">
        <v>98</v>
      </c>
      <c r="B30" s="84"/>
      <c r="E30" s="4"/>
      <c r="F30" s="3"/>
      <c r="G30" s="4"/>
    </row>
    <row r="31" spans="1:7" x14ac:dyDescent="0.2">
      <c r="A31" s="88" t="s">
        <v>55</v>
      </c>
      <c r="B31" s="88"/>
      <c r="E31" s="4"/>
      <c r="F31" s="3"/>
      <c r="G31" s="4"/>
    </row>
    <row r="32" spans="1:7" x14ac:dyDescent="0.2">
      <c r="A32" s="85" t="s">
        <v>140</v>
      </c>
      <c r="B32" s="85"/>
      <c r="E32" s="4">
        <v>10245938537647</v>
      </c>
      <c r="F32" s="3"/>
      <c r="G32" s="4">
        <v>11403585304065</v>
      </c>
    </row>
    <row r="33" spans="1:7" x14ac:dyDescent="0.2">
      <c r="A33" s="85" t="s">
        <v>141</v>
      </c>
      <c r="B33" s="85"/>
      <c r="E33" s="4">
        <v>163614299829</v>
      </c>
      <c r="F33" s="3"/>
      <c r="G33" s="4">
        <v>195112829230</v>
      </c>
    </row>
    <row r="34" spans="1:7" x14ac:dyDescent="0.2">
      <c r="A34" s="85" t="s">
        <v>84</v>
      </c>
      <c r="B34" s="85"/>
      <c r="E34" s="4">
        <v>166369782513</v>
      </c>
      <c r="F34" s="3"/>
      <c r="G34" s="4">
        <v>231739855314</v>
      </c>
    </row>
    <row r="35" spans="1:7" x14ac:dyDescent="0.2">
      <c r="A35" s="85" t="s">
        <v>146</v>
      </c>
      <c r="B35" s="85"/>
      <c r="E35" s="4">
        <v>1358971425</v>
      </c>
      <c r="F35" s="3"/>
      <c r="G35" s="4">
        <v>25962783</v>
      </c>
    </row>
    <row r="36" spans="1:7" x14ac:dyDescent="0.2">
      <c r="A36" s="85" t="s">
        <v>87</v>
      </c>
      <c r="B36" s="85"/>
      <c r="E36" s="4">
        <v>90156815514</v>
      </c>
      <c r="F36" s="3"/>
      <c r="G36" s="4">
        <v>138418704599</v>
      </c>
    </row>
    <row r="37" spans="1:7" x14ac:dyDescent="0.2">
      <c r="A37" s="85" t="s">
        <v>85</v>
      </c>
      <c r="B37" s="85"/>
      <c r="E37" s="4">
        <v>-6660403376</v>
      </c>
      <c r="F37" s="3"/>
      <c r="G37" s="4">
        <v>-13327448759</v>
      </c>
    </row>
    <row r="38" spans="1:7" x14ac:dyDescent="0.2">
      <c r="A38" s="85" t="s">
        <v>153</v>
      </c>
      <c r="B38" s="85"/>
      <c r="E38" s="4">
        <v>152160323527</v>
      </c>
      <c r="F38" s="3"/>
      <c r="G38" s="4">
        <v>164248486024</v>
      </c>
    </row>
    <row r="39" spans="1:7" x14ac:dyDescent="0.2">
      <c r="A39" s="89" t="s">
        <v>148</v>
      </c>
      <c r="B39" s="89"/>
      <c r="C39" s="29" t="s">
        <v>58</v>
      </c>
      <c r="E39" s="4">
        <v>-222850462835</v>
      </c>
      <c r="F39" s="5"/>
      <c r="G39" s="4">
        <v>-436135923142</v>
      </c>
    </row>
    <row r="40" spans="1:7" x14ac:dyDescent="0.2">
      <c r="A40" s="87"/>
      <c r="B40" s="87"/>
      <c r="C40" s="29" t="s">
        <v>83</v>
      </c>
      <c r="E40" s="9">
        <f>SUM(E32:E39)</f>
        <v>10590087864244</v>
      </c>
      <c r="F40" s="5"/>
      <c r="G40" s="9">
        <f>SUM(G32:G39)</f>
        <v>11683667770114</v>
      </c>
    </row>
    <row r="41" spans="1:7" x14ac:dyDescent="0.2">
      <c r="A41" s="87"/>
      <c r="B41" s="87"/>
      <c r="E41" s="4"/>
      <c r="F41" s="5"/>
      <c r="G41" s="4"/>
    </row>
    <row r="42" spans="1:7" x14ac:dyDescent="0.2">
      <c r="A42" s="90" t="s">
        <v>75</v>
      </c>
      <c r="B42" s="90"/>
      <c r="C42" s="29" t="s">
        <v>86</v>
      </c>
      <c r="E42" s="10">
        <v>591443939105</v>
      </c>
      <c r="F42" s="5"/>
      <c r="G42" s="10">
        <v>549290934747</v>
      </c>
    </row>
    <row r="43" spans="1:7" ht="6.75" customHeight="1" x14ac:dyDescent="0.2">
      <c r="A43" s="87"/>
      <c r="B43" s="87"/>
      <c r="E43" s="4"/>
      <c r="F43" s="5"/>
      <c r="G43" s="4"/>
    </row>
    <row r="44" spans="1:7" x14ac:dyDescent="0.2">
      <c r="A44" s="84" t="s">
        <v>99</v>
      </c>
      <c r="B44" s="84"/>
      <c r="E44" s="4"/>
      <c r="G44" s="4"/>
    </row>
    <row r="45" spans="1:7" x14ac:dyDescent="0.2">
      <c r="A45" s="88" t="s">
        <v>57</v>
      </c>
      <c r="B45" s="88"/>
      <c r="E45" s="4"/>
      <c r="G45" s="4"/>
    </row>
    <row r="46" spans="1:7" x14ac:dyDescent="0.2">
      <c r="A46" s="85" t="s">
        <v>138</v>
      </c>
      <c r="B46" s="85"/>
      <c r="E46" s="4">
        <v>860568932523</v>
      </c>
      <c r="F46" s="3"/>
      <c r="G46" s="4">
        <v>572191987503</v>
      </c>
    </row>
    <row r="47" spans="1:7" x14ac:dyDescent="0.2">
      <c r="A47" s="85" t="s">
        <v>149</v>
      </c>
      <c r="B47" s="85"/>
      <c r="E47" s="4">
        <v>-12441111067</v>
      </c>
      <c r="F47" s="3"/>
      <c r="G47" s="4">
        <v>-14224526697</v>
      </c>
    </row>
    <row r="48" spans="1:7" x14ac:dyDescent="0.2">
      <c r="A48" s="85" t="s">
        <v>150</v>
      </c>
      <c r="B48" s="85"/>
      <c r="E48" s="4">
        <v>13941458556</v>
      </c>
      <c r="F48" s="5"/>
      <c r="G48" s="4">
        <v>9856576900</v>
      </c>
    </row>
    <row r="49" spans="1:7" x14ac:dyDescent="0.2">
      <c r="A49" s="85" t="s">
        <v>151</v>
      </c>
      <c r="B49" s="89"/>
      <c r="C49" s="29" t="s">
        <v>58</v>
      </c>
      <c r="E49" s="4">
        <v>-499483139121</v>
      </c>
      <c r="F49" s="5"/>
      <c r="G49" s="4">
        <v>-346059015432</v>
      </c>
    </row>
    <row r="50" spans="1:7" x14ac:dyDescent="0.2">
      <c r="A50" s="87"/>
      <c r="B50" s="87"/>
      <c r="C50" s="29" t="s">
        <v>88</v>
      </c>
      <c r="E50" s="9">
        <f>SUM(E46:E49)</f>
        <v>362586140891</v>
      </c>
      <c r="F50" s="5"/>
      <c r="G50" s="9">
        <f>SUM(G46:G49)</f>
        <v>221765022274</v>
      </c>
    </row>
    <row r="51" spans="1:7" x14ac:dyDescent="0.2">
      <c r="A51" s="90" t="s">
        <v>59</v>
      </c>
      <c r="B51" s="90"/>
      <c r="E51" s="4"/>
      <c r="F51" s="3"/>
      <c r="G51" s="4"/>
    </row>
    <row r="52" spans="1:7" x14ac:dyDescent="0.2">
      <c r="A52" s="85" t="s">
        <v>89</v>
      </c>
      <c r="B52" s="90"/>
      <c r="E52" s="4">
        <v>240223230680</v>
      </c>
      <c r="F52" s="3"/>
      <c r="G52" s="4">
        <v>232672831477</v>
      </c>
    </row>
    <row r="53" spans="1:7" x14ac:dyDescent="0.2">
      <c r="A53" s="85" t="s">
        <v>17</v>
      </c>
      <c r="B53" s="85"/>
      <c r="E53" s="4">
        <v>284758921413</v>
      </c>
      <c r="G53" s="4">
        <v>296997019041</v>
      </c>
    </row>
    <row r="54" spans="1:7" x14ac:dyDescent="0.2">
      <c r="A54" s="85" t="s">
        <v>90</v>
      </c>
      <c r="B54" s="85"/>
      <c r="E54" s="4">
        <v>4722932</v>
      </c>
      <c r="F54" s="5"/>
      <c r="G54" s="4">
        <v>4774855</v>
      </c>
    </row>
    <row r="55" spans="1:7" x14ac:dyDescent="0.2">
      <c r="A55" s="85" t="s">
        <v>156</v>
      </c>
      <c r="B55" s="85"/>
      <c r="E55" s="4">
        <v>348439849924</v>
      </c>
      <c r="F55" s="5"/>
      <c r="G55" s="4">
        <v>186185059959</v>
      </c>
    </row>
    <row r="56" spans="1:7" x14ac:dyDescent="0.2">
      <c r="A56" s="85" t="s">
        <v>157</v>
      </c>
      <c r="B56" s="85"/>
      <c r="E56" s="4">
        <v>-5580162425</v>
      </c>
      <c r="F56" s="5"/>
      <c r="G56" s="4">
        <v>-3912777861</v>
      </c>
    </row>
    <row r="57" spans="1:7" x14ac:dyDescent="0.2">
      <c r="A57" s="85" t="s">
        <v>91</v>
      </c>
      <c r="B57" s="85"/>
      <c r="E57" s="4">
        <v>4247309876</v>
      </c>
      <c r="F57" s="5"/>
      <c r="G57" s="4">
        <v>3220835380</v>
      </c>
    </row>
    <row r="58" spans="1:7" x14ac:dyDescent="0.2">
      <c r="A58" s="85" t="s">
        <v>152</v>
      </c>
      <c r="B58" s="89"/>
      <c r="C58" s="29" t="s">
        <v>58</v>
      </c>
      <c r="E58" s="4">
        <v>-388024900879</v>
      </c>
      <c r="F58" s="3"/>
      <c r="G58" s="4">
        <v>-250256294506</v>
      </c>
    </row>
    <row r="59" spans="1:7" x14ac:dyDescent="0.2">
      <c r="A59" s="87"/>
      <c r="B59" s="87"/>
      <c r="C59" s="29" t="s">
        <v>60</v>
      </c>
      <c r="D59" s="78"/>
      <c r="E59" s="9">
        <f>SUM(E52:E58)</f>
        <v>484068971521</v>
      </c>
      <c r="F59" s="5"/>
      <c r="G59" s="9">
        <f>SUM(G52:G58)</f>
        <v>464911448345</v>
      </c>
    </row>
    <row r="60" spans="1:7" x14ac:dyDescent="0.2">
      <c r="B60" s="90"/>
      <c r="C60" s="72"/>
      <c r="D60" s="78"/>
      <c r="E60" s="4"/>
      <c r="F60" s="5"/>
      <c r="G60" s="4"/>
    </row>
    <row r="61" spans="1:7" x14ac:dyDescent="0.2">
      <c r="A61" s="90" t="s">
        <v>61</v>
      </c>
      <c r="B61" s="87"/>
      <c r="C61" s="72" t="s">
        <v>62</v>
      </c>
      <c r="D61" s="78"/>
      <c r="E61" s="10">
        <v>97159079926</v>
      </c>
      <c r="F61" s="91"/>
      <c r="G61" s="10">
        <v>97074042171</v>
      </c>
    </row>
    <row r="62" spans="1:7" ht="6.75" customHeight="1" x14ac:dyDescent="0.2">
      <c r="A62" s="87"/>
      <c r="B62" s="87"/>
      <c r="C62" s="72"/>
      <c r="D62" s="78"/>
      <c r="E62" s="4"/>
      <c r="G62" s="4"/>
    </row>
    <row r="63" spans="1:7" ht="12.75" customHeight="1" x14ac:dyDescent="0.2">
      <c r="A63" s="90" t="s">
        <v>63</v>
      </c>
      <c r="B63" s="84"/>
      <c r="C63" s="72" t="s">
        <v>95</v>
      </c>
      <c r="D63" s="78"/>
      <c r="E63" s="10">
        <v>2955257454</v>
      </c>
      <c r="F63" s="91"/>
      <c r="G63" s="10">
        <v>4358116169</v>
      </c>
    </row>
    <row r="64" spans="1:7" ht="6.75" customHeight="1" x14ac:dyDescent="0.2">
      <c r="A64" s="87"/>
      <c r="B64" s="87"/>
      <c r="C64" s="72"/>
      <c r="D64" s="78"/>
      <c r="E64" s="4"/>
      <c r="G64" s="4"/>
    </row>
    <row r="65" spans="1:7" ht="13.5" thickBot="1" x14ac:dyDescent="0.25">
      <c r="A65" s="84" t="s">
        <v>18</v>
      </c>
      <c r="B65" s="84"/>
      <c r="C65" s="72"/>
      <c r="D65" s="78"/>
      <c r="E65" s="62">
        <f>+E63+E61+E59+E50+E42+E40+E28+E20+E18</f>
        <v>15991624653169</v>
      </c>
      <c r="F65" s="91"/>
      <c r="G65" s="62">
        <f>+G63+G61+G59+G50+G42+G40+G28+G20+G18</f>
        <v>17112755816092</v>
      </c>
    </row>
    <row r="66" spans="1:7" ht="6.75" customHeight="1" thickTop="1" x14ac:dyDescent="0.2">
      <c r="C66" s="72"/>
      <c r="D66" s="78"/>
    </row>
    <row r="67" spans="1:7" x14ac:dyDescent="0.2">
      <c r="C67" s="72"/>
      <c r="D67" s="78"/>
    </row>
    <row r="68" spans="1:7" x14ac:dyDescent="0.2">
      <c r="A68" s="125" t="s">
        <v>103</v>
      </c>
      <c r="B68" s="125"/>
      <c r="C68" s="125"/>
      <c r="D68" s="125"/>
      <c r="E68" s="125"/>
      <c r="F68" s="125"/>
      <c r="G68" s="125"/>
    </row>
    <row r="69" spans="1:7" x14ac:dyDescent="0.2">
      <c r="C69" s="72"/>
      <c r="D69" s="78"/>
      <c r="E69" s="4"/>
      <c r="F69" s="78"/>
    </row>
    <row r="70" spans="1:7" x14ac:dyDescent="0.2">
      <c r="C70" s="72"/>
      <c r="D70" s="78"/>
      <c r="E70" s="4"/>
      <c r="F70" s="78"/>
    </row>
    <row r="71" spans="1:7" x14ac:dyDescent="0.2">
      <c r="A71" s="125" t="s">
        <v>181</v>
      </c>
      <c r="B71" s="125"/>
      <c r="C71" s="125"/>
      <c r="D71" s="125"/>
      <c r="E71" s="125"/>
      <c r="F71" s="125"/>
      <c r="G71" s="125"/>
    </row>
    <row r="72" spans="1:7" x14ac:dyDescent="0.2">
      <c r="C72" s="72"/>
      <c r="D72" s="78"/>
      <c r="E72" s="4"/>
      <c r="F72" s="78"/>
    </row>
    <row r="73" spans="1:7" ht="13.5" x14ac:dyDescent="0.2">
      <c r="A73" s="124"/>
      <c r="B73" s="124"/>
      <c r="C73" s="124"/>
      <c r="D73" s="124"/>
      <c r="E73" s="124"/>
      <c r="F73" s="124"/>
      <c r="G73" s="124"/>
    </row>
    <row r="74" spans="1:7" ht="13.5" x14ac:dyDescent="0.2">
      <c r="A74" s="124" t="s">
        <v>193</v>
      </c>
      <c r="B74" s="124"/>
      <c r="C74" s="124"/>
      <c r="D74" s="124"/>
      <c r="E74" s="124"/>
      <c r="F74" s="124"/>
      <c r="G74" s="124"/>
    </row>
    <row r="75" spans="1:7" ht="13.5" x14ac:dyDescent="0.2">
      <c r="A75" s="124" t="s">
        <v>194</v>
      </c>
      <c r="B75" s="124"/>
      <c r="C75" s="124"/>
      <c r="D75" s="124"/>
      <c r="E75" s="124"/>
      <c r="F75" s="124"/>
      <c r="G75" s="124"/>
    </row>
  </sheetData>
  <sheetProtection selectLockedCells="1" selectUnlockedCells="1"/>
  <mergeCells count="9">
    <mergeCell ref="A75:G75"/>
    <mergeCell ref="A74:G74"/>
    <mergeCell ref="A68:G68"/>
    <mergeCell ref="A73:G73"/>
    <mergeCell ref="A5:G5"/>
    <mergeCell ref="A6:G6"/>
    <mergeCell ref="A7:G7"/>
    <mergeCell ref="A8:G8"/>
    <mergeCell ref="A71:G7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83" firstPageNumber="0" orientation="portrait" horizontalDpi="300" verticalDpi="300" r:id="rId1"/>
  <headerFooter alignWithMargins="0">
    <oddFooter>&amp;R&amp;"Times New Roman,Normal"&amp;12 &amp;K0000001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G67"/>
  <sheetViews>
    <sheetView showGridLines="0" view="pageBreakPreview" topLeftCell="A52" zoomScaleNormal="85" zoomScaleSheetLayoutView="100" workbookViewId="0">
      <selection activeCell="A66" sqref="A66"/>
    </sheetView>
  </sheetViews>
  <sheetFormatPr baseColWidth="10" defaultColWidth="9.140625" defaultRowHeight="12.75" x14ac:dyDescent="0.2"/>
  <cols>
    <col min="1" max="1" width="46" style="78" customWidth="1"/>
    <col min="2" max="2" width="1.42578125" style="78" customWidth="1"/>
    <col min="3" max="3" width="6" style="72" bestFit="1" customWidth="1"/>
    <col min="4" max="4" width="2.42578125" style="79" customWidth="1"/>
    <col min="5" max="5" width="18.140625" style="7" bestFit="1" customWidth="1"/>
    <col min="6" max="6" width="1.140625" style="7" customWidth="1"/>
    <col min="7" max="7" width="18.42578125" style="7" customWidth="1"/>
    <col min="8" max="16384" width="9.140625" style="78"/>
  </cols>
  <sheetData>
    <row r="5" spans="1:7" x14ac:dyDescent="0.2">
      <c r="A5" s="126" t="s">
        <v>79</v>
      </c>
      <c r="B5" s="126"/>
      <c r="C5" s="126"/>
      <c r="D5" s="126"/>
      <c r="E5" s="126"/>
      <c r="F5" s="126"/>
      <c r="G5" s="126"/>
    </row>
    <row r="6" spans="1:7" x14ac:dyDescent="0.2">
      <c r="A6" s="126" t="str">
        <f>+'Balance general - Activo'!A6</f>
        <v>ESTADO DE SITUACIÓN PATRIMONIAL AL 30 DE JUNIO DE 2023</v>
      </c>
      <c r="B6" s="126"/>
      <c r="C6" s="126"/>
      <c r="D6" s="126"/>
      <c r="E6" s="126"/>
      <c r="F6" s="126"/>
      <c r="G6" s="126"/>
    </row>
    <row r="7" spans="1:7" x14ac:dyDescent="0.2">
      <c r="A7" s="129" t="str">
        <f>+'Balance general - Activo'!A7</f>
        <v>Presentado en forma comparativa con el ejercicio finalizado al 31 de diciembre de 2022</v>
      </c>
      <c r="B7" s="129"/>
      <c r="C7" s="129"/>
      <c r="D7" s="129"/>
      <c r="E7" s="129"/>
      <c r="F7" s="129"/>
      <c r="G7" s="129"/>
    </row>
    <row r="8" spans="1:7" x14ac:dyDescent="0.2">
      <c r="A8" s="129" t="s">
        <v>39</v>
      </c>
      <c r="B8" s="129"/>
      <c r="C8" s="129"/>
      <c r="D8" s="129"/>
      <c r="E8" s="129"/>
      <c r="F8" s="129"/>
      <c r="G8" s="129"/>
    </row>
    <row r="9" spans="1:7" x14ac:dyDescent="0.2">
      <c r="A9" s="79"/>
      <c r="B9" s="79"/>
      <c r="E9" s="31"/>
      <c r="F9" s="31"/>
      <c r="G9" s="31"/>
    </row>
    <row r="10" spans="1:7" ht="17.25" x14ac:dyDescent="0.35">
      <c r="A10" s="81" t="s">
        <v>2</v>
      </c>
      <c r="B10" s="82"/>
      <c r="C10" s="17" t="s">
        <v>50</v>
      </c>
      <c r="D10" s="33"/>
      <c r="E10" s="32">
        <v>45107</v>
      </c>
      <c r="F10" s="83"/>
      <c r="G10" s="32">
        <v>44926</v>
      </c>
    </row>
    <row r="11" spans="1:7" x14ac:dyDescent="0.2">
      <c r="A11" s="84" t="s">
        <v>40</v>
      </c>
      <c r="B11" s="84"/>
    </row>
    <row r="12" spans="1:7" x14ac:dyDescent="0.2">
      <c r="A12" s="88" t="s">
        <v>64</v>
      </c>
      <c r="B12" s="88"/>
    </row>
    <row r="13" spans="1:7" x14ac:dyDescent="0.2">
      <c r="A13" s="85" t="s">
        <v>5</v>
      </c>
      <c r="B13" s="87"/>
      <c r="C13" s="72" t="s">
        <v>135</v>
      </c>
      <c r="E13" s="4">
        <v>432926308827</v>
      </c>
      <c r="G13" s="4">
        <v>557420209253</v>
      </c>
    </row>
    <row r="14" spans="1:7" x14ac:dyDescent="0.2">
      <c r="A14" s="85" t="s">
        <v>7</v>
      </c>
      <c r="B14" s="87"/>
      <c r="E14" s="4">
        <v>165724779905</v>
      </c>
      <c r="G14" s="4">
        <v>231739855314</v>
      </c>
    </row>
    <row r="15" spans="1:7" x14ac:dyDescent="0.2">
      <c r="A15" s="85" t="s">
        <v>100</v>
      </c>
      <c r="B15" s="87"/>
      <c r="E15" s="4">
        <v>2398206511353</v>
      </c>
      <c r="G15" s="4">
        <v>2984449781806</v>
      </c>
    </row>
    <row r="16" spans="1:7" x14ac:dyDescent="0.2">
      <c r="A16" s="85" t="s">
        <v>158</v>
      </c>
      <c r="B16" s="87"/>
      <c r="E16" s="4">
        <v>39287223929</v>
      </c>
      <c r="G16" s="4">
        <v>40348801711</v>
      </c>
    </row>
    <row r="17" spans="1:7" x14ac:dyDescent="0.2">
      <c r="A17" s="85" t="s">
        <v>172</v>
      </c>
      <c r="B17" s="87"/>
      <c r="E17" s="4">
        <v>7285674</v>
      </c>
      <c r="G17" s="4">
        <v>17184910</v>
      </c>
    </row>
    <row r="18" spans="1:7" x14ac:dyDescent="0.2">
      <c r="A18" s="85" t="s">
        <v>9</v>
      </c>
      <c r="B18" s="87"/>
      <c r="E18" s="4">
        <v>31236819886</v>
      </c>
      <c r="G18" s="4">
        <v>37158292927</v>
      </c>
    </row>
    <row r="19" spans="1:7" x14ac:dyDescent="0.2">
      <c r="A19" s="87"/>
      <c r="B19" s="87"/>
      <c r="C19" s="79" t="s">
        <v>111</v>
      </c>
      <c r="E19" s="9">
        <f>SUM(E13:E18)</f>
        <v>3067388929574</v>
      </c>
      <c r="F19" s="11"/>
      <c r="G19" s="9">
        <f>SUM(G13:G18)</f>
        <v>3851134125921</v>
      </c>
    </row>
    <row r="21" spans="1:7" x14ac:dyDescent="0.2">
      <c r="A21" s="84" t="s">
        <v>40</v>
      </c>
      <c r="B21" s="84"/>
    </row>
    <row r="22" spans="1:7" x14ac:dyDescent="0.2">
      <c r="A22" s="88" t="s">
        <v>65</v>
      </c>
      <c r="B22" s="88"/>
    </row>
    <row r="23" spans="1:7" x14ac:dyDescent="0.2">
      <c r="A23" s="85" t="s">
        <v>10</v>
      </c>
      <c r="B23" s="87"/>
      <c r="C23" s="72" t="s">
        <v>135</v>
      </c>
      <c r="E23" s="55">
        <v>9378731624310</v>
      </c>
      <c r="G23" s="55">
        <v>9540366068677</v>
      </c>
    </row>
    <row r="24" spans="1:7" x14ac:dyDescent="0.2">
      <c r="A24" s="85" t="s">
        <v>11</v>
      </c>
      <c r="B24" s="87"/>
      <c r="C24" s="72" t="s">
        <v>135</v>
      </c>
      <c r="E24" s="55">
        <v>1386944863765</v>
      </c>
      <c r="G24" s="55">
        <v>1649553504546</v>
      </c>
    </row>
    <row r="25" spans="1:7" x14ac:dyDescent="0.2">
      <c r="A25" s="85" t="s">
        <v>12</v>
      </c>
      <c r="B25" s="87"/>
      <c r="E25" s="55">
        <v>92923610481</v>
      </c>
      <c r="G25" s="55">
        <v>19879931494</v>
      </c>
    </row>
    <row r="26" spans="1:7" x14ac:dyDescent="0.2">
      <c r="A26" s="85" t="s">
        <v>107</v>
      </c>
      <c r="B26" s="87"/>
      <c r="C26" s="72" t="s">
        <v>139</v>
      </c>
      <c r="E26" s="55">
        <v>508623500000</v>
      </c>
      <c r="G26" s="55">
        <v>651069775900</v>
      </c>
    </row>
    <row r="27" spans="1:7" x14ac:dyDescent="0.2">
      <c r="A27" s="85" t="s">
        <v>146</v>
      </c>
      <c r="B27" s="87"/>
      <c r="E27" s="55">
        <v>77618626</v>
      </c>
      <c r="G27" s="55">
        <v>25138</v>
      </c>
    </row>
    <row r="28" spans="1:7" x14ac:dyDescent="0.2">
      <c r="A28" s="85" t="s">
        <v>147</v>
      </c>
      <c r="B28" s="87"/>
      <c r="E28" s="55">
        <v>58037752182</v>
      </c>
      <c r="G28" s="55">
        <v>58936141196</v>
      </c>
    </row>
    <row r="29" spans="1:7" x14ac:dyDescent="0.2">
      <c r="A29" s="87"/>
      <c r="B29" s="87"/>
      <c r="C29" s="79" t="s">
        <v>111</v>
      </c>
      <c r="E29" s="9">
        <f>SUM(E23:E28)</f>
        <v>11425338969364</v>
      </c>
      <c r="F29" s="11"/>
      <c r="G29" s="9">
        <f>SUM(G23:G28)</f>
        <v>11919805446951</v>
      </c>
    </row>
    <row r="30" spans="1:7" x14ac:dyDescent="0.2">
      <c r="A30" s="87"/>
      <c r="B30" s="87"/>
    </row>
    <row r="31" spans="1:7" x14ac:dyDescent="0.2">
      <c r="A31" s="84" t="s">
        <v>14</v>
      </c>
      <c r="B31" s="87"/>
      <c r="D31" s="78"/>
      <c r="E31" s="78"/>
      <c r="F31" s="78"/>
      <c r="G31" s="78"/>
    </row>
    <row r="32" spans="1:7" x14ac:dyDescent="0.2">
      <c r="A32" s="85" t="s">
        <v>159</v>
      </c>
      <c r="B32" s="87"/>
      <c r="E32" s="4">
        <v>12531455455</v>
      </c>
      <c r="F32" s="11"/>
      <c r="G32" s="4">
        <v>11224700496</v>
      </c>
    </row>
    <row r="33" spans="1:7" x14ac:dyDescent="0.2">
      <c r="A33" s="85" t="s">
        <v>108</v>
      </c>
      <c r="B33" s="87"/>
      <c r="E33" s="4">
        <v>957028514</v>
      </c>
      <c r="F33" s="11"/>
      <c r="G33" s="4">
        <v>0</v>
      </c>
    </row>
    <row r="34" spans="1:7" x14ac:dyDescent="0.2">
      <c r="A34" s="85" t="s">
        <v>109</v>
      </c>
      <c r="B34" s="87"/>
      <c r="E34" s="4">
        <v>773285457</v>
      </c>
      <c r="F34" s="11"/>
      <c r="G34" s="4">
        <v>773285457</v>
      </c>
    </row>
    <row r="35" spans="1:7" x14ac:dyDescent="0.2">
      <c r="A35" s="85" t="s">
        <v>110</v>
      </c>
      <c r="B35" s="87"/>
      <c r="E35" s="4">
        <v>86516592990</v>
      </c>
      <c r="F35" s="11"/>
      <c r="G35" s="4">
        <v>24425978707</v>
      </c>
    </row>
    <row r="36" spans="1:7" x14ac:dyDescent="0.2">
      <c r="A36" s="84"/>
      <c r="B36" s="87"/>
      <c r="C36" s="72" t="s">
        <v>56</v>
      </c>
      <c r="E36" s="9">
        <f>SUM(E32:E35)</f>
        <v>100778362416</v>
      </c>
      <c r="F36" s="11"/>
      <c r="G36" s="9">
        <f>SUM(G32:G35)</f>
        <v>36423964660</v>
      </c>
    </row>
    <row r="37" spans="1:7" x14ac:dyDescent="0.2">
      <c r="A37" s="87"/>
      <c r="B37" s="87"/>
    </row>
    <row r="38" spans="1:7" x14ac:dyDescent="0.2">
      <c r="A38" s="84" t="s">
        <v>160</v>
      </c>
      <c r="B38" s="84"/>
      <c r="D38" s="92"/>
      <c r="E38" s="10">
        <v>34792119815</v>
      </c>
      <c r="F38" s="11"/>
      <c r="G38" s="10">
        <v>21445892255</v>
      </c>
    </row>
    <row r="39" spans="1:7" x14ac:dyDescent="0.2">
      <c r="A39" s="84"/>
      <c r="B39" s="84"/>
      <c r="D39" s="92"/>
      <c r="E39" s="4"/>
      <c r="G39" s="4"/>
    </row>
    <row r="40" spans="1:7" ht="13.5" thickBot="1" x14ac:dyDescent="0.25">
      <c r="A40" s="84" t="s">
        <v>16</v>
      </c>
      <c r="B40" s="84"/>
      <c r="E40" s="62">
        <f>+E38+E36+E29+E19</f>
        <v>14628298381169</v>
      </c>
      <c r="F40" s="11"/>
      <c r="G40" s="62">
        <f>+G38+G36+G29+G19</f>
        <v>15828809429787</v>
      </c>
    </row>
    <row r="41" spans="1:7" ht="13.5" thickTop="1" x14ac:dyDescent="0.2">
      <c r="A41" s="87"/>
      <c r="B41" s="87"/>
    </row>
    <row r="42" spans="1:7" x14ac:dyDescent="0.2">
      <c r="A42" s="90" t="s">
        <v>113</v>
      </c>
      <c r="B42" s="90"/>
    </row>
    <row r="43" spans="1:7" x14ac:dyDescent="0.2">
      <c r="A43" s="89" t="s">
        <v>92</v>
      </c>
      <c r="C43" s="72" t="s">
        <v>142</v>
      </c>
      <c r="E43" s="4">
        <v>1084664800000</v>
      </c>
      <c r="G43" s="4">
        <v>1084664800000</v>
      </c>
    </row>
    <row r="44" spans="1:7" x14ac:dyDescent="0.2">
      <c r="A44" s="85" t="s">
        <v>68</v>
      </c>
      <c r="B44" s="87"/>
      <c r="E44" s="4">
        <v>60000</v>
      </c>
      <c r="G44" s="4">
        <v>60000</v>
      </c>
    </row>
    <row r="45" spans="1:7" x14ac:dyDescent="0.2">
      <c r="A45" s="85" t="s">
        <v>44</v>
      </c>
      <c r="B45" s="87"/>
      <c r="E45" s="4">
        <v>45626908534</v>
      </c>
      <c r="G45" s="4">
        <v>45626908534</v>
      </c>
    </row>
    <row r="46" spans="1:7" x14ac:dyDescent="0.2">
      <c r="A46" s="85" t="s">
        <v>101</v>
      </c>
      <c r="B46" s="87"/>
      <c r="E46" s="4">
        <v>153654617771</v>
      </c>
      <c r="G46" s="4">
        <v>154881098793</v>
      </c>
    </row>
    <row r="47" spans="1:7" x14ac:dyDescent="0.2">
      <c r="A47" s="85" t="s">
        <v>105</v>
      </c>
      <c r="B47" s="87"/>
      <c r="C47" s="72" t="s">
        <v>143</v>
      </c>
      <c r="E47" s="4">
        <v>0</v>
      </c>
      <c r="G47" s="4">
        <v>0</v>
      </c>
    </row>
    <row r="48" spans="1:7" x14ac:dyDescent="0.2">
      <c r="A48" s="89" t="s">
        <v>175</v>
      </c>
      <c r="E48" s="4">
        <v>79379885695</v>
      </c>
      <c r="G48" s="4">
        <v>-1226481022</v>
      </c>
    </row>
    <row r="49" spans="1:7" x14ac:dyDescent="0.2">
      <c r="A49" s="84" t="s">
        <v>114</v>
      </c>
      <c r="B49" s="84"/>
      <c r="E49" s="9">
        <f>SUM(E43:E48)</f>
        <v>1363326272000</v>
      </c>
      <c r="F49" s="11"/>
      <c r="G49" s="9">
        <f>SUM(G43:G48)</f>
        <v>1283946386305</v>
      </c>
    </row>
    <row r="50" spans="1:7" x14ac:dyDescent="0.2">
      <c r="A50" s="93"/>
      <c r="B50" s="93"/>
    </row>
    <row r="51" spans="1:7" ht="13.5" thickBot="1" x14ac:dyDescent="0.25">
      <c r="A51" s="84" t="s">
        <v>115</v>
      </c>
      <c r="B51" s="84"/>
      <c r="E51" s="62">
        <f>+E49+E40</f>
        <v>15991624653169</v>
      </c>
      <c r="F51" s="11"/>
      <c r="G51" s="62">
        <f>+G49+G40</f>
        <v>17112755816092</v>
      </c>
    </row>
    <row r="52" spans="1:7" s="15" customFormat="1" ht="13.5" thickTop="1" x14ac:dyDescent="0.2">
      <c r="A52" s="78"/>
      <c r="B52" s="78"/>
      <c r="C52" s="72"/>
      <c r="D52" s="79"/>
      <c r="E52" s="7"/>
      <c r="F52" s="7"/>
      <c r="G52" s="7"/>
    </row>
    <row r="53" spans="1:7" s="15" customFormat="1" x14ac:dyDescent="0.2">
      <c r="A53" s="94" t="s">
        <v>19</v>
      </c>
      <c r="B53" s="95"/>
      <c r="C53" s="96"/>
      <c r="D53" s="97"/>
      <c r="E53" s="21"/>
      <c r="F53" s="21"/>
      <c r="G53" s="21"/>
    </row>
    <row r="54" spans="1:7" s="15" customFormat="1" ht="13.5" thickBot="1" x14ac:dyDescent="0.25">
      <c r="A54" s="19" t="s">
        <v>76</v>
      </c>
      <c r="B54" s="8"/>
      <c r="C54" s="72" t="s">
        <v>66</v>
      </c>
      <c r="D54" s="79"/>
      <c r="E54" s="98">
        <v>1459406914624</v>
      </c>
      <c r="F54" s="78"/>
      <c r="G54" s="98">
        <v>1328183652192</v>
      </c>
    </row>
    <row r="55" spans="1:7" s="15" customFormat="1" ht="13.5" thickTop="1" x14ac:dyDescent="0.2">
      <c r="A55" s="20"/>
      <c r="B55" s="8"/>
      <c r="C55" s="72"/>
      <c r="D55" s="79"/>
      <c r="E55" s="86"/>
      <c r="F55" s="78"/>
      <c r="G55" s="86"/>
    </row>
    <row r="56" spans="1:7" s="15" customFormat="1" ht="13.5" thickBot="1" x14ac:dyDescent="0.25">
      <c r="A56" s="20" t="s">
        <v>67</v>
      </c>
      <c r="B56" s="8"/>
      <c r="C56" s="72" t="s">
        <v>66</v>
      </c>
      <c r="D56" s="79"/>
      <c r="E56" s="52">
        <v>18227081213362</v>
      </c>
      <c r="F56" s="78"/>
      <c r="G56" s="52">
        <v>18918693109643</v>
      </c>
    </row>
    <row r="57" spans="1:7" s="15" customFormat="1" ht="13.5" thickTop="1" x14ac:dyDescent="0.2">
      <c r="A57" s="99"/>
      <c r="B57" s="100"/>
      <c r="C57" s="101"/>
      <c r="D57" s="102"/>
      <c r="E57" s="22"/>
      <c r="F57" s="22"/>
      <c r="G57" s="23"/>
    </row>
    <row r="58" spans="1:7" s="15" customFormat="1" x14ac:dyDescent="0.2">
      <c r="A58" s="103"/>
      <c r="B58" s="103"/>
      <c r="C58" s="96"/>
      <c r="D58" s="97"/>
      <c r="E58" s="21"/>
      <c r="F58" s="21"/>
      <c r="G58" s="21"/>
    </row>
    <row r="59" spans="1:7" s="15" customFormat="1" x14ac:dyDescent="0.2">
      <c r="A59" s="125" t="s">
        <v>103</v>
      </c>
      <c r="B59" s="125"/>
      <c r="C59" s="125"/>
      <c r="D59" s="125"/>
      <c r="E59" s="125"/>
      <c r="F59" s="125"/>
      <c r="G59" s="125"/>
    </row>
    <row r="60" spans="1:7" s="15" customFormat="1" x14ac:dyDescent="0.2">
      <c r="A60" s="78"/>
      <c r="B60" s="78"/>
      <c r="C60" s="72"/>
      <c r="D60" s="79"/>
      <c r="E60" s="7"/>
      <c r="F60" s="7"/>
      <c r="G60" s="7"/>
    </row>
    <row r="61" spans="1:7" s="15" customFormat="1" x14ac:dyDescent="0.2">
      <c r="A61" s="78"/>
      <c r="B61" s="78"/>
      <c r="C61" s="72"/>
      <c r="D61" s="79"/>
      <c r="E61" s="7"/>
      <c r="F61" s="7"/>
      <c r="G61" s="7"/>
    </row>
    <row r="62" spans="1:7" s="15" customFormat="1" x14ac:dyDescent="0.2">
      <c r="A62" s="129" t="s">
        <v>181</v>
      </c>
      <c r="B62" s="129"/>
      <c r="C62" s="129"/>
      <c r="D62" s="129"/>
      <c r="E62" s="129"/>
      <c r="F62" s="129"/>
      <c r="G62" s="129"/>
    </row>
    <row r="63" spans="1:7" s="15" customFormat="1" x14ac:dyDescent="0.2">
      <c r="A63" s="78"/>
      <c r="B63" s="78"/>
      <c r="C63" s="72"/>
      <c r="D63" s="79"/>
      <c r="E63" s="7"/>
      <c r="F63" s="7"/>
      <c r="G63" s="7"/>
    </row>
    <row r="64" spans="1:7" s="15" customFormat="1" ht="13.5" x14ac:dyDescent="0.2">
      <c r="A64" s="104"/>
      <c r="B64" s="104"/>
      <c r="C64" s="104"/>
      <c r="D64" s="104"/>
      <c r="E64" s="104"/>
      <c r="F64" s="104"/>
      <c r="G64" s="104"/>
    </row>
    <row r="65" spans="1:7" s="15" customFormat="1" ht="13.5" x14ac:dyDescent="0.2">
      <c r="A65" s="128" t="s">
        <v>195</v>
      </c>
      <c r="B65" s="128"/>
      <c r="C65" s="128"/>
      <c r="D65" s="128"/>
      <c r="E65" s="128"/>
      <c r="F65" s="128"/>
      <c r="G65" s="128"/>
    </row>
    <row r="66" spans="1:7" s="15" customFormat="1" ht="13.5" x14ac:dyDescent="0.2">
      <c r="A66" s="104" t="s">
        <v>196</v>
      </c>
      <c r="B66" s="104"/>
      <c r="C66" s="104"/>
      <c r="D66" s="104"/>
      <c r="E66" s="104"/>
      <c r="F66" s="104"/>
      <c r="G66" s="104"/>
    </row>
    <row r="67" spans="1:7" s="15" customFormat="1" x14ac:dyDescent="0.2">
      <c r="A67" s="105"/>
      <c r="B67" s="105"/>
      <c r="C67" s="106"/>
      <c r="D67" s="107"/>
      <c r="E67" s="4"/>
      <c r="F67" s="3"/>
      <c r="G67" s="4"/>
    </row>
  </sheetData>
  <sheetProtection selectLockedCells="1" selectUnlockedCells="1"/>
  <mergeCells count="7">
    <mergeCell ref="A65:G65"/>
    <mergeCell ref="A5:G5"/>
    <mergeCell ref="A6:G6"/>
    <mergeCell ref="A7:G7"/>
    <mergeCell ref="A8:G8"/>
    <mergeCell ref="A59:G59"/>
    <mergeCell ref="A62:G6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89" firstPageNumber="0" orientation="portrait" horizontalDpi="300" verticalDpi="300" r:id="rId1"/>
  <headerFooter alignWithMargins="0">
    <oddFooter>&amp;R&amp;"Times New Roman,Normal"&amp;12 &amp;K0000002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G75"/>
  <sheetViews>
    <sheetView showGridLines="0" view="pageBreakPreview" topLeftCell="A64" zoomScaleNormal="100" zoomScaleSheetLayoutView="100" workbookViewId="0">
      <selection activeCell="A76" sqref="A76"/>
    </sheetView>
  </sheetViews>
  <sheetFormatPr baseColWidth="10" defaultColWidth="9.140625" defaultRowHeight="12.75" x14ac:dyDescent="0.2"/>
  <cols>
    <col min="1" max="1" width="58.7109375" style="78" customWidth="1"/>
    <col min="2" max="2" width="6.42578125" style="29" customWidth="1"/>
    <col min="3" max="3" width="2.42578125" style="1" customWidth="1"/>
    <col min="4" max="4" width="17" style="8" customWidth="1"/>
    <col min="5" max="5" width="3" style="78" customWidth="1"/>
    <col min="6" max="6" width="17.85546875" style="8" bestFit="1" customWidth="1"/>
    <col min="7" max="7" width="3.28515625" style="78" customWidth="1"/>
    <col min="8" max="16384" width="9.140625" style="78"/>
  </cols>
  <sheetData>
    <row r="5" spans="1:7" x14ac:dyDescent="0.2">
      <c r="A5" s="126" t="s">
        <v>79</v>
      </c>
      <c r="B5" s="126"/>
      <c r="C5" s="126"/>
      <c r="D5" s="126"/>
      <c r="E5" s="126"/>
      <c r="F5" s="126"/>
    </row>
    <row r="6" spans="1:7" x14ac:dyDescent="0.2">
      <c r="A6" s="126" t="s">
        <v>183</v>
      </c>
      <c r="B6" s="126"/>
      <c r="C6" s="126"/>
      <c r="D6" s="126"/>
      <c r="E6" s="126"/>
      <c r="F6" s="126"/>
    </row>
    <row r="7" spans="1:7" x14ac:dyDescent="0.2">
      <c r="A7" s="125" t="s">
        <v>186</v>
      </c>
      <c r="B7" s="125"/>
      <c r="C7" s="125"/>
      <c r="D7" s="125"/>
      <c r="E7" s="125"/>
      <c r="F7" s="125"/>
    </row>
    <row r="8" spans="1:7" x14ac:dyDescent="0.2">
      <c r="A8" s="127" t="s">
        <v>39</v>
      </c>
      <c r="B8" s="127"/>
      <c r="C8" s="127"/>
      <c r="D8" s="127"/>
      <c r="E8" s="127"/>
      <c r="F8" s="127"/>
    </row>
    <row r="9" spans="1:7" x14ac:dyDescent="0.2">
      <c r="D9" s="31"/>
      <c r="E9" s="108"/>
      <c r="F9" s="31"/>
    </row>
    <row r="10" spans="1:7" ht="15" x14ac:dyDescent="0.35">
      <c r="B10" s="17" t="s">
        <v>50</v>
      </c>
      <c r="C10" s="16"/>
      <c r="D10" s="25">
        <v>45107</v>
      </c>
      <c r="F10" s="53">
        <v>44742</v>
      </c>
      <c r="G10" s="109"/>
    </row>
    <row r="11" spans="1:7" x14ac:dyDescent="0.2">
      <c r="A11" s="84" t="s">
        <v>20</v>
      </c>
      <c r="D11" s="31"/>
      <c r="F11" s="54"/>
      <c r="G11" s="109"/>
    </row>
    <row r="12" spans="1:7" x14ac:dyDescent="0.2">
      <c r="A12" s="110" t="s">
        <v>21</v>
      </c>
      <c r="D12" s="4">
        <v>47562116180</v>
      </c>
      <c r="F12" s="55">
        <v>10634996596</v>
      </c>
      <c r="G12" s="111"/>
    </row>
    <row r="13" spans="1:7" x14ac:dyDescent="0.2">
      <c r="A13" s="110" t="s">
        <v>22</v>
      </c>
      <c r="D13" s="4">
        <v>496254948062</v>
      </c>
      <c r="F13" s="55">
        <v>214863287010</v>
      </c>
      <c r="G13" s="111"/>
    </row>
    <row r="14" spans="1:7" x14ac:dyDescent="0.2">
      <c r="A14" s="110" t="s">
        <v>23</v>
      </c>
      <c r="D14" s="4">
        <v>14478551039</v>
      </c>
      <c r="F14" s="55">
        <v>2987941391</v>
      </c>
      <c r="G14" s="111"/>
    </row>
    <row r="15" spans="1:7" x14ac:dyDescent="0.2">
      <c r="A15" s="110" t="s">
        <v>77</v>
      </c>
      <c r="D15" s="4">
        <v>52065533037</v>
      </c>
      <c r="F15" s="55">
        <v>16503614983</v>
      </c>
      <c r="G15" s="111"/>
    </row>
    <row r="16" spans="1:7" x14ac:dyDescent="0.2">
      <c r="A16" s="78" t="s">
        <v>144</v>
      </c>
      <c r="B16" s="29" t="s">
        <v>69</v>
      </c>
      <c r="D16" s="4">
        <v>6413965073</v>
      </c>
      <c r="F16" s="63">
        <v>0</v>
      </c>
      <c r="G16" s="111"/>
    </row>
    <row r="17" spans="1:7" x14ac:dyDescent="0.2">
      <c r="A17" s="87"/>
      <c r="D17" s="9">
        <f>SUM(D12:D16)</f>
        <v>616775113391</v>
      </c>
      <c r="E17" s="107"/>
      <c r="F17" s="9">
        <v>244989839980</v>
      </c>
      <c r="G17" s="111"/>
    </row>
    <row r="18" spans="1:7" x14ac:dyDescent="0.2">
      <c r="A18" s="84" t="s">
        <v>24</v>
      </c>
      <c r="D18" s="4"/>
      <c r="F18" s="55"/>
      <c r="G18" s="111"/>
    </row>
    <row r="19" spans="1:7" x14ac:dyDescent="0.2">
      <c r="A19" s="87" t="s">
        <v>25</v>
      </c>
      <c r="D19" s="4">
        <v>-96283060049</v>
      </c>
      <c r="F19" s="4">
        <v>-36699093622</v>
      </c>
      <c r="G19" s="111"/>
    </row>
    <row r="20" spans="1:7" x14ac:dyDescent="0.2">
      <c r="A20" s="87" t="s">
        <v>26</v>
      </c>
      <c r="D20" s="4">
        <v>-194749033864</v>
      </c>
      <c r="F20" s="4">
        <v>-79633996451</v>
      </c>
      <c r="G20" s="111"/>
    </row>
    <row r="21" spans="1:7" x14ac:dyDescent="0.2">
      <c r="A21" s="78" t="s">
        <v>144</v>
      </c>
      <c r="B21" s="29" t="s">
        <v>69</v>
      </c>
      <c r="D21" s="4">
        <v>0</v>
      </c>
      <c r="F21" s="4">
        <v>-1226429988</v>
      </c>
      <c r="G21" s="111"/>
    </row>
    <row r="22" spans="1:7" x14ac:dyDescent="0.2">
      <c r="A22" s="87"/>
      <c r="D22" s="56">
        <f>SUM(D19:D21)</f>
        <v>-291032093913</v>
      </c>
      <c r="E22" s="107"/>
      <c r="F22" s="56">
        <v>-117559520061</v>
      </c>
      <c r="G22" s="111"/>
    </row>
    <row r="23" spans="1:7" x14ac:dyDescent="0.2">
      <c r="A23" s="87"/>
      <c r="D23" s="4"/>
      <c r="F23" s="55"/>
      <c r="G23" s="111"/>
    </row>
    <row r="24" spans="1:7" x14ac:dyDescent="0.2">
      <c r="A24" s="84" t="s">
        <v>48</v>
      </c>
      <c r="D24" s="57">
        <f>+D17+D22</f>
        <v>325743019478</v>
      </c>
      <c r="E24" s="107"/>
      <c r="F24" s="10">
        <v>127430319919</v>
      </c>
      <c r="G24" s="111"/>
    </row>
    <row r="25" spans="1:7" ht="6" customHeight="1" x14ac:dyDescent="0.2">
      <c r="A25" s="87"/>
      <c r="D25" s="4"/>
      <c r="F25" s="55"/>
      <c r="G25" s="111"/>
    </row>
    <row r="26" spans="1:7" x14ac:dyDescent="0.2">
      <c r="A26" s="84" t="s">
        <v>15</v>
      </c>
      <c r="D26" s="4"/>
      <c r="F26" s="55"/>
      <c r="G26" s="111"/>
    </row>
    <row r="27" spans="1:7" x14ac:dyDescent="0.2">
      <c r="A27" s="78" t="s">
        <v>70</v>
      </c>
      <c r="B27" s="29" t="s">
        <v>58</v>
      </c>
      <c r="D27" s="4">
        <v>-372607670231</v>
      </c>
      <c r="F27" s="4">
        <v>-198836131764</v>
      </c>
      <c r="G27" s="111"/>
    </row>
    <row r="28" spans="1:7" x14ac:dyDescent="0.2">
      <c r="A28" s="78" t="s">
        <v>71</v>
      </c>
      <c r="B28" s="29" t="s">
        <v>58</v>
      </c>
      <c r="D28" s="4">
        <v>263543873779</v>
      </c>
      <c r="F28" s="4">
        <v>136879490868</v>
      </c>
      <c r="G28" s="111"/>
    </row>
    <row r="29" spans="1:7" x14ac:dyDescent="0.2">
      <c r="A29" s="87"/>
      <c r="D29" s="9">
        <f>SUM(D27:D28)</f>
        <v>-109063796452</v>
      </c>
      <c r="F29" s="56">
        <v>-61956640896</v>
      </c>
      <c r="G29" s="111"/>
    </row>
    <row r="30" spans="1:7" x14ac:dyDescent="0.2">
      <c r="A30" s="87"/>
      <c r="D30" s="4"/>
      <c r="F30" s="55"/>
      <c r="G30" s="111"/>
    </row>
    <row r="31" spans="1:7" x14ac:dyDescent="0.2">
      <c r="A31" s="84" t="s">
        <v>49</v>
      </c>
      <c r="D31" s="57">
        <f>+D24+D29</f>
        <v>216679223026</v>
      </c>
      <c r="E31" s="107"/>
      <c r="F31" s="10">
        <v>65473679023</v>
      </c>
      <c r="G31" s="111"/>
    </row>
    <row r="32" spans="1:7" ht="6" customHeight="1" x14ac:dyDescent="0.2">
      <c r="A32" s="87"/>
      <c r="D32" s="4"/>
      <c r="F32" s="55"/>
      <c r="G32" s="111"/>
    </row>
    <row r="33" spans="1:7" x14ac:dyDescent="0.2">
      <c r="A33" s="84" t="s">
        <v>27</v>
      </c>
      <c r="D33" s="4"/>
      <c r="F33" s="55"/>
      <c r="G33" s="111"/>
    </row>
    <row r="34" spans="1:7" x14ac:dyDescent="0.2">
      <c r="A34" s="87" t="s">
        <v>28</v>
      </c>
      <c r="D34" s="4">
        <v>85801602781</v>
      </c>
      <c r="F34" s="4">
        <v>41928774021</v>
      </c>
      <c r="G34" s="111"/>
    </row>
    <row r="35" spans="1:7" x14ac:dyDescent="0.2">
      <c r="A35" s="87" t="s">
        <v>29</v>
      </c>
      <c r="D35" s="4">
        <v>-31331827855</v>
      </c>
      <c r="F35" s="4">
        <v>-13339567890</v>
      </c>
      <c r="G35" s="111"/>
    </row>
    <row r="36" spans="1:7" x14ac:dyDescent="0.2">
      <c r="A36" s="87"/>
      <c r="D36" s="9">
        <f>SUM(D34:D35)</f>
        <v>54469774926</v>
      </c>
      <c r="F36" s="56">
        <v>28589206131</v>
      </c>
      <c r="G36" s="111"/>
    </row>
    <row r="37" spans="1:7" x14ac:dyDescent="0.2">
      <c r="A37" s="87"/>
      <c r="D37" s="4"/>
      <c r="F37" s="55"/>
      <c r="G37" s="111"/>
    </row>
    <row r="38" spans="1:7" x14ac:dyDescent="0.2">
      <c r="A38" s="84" t="s">
        <v>41</v>
      </c>
      <c r="D38" s="57">
        <f>+D31+D36</f>
        <v>271148997952</v>
      </c>
      <c r="F38" s="57">
        <v>94062885154</v>
      </c>
      <c r="G38" s="111"/>
    </row>
    <row r="39" spans="1:7" ht="6" customHeight="1" x14ac:dyDescent="0.2">
      <c r="A39" s="87"/>
      <c r="D39" s="4"/>
      <c r="F39" s="55"/>
      <c r="G39" s="111"/>
    </row>
    <row r="40" spans="1:7" x14ac:dyDescent="0.2">
      <c r="A40" s="84" t="s">
        <v>30</v>
      </c>
      <c r="D40" s="4"/>
      <c r="F40" s="55"/>
      <c r="G40" s="111"/>
    </row>
    <row r="41" spans="1:7" x14ac:dyDescent="0.2">
      <c r="A41" s="87" t="s">
        <v>102</v>
      </c>
      <c r="D41" s="4">
        <v>18778417508</v>
      </c>
      <c r="F41" s="4">
        <v>9091403785</v>
      </c>
      <c r="G41" s="111"/>
    </row>
    <row r="42" spans="1:7" x14ac:dyDescent="0.2">
      <c r="A42" s="87" t="s">
        <v>96</v>
      </c>
      <c r="D42" s="4">
        <v>994414486</v>
      </c>
      <c r="E42" s="3"/>
      <c r="F42" s="4">
        <v>3227544844</v>
      </c>
      <c r="G42" s="111"/>
    </row>
    <row r="43" spans="1:7" x14ac:dyDescent="0.2">
      <c r="A43" s="87"/>
      <c r="D43" s="56">
        <f>SUM(D41:D42)</f>
        <v>19772831994</v>
      </c>
      <c r="F43" s="56">
        <v>12318948629</v>
      </c>
      <c r="G43" s="111"/>
    </row>
    <row r="44" spans="1:7" x14ac:dyDescent="0.2">
      <c r="A44" s="84" t="s">
        <v>31</v>
      </c>
      <c r="D44" s="4"/>
      <c r="F44" s="55"/>
      <c r="G44" s="111"/>
    </row>
    <row r="45" spans="1:7" x14ac:dyDescent="0.2">
      <c r="A45" s="87" t="s">
        <v>78</v>
      </c>
      <c r="D45" s="4">
        <v>-112824895901</v>
      </c>
      <c r="F45" s="4">
        <v>-52024565812</v>
      </c>
      <c r="G45" s="111"/>
    </row>
    <row r="46" spans="1:7" x14ac:dyDescent="0.2">
      <c r="A46" s="87" t="s">
        <v>32</v>
      </c>
      <c r="D46" s="4">
        <v>-80969703685</v>
      </c>
      <c r="E46" s="4"/>
      <c r="F46" s="4">
        <v>-41102738083</v>
      </c>
      <c r="G46" s="111"/>
    </row>
    <row r="47" spans="1:7" x14ac:dyDescent="0.2">
      <c r="A47" s="78" t="s">
        <v>45</v>
      </c>
      <c r="B47" s="72" t="s">
        <v>62</v>
      </c>
      <c r="C47" s="78"/>
      <c r="D47" s="4">
        <v>-3569253431</v>
      </c>
      <c r="E47" s="4"/>
      <c r="F47" s="4">
        <v>-4258371952</v>
      </c>
      <c r="G47" s="111"/>
    </row>
    <row r="48" spans="1:7" x14ac:dyDescent="0.2">
      <c r="A48" s="87" t="s">
        <v>33</v>
      </c>
      <c r="B48" s="72"/>
      <c r="C48" s="78"/>
      <c r="D48" s="4">
        <v>-524538082</v>
      </c>
      <c r="E48" s="4"/>
      <c r="F48" s="4">
        <v>-285182756</v>
      </c>
      <c r="G48" s="111"/>
    </row>
    <row r="49" spans="1:7" x14ac:dyDescent="0.2">
      <c r="A49" s="78" t="s">
        <v>73</v>
      </c>
      <c r="B49" s="72"/>
      <c r="C49" s="78"/>
      <c r="D49" s="4">
        <v>-8249824490</v>
      </c>
      <c r="E49" s="4"/>
      <c r="F49" s="4">
        <v>-5820832480</v>
      </c>
      <c r="G49" s="111"/>
    </row>
    <row r="50" spans="1:7" x14ac:dyDescent="0.2">
      <c r="A50" s="78" t="s">
        <v>145</v>
      </c>
      <c r="B50" s="72" t="s">
        <v>69</v>
      </c>
      <c r="C50" s="78"/>
      <c r="D50" s="8">
        <v>1289136610</v>
      </c>
      <c r="E50" s="4"/>
      <c r="F50" s="8">
        <v>-2579725977</v>
      </c>
      <c r="G50" s="111"/>
    </row>
    <row r="51" spans="1:7" x14ac:dyDescent="0.2">
      <c r="A51" s="87"/>
      <c r="D51" s="9">
        <f>SUM(D45:D50)</f>
        <v>-204849078979</v>
      </c>
      <c r="E51" s="4"/>
      <c r="F51" s="9">
        <v>-106071417060</v>
      </c>
      <c r="G51" s="111"/>
    </row>
    <row r="52" spans="1:7" x14ac:dyDescent="0.2">
      <c r="A52" s="87"/>
      <c r="E52" s="4"/>
      <c r="F52" s="58"/>
      <c r="G52" s="111"/>
    </row>
    <row r="53" spans="1:7" x14ac:dyDescent="0.2">
      <c r="A53" s="84" t="s">
        <v>176</v>
      </c>
      <c r="D53" s="75">
        <f>+D38+D43+D51</f>
        <v>86072750967</v>
      </c>
      <c r="F53" s="57">
        <v>310416723</v>
      </c>
      <c r="G53" s="111"/>
    </row>
    <row r="54" spans="1:7" x14ac:dyDescent="0.2">
      <c r="A54" s="87"/>
      <c r="F54" s="58"/>
      <c r="G54" s="111"/>
    </row>
    <row r="55" spans="1:7" x14ac:dyDescent="0.2">
      <c r="A55" s="84" t="s">
        <v>34</v>
      </c>
      <c r="F55" s="58"/>
      <c r="G55" s="111"/>
    </row>
    <row r="56" spans="1:7" x14ac:dyDescent="0.2">
      <c r="A56" s="87" t="s">
        <v>46</v>
      </c>
      <c r="D56" s="4">
        <v>6613473228</v>
      </c>
      <c r="F56" s="4">
        <v>25908419628</v>
      </c>
      <c r="G56" s="111"/>
    </row>
    <row r="57" spans="1:7" x14ac:dyDescent="0.2">
      <c r="A57" s="87" t="s">
        <v>35</v>
      </c>
      <c r="D57" s="4">
        <v>-453888287</v>
      </c>
      <c r="E57" s="4"/>
      <c r="F57" s="4">
        <v>-522005240</v>
      </c>
      <c r="G57" s="111"/>
    </row>
    <row r="58" spans="1:7" x14ac:dyDescent="0.2">
      <c r="B58" s="72"/>
      <c r="C58" s="78"/>
      <c r="D58" s="9">
        <f>SUM(D56:D57)</f>
        <v>6159584941</v>
      </c>
      <c r="F58" s="9">
        <v>25386414388</v>
      </c>
      <c r="G58" s="111"/>
    </row>
    <row r="59" spans="1:7" x14ac:dyDescent="0.2">
      <c r="A59" s="84" t="s">
        <v>47</v>
      </c>
      <c r="F59" s="58"/>
      <c r="G59" s="111"/>
    </row>
    <row r="60" spans="1:7" x14ac:dyDescent="0.2">
      <c r="A60" s="87" t="s">
        <v>36</v>
      </c>
      <c r="D60" s="4">
        <v>536069595</v>
      </c>
      <c r="F60" s="4">
        <v>4869978463</v>
      </c>
      <c r="G60" s="111"/>
    </row>
    <row r="61" spans="1:7" x14ac:dyDescent="0.2">
      <c r="A61" s="87" t="s">
        <v>37</v>
      </c>
      <c r="D61" s="4">
        <v>-6498527306</v>
      </c>
      <c r="F61" s="4">
        <v>-1986834428</v>
      </c>
      <c r="G61" s="111"/>
    </row>
    <row r="62" spans="1:7" x14ac:dyDescent="0.2">
      <c r="A62" s="87"/>
      <c r="B62" s="29" t="s">
        <v>104</v>
      </c>
      <c r="D62" s="9">
        <f>SUM(D60:D61)</f>
        <v>-5962457711</v>
      </c>
      <c r="F62" s="56">
        <v>2883144035</v>
      </c>
      <c r="G62" s="111"/>
    </row>
    <row r="63" spans="1:7" x14ac:dyDescent="0.2">
      <c r="A63" s="87"/>
      <c r="D63" s="4"/>
      <c r="F63" s="55"/>
      <c r="G63" s="111"/>
    </row>
    <row r="64" spans="1:7" x14ac:dyDescent="0.2">
      <c r="A64" s="90" t="s">
        <v>112</v>
      </c>
      <c r="D64" s="75">
        <f>+D53+D58+D62</f>
        <v>86269878197</v>
      </c>
      <c r="F64" s="12">
        <v>28579975146</v>
      </c>
      <c r="G64" s="111"/>
    </row>
    <row r="65" spans="1:7" ht="6" customHeight="1" x14ac:dyDescent="0.2">
      <c r="A65" s="87"/>
      <c r="F65" s="58"/>
      <c r="G65" s="111"/>
    </row>
    <row r="66" spans="1:7" x14ac:dyDescent="0.2">
      <c r="A66" s="87" t="s">
        <v>74</v>
      </c>
      <c r="B66" s="29" t="s">
        <v>72</v>
      </c>
      <c r="D66" s="4">
        <v>-6889992502</v>
      </c>
      <c r="F66" s="4">
        <v>-2848479782</v>
      </c>
      <c r="G66" s="111"/>
    </row>
    <row r="67" spans="1:7" ht="6" customHeight="1" x14ac:dyDescent="0.2">
      <c r="A67" s="87"/>
      <c r="F67" s="58"/>
      <c r="G67" s="111"/>
    </row>
    <row r="68" spans="1:7" ht="13.5" thickBot="1" x14ac:dyDescent="0.25">
      <c r="A68" s="84" t="s">
        <v>177</v>
      </c>
      <c r="D68" s="76">
        <f>+D64+D66</f>
        <v>79379885695</v>
      </c>
      <c r="F68" s="13">
        <v>25731495364</v>
      </c>
      <c r="G68" s="111"/>
    </row>
    <row r="69" spans="1:7" ht="13.5" thickTop="1" x14ac:dyDescent="0.2">
      <c r="A69" s="107"/>
      <c r="B69" s="30"/>
      <c r="C69" s="2"/>
      <c r="D69" s="112"/>
    </row>
    <row r="70" spans="1:7" x14ac:dyDescent="0.2">
      <c r="A70" s="129" t="s">
        <v>103</v>
      </c>
      <c r="B70" s="129"/>
      <c r="C70" s="129"/>
      <c r="D70" s="129"/>
      <c r="E70" s="129"/>
      <c r="F70" s="129"/>
    </row>
    <row r="71" spans="1:7" x14ac:dyDescent="0.2">
      <c r="A71" s="113"/>
    </row>
    <row r="72" spans="1:7" x14ac:dyDescent="0.2">
      <c r="A72" s="129" t="s">
        <v>181</v>
      </c>
      <c r="B72" s="129"/>
      <c r="C72" s="129"/>
      <c r="D72" s="129"/>
      <c r="E72" s="129"/>
      <c r="F72" s="129"/>
    </row>
    <row r="73" spans="1:7" ht="13.5" x14ac:dyDescent="0.2">
      <c r="A73" s="124"/>
      <c r="B73" s="124"/>
      <c r="C73" s="124"/>
      <c r="D73" s="124"/>
      <c r="E73" s="124"/>
      <c r="F73" s="124"/>
    </row>
    <row r="74" spans="1:7" ht="13.5" x14ac:dyDescent="0.2">
      <c r="A74" s="124" t="s">
        <v>197</v>
      </c>
      <c r="B74" s="124"/>
      <c r="C74" s="124"/>
      <c r="D74" s="124"/>
      <c r="E74" s="124"/>
      <c r="F74" s="124"/>
    </row>
    <row r="75" spans="1:7" ht="13.5" x14ac:dyDescent="0.2">
      <c r="A75" s="124" t="s">
        <v>198</v>
      </c>
      <c r="B75" s="124"/>
      <c r="C75" s="124"/>
      <c r="D75" s="124"/>
      <c r="E75" s="124"/>
      <c r="F75" s="124"/>
    </row>
  </sheetData>
  <sheetProtection selectLockedCells="1" selectUnlockedCells="1"/>
  <mergeCells count="9">
    <mergeCell ref="A75:F75"/>
    <mergeCell ref="A74:F74"/>
    <mergeCell ref="A70:F70"/>
    <mergeCell ref="A5:F5"/>
    <mergeCell ref="A6:F6"/>
    <mergeCell ref="A8:F8"/>
    <mergeCell ref="A7:F7"/>
    <mergeCell ref="A73:F73"/>
    <mergeCell ref="A72:F7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85" firstPageNumber="0" pageOrder="overThenDown" orientation="portrait" horizontalDpi="300" verticalDpi="300" r:id="rId1"/>
  <headerFooter alignWithMargins="0">
    <oddFooter>&amp;R&amp;"Times New Roman,Normal"&amp;12 &amp;K0000003</oddFooter>
  </headerFooter>
  <rowBreaks count="3" manualBreakCount="3">
    <brk id="75" max="5" man="1"/>
    <brk id="76" max="5" man="1"/>
    <brk id="8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J43"/>
  <sheetViews>
    <sheetView showGridLines="0" view="pageBreakPreview" topLeftCell="A28" zoomScaleNormal="85" zoomScaleSheetLayoutView="100" workbookViewId="0">
      <selection activeCell="A39" sqref="A39"/>
    </sheetView>
  </sheetViews>
  <sheetFormatPr baseColWidth="10" defaultColWidth="9.140625" defaultRowHeight="12.75" x14ac:dyDescent="0.2"/>
  <cols>
    <col min="1" max="1" width="58.7109375" style="24" customWidth="1"/>
    <col min="2" max="8" width="16.42578125" style="24" customWidth="1"/>
    <col min="9" max="9" width="17.85546875" style="6" bestFit="1" customWidth="1"/>
    <col min="10" max="10" width="17.85546875" style="24" bestFit="1" customWidth="1"/>
    <col min="11" max="16384" width="9.140625" style="24"/>
  </cols>
  <sheetData>
    <row r="7" spans="1:9" ht="15.75" x14ac:dyDescent="0.2">
      <c r="A7" s="130" t="s">
        <v>79</v>
      </c>
      <c r="B7" s="130"/>
      <c r="C7" s="130"/>
      <c r="D7" s="130"/>
      <c r="E7" s="130"/>
      <c r="F7" s="130"/>
      <c r="G7" s="130"/>
      <c r="H7" s="130"/>
      <c r="I7" s="130"/>
    </row>
    <row r="8" spans="1:9" ht="15.75" x14ac:dyDescent="0.2">
      <c r="A8" s="131" t="s">
        <v>184</v>
      </c>
      <c r="B8" s="131"/>
      <c r="C8" s="131"/>
      <c r="D8" s="131"/>
      <c r="E8" s="131"/>
      <c r="F8" s="131"/>
      <c r="G8" s="131"/>
      <c r="H8" s="131"/>
      <c r="I8" s="131"/>
    </row>
    <row r="9" spans="1:9" ht="15.75" x14ac:dyDescent="0.2">
      <c r="A9" s="132" t="s">
        <v>186</v>
      </c>
      <c r="B9" s="132"/>
      <c r="C9" s="132"/>
      <c r="D9" s="132"/>
      <c r="E9" s="132"/>
      <c r="F9" s="132"/>
      <c r="G9" s="132"/>
      <c r="H9" s="132"/>
      <c r="I9" s="132"/>
    </row>
    <row r="10" spans="1:9" ht="15.75" x14ac:dyDescent="0.2">
      <c r="A10" s="132" t="s">
        <v>39</v>
      </c>
      <c r="B10" s="132"/>
      <c r="C10" s="132"/>
      <c r="D10" s="132"/>
      <c r="E10" s="132"/>
      <c r="F10" s="132"/>
      <c r="G10" s="132"/>
      <c r="H10" s="132"/>
      <c r="I10" s="132"/>
    </row>
    <row r="12" spans="1:9" s="14" customFormat="1" ht="12.75" customHeight="1" x14ac:dyDescent="0.2">
      <c r="A12" s="133" t="s">
        <v>43</v>
      </c>
      <c r="B12" s="135" t="s">
        <v>92</v>
      </c>
      <c r="C12" s="136"/>
      <c r="D12" s="133" t="s">
        <v>68</v>
      </c>
      <c r="E12" s="133" t="s">
        <v>44</v>
      </c>
      <c r="F12" s="133" t="s">
        <v>101</v>
      </c>
      <c r="G12" s="133" t="s">
        <v>105</v>
      </c>
      <c r="H12" s="133" t="s">
        <v>179</v>
      </c>
      <c r="I12" s="133" t="s">
        <v>38</v>
      </c>
    </row>
    <row r="13" spans="1:9" s="14" customFormat="1" ht="33" customHeight="1" x14ac:dyDescent="0.2">
      <c r="A13" s="134"/>
      <c r="B13" s="18" t="s">
        <v>93</v>
      </c>
      <c r="C13" s="18" t="s">
        <v>94</v>
      </c>
      <c r="D13" s="134"/>
      <c r="E13" s="134"/>
      <c r="F13" s="134"/>
      <c r="G13" s="134"/>
      <c r="H13" s="134"/>
      <c r="I13" s="134"/>
    </row>
    <row r="14" spans="1:9" x14ac:dyDescent="0.2">
      <c r="A14" s="41" t="s">
        <v>154</v>
      </c>
      <c r="B14" s="45">
        <v>901242800000</v>
      </c>
      <c r="C14" s="45">
        <v>180000000000</v>
      </c>
      <c r="D14" s="45">
        <v>60000</v>
      </c>
      <c r="E14" s="45">
        <v>45626908534</v>
      </c>
      <c r="F14" s="45">
        <v>432392983652</v>
      </c>
      <c r="G14" s="45">
        <v>0</v>
      </c>
      <c r="H14" s="45">
        <v>4278038995</v>
      </c>
      <c r="I14" s="45">
        <v>1563540791181</v>
      </c>
    </row>
    <row r="15" spans="1:9" x14ac:dyDescent="0.2">
      <c r="A15" s="65" t="s">
        <v>106</v>
      </c>
      <c r="B15" s="26"/>
      <c r="C15" s="26"/>
      <c r="D15" s="26"/>
      <c r="E15" s="26"/>
      <c r="F15" s="26"/>
      <c r="G15" s="26"/>
      <c r="H15" s="26"/>
      <c r="I15" s="26">
        <f t="shared" ref="I15:I17" si="0">+SUM(B15:H15)</f>
        <v>0</v>
      </c>
    </row>
    <row r="16" spans="1:9" x14ac:dyDescent="0.2">
      <c r="A16" s="60" t="s">
        <v>42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4278038995</v>
      </c>
      <c r="H16" s="26">
        <v>-4278038995</v>
      </c>
      <c r="I16" s="26">
        <f t="shared" si="0"/>
        <v>0</v>
      </c>
    </row>
    <row r="17" spans="1:10" x14ac:dyDescent="0.2">
      <c r="A17" s="77" t="s">
        <v>189</v>
      </c>
      <c r="B17" s="26"/>
      <c r="C17" s="26">
        <v>3422000000</v>
      </c>
      <c r="D17" s="26"/>
      <c r="E17" s="26"/>
      <c r="F17" s="26"/>
      <c r="G17" s="26">
        <f>-C17</f>
        <v>-3422000000</v>
      </c>
      <c r="H17" s="26"/>
      <c r="I17" s="26">
        <f t="shared" si="0"/>
        <v>0</v>
      </c>
    </row>
    <row r="18" spans="1:10" x14ac:dyDescent="0.2">
      <c r="A18" s="59" t="s">
        <v>161</v>
      </c>
      <c r="B18" s="26">
        <v>0</v>
      </c>
      <c r="C18" s="26">
        <v>0</v>
      </c>
      <c r="D18" s="26">
        <v>0</v>
      </c>
      <c r="E18" s="26">
        <v>0</v>
      </c>
      <c r="F18" s="26">
        <v>856038995</v>
      </c>
      <c r="G18" s="26">
        <f>-F18</f>
        <v>-856038995</v>
      </c>
      <c r="H18" s="26">
        <v>0</v>
      </c>
      <c r="I18" s="26">
        <f>+SUM(B18:H18)</f>
        <v>0</v>
      </c>
    </row>
    <row r="19" spans="1:10" x14ac:dyDescent="0.2">
      <c r="A19" s="61" t="s">
        <v>180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70">
        <v>44141644708</v>
      </c>
      <c r="I19" s="26">
        <f>+SUM(B19:H19)</f>
        <v>44141644708</v>
      </c>
    </row>
    <row r="20" spans="1:10" x14ac:dyDescent="0.2">
      <c r="A20" s="41" t="s">
        <v>187</v>
      </c>
      <c r="B20" s="45">
        <f t="shared" ref="B20:H20" si="1">SUM(B14:B19)</f>
        <v>901242800000</v>
      </c>
      <c r="C20" s="45">
        <f>SUM(C14:C19)</f>
        <v>183422000000</v>
      </c>
      <c r="D20" s="45">
        <f t="shared" si="1"/>
        <v>60000</v>
      </c>
      <c r="E20" s="45">
        <f t="shared" si="1"/>
        <v>45626908534</v>
      </c>
      <c r="F20" s="45">
        <f t="shared" si="1"/>
        <v>433249022647</v>
      </c>
      <c r="G20" s="45">
        <f t="shared" si="1"/>
        <v>0</v>
      </c>
      <c r="H20" s="45">
        <f t="shared" si="1"/>
        <v>44141644708</v>
      </c>
      <c r="I20" s="45">
        <f>SUM(I14:I19)</f>
        <v>1607682435889</v>
      </c>
    </row>
    <row r="21" spans="1:10" x14ac:dyDescent="0.2">
      <c r="A21" s="66"/>
      <c r="B21" s="67"/>
      <c r="C21" s="67"/>
      <c r="D21" s="67"/>
      <c r="E21" s="67"/>
      <c r="F21" s="67"/>
      <c r="G21" s="67"/>
      <c r="H21" s="67"/>
      <c r="I21" s="67"/>
    </row>
    <row r="22" spans="1:10" x14ac:dyDescent="0.2">
      <c r="A22" s="41" t="s">
        <v>173</v>
      </c>
      <c r="B22" s="34">
        <v>901242800000</v>
      </c>
      <c r="C22" s="34">
        <v>183422000000</v>
      </c>
      <c r="D22" s="34">
        <v>60000</v>
      </c>
      <c r="E22" s="34">
        <v>45626908534</v>
      </c>
      <c r="F22" s="34">
        <v>154881098793</v>
      </c>
      <c r="G22" s="34">
        <v>0</v>
      </c>
      <c r="H22" s="34">
        <v>-1226481022</v>
      </c>
      <c r="I22" s="34">
        <v>1283946386305</v>
      </c>
    </row>
    <row r="23" spans="1:10" x14ac:dyDescent="0.2">
      <c r="A23" s="65" t="s">
        <v>106</v>
      </c>
      <c r="B23" s="26"/>
      <c r="C23" s="26"/>
      <c r="D23" s="26"/>
      <c r="E23" s="26"/>
      <c r="F23" s="26"/>
      <c r="G23" s="26"/>
      <c r="H23" s="26"/>
      <c r="I23" s="26">
        <f t="shared" ref="I23:I25" si="2">+SUM(B23:H23)</f>
        <v>0</v>
      </c>
    </row>
    <row r="24" spans="1:10" x14ac:dyDescent="0.2">
      <c r="A24" s="69" t="s">
        <v>42</v>
      </c>
      <c r="B24" s="70">
        <v>0</v>
      </c>
      <c r="C24" s="70">
        <v>0</v>
      </c>
      <c r="D24" s="70">
        <v>0</v>
      </c>
      <c r="E24" s="70">
        <v>0</v>
      </c>
      <c r="F24" s="70">
        <v>-1226481022</v>
      </c>
      <c r="G24" s="70">
        <v>0</v>
      </c>
      <c r="H24" s="70">
        <v>1226481022</v>
      </c>
      <c r="I24" s="26">
        <f t="shared" si="2"/>
        <v>0</v>
      </c>
    </row>
    <row r="25" spans="1:10" x14ac:dyDescent="0.2">
      <c r="A25" s="77" t="s">
        <v>189</v>
      </c>
      <c r="B25" s="70"/>
      <c r="C25" s="70"/>
      <c r="D25" s="70"/>
      <c r="E25" s="70"/>
      <c r="F25" s="70"/>
      <c r="G25" s="70"/>
      <c r="H25" s="70"/>
      <c r="I25" s="26">
        <f t="shared" si="2"/>
        <v>0</v>
      </c>
    </row>
    <row r="26" spans="1:10" x14ac:dyDescent="0.2">
      <c r="A26" s="71" t="s">
        <v>174</v>
      </c>
      <c r="B26" s="70">
        <v>0</v>
      </c>
      <c r="C26" s="70">
        <v>0</v>
      </c>
      <c r="D26" s="70">
        <v>0</v>
      </c>
      <c r="E26" s="70">
        <v>0</v>
      </c>
      <c r="F26" s="26">
        <v>0</v>
      </c>
      <c r="G26" s="68">
        <v>0</v>
      </c>
      <c r="H26" s="70">
        <v>0</v>
      </c>
      <c r="I26" s="26">
        <f>+SUM(B26:H26)</f>
        <v>0</v>
      </c>
      <c r="J26" s="49"/>
    </row>
    <row r="27" spans="1:10" x14ac:dyDescent="0.2">
      <c r="A27" s="61" t="s">
        <v>180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f>+'Estado de resultados'!D68</f>
        <v>79379885695</v>
      </c>
      <c r="I27" s="26">
        <f>+SUM(B27:H27)</f>
        <v>79379885695</v>
      </c>
      <c r="J27" s="49"/>
    </row>
    <row r="28" spans="1:10" x14ac:dyDescent="0.2">
      <c r="A28" s="41" t="s">
        <v>190</v>
      </c>
      <c r="B28" s="45">
        <f t="shared" ref="B28:H28" si="3">SUM(B22:B27)</f>
        <v>901242800000</v>
      </c>
      <c r="C28" s="45">
        <f t="shared" si="3"/>
        <v>183422000000</v>
      </c>
      <c r="D28" s="45">
        <f t="shared" si="3"/>
        <v>60000</v>
      </c>
      <c r="E28" s="45">
        <f t="shared" si="3"/>
        <v>45626908534</v>
      </c>
      <c r="F28" s="45">
        <f t="shared" si="3"/>
        <v>153654617771</v>
      </c>
      <c r="G28" s="45">
        <f t="shared" si="3"/>
        <v>0</v>
      </c>
      <c r="H28" s="45">
        <f t="shared" si="3"/>
        <v>79379885695</v>
      </c>
      <c r="I28" s="45">
        <f>SUM(I22:I27)</f>
        <v>1363326272000</v>
      </c>
      <c r="J28" s="49"/>
    </row>
    <row r="29" spans="1:10" x14ac:dyDescent="0.2">
      <c r="C29" s="27"/>
      <c r="D29" s="27"/>
      <c r="E29" s="27"/>
      <c r="F29" s="27"/>
      <c r="G29" s="27"/>
      <c r="H29" s="27"/>
      <c r="I29" s="44"/>
    </row>
    <row r="30" spans="1:10" x14ac:dyDescent="0.2">
      <c r="A30" s="137" t="s">
        <v>103</v>
      </c>
      <c r="B30" s="137"/>
      <c r="C30" s="137"/>
      <c r="D30" s="137"/>
      <c r="E30" s="137"/>
      <c r="F30" s="137"/>
      <c r="G30" s="137"/>
      <c r="H30" s="137"/>
      <c r="I30" s="137"/>
    </row>
    <row r="31" spans="1:10" x14ac:dyDescent="0.2">
      <c r="E31" s="28"/>
    </row>
    <row r="34" spans="1:10" x14ac:dyDescent="0.2">
      <c r="A34" s="137" t="s">
        <v>181</v>
      </c>
      <c r="B34" s="137"/>
      <c r="C34" s="137"/>
      <c r="D34" s="137"/>
      <c r="E34" s="137"/>
      <c r="F34" s="137"/>
      <c r="G34" s="137"/>
      <c r="H34" s="137"/>
      <c r="I34" s="137"/>
    </row>
    <row r="36" spans="1:10" ht="13.5" x14ac:dyDescent="0.2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10" ht="12.75" customHeight="1" x14ac:dyDescent="0.25">
      <c r="A37" s="138" t="s">
        <v>199</v>
      </c>
      <c r="B37" s="138"/>
      <c r="C37" s="138"/>
      <c r="D37" s="138"/>
      <c r="E37" s="138"/>
      <c r="F37" s="138"/>
      <c r="G37" s="138"/>
      <c r="H37" s="138"/>
      <c r="I37" s="138"/>
      <c r="J37" s="64"/>
    </row>
    <row r="38" spans="1:10" ht="13.5" x14ac:dyDescent="0.25">
      <c r="A38" s="138" t="s">
        <v>200</v>
      </c>
      <c r="B38" s="138"/>
      <c r="C38" s="138"/>
      <c r="D38" s="138"/>
      <c r="E38" s="138"/>
      <c r="F38" s="138"/>
      <c r="G38" s="138"/>
      <c r="H38" s="138"/>
      <c r="I38" s="138"/>
    </row>
    <row r="39" spans="1:10" x14ac:dyDescent="0.2">
      <c r="B39" s="27"/>
      <c r="C39" s="27"/>
      <c r="D39" s="27"/>
      <c r="E39" s="27"/>
      <c r="F39" s="27"/>
      <c r="G39" s="27"/>
      <c r="H39" s="27"/>
      <c r="I39" s="44"/>
    </row>
    <row r="40" spans="1:10" x14ac:dyDescent="0.2">
      <c r="B40" s="27"/>
      <c r="C40" s="27"/>
      <c r="D40" s="27"/>
      <c r="E40" s="27"/>
      <c r="F40" s="27"/>
      <c r="G40" s="27"/>
      <c r="H40" s="27"/>
      <c r="I40" s="44"/>
    </row>
    <row r="41" spans="1:10" x14ac:dyDescent="0.2">
      <c r="A41" s="35"/>
      <c r="B41" s="27"/>
      <c r="C41" s="27"/>
      <c r="D41" s="27"/>
      <c r="E41" s="27"/>
      <c r="F41" s="27"/>
      <c r="G41" s="27"/>
      <c r="H41" s="27"/>
      <c r="I41" s="44"/>
    </row>
    <row r="43" spans="1:10" x14ac:dyDescent="0.2">
      <c r="B43" s="27"/>
      <c r="C43" s="27"/>
      <c r="D43" s="27"/>
      <c r="E43" s="27"/>
      <c r="F43" s="27"/>
      <c r="G43" s="27"/>
      <c r="H43" s="27"/>
      <c r="I43" s="44"/>
    </row>
  </sheetData>
  <sheetProtection selectLockedCells="1" selectUnlockedCells="1"/>
  <mergeCells count="17">
    <mergeCell ref="A34:I34"/>
    <mergeCell ref="A38:I38"/>
    <mergeCell ref="A36:I36"/>
    <mergeCell ref="A30:I30"/>
    <mergeCell ref="A37:I37"/>
    <mergeCell ref="A7:I7"/>
    <mergeCell ref="A8:I8"/>
    <mergeCell ref="A9:I9"/>
    <mergeCell ref="A10:I10"/>
    <mergeCell ref="A12:A13"/>
    <mergeCell ref="B12:C12"/>
    <mergeCell ref="D12:D13"/>
    <mergeCell ref="E12:E13"/>
    <mergeCell ref="H12:H13"/>
    <mergeCell ref="I12:I13"/>
    <mergeCell ref="F12:F13"/>
    <mergeCell ref="G12:G13"/>
  </mergeCells>
  <printOptions horizontalCentered="1"/>
  <pageMargins left="0.39370078740157483" right="0.39370078740157483" top="1.1811023622047245" bottom="0.59055118110236227" header="0.39370078740157483" footer="0.39370078740157483"/>
  <pageSetup paperSize="9" scale="74" firstPageNumber="0" orientation="landscape" horizontalDpi="300" verticalDpi="300" r:id="rId1"/>
  <headerFooter alignWithMargins="0">
    <oddFooter>&amp;L&amp;"Times New Roman,Normal"&amp;K000000 &amp;R&amp;"Times New Roman,Normal"&amp;12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5:G65"/>
  <sheetViews>
    <sheetView showGridLines="0" view="pageBreakPreview" topLeftCell="A49" zoomScaleNormal="70" zoomScaleSheetLayoutView="100" workbookViewId="0">
      <selection activeCell="A64" sqref="A64:F64"/>
    </sheetView>
  </sheetViews>
  <sheetFormatPr baseColWidth="10" defaultColWidth="11.7109375" defaultRowHeight="12.75" x14ac:dyDescent="0.2"/>
  <cols>
    <col min="1" max="1" width="63" style="123" customWidth="1"/>
    <col min="2" max="2" width="4.42578125" style="123" bestFit="1" customWidth="1"/>
    <col min="3" max="3" width="2" style="123" customWidth="1"/>
    <col min="4" max="4" width="17.140625" style="51" customWidth="1"/>
    <col min="5" max="5" width="3" style="123" customWidth="1"/>
    <col min="6" max="6" width="17.7109375" style="51" customWidth="1"/>
    <col min="7" max="7" width="12.28515625" style="109" bestFit="1" customWidth="1"/>
    <col min="8" max="16384" width="11.7109375" style="123"/>
  </cols>
  <sheetData>
    <row r="5" spans="1:7" s="109" customFormat="1" x14ac:dyDescent="0.2">
      <c r="A5" s="142" t="s">
        <v>79</v>
      </c>
      <c r="B5" s="142"/>
      <c r="C5" s="142"/>
      <c r="D5" s="142"/>
      <c r="E5" s="142"/>
      <c r="F5" s="142"/>
    </row>
    <row r="6" spans="1:7" s="109" customFormat="1" x14ac:dyDescent="0.2">
      <c r="A6" s="142" t="s">
        <v>185</v>
      </c>
      <c r="B6" s="142"/>
      <c r="C6" s="142"/>
      <c r="D6" s="142"/>
      <c r="E6" s="142"/>
      <c r="F6" s="142"/>
    </row>
    <row r="7" spans="1:7" s="109" customFormat="1" x14ac:dyDescent="0.2">
      <c r="A7" s="143" t="s">
        <v>186</v>
      </c>
      <c r="B7" s="125"/>
      <c r="C7" s="125"/>
      <c r="D7" s="125"/>
      <c r="E7" s="125"/>
      <c r="F7" s="125"/>
    </row>
    <row r="8" spans="1:7" s="109" customFormat="1" x14ac:dyDescent="0.2">
      <c r="A8" s="125" t="s">
        <v>39</v>
      </c>
      <c r="B8" s="125"/>
      <c r="C8" s="125"/>
      <c r="D8" s="125"/>
      <c r="E8" s="125"/>
      <c r="F8" s="125"/>
    </row>
    <row r="9" spans="1:7" s="73" customFormat="1" x14ac:dyDescent="0.2">
      <c r="A9" s="114"/>
      <c r="B9" s="115" t="s">
        <v>50</v>
      </c>
      <c r="C9" s="116"/>
      <c r="D9" s="40">
        <v>45107</v>
      </c>
      <c r="E9" s="117"/>
      <c r="F9" s="40">
        <v>44742</v>
      </c>
      <c r="G9" s="109"/>
    </row>
    <row r="10" spans="1:7" s="73" customFormat="1" x14ac:dyDescent="0.2">
      <c r="A10" s="74" t="s">
        <v>116</v>
      </c>
      <c r="B10" s="114"/>
      <c r="C10" s="114"/>
      <c r="D10" s="36"/>
      <c r="E10" s="118"/>
      <c r="F10" s="36"/>
      <c r="G10" s="109"/>
    </row>
    <row r="11" spans="1:7" s="74" customFormat="1" ht="16.350000000000001" customHeight="1" x14ac:dyDescent="0.2">
      <c r="A11" s="73" t="s">
        <v>155</v>
      </c>
      <c r="D11" s="37">
        <v>79379885695</v>
      </c>
      <c r="E11" s="119"/>
      <c r="F11" s="37">
        <v>25731495364</v>
      </c>
      <c r="G11" s="109"/>
    </row>
    <row r="12" spans="1:7" s="73" customFormat="1" x14ac:dyDescent="0.2">
      <c r="D12" s="46"/>
      <c r="E12" s="120"/>
      <c r="F12" s="46"/>
      <c r="G12" s="109"/>
    </row>
    <row r="13" spans="1:7" s="74" customFormat="1" ht="14.85" customHeight="1" x14ac:dyDescent="0.2">
      <c r="A13" s="74" t="s">
        <v>117</v>
      </c>
      <c r="D13" s="46"/>
      <c r="E13" s="119"/>
      <c r="F13" s="46"/>
      <c r="G13" s="109"/>
    </row>
    <row r="14" spans="1:7" s="73" customFormat="1" ht="14.85" customHeight="1" x14ac:dyDescent="0.2">
      <c r="A14" s="73" t="s">
        <v>118</v>
      </c>
      <c r="B14" s="73" t="s">
        <v>62</v>
      </c>
      <c r="D14" s="46">
        <v>3569253431</v>
      </c>
      <c r="E14" s="120"/>
      <c r="F14" s="46">
        <v>4258371952</v>
      </c>
      <c r="G14" s="109"/>
    </row>
    <row r="15" spans="1:7" s="73" customFormat="1" ht="14.85" customHeight="1" x14ac:dyDescent="0.2">
      <c r="A15" s="73" t="s">
        <v>119</v>
      </c>
      <c r="D15" s="46">
        <v>524538082</v>
      </c>
      <c r="E15" s="120"/>
      <c r="F15" s="46">
        <v>285182756</v>
      </c>
      <c r="G15" s="109"/>
    </row>
    <row r="16" spans="1:7" s="73" customFormat="1" ht="14.85" customHeight="1" x14ac:dyDescent="0.2">
      <c r="A16" s="73" t="s">
        <v>120</v>
      </c>
      <c r="B16" s="73" t="s">
        <v>58</v>
      </c>
      <c r="D16" s="46">
        <v>372607670231</v>
      </c>
      <c r="E16" s="120"/>
      <c r="F16" s="46">
        <v>198836131764</v>
      </c>
      <c r="G16" s="109"/>
    </row>
    <row r="17" spans="1:7" s="73" customFormat="1" ht="14.85" customHeight="1" x14ac:dyDescent="0.2">
      <c r="A17" s="73" t="s">
        <v>121</v>
      </c>
      <c r="B17" s="73" t="s">
        <v>72</v>
      </c>
      <c r="D17" s="46">
        <v>6889992502</v>
      </c>
      <c r="E17" s="120"/>
      <c r="F17" s="46">
        <v>2848479782</v>
      </c>
      <c r="G17" s="109"/>
    </row>
    <row r="18" spans="1:7" s="73" customFormat="1" ht="14.85" customHeight="1" x14ac:dyDescent="0.2">
      <c r="A18" s="73" t="s">
        <v>122</v>
      </c>
      <c r="D18" s="46">
        <v>89274572068</v>
      </c>
      <c r="E18" s="120"/>
      <c r="F18" s="46">
        <v>89814169964</v>
      </c>
      <c r="G18" s="109"/>
    </row>
    <row r="19" spans="1:7" s="73" customFormat="1" ht="14.85" customHeight="1" x14ac:dyDescent="0.2">
      <c r="A19" s="73" t="s">
        <v>125</v>
      </c>
      <c r="D19" s="42">
        <v>0</v>
      </c>
      <c r="E19" s="120"/>
      <c r="F19" s="46">
        <v>3806155965</v>
      </c>
      <c r="G19" s="109"/>
    </row>
    <row r="20" spans="1:7" s="73" customFormat="1" ht="14.85" customHeight="1" x14ac:dyDescent="0.2">
      <c r="A20" s="121" t="s">
        <v>123</v>
      </c>
      <c r="B20" s="73" t="s">
        <v>62</v>
      </c>
      <c r="D20" s="46">
        <v>283800172</v>
      </c>
      <c r="E20" s="120"/>
      <c r="F20" s="46">
        <v>1408750</v>
      </c>
      <c r="G20" s="109"/>
    </row>
    <row r="21" spans="1:7" s="73" customFormat="1" ht="14.85" customHeight="1" x14ac:dyDescent="0.2">
      <c r="D21" s="47">
        <f>SUM(D14:D20)</f>
        <v>473149826486</v>
      </c>
      <c r="E21" s="119"/>
      <c r="F21" s="47">
        <v>299849900933</v>
      </c>
      <c r="G21" s="109"/>
    </row>
    <row r="22" spans="1:7" s="74" customFormat="1" x14ac:dyDescent="0.2">
      <c r="A22" s="74" t="s">
        <v>124</v>
      </c>
      <c r="B22" s="73"/>
      <c r="D22" s="46"/>
      <c r="E22" s="119"/>
      <c r="F22" s="46"/>
      <c r="G22" s="109"/>
    </row>
    <row r="23" spans="1:7" s="73" customFormat="1" ht="14.85" customHeight="1" x14ac:dyDescent="0.2">
      <c r="A23" s="73" t="s">
        <v>171</v>
      </c>
      <c r="D23" s="42">
        <v>-7229297440</v>
      </c>
      <c r="E23" s="120"/>
      <c r="F23" s="42">
        <v>-6430051477</v>
      </c>
      <c r="G23" s="109"/>
    </row>
    <row r="24" spans="1:7" s="73" customFormat="1" ht="14.85" customHeight="1" x14ac:dyDescent="0.2">
      <c r="A24" s="73" t="s">
        <v>126</v>
      </c>
      <c r="B24" s="73" t="s">
        <v>58</v>
      </c>
      <c r="D24" s="42">
        <v>-263543873779</v>
      </c>
      <c r="E24" s="122"/>
      <c r="F24" s="42">
        <v>-136879490868</v>
      </c>
      <c r="G24" s="109"/>
    </row>
    <row r="25" spans="1:7" s="73" customFormat="1" ht="14.85" customHeight="1" x14ac:dyDescent="0.2">
      <c r="A25" s="73" t="s">
        <v>127</v>
      </c>
      <c r="D25" s="42">
        <v>-175679529589</v>
      </c>
      <c r="E25" s="122"/>
      <c r="F25" s="42">
        <v>-199147270570</v>
      </c>
      <c r="G25" s="109"/>
    </row>
    <row r="26" spans="1:7" s="73" customFormat="1" ht="14.85" customHeight="1" x14ac:dyDescent="0.2">
      <c r="A26" s="73" t="s">
        <v>125</v>
      </c>
      <c r="D26" s="42">
        <v>-7703101683</v>
      </c>
      <c r="E26" s="122"/>
      <c r="F26" s="42">
        <v>0</v>
      </c>
      <c r="G26" s="109"/>
    </row>
    <row r="27" spans="1:7" s="73" customFormat="1" x14ac:dyDescent="0.2">
      <c r="D27" s="47">
        <f>SUM(D23:D26)</f>
        <v>-454155802491</v>
      </c>
      <c r="E27" s="120"/>
      <c r="F27" s="47">
        <v>-342456812915</v>
      </c>
      <c r="G27" s="109"/>
    </row>
    <row r="28" spans="1:7" s="74" customFormat="1" ht="14.85" customHeight="1" x14ac:dyDescent="0.2">
      <c r="D28" s="46"/>
      <c r="E28" s="119"/>
      <c r="F28" s="46"/>
      <c r="G28" s="109"/>
    </row>
    <row r="29" spans="1:7" s="73" customFormat="1" ht="14.85" customHeight="1" x14ac:dyDescent="0.2">
      <c r="A29" s="73" t="s">
        <v>162</v>
      </c>
      <c r="D29" s="46">
        <v>804076586683</v>
      </c>
      <c r="E29" s="122"/>
      <c r="F29" s="46">
        <v>-54716771476</v>
      </c>
      <c r="G29" s="109"/>
    </row>
    <row r="30" spans="1:7" s="73" customFormat="1" ht="14.85" customHeight="1" x14ac:dyDescent="0.2">
      <c r="A30" s="73" t="s">
        <v>163</v>
      </c>
      <c r="D30" s="46">
        <v>26219703333</v>
      </c>
      <c r="E30" s="122"/>
      <c r="F30" s="46">
        <v>-2006294014</v>
      </c>
      <c r="G30" s="109"/>
    </row>
    <row r="31" spans="1:7" s="73" customFormat="1" ht="14.85" customHeight="1" x14ac:dyDescent="0.2">
      <c r="A31" s="73" t="s">
        <v>169</v>
      </c>
      <c r="D31" s="46">
        <v>-1258751544469</v>
      </c>
      <c r="E31" s="122"/>
      <c r="F31" s="46">
        <v>349380933284</v>
      </c>
      <c r="G31" s="109"/>
    </row>
    <row r="32" spans="1:7" s="73" customFormat="1" ht="14.85" customHeight="1" x14ac:dyDescent="0.2">
      <c r="A32" s="73" t="s">
        <v>168</v>
      </c>
      <c r="D32" s="46">
        <v>-32598904705</v>
      </c>
      <c r="E32" s="122"/>
      <c r="F32" s="46">
        <v>-44718031876</v>
      </c>
      <c r="G32" s="109"/>
    </row>
    <row r="33" spans="1:7" s="73" customFormat="1" ht="14.85" customHeight="1" x14ac:dyDescent="0.2">
      <c r="A33" s="73" t="s">
        <v>137</v>
      </c>
      <c r="D33" s="46">
        <v>13452345338</v>
      </c>
      <c r="E33" s="122"/>
      <c r="F33" s="46">
        <v>6151148098</v>
      </c>
      <c r="G33" s="109"/>
    </row>
    <row r="34" spans="1:7" s="73" customFormat="1" ht="14.85" customHeight="1" x14ac:dyDescent="0.2">
      <c r="A34" s="73" t="s">
        <v>128</v>
      </c>
      <c r="D34" s="46">
        <v>12914168283</v>
      </c>
      <c r="E34" s="122"/>
      <c r="F34" s="46">
        <v>-2787201120</v>
      </c>
      <c r="G34" s="109"/>
    </row>
    <row r="35" spans="1:7" s="73" customFormat="1" ht="14.85" customHeight="1" x14ac:dyDescent="0.2">
      <c r="D35" s="48">
        <f>SUM(D29:D34)</f>
        <v>-434687645537</v>
      </c>
      <c r="E35" s="122"/>
      <c r="F35" s="48">
        <v>251303782896</v>
      </c>
      <c r="G35" s="109"/>
    </row>
    <row r="36" spans="1:7" s="73" customFormat="1" ht="14.25" customHeight="1" x14ac:dyDescent="0.2">
      <c r="D36" s="46"/>
      <c r="E36" s="122"/>
      <c r="F36" s="46"/>
      <c r="G36" s="109"/>
    </row>
    <row r="37" spans="1:7" s="74" customFormat="1" ht="14.85" customHeight="1" x14ac:dyDescent="0.2">
      <c r="A37" s="74" t="s">
        <v>166</v>
      </c>
      <c r="D37" s="38">
        <f>+D35+D27+D21+D11</f>
        <v>-336313735847</v>
      </c>
      <c r="E37" s="119"/>
      <c r="F37" s="38">
        <f>+F35+F27+F21+F11</f>
        <v>234428366278</v>
      </c>
      <c r="G37" s="109"/>
    </row>
    <row r="38" spans="1:7" s="74" customFormat="1" ht="7.5" customHeight="1" x14ac:dyDescent="0.2">
      <c r="D38" s="46"/>
      <c r="E38" s="119"/>
      <c r="F38" s="46"/>
      <c r="G38" s="109"/>
    </row>
    <row r="39" spans="1:7" s="74" customFormat="1" ht="14.85" customHeight="1" x14ac:dyDescent="0.2">
      <c r="A39" s="74" t="s">
        <v>129</v>
      </c>
      <c r="D39" s="46"/>
      <c r="E39" s="119"/>
      <c r="F39" s="46"/>
      <c r="G39" s="109"/>
    </row>
    <row r="40" spans="1:7" s="73" customFormat="1" ht="14.85" customHeight="1" x14ac:dyDescent="0.2">
      <c r="A40" s="73" t="s">
        <v>170</v>
      </c>
      <c r="D40" s="46">
        <v>50664273311</v>
      </c>
      <c r="E40" s="122"/>
      <c r="F40" s="46">
        <v>-238269903423</v>
      </c>
      <c r="G40" s="109"/>
    </row>
    <row r="41" spans="1:7" s="73" customFormat="1" ht="14.85" customHeight="1" x14ac:dyDescent="0.2">
      <c r="A41" s="73" t="s">
        <v>164</v>
      </c>
      <c r="D41" s="46">
        <v>319860228</v>
      </c>
      <c r="E41" s="122"/>
      <c r="F41" s="46">
        <v>4769715291</v>
      </c>
      <c r="G41" s="109"/>
    </row>
    <row r="42" spans="1:7" s="73" customFormat="1" ht="14.85" customHeight="1" x14ac:dyDescent="0.2">
      <c r="A42" s="73" t="s">
        <v>130</v>
      </c>
      <c r="B42" s="73" t="s">
        <v>62</v>
      </c>
      <c r="D42" s="42">
        <v>-3938091358</v>
      </c>
      <c r="E42" s="122"/>
      <c r="F42" s="42">
        <v>-2384417328</v>
      </c>
      <c r="G42" s="109"/>
    </row>
    <row r="43" spans="1:7" s="73" customFormat="1" ht="14.85" customHeight="1" x14ac:dyDescent="0.2">
      <c r="A43" s="73" t="s">
        <v>165</v>
      </c>
      <c r="D43" s="46">
        <v>-1433568377</v>
      </c>
      <c r="E43" s="122"/>
      <c r="F43" s="46">
        <v>-242031943</v>
      </c>
      <c r="G43" s="109"/>
    </row>
    <row r="44" spans="1:7" s="74" customFormat="1" ht="14.85" customHeight="1" x14ac:dyDescent="0.2">
      <c r="A44" s="74" t="s">
        <v>131</v>
      </c>
      <c r="D44" s="47">
        <f>SUM(D40:D43)</f>
        <v>45612473804</v>
      </c>
      <c r="E44" s="39"/>
      <c r="F44" s="47">
        <v>-236126637403</v>
      </c>
      <c r="G44" s="109"/>
    </row>
    <row r="45" spans="1:7" s="74" customFormat="1" ht="6.75" customHeight="1" x14ac:dyDescent="0.2">
      <c r="D45" s="46"/>
      <c r="E45" s="119"/>
      <c r="F45" s="46"/>
      <c r="G45" s="109"/>
    </row>
    <row r="46" spans="1:7" s="74" customFormat="1" ht="14.85" customHeight="1" x14ac:dyDescent="0.2">
      <c r="A46" s="74" t="s">
        <v>132</v>
      </c>
      <c r="D46" s="46"/>
      <c r="E46" s="119"/>
      <c r="F46" s="46"/>
      <c r="G46" s="109"/>
    </row>
    <row r="47" spans="1:7" s="73" customFormat="1" ht="14.85" customHeight="1" x14ac:dyDescent="0.2">
      <c r="A47" s="73" t="s">
        <v>133</v>
      </c>
      <c r="D47" s="46">
        <v>0</v>
      </c>
      <c r="E47" s="122"/>
      <c r="F47" s="46">
        <v>0</v>
      </c>
      <c r="G47" s="109"/>
    </row>
    <row r="48" spans="1:7" s="74" customFormat="1" ht="14.85" customHeight="1" x14ac:dyDescent="0.2">
      <c r="A48" s="74" t="s">
        <v>134</v>
      </c>
      <c r="D48" s="47">
        <v>0</v>
      </c>
      <c r="E48" s="119"/>
      <c r="F48" s="47">
        <v>0</v>
      </c>
      <c r="G48" s="109"/>
    </row>
    <row r="49" spans="1:7" s="73" customFormat="1" x14ac:dyDescent="0.2">
      <c r="D49" s="46"/>
      <c r="E49" s="120"/>
      <c r="F49" s="46"/>
      <c r="G49" s="109"/>
    </row>
    <row r="50" spans="1:7" s="74" customFormat="1" ht="14.85" customHeight="1" x14ac:dyDescent="0.2">
      <c r="A50" s="73" t="s">
        <v>167</v>
      </c>
      <c r="B50" s="73"/>
      <c r="C50" s="73"/>
      <c r="D50" s="46">
        <f>+D48+D44+D37</f>
        <v>-290701262043</v>
      </c>
      <c r="E50" s="120"/>
      <c r="F50" s="46">
        <f>+F48+F44+F37</f>
        <v>-1698271125</v>
      </c>
      <c r="G50" s="109"/>
    </row>
    <row r="51" spans="1:7" s="73" customFormat="1" ht="6.75" customHeight="1" x14ac:dyDescent="0.2">
      <c r="D51" s="46"/>
      <c r="E51" s="120"/>
      <c r="F51" s="46"/>
      <c r="G51" s="109"/>
    </row>
    <row r="52" spans="1:7" s="73" customFormat="1" x14ac:dyDescent="0.2">
      <c r="A52" s="73" t="s">
        <v>191</v>
      </c>
      <c r="D52" s="46">
        <v>2947084001676</v>
      </c>
      <c r="E52" s="120"/>
      <c r="F52" s="46">
        <v>3799196219471</v>
      </c>
      <c r="G52" s="109"/>
    </row>
    <row r="53" spans="1:7" s="73" customFormat="1" ht="9" customHeight="1" x14ac:dyDescent="0.2">
      <c r="D53" s="46"/>
      <c r="E53" s="120"/>
      <c r="F53" s="46"/>
      <c r="G53" s="109"/>
    </row>
    <row r="54" spans="1:7" s="73" customFormat="1" ht="13.5" thickBot="1" x14ac:dyDescent="0.25">
      <c r="A54" s="73" t="s">
        <v>192</v>
      </c>
      <c r="D54" s="43">
        <f>+D52+D50</f>
        <v>2656382739633</v>
      </c>
      <c r="E54" s="120"/>
      <c r="F54" s="43">
        <f>+F52+F50</f>
        <v>3797497948346</v>
      </c>
      <c r="G54" s="109"/>
    </row>
    <row r="55" spans="1:7" s="73" customFormat="1" ht="13.5" thickTop="1" x14ac:dyDescent="0.2">
      <c r="D55" s="50"/>
      <c r="F55" s="50"/>
      <c r="G55" s="109"/>
    </row>
    <row r="56" spans="1:7" s="73" customFormat="1" x14ac:dyDescent="0.2">
      <c r="G56" s="109"/>
    </row>
    <row r="57" spans="1:7" s="73" customFormat="1" x14ac:dyDescent="0.2">
      <c r="D57" s="50"/>
      <c r="F57" s="50"/>
      <c r="G57" s="109"/>
    </row>
    <row r="58" spans="1:7" s="73" customFormat="1" x14ac:dyDescent="0.2">
      <c r="A58" s="144" t="s">
        <v>103</v>
      </c>
      <c r="B58" s="144"/>
      <c r="C58" s="144"/>
      <c r="D58" s="144"/>
      <c r="E58" s="144"/>
      <c r="F58" s="144"/>
      <c r="G58" s="109"/>
    </row>
    <row r="59" spans="1:7" s="73" customFormat="1" x14ac:dyDescent="0.2">
      <c r="D59" s="50"/>
      <c r="F59" s="50"/>
      <c r="G59" s="109"/>
    </row>
    <row r="60" spans="1:7" s="73" customFormat="1" x14ac:dyDescent="0.2">
      <c r="D60" s="50"/>
      <c r="F60" s="50"/>
      <c r="G60" s="109"/>
    </row>
    <row r="61" spans="1:7" s="73" customFormat="1" x14ac:dyDescent="0.2">
      <c r="A61" s="144" t="s">
        <v>181</v>
      </c>
      <c r="B61" s="144"/>
      <c r="C61" s="144"/>
      <c r="D61" s="144"/>
      <c r="E61" s="144"/>
      <c r="F61" s="144"/>
      <c r="G61" s="109"/>
    </row>
    <row r="62" spans="1:7" s="73" customFormat="1" x14ac:dyDescent="0.2">
      <c r="D62" s="50"/>
      <c r="F62" s="50"/>
      <c r="G62" s="109"/>
    </row>
    <row r="63" spans="1:7" s="73" customFormat="1" x14ac:dyDescent="0.2">
      <c r="D63" s="50"/>
      <c r="F63" s="50"/>
      <c r="G63" s="109"/>
    </row>
    <row r="64" spans="1:7" s="73" customFormat="1" ht="13.5" x14ac:dyDescent="0.25">
      <c r="A64" s="141" t="s">
        <v>201</v>
      </c>
      <c r="B64" s="141"/>
      <c r="C64" s="141"/>
      <c r="D64" s="141"/>
      <c r="E64" s="141"/>
      <c r="F64" s="141"/>
      <c r="G64" s="109"/>
    </row>
    <row r="65" spans="1:7" s="73" customFormat="1" ht="13.5" x14ac:dyDescent="0.25">
      <c r="A65" s="140" t="s">
        <v>202</v>
      </c>
      <c r="B65" s="140"/>
      <c r="C65" s="140"/>
      <c r="D65" s="140"/>
      <c r="E65" s="140"/>
      <c r="F65" s="140"/>
      <c r="G65" s="109"/>
    </row>
  </sheetData>
  <sheetProtection selectLockedCells="1" selectUnlockedCells="1"/>
  <mergeCells count="8">
    <mergeCell ref="A65:F65"/>
    <mergeCell ref="A64:F64"/>
    <mergeCell ref="A5:F5"/>
    <mergeCell ref="A6:F6"/>
    <mergeCell ref="A7:F7"/>
    <mergeCell ref="A8:F8"/>
    <mergeCell ref="A58:F58"/>
    <mergeCell ref="A61:F6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84" firstPageNumber="0" orientation="portrait" horizontalDpi="300" verticalDpi="300" r:id="rId1"/>
  <headerFooter alignWithMargins="0">
    <oddFooter>&amp;C&amp;"Times New Roman,Normal"&amp;K000000 &amp;R&amp;"Times New Roman,Normal"&amp;12 &amp;K0000005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CFJ37SVL8BIk4P/V7ZsLHsc7OGoaVOK5cZm62QYmKbs=</DigestValue>
    </Reference>
    <Reference Type="http://www.w3.org/2000/09/xmldsig#Object" URI="#idOfficeObject">
      <DigestMethod Algorithm="http://www.w3.org/2001/04/xmlenc#sha256"/>
      <DigestValue>ZwM9XyEM8OAeYkNHrIR7M9rMVFP1ujd5Wi34HdOwY7U=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jwh9HA+ZpQzNHOuTsMQfIkbFP8s5lvrT0SnC9WFf9Ok=</DigestValue>
    </Reference>
  </SignedInfo>
  <SignatureValue>em9bAYUOtBGM7prx1rY1WZlof66jt2E/6Q7gnbi8CK3zyZKueKvo0VwVg0OnW///jrWThXGqMb3P
6aARTdeFm0TKrVfSG8jTj1WHVeL5LD4HedhvNWX2aE3MrcQPESFTUJ4yJVkr29xUSaDrNUq/TPGS
cjDqhxbw7DB++d3yNqDDY6bYyLDzGS5mlyxKYX7VGHLMavttlbSC74TKFExoMTtO/TCQHSmyn/N9
CB9Rn4SBvLCSWkz43rrNrOCz+UAWkEGlOmeaMXIQNXmSCG7IFBwyj3x8wbr+ymWw0jwc0cbnJxKm
MbY2CJXFzMVAW78RnGtyYu/tlJvZ8NPgXfMNow==</SignatureValue>
  <KeyInfo>
    <X509Data>
      <X509Certificate>MIIJGTCCBwGgAwIBAgIIFw8a2YlzhF4wDQYJKoZIhvcNAQELBQAwWjEaMBgGA1UEAwwRQ0EtRE9DVU1FTlRBIFMuQS4xFjAUBgNVBAUTDVJVQzgwMDUwMTcyLTExFzAVBgNVBAoMDkRPQ1VNRU5UQSBTLkEuMQswCQYDVQQGEwJQWTAeFw0yMzAzMDIxOTUxMDBaFw0yNTAzMDExOTUxMDBaMIG/MSYwJAYDVQQDDB1FU1RFQkFOIEFMRlJFRE8gUk9URUxBIE1BQ0lFTDESMBAGA1UEBRMJQ0kzNTc0NTU4MRgwFgYDVQQqDA9FU1RFQkFOIEFMRlJFRE8xFjAUBgNVBAQMDVJPVEVMQSBNQUNJRUwxCzAJBgNVBAsMAkYyMTUwMwYDVQQKDCxDRVJUSUZJQ0FETyBDVUFMSUZJQ0FETyBERSBGSVJNQSBFTEVDVFJPTklDQTELMAkGA1UEBhMCUFkwggEiMA0GCSqGSIb3DQEBAQUAA4IBDwAwggEKAoIBAQC25FS5/lr80++L8K/180Oc3ZDPkUQeWkfCNGKHomvwnn38+xzdnQBK1xrKHk0GZ3DhyDthAl8VjTlapEAsBHMDHHzuJNTyw51Sf7HPunZN6doyLyuQdEJn/pjV50wXBhkw14Auu9hEl/MzoYTcBu4TPPg6A7h/Js49amAddwMSSMUYbAy3qmfUgqufCjeiIafX9DJWXHqsTjPxq/1gZ7nBhTNr4FCeS2muMvGPTTKTEYHe70b8q2k/OQKdzGmH043m/dnXkJRPxGTtjwwMDFQwSIIyr+jBkM28moEwrCPz/zA8jlMCc5U9SDcPpg3bszSlbWdmenidvdWiXzmcomGpAgMBAAGjggR7MIIEdzAMBgNVHRMBAf8EAjAAMB8GA1UdIwQYMBaAFKE9hSvN2CyWHzkCDJ9TO1jYlQt7MIGUBggrBgEFBQcBAQSBhzCBhDBVBggrBgEFBQcwAoZJaHR0cHM6Ly93d3cuZGlnaXRvLmNvbS5weS91cGxvYWRzL2NlcnRpZmljYWRvLWRvY3VtZW50YS1zYS0xNTM1MTE3NzcxLmNydDArBggrBgEFBQcwAYYfaHR0cHM6Ly93d3cuZGlnaXRvLmNvbS5weS9vY3NwLzCB3QYDVR0RBIHVMIHSgR5lc3RlYmFuLnJvdGVsYUByZWdpb25hbC5jb20ucHmkga8wgawxJjAkBgNVBA0MHUZJUk1BIEVMRUNUUk9OSUNBIENVQUxJRklDQURBMRIwEAYDVQQMDAlBUE9ERVJBRE8xFjAUBgNVBAUTDVJVQzgwMDIwOTgxLTgxETAPBgNVBAsMCEZJTkFOWkFTMUMwQQYDVQQKDDpCQU5DTyBSRUdJT05BTCBTT0NJRURBRCBBTk9OSU1BIEVNSVNPUkEgREUgQ0FQSVRBTCBBQklFUlRP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L1Zn/pG7Ale/JcdQnNFO3JlTKKpMA4GA1UdDwEB/wQEAwIF4DANBgkqhkiG9w0BAQsFAAOCAgEArooAN6t5xYAu62RQ25G+46+7Y5wS30vxbWY7MO/jxGCpcLos0Qg0n65i+L2yJw/ALnTUjllakcPMlzfjtqMyMjJg/cJx0Op76OFwin6aDrs/kFqYhcwE0yFedz2zupyGYqiIVe6VLcTRayu/wQGGynzvbmO9FXmMJmj5LkKmRjkDXNad6KIf50vw7YOhrr3/ZGmFhx/8AmfzSGCYPy26Z62I1Xepbs2soDJwzJqvZqOeXdeRX7WONB+p8y8ZNzJTPRFth2xE++SI+SUoZHe+xZiwzeebKFkXOgvbv0Wj7w0TQWZZyTR/cLvggm2iKfrpbsYZbwEMOUAjnyjjQKooMkB/uifra5TNsIUUmapXjNpNBbUGZI0TohVZN8LFQq+iYxa1+Ah6iagkER8B7JkKVx0TAU7jDVLXKG2kVTu/epWl/qlHjBS6wcFuztf6juxxu/S6FKI5NT7kfEuxhahhAoDHKhyTxGTTFdmLjL7M1GOpuiDLKNGcqDJWcZWQbbCv+b07oRtqEe1zsKDgX6cuSiAS+W2P/1J/BMfyTsQARVJ1g8Nyp2akKlRgaJskVCQnz9xygURs8jsgjSZDZbQ7tBbYlmS4FEiVIUCDz3HWlBDAjAGtUGzKmqTqDk3JHL0MHSNichWnr+1tFHZ7br0L56kc8WnULywUIMToAq9Oim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S79+5Ju+gUspAgVg+0x+aRGIFyiiBy9SSXR1lBNzOes=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dYy6RNEBRabP1I1Z/osEs6vItHPX9NinwSotM+klFjg=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sharedStrings.xml?ContentType=application/vnd.openxmlformats-officedocument.spreadsheetml.sharedStrings+xml">
        <DigestMethod Algorithm="http://www.w3.org/2001/04/xmlenc#sha256"/>
        <DigestValue>FN2VQBYNbCeEk45mgkS5cI3rcxW0jF84ttw9MzrqrNM=</DigestValue>
      </Reference>
      <Reference URI="/xl/styles.xml?ContentType=application/vnd.openxmlformats-officedocument.spreadsheetml.styles+xml">
        <DigestMethod Algorithm="http://www.w3.org/2001/04/xmlenc#sha256"/>
        <DigestValue>eOtr4i7jPO0u8xpBm2fr2pQzQZF0vV1x2Neg7hECenU=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DVL7KjMs+ygZMWbg5G8UmwNZkSxP6O35/iez/pCF+Z4=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Q19sDuU8AuXbdhOw3LkA/6OSzyIExkkZqLfG0oskkE4=</DigestValue>
      </Reference>
      <Reference URI="/xl/worksheets/sheet2.xml?ContentType=application/vnd.openxmlformats-officedocument.spreadsheetml.worksheet+xml">
        <DigestMethod Algorithm="http://www.w3.org/2001/04/xmlenc#sha256"/>
        <DigestValue>dvFeM8kj093l3GV73t5pZ/yve/+grlLKqEDDUfcr1aw=</DigestValue>
      </Reference>
      <Reference URI="/xl/worksheets/sheet3.xml?ContentType=application/vnd.openxmlformats-officedocument.spreadsheetml.worksheet+xml">
        <DigestMethod Algorithm="http://www.w3.org/2001/04/xmlenc#sha256"/>
        <DigestValue>iI0DB1zLWe+R54OdfOnwTgXMOLKYPuJYN/79qwTkCug=</DigestValue>
      </Reference>
      <Reference URI="/xl/worksheets/sheet4.xml?ContentType=application/vnd.openxmlformats-officedocument.spreadsheetml.worksheet+xml">
        <DigestMethod Algorithm="http://www.w3.org/2001/04/xmlenc#sha256"/>
        <DigestValue>HjFaylKaSPRcBCTjRgGtgz45zFL8GJrPH2nRRlziQRI=</DigestValue>
      </Reference>
      <Reference URI="/xl/worksheets/sheet5.xml?ContentType=application/vnd.openxmlformats-officedocument.spreadsheetml.worksheet+xml">
        <DigestMethod Algorithm="http://www.w3.org/2001/04/xmlenc#sha256"/>
        <DigestValue>iYuC/tU5CVADW25yTTdxjsLiSys4qLJpO6Fz13Y5PsQ=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2023-08-16T19:36:51Z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2023-08-16T19:36:51Z</xd:SigningTime>
          <xd:SigningCertificate>
            <xd:Cert>
              <xd:CertDigest>
                <DigestMethod Algorithm="http://www.w3.org/2001/04/xmlenc#sha256"/>
                <DigestValue>Ei+iOmlWXVJr34wzdZbXWFjhYzEITGQJqfEUAvR/UgM=</DigestValue>
              </xd:CertDigest>
              <xd:IssuerSerial>
                <X509IssuerName>C=PY, O=DOCUMENTA S.A., SERIALNUMBER=RUC80050172-1, CN=CA-DOCUMENTA S.A.</X509IssuerName>
                <X509SerialNumber>1661576309139276894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  <xd:CommitmentTypeQualifiers>
              <xd:CommitmentTypeQualifier>Para 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512"/>
    <Reference Type="http://www.w3.org/2000/09/xmldsig#Object" URI="#idPackageObject">
      <DigestMethod Algorithm="http://www.w3.org/2001/04/xmlenc#sha512"/>
      <DigestValue>DtJdrn9UW1tp9x6crkFY7NNJVZWI1RFycErVaHhCsaiPFMMNa4uDcEIE7+7B25DkG+HVEsotsItR
CvI69RYQKQ==</DigestValue>
    </Reference>
    <Reference Type="http://www.w3.org/2000/09/xmldsig#Object" URI="#idOfficeObject">
      <DigestMethod Algorithm="http://www.w3.org/2001/04/xmlenc#sha512"/>
      <DigestValue>kf5n6X156UwMWj2LfpMY42uSOltjIYIDNrf8Js+MCjTP0swPmsUn2cJ2+hMAn1gCxWBAkhtC6zrJ
mag1QXxAnQ==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512"/>
      <DigestValue>U5zB8wqDpZ7hhNIiiWLWHp5D+8j7aenez3Xyn/0DYUIEiVoCKenmQUuMHvkoEsh24ipc7eq+jKrq
8DGVpvg4ug==</DigestValue>
    </Reference>
  </SignedInfo>
  <SignatureValue>HgQZCqMwjQvKEwIjt8abcis3m2Y/RdwTWlsRnqE0pd5nkCfXEkmCDYvNr+FZCR0XA1rN4esFEoWK
d0N4HruMb3evb7dTR5lEoS/qwP4p9P3FzPa4rLJhNhpwB03QvfELcnRi5o9WpRRzBZ37bR305ICE
dDltibfKWvJamMFJsS6c+i8VTrmv3udPKDSksNJgbzhuBCSBsKFOD80QrWqsS74zTppUJQviD+kt
KLV/KgX1DQ7kyjAG7pW4dAZOyq0qje/w8jjRxqRXfLKveW5NdQO7neczKTf37cPf9ejVpbOqQrLV
RyLYOsQIgaoCSAHeEWXBxrXuIvCs9lFwv7NQbA==</SignatureValue>
  <KeyInfo>
    <X509Data>
      <X509Certificate>MIIHpzCCBY+gAwIBAgIRAKFiTI0TPbelRNx++rtsFr8wDQYJKoZIhvcNAQENBQAwgYUxCzAJBgNVBAYTAlBZMQ0wCwYDVQQKEwRJQ1BQMTgwNgYDVQQLEy9QcmVzdGFkb3IgQ3VhbGlmaWNhZG8gZGUgU2VydmljaW9zIGRlIENvbmZpYW56YTEVMBMGA1UEAxMMQ09ERTEwMCBTLkEuMRYwFAYDVQQFEw1SVUM4MDA4MDYxMC03MB4XDTIzMDIwNjEzNDY0MVoXDTI1MDIwNjEzNDY0MVowgcAxCzAJBgNVBAYTAlBZMTYwNAYDVQQKDC1DRVJUSUZJQ0FETyBDVUFMSUZJQ0FETyBERSBGSVJNQSBFTEVDVFLDk05JQ0ExCzAJBgNVBAsTAkYyMRYwFAYDVQQEEw1QRVRUQSBCT1JFQ0tJMRgwFgYDVQQqEw9MRU9OQVJETyBKQVZJRVIxJjAkBgNVBAMTHUxFT05BUkRPIEpBVklFUiBQRVRUQSBCT1JFQ0tJMRIwEAYDVQQFEwlDSTEzNTAyOTAwggEiMA0GCSqGSIb3DQEBAQUAA4IBDwAwggEKAoIBAQCmpIDhdBTEKryg+EPvMjemUbNGFkr/JZkFj7faef8SJ2QmINCD3n7J+THxmHcpKXPv4Xwm//puJJtYpzx8JjOnyLHaLDWBSIYVhFS+JOvS5BdXAbSaqjYUssC3+5Yk3OoKe7fYhsKT/EHWDDuTCNgNocOMPBVFW4epkZdQzVRO2t80w7/cFpckl/ZqPwlTugZPKINi0lpoJhYivZyPAa/x5cCRJyB7/Z4AT1OkSFX8gMbCpfwlXpLuVZGetspEP0OfeP4vsoxUmvmjN7XkyQWaXerfJ72FjEKlKr3F73Gb/Cq9sHtFd/BW+0O401IzBJaI4+peXmVdL8ZtqWf8/wp/AgMBAAGjggLTMIICzzAMBgNVHRMBAf8EAjAAMB0GA1UdDgQWBBSBzvOvHW9G7THHwKCy7508ewU2fzAfBgNVHSMEGDAWgBS+NVRiaGDnJtMxwV+XseL2ZM4H9TAOBgNVHQ8BAf8EBAMCBeAwSgYDVR0RBEMwQYESTEVPUEVUVEFAR01BSUwuQ09NpCswKTEnMCUGA1UEDQweRklSTUEgRUxFQ1RSw5NOSUNBIENVQUxJRklDQURBMIH3BgNVHSAEge8wgewwgekGCysGAQQBg65wAQEEMIHZMEYGCCsGAQUFBwIBFjpodHRwczovL2NvZGUxMDAuY29tLnB5L3JlcG9zaXRvcmlvLWRlLWRvY3VtZW50b3MtcHVibGljb3MvMIGOBggrBgEFBQcCAjCBgQx/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/wQWMBQGCCsGAQUFBwMCBggrBgEFBQcDBDCBiQYIKwYBBQUHAQEEfTB7MDkGCCsGAQUFBzABhi1odHRwOi8vb2NzcC5jb2RlMTAwLmNvbS5weS9vY3NwL2NhLWNvZGUxMDAtc2EwPgYIKwYBBQUHMAKGMmh0dHA6Ly9wY2ExLmNvZGUxMDAuY29tLnB5L2NlcnRzL2NhLWNvZGUxMDAtc2EuY2VyMA0GCSqGSIb3DQEBDQUAA4ICAQCBBHgy0qUUxn+Pabv/qGNCVr+5THDBh66/HIJjEJ8xyNr14hVEtf5f2zaqCOF1BY+O6Wp3OCJCEyzBCZvN4lMwlzPFzWmxg5CxFusSLgMhOooC2Bvnuj2ltf7BfspRuL5FHn02BjxzaMDzrTFgpLJ410o23avLs5rJwfiZlbtK8mLR3MyCQd9XUkqp9E3sfBZNqABGpy9/UVU64o97iDoLLtas2R9T0UDU1WVbCQy3NTyW1DqJ9p7dPwlKKd3Di5ToKhKyRDxv9nmllqA8uVR6MlAZEBZDFF9aYlh2oHGi2PTqvKY/QM2u/d8Ca+p1pZkpoXUZ2vhttisvg4jZm/twkwHVgD87G3NxDvDxJqWgiH5VGhV7113jo7OaH6i1XISrQumapyCf4LJ0/ty5W9vJP/jfHm15RY7U1SvJhrztLKu8/RlERbWkdSzyl6keJuguu2HVUWvpUkRdmP6LjrFufALdHk4SszIS82iidgck2P7uQRzqY0c7/lIo8yHjJd25HiKmtzeK7+LXNOAIf7/bJ7AHelATgiLNGPgfeDtpak7HecHNS01SfQ2RghyczXx1CnM9tvEfFDQ2V7p/0VfSFA6WuN1R3VuxR0Dwl9F7n3fyscGV3rcHzkC3uNAPaMCm0jaG0K++sTIQ4O5x0CmDKEW5NRvgOgEqHpex9KiY5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neLD44zNyBhLeuItrxIv3nYTX5cbwI8P2AzeV9Ve3ho/lqlb1SlKfP0eDdw1WHtxlb8oU7rnf4PCAH5+hHLx4w==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512"/>
        <DigestValue>XwZW7prte/KdvLyzQmiefTSo79nGZb/3awkmfJpLLNgKC7Beu4fOgk8MrxxK6UA4axSp67T7Gqu8Ty52pRn33g==</DigestValue>
      </Reference>
      <Reference URI="/xl/calcChain.xml?ContentType=application/vnd.openxmlformats-officedocument.spreadsheetml.calcChain+xml">
        <DigestMethod Algorithm="http://www.w3.org/2001/04/xmlenc#sha512"/>
        <DigestValue>Gv21CdLNoo33mMnmThuHA9G5Ljp/TAhPPexRBxvwL8pP+DqW91OjpikDrhvQDL9pnS8OLCYDCyhJpF+zNcJWgg==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iQObgCFGKsdD3HEcvx4newGyoSPXv+6t9T2B29bivHgaxsaehGbMV1aBzFz2vhZ8fi6LaSFWJBShvzXRx3Hc1g==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512"/>
        <DigestValue>iQObgCFGKsdD3HEcvx4newGyoSPXv+6t9T2B29bivHgaxsaehGbMV1aBzFz2vhZ8fi6LaSFWJBShvzXRx3Hc1g==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512"/>
        <DigestValue>DL6fD5rZAxPssH2dLtvdJQMk1jXiCa3tmbz6MrpNg9XAD4KQxCi5JnKoGrrHo/znRI/TZx6KJoJ2WJrvrLJcrQ==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DL6fD5rZAxPssH2dLtvdJQMk1jXiCa3tmbz6MrpNg9XAD4KQxCi5JnKoGrrHo/znRI/TZx6KJoJ2WJrvrLJcrQ==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DL6fD5rZAxPssH2dLtvdJQMk1jXiCa3tmbz6MrpNg9XAD4KQxCi5JnKoGrrHo/znRI/TZx6KJoJ2WJrvrLJcrQ==</DigestValue>
      </Reference>
      <Reference URI="/xl/drawings/drawing1.xml?ContentType=application/vnd.openxmlformats-officedocument.drawing+xml">
        <DigestMethod Algorithm="http://www.w3.org/2001/04/xmlenc#sha512"/>
        <DigestValue>bB/8VvR5M8lQrSdRk9IikQKHhNQG2IZfFLzv3ezp0KP4/3/QUALYbiLlUg1zN5h0OwK81FTviILqgKNAjNOqyQ==</DigestValue>
      </Reference>
      <Reference URI="/xl/drawings/drawing2.xml?ContentType=application/vnd.openxmlformats-officedocument.drawing+xml">
        <DigestMethod Algorithm="http://www.w3.org/2001/04/xmlenc#sha512"/>
        <DigestValue>FYcilK0A3eQJw5vQ20s+tQJpd4AcgNDGbmguF+ElGO1tfi+XkpfoPtLGgcBN1oi4CAWGdpod7NDyvyn/eeMvMQ==</DigestValue>
      </Reference>
      <Reference URI="/xl/drawings/drawing3.xml?ContentType=application/vnd.openxmlformats-officedocument.drawing+xml">
        <DigestMethod Algorithm="http://www.w3.org/2001/04/xmlenc#sha512"/>
        <DigestValue>SodDegEqaevcbLuCVn7+QJEbnMuni3uppjnSmC37ZEsU9wQ06f60/QB+b6anmi9Fsa5Det2QE+n9Oktq/Zn19Q==</DigestValue>
      </Reference>
      <Reference URI="/xl/drawings/drawing4.xml?ContentType=application/vnd.openxmlformats-officedocument.drawing+xml">
        <DigestMethod Algorithm="http://www.w3.org/2001/04/xmlenc#sha512"/>
        <DigestValue>IZIzkNHCAHpPt0zx0yT9xAru4F+du6252hLv8uxexOMdnrsMwobtjTvB/tsK81NO1KJQvGNlvcgHPUIxCSHsqw==</DigestValue>
      </Reference>
      <Reference URI="/xl/drawings/drawing5.xml?ContentType=application/vnd.openxmlformats-officedocument.drawing+xml">
        <DigestMethod Algorithm="http://www.w3.org/2001/04/xmlenc#sha512"/>
        <DigestValue>Jfeg5zgTq0+S7yZr95Be9A2mV08YNYrlQhhkvcyv5OCaqev5QqofEGTmRflHesQQS2v1zrv45/tJ2rUodLOTtA==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aKpIO6h7X3W7Mok6vQQuqKxRa38eAo4wGRqoTcNry+X/uFqoCR+Be5n94H1mmhKilLqAZrTR1kTMB46WtLfH+g==</DigestValue>
      </Reference>
      <Reference URI="/xl/externalLinks/externalLink1.xml?ContentType=application/vnd.openxmlformats-officedocument.spreadsheetml.externalLink+xml">
        <DigestMethod Algorithm="http://www.w3.org/2001/04/xmlenc#sha512"/>
        <DigestValue>fYh8/CG6814JXl+HWUof/6D3sMTBvdVuOnTgzpQ4FiWWM+sEsbUUgJTgOnefoEjZ6tE/0rO3jZxDS5SZPSSp9g==</DigestValue>
      </Reference>
      <Reference URI="/xl/media/image1.png?ContentType=image/png">
        <DigestMethod Algorithm="http://www.w3.org/2001/04/xmlenc#sha512"/>
        <DigestValue>1+JpseL9wkQ8SDHij1i6hUHcuvhpl/12e0AX0TzrYsya9vY7kGK7zkxYO9eKCDU4SNuK1he/usCrprfFpXe5Lw==</DigestValue>
      </Reference>
      <Reference URI="/xl/media/image2.png?ContentType=image/png">
        <DigestMethod Algorithm="http://www.w3.org/2001/04/xmlenc#sha512"/>
        <DigestValue>nwfXgb6KzMmiK1A5xv/sLqbbt0+bXgudUqSVZZgaDCofUxmLj6tvs7eED46rtCWELnojkr2YK4pZ6DUUxo9T5Q==</DigestValue>
      </Reference>
      <Reference URI="/xl/printerSettings/printerSettings1.bin?ContentType=application/vnd.openxmlformats-officedocument.spreadsheetml.printerSettings">
        <DigestMethod Algorithm="http://www.w3.org/2001/04/xmlenc#sha512"/>
        <DigestValue>ogYN/9HYFgRLpivlIiHilHbKyQmEsl4s/E7DLyFIuIzHRw2W68Zfz+AkY1h8ofjdIBH7BgZq/gWDU/ynm6iNQQ==</DigestValue>
      </Reference>
      <Reference URI="/xl/printerSettings/printerSettings2.bin?ContentType=application/vnd.openxmlformats-officedocument.spreadsheetml.printerSettings">
        <DigestMethod Algorithm="http://www.w3.org/2001/04/xmlenc#sha512"/>
        <DigestValue>ogYN/9HYFgRLpivlIiHilHbKyQmEsl4s/E7DLyFIuIzHRw2W68Zfz+AkY1h8ofjdIBH7BgZq/gWDU/ynm6iNQQ==</DigestValue>
      </Reference>
      <Reference URI="/xl/printerSettings/printerSettings3.bin?ContentType=application/vnd.openxmlformats-officedocument.spreadsheetml.printerSettings">
        <DigestMethod Algorithm="http://www.w3.org/2001/04/xmlenc#sha512"/>
        <DigestValue>iEt5JQWzrlfrtEIYcVzSEXKC90aK4ySvuMfXf43YnnNVUYs/OEuB6aE1oP4cxG0sge06xPm9nJUI2vY3ls8kiA==</DigestValue>
      </Reference>
      <Reference URI="/xl/printerSettings/printerSettings4.bin?ContentType=application/vnd.openxmlformats-officedocument.spreadsheetml.printerSettings">
        <DigestMethod Algorithm="http://www.w3.org/2001/04/xmlenc#sha512"/>
        <DigestValue>bCImtVMNM3222MWrEtPSrAG5w8RBAyDEnQieeY0nKb4rWXCglVZWsXyeN80Oy/tqWGj43zKNGrbkreJUmuGepw==</DigestValue>
      </Reference>
      <Reference URI="/xl/printerSettings/printerSettings5.bin?ContentType=application/vnd.openxmlformats-officedocument.spreadsheetml.printerSettings">
        <DigestMethod Algorithm="http://www.w3.org/2001/04/xmlenc#sha512"/>
        <DigestValue>iEt5JQWzrlfrtEIYcVzSEXKC90aK4ySvuMfXf43YnnNVUYs/OEuB6aE1oP4cxG0sge06xPm9nJUI2vY3ls8kiA==</DigestValue>
      </Reference>
      <Reference URI="/xl/sharedStrings.xml?ContentType=application/vnd.openxmlformats-officedocument.spreadsheetml.sharedStrings+xml">
        <DigestMethod Algorithm="http://www.w3.org/2001/04/xmlenc#sha512"/>
        <DigestValue>mTE+KpSumcwTS1uvuXxonb6Zc3bOkGOfaRoAo9xiZ1P9J6KsRLI1cSlkGQGZuO9GrGT4fBbLDR76qPJndgF05g==</DigestValue>
      </Reference>
      <Reference URI="/xl/styles.xml?ContentType=application/vnd.openxmlformats-officedocument.spreadsheetml.styles+xml">
        <DigestMethod Algorithm="http://www.w3.org/2001/04/xmlenc#sha512"/>
        <DigestValue>bth7mXIOsxiQclHo0br9GdpEnRv7KvDzXCl8dOR+953wBFpRAJAT7cdJ4sqZnmRjt3ttWFW/ier5dxCNnMb6+A==</DigestValue>
      </Reference>
      <Reference URI="/xl/theme/theme1.xml?ContentType=application/vnd.openxmlformats-officedocument.theme+xml">
        <DigestMethod Algorithm="http://www.w3.org/2001/04/xmlenc#sha512"/>
        <DigestValue>WNa26C6mLDnNoGl2W0MTROseMTfw29S4KmnzexORLbpFRgE68se+DZOM1p2wtsEiIHpZPcQMS1PwV/iloTUSCw==</DigestValue>
      </Reference>
      <Reference URI="/xl/workbook.xml?ContentType=application/vnd.openxmlformats-officedocument.spreadsheetml.sheet.main+xml">
        <DigestMethod Algorithm="http://www.w3.org/2001/04/xmlenc#sha512"/>
        <DigestValue>CLPll1Ut624zM9zaN1W10DkOj4Nn0uW8uXN9FkgGr3NbGuhMj3g957mb6W+N18ICDYW2CR0ZCtolAmn9Nr55OQ==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512"/>
        <DigestValue>xoXcPe1fboSSW3jC7V712yNxnIoMxn9134kCupKFdevFmuq9uKnYmiRxaZi6UUAs4VOi9PbWzGqSaIMWcVrCog==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StBMMv6042zn8aYzYlBFD1tGgc1gXdokmqhNxNh4+iou6GrZzknr0r31qbmj9NDqJhxktvLVFvxd9VpMfJCRbQ==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512"/>
        <DigestValue>pTK0TgV6No76Ed5ZWBIdc5NNoYOfFoT0egySNgk4zS8tEop4H5DvkEy97bV1yY+tI72jMCeYK6dtDurvwVM9FQ==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512"/>
        <DigestValue>lZ5msMz1AoK2Vt5H9FUmkUPTZZL1OuceBOCBituW9asixhrWlTEyU9WY1H+63fGhYF6nf0lUzMU3qeq/UBev3Q==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512"/>
        <DigestValue>qXwmG7jDYPTs2NYOhhvc+FaJ0ZVzuRPiy02nuJlny80cfpFwmo6fX5E2s707smGDHQoTIiIMaRPTAidFx0nXmQ==</DigestValue>
      </Reference>
      <Reference URI="/xl/worksheets/sheet1.xml?ContentType=application/vnd.openxmlformats-officedocument.spreadsheetml.worksheet+xml">
        <DigestMethod Algorithm="http://www.w3.org/2001/04/xmlenc#sha512"/>
        <DigestValue>t4ywgOoX6kyHFDT2lYu7M5SgmxGCJiGwdvwpp8Gcrx9VJQJ3zY58wt6TmLWoJqyGH28dkqBPiCSmvT5dUAuZsQ==</DigestValue>
      </Reference>
      <Reference URI="/xl/worksheets/sheet2.xml?ContentType=application/vnd.openxmlformats-officedocument.spreadsheetml.worksheet+xml">
        <DigestMethod Algorithm="http://www.w3.org/2001/04/xmlenc#sha512"/>
        <DigestValue>kVariNEw7XoMuOw+P8dijywOZsgX/vFaLWpf9lWa1Xx70mRBlaM53wr9cutAV+d3fjqTbwLKoeeZa/dm8qCm3Q==</DigestValue>
      </Reference>
      <Reference URI="/xl/worksheets/sheet3.xml?ContentType=application/vnd.openxmlformats-officedocument.spreadsheetml.worksheet+xml">
        <DigestMethod Algorithm="http://www.w3.org/2001/04/xmlenc#sha512"/>
        <DigestValue>nsKdByz/yKkFEIh9h8/HOswlEZ4qNxedgkgBoMM4zgrGRCvFOpEaOl/9QRhqTh8bhRjt+Jx1qpnOTHP6cVO1/w==</DigestValue>
      </Reference>
      <Reference URI="/xl/worksheets/sheet4.xml?ContentType=application/vnd.openxmlformats-officedocument.spreadsheetml.worksheet+xml">
        <DigestMethod Algorithm="http://www.w3.org/2001/04/xmlenc#sha512"/>
        <DigestValue>gm8MwB2FWjn+b+kqi8nXqHvy+tVZfvmNM+IYUdScSHudSRbQDdqr3BZdqPBqQ8BaCAV62jBez/k6ZUBhVym8xA==</DigestValue>
      </Reference>
      <Reference URI="/xl/worksheets/sheet5.xml?ContentType=application/vnd.openxmlformats-officedocument.spreadsheetml.worksheet+xml">
        <DigestMethod Algorithm="http://www.w3.org/2001/04/xmlenc#sha512"/>
        <DigestValue>LLfFgTayyuu8HdJ9NckdnZjlUZd/RROmoDOt9hq+INv6ZA0LF//yZGYs/Bp2Trr3XqZc1ynUeJoxmngklvRi8Q==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2023-08-17T13:00:36Z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2023-08-17T13:00:36Z</xd:SigningTime>
          <xd:SigningCertificate>
            <xd:Cert>
              <xd:CertDigest>
                <DigestMethod Algorithm="http://www.w3.org/2001/04/xmlenc#sha512"/>
                <DigestValue>dVc7ZshwNwbXufnaOv8GmUEX4TIlra+ZHbqt9zjjULAJ7ZZRPzP5uzO7Xe7WIrCOU/OSV6W9hrLzIlI2LqLVNg==</DigestValue>
              </xd:CertDigest>
              <xd:IssuerSerial>
                <X509IssuerName>SERIALNUMBER=RUC80080610-7, CN=CODE100 S.A., OU=Prestador Cualificado de Servicios de Confianza, O=ICPP, C=PY</X509IssuerName>
                <X509SerialNumber>214516105053763487586675912523578611391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presentar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hDCCBWygAwIBAgIQCq+0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+l9W0Vy9ugkuvEvVPp/QJtBB56bgdPtjJFLrOXDM55bM7ZUCaMEbryX/eAUJtxm0LDJ2CRR1RMbwpvsWdwPaqMN848QQ5zn69BjA8/eBuOSMiEwlrt1z8uVyM8plhGfAHsQB6oG+a216/TCVJTSudCSIJJL6YhG3vxRbasPXhdPaY0JCkUugoe0okFN7Ui7kjZE57LSEqN1dvDmv8ikAUn8vtDrvykIHbArs/2E7dYZ4X8rf0NHn5GOYo8e6mIIUspyeH41ViFk1AxpF2zNuNOYiCCGBPinOOHjAdA2vkQJr1eOJGoOyg1giLzddOCPyysBXjUSEqkVXaz6tSTkF3ifBMyg3ePgB3yqEbo5go/ZzcuPhfBsNoNcYRpY7FEJ7MSdFHn+u45DHRRlyzJ8fdwyEufNXtOTvdJRawYuytw48RzIZXGUSQ8HT1JvFptROpHdVDLJ9zfSAwEIwTPgh3FdcAq1wB56sxF1SNn07UX6xUvD5Wk/VxUiULRQRcGuDgp9FGLy927EvXTQk4SII6KBmVO+HNWzadYSSxxe5ocUzna30FMx/ewjtbyrxgh9dRhWVjU10CAwEAAaOCAgMwggH/MBIGA1UdEwEB/wQIMAYBAf8CAQAwDgYDVR0PAQH/BAQDAgEGMB0GA1UdDgQWBBS+NVRiaGDnJtMxwV+XseL2ZM4H9TAfBgNVHSMEGDAWgBTCxBHyKmhEDAAo7EzWKduS+1691jCBigYIKwYBBQUHAQEEfjB8MD8GCCsGAQUFBzAChjNodHRwczovL3d3dy5hY3JhaXouZ292LnB5L2NydC9hY19yYWl6X3B5X3NoYTI1Ni5jcnQwOQYIKwYBBQUHMAGGLWh0dHA6Ly9vY3NwLmNvZGUxMDAuY29tLnB5L29jc3AvY2EtY29kZTEwMC1zYTCBzQYDVR0gBIHFMIHCMIG/BgNVHSAwgbcwOQYIKwYBBQUHAgEWLWh0dHBzOi8vd3d3LmFjcmFpei5nb3YucHkvZHBjL0RPQy1JQ1BQLTAxLnBkZjB6BggrBgEFBQcCAjBuGmxTdWpldG8gYSBsYXMgY29uZGljaW9uZXMgZGUgdXNvIGV4cHVlc3RhcyBlbiBsYSBEZWNsYXJhY2nzbiBkZSBQcuFjdGljYXMgZGUgQ2VydGlmaWNhY2nzbiBkZSBsYSBBQyBSYe16IC0gUHkwPAYDVR0fBDUwMzAxoC+gLYYraHR0cDovL3d3dy5hY3JhaXouZ292LnB5L2FybC9hY19yYWl6X3B5LmNybDANBgkqhkiG9w0BAQsFAAOCAgEAZ0O3BeY2y9IDnZiXMy+/Grb5oDw0YiDoKkdoHdHDnd24yB2vf99Ei0FltBuwuXRHJkkoqAjWiIqUQy/Uw3rvySa8yCqOuTL2uDqiX0v+waNIV2cY2BTLoPqRL5rv4WhqAbOlEY6YhLIA0cfBhnZpx9ufAL0cQiXN927vuAJTEVu27Fr/gqDEIFNZPrEG2Ey6GEu3EK3L8AeQYKNjGHmuNJNFJn9YtRneR4/dAX4bUvG6//GvAoKL1nqEcgcTtKN4uPdcdpTsuMpf34QAqgL0amhNPGdwgYsofr55CEhQF2Q8mUgBj8oEFRrGrW4MokO0xlqjT+Vouyos3BONmrbfDI+uq3zF01o5tg8NPzaD+zY50Lht4BKs7ulfhw7JhQA8lYhz8K3TpjjouR6npDAEMjVhQq2tnWTFmNCEosrg0txyrSKi8K2COGuMzoA8K0D7IfnAvveYzwoWkyQv9N7p7M1PP8XEPdsqPZ4qVnYXgRkUgwrmlweqNOzJ/nBpe1XuguS4JY2tFQP3JSsnk7dk1CmOwMRTxAUsuJeA8MKvUbg9VhSuBOXUfc3KjbpVDTrgUymfyGe11bYSpal1dSqVYc+xQQxCYc1OMFw32OFzH2XcbVt4KogxbZ3RbzPhUJm8HRfOafz3F0ac5jvmAGBldf1UajbY7muAzdQw6EQn2fw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kwCbATJxE74C8JbXYnB5kzmNkTguL1gEocSZLh3z57U=</DigestValue>
    </Reference>
    <Reference Type="http://www.w3.org/2000/09/xmldsig#Object" URI="#idOfficeObject">
      <DigestMethod Algorithm="http://www.w3.org/2001/04/xmlenc#sha256"/>
      <DigestValue>jwm5rArvqYDFNXbjnxzIA4UrzTOLHu3XRmzQR7CT4OU=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mIwryAKF3nxS9RLjyF/8JNWBSFHM6U6/4IwgLB3MZAI=</DigestValue>
    </Reference>
  </SignedInfo>
  <SignatureValue>r6WqtuOvA7GsFUJsbThgtx4l0nBp8O4dl33u8H1ffXC8IwmLZdxird7D78Ti1mqlB8eGIiNpA7D9
0LAJfa93uCRpqykH90lcSpbBbBI0u1nBRaLQ7RmNeyi5atN+1cw8tLGRclvXUizqRfGmWIwZzvBr
im1HWtbc5RjvYEzaevqBRJsYLDKI/SBSZCLIie3H4RiXst2swMU8Nk33ig3+Uucsx6GO9KNbF+cR
8duPlaEGfjUM/vXgeUGl01O8Xca+97ksDqv2UFJHIzPfBkMS0navDbx8Zc8on7jY7ATHXjbJVmiH
nSPP2xBoQlDiLOsW7MTGTKmKQswU7ODSjgImVw==</SignatureValue>
  <KeyInfo>
    <X509Data>
      <X509Certificate>MIIJEjCCBvqgAwIBAgIIP+u+53t+nl8wDQYJKoZIhvcNAQELBQAwWjEaMBgGA1UEAwwRQ0EtRE9DVU1FTlRBIFMuQS4xFjAUBgNVBAUTDVJVQzgwMDUwMTcyLTExFzAVBgNVBAoMDkRPQ1VNRU5UQSBTLkEuMQswCQYDVQQGEwJQWTAeFw0yMzAzMDIxOTI5MDBaFw0yNTAzMDExOTI5MDBaMIG7MSQwIgYDVQQDDBtPU0NBUiBFTElFU0VSIEdPRE9ZIFNJTFZFUk8xEjAQBgNVBAUTCUNJMTM5MDQ1ODEWMBQGA1UEKgwNT1NDQVIgRUxJRVNFUjEWMBQGA1UEBAwNR09ET1kgU0lMVkVSTzELMAkGA1UECwwCRjIxNTAzBgNVBAoMLENFUlRJRklDQURPIENVQUxJRklDQURPIERFIEZJUk1BIEVMRUNUUk9OSUNBMQswCQYDVQQGEwJQWTCCASIwDQYJKoZIhvcNAQEBBQADggEPADCCAQoCggEBAOJkXrAhYWyV+U6/FUFRERqu7PPER/xCmHLLsVWGYMF21tLAcKsKmc0kNrL5U+bniYBByazx6rS4Ac9mgH1iA9bOS2CVbTPHtkTARjd8lVR7u9DqoEp5KWltq+5QtqsRSBoKbW2pZgwNqad3SfecTx62v9SpwKCt3ZA/qT2R7Xbsb/Zalqbr78sImMOVeO1c79YcSyydHK6xxuVgB/AW6PWcW66WuOIH8Z5M1geBByyUzvZZd1oTimYV3vKxS9fjLFYtbE+c2aG3TtVQr1rj6WYl8Ptv8/mShW7odkTlsAwiDmc/wLEM6N1woqpbGVZBnXPd8jlS8Ttwv+hsMU2xLAcCAwEAAaOCBHgwggR0MAwGA1UdEwEB/wQCMAAwHwYDVR0jBBgwFoAUoT2FK83YLJYfOQIMn1M7WNiVC3swgZQGCCsGAQUFBwEBBIGHMIGEMFUGCCsGAQUFBzAChklodHRwczovL3d3dy5kaWdpdG8uY29tLnB5L3VwbG9hZHMvY2VydGlmaWNhZG8tZG9jdW1lbnRhLXNhLTE1MzUxMTc3NzEuY3J0MCsGCCsGAQUFBzABhh9odHRwczovL3d3dy5kaWdpdG8uY29tLnB5L29jc3AvMIHaBgNVHREEgdIwgc+BG29zY2FyLmdvZG95QHJlZ2lvbmFsLmNvbS5weaSBrzCBrDEmMCQGA1UEDQwdRklSTUEgRUxFQ1RST05JQ0EgQ1VBTElGSUNBREExEjAQBgNVBAwMCUFQT0RFUkFETzEWMBQGA1UEBRMNUlVDODAwMjA5ODEtODERMA8GA1UECwwIRklOQU5aQVMxQzBBBgNVBAoMOkJBTkNPIFJFR0lPTkFMIFNPQ0lFREFEIEFOT05JTUEgRU1JU09SQSBERSBDQVBJVEFMIEFCSUVSVE8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/wQgMB4GCCsGAQUFBwMCBggrBgEFBQcDBAYIKwYBBQUHAwEwewYDVR0fBHQwcjA0oDKgMIYuaHR0cHM6Ly93d3cuZGlnaXRvLmNvbS5weS9jcmwvZG9jdW1lbnRhX2NhLmNybDA6oDigNoY0aHR0cHM6Ly93d3cuZG9jdW1lbnRhLmNvbS5weS9kaWdpdG8vZG9jdW1lbnRhX2NhLmNybDAdBgNVHQ4EFgQUV29qt3Por3iUX711xbfo6R0zxiowDgYDVR0PAQH/BAQDAgXgMA0GCSqGSIb3DQEBCwUAA4ICAQAEP6V1DOi4NXZvfSKOmDAheBCax6re/9r6L1BR38MrKqMWK/TPgnAQvdGHT0iwV82keHT1SBXRe57pNApp0lyYHcrX2qq9NFdDxUGcb2iEJ50jQ/YQUrXRmwLftNOJ7Ev2jssUIIfvH3l8n/QW6OMylq+71vQlTnPjYakAuAP2ZzzPCRpDO9NsxO5i0DrrZfh2qyyPbrDC+erBhFPGM3fecHTUBC6p6halBXuatq5wxe2nB6mJRLHMjGx2Fc3rVRZW7kELPtxWyo0oR+Op0HpX2a0U8YLUykRJWQn4By+Z1gljrPBhzu4cz11kjF067H7qEhNKIAaZRwqwgX0B1I9yJAn18kd53HqvYjqJOWxI0JB5bRBCCpdniiniAhBZDKVuwxktV+8kTranwpchuXjWh69wEnQLVBEnZq/cHYNufPjvEGI62A9OUpi1IKqtZjTfgpTawUTHb36EW7uE2XeGq0ARqlMU/F04iBSlhyGCUGlzQtoSZo594sV5bmjlqJBstOo7KwJjg2cZr2Z9h8/SF5K2MgxqMudmFpqk10SE0Q4ZgU5yJmvyYowGM+7uCDxpwcwABCepK1GVawPt7S8DLCQb9fOd8r3ePeHRYelFsAcwC6sk/wHzeryqILZ05UAqKvW/KJWFDTux5r0LJesmDWk99At9luI0/UTA10ZVL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S79+5Ju+gUspAgVg+0x+aRGIFyiiBy9SSXR1lBNzOes=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dYy6RNEBRabP1I1Z/osEs6vItHPX9NinwSotM+klFjg=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sharedStrings.xml?ContentType=application/vnd.openxmlformats-officedocument.spreadsheetml.sharedStrings+xml">
        <DigestMethod Algorithm="http://www.w3.org/2001/04/xmlenc#sha256"/>
        <DigestValue>FN2VQBYNbCeEk45mgkS5cI3rcxW0jF84ttw9MzrqrNM=</DigestValue>
      </Reference>
      <Reference URI="/xl/styles.xml?ContentType=application/vnd.openxmlformats-officedocument.spreadsheetml.styles+xml">
        <DigestMethod Algorithm="http://www.w3.org/2001/04/xmlenc#sha256"/>
        <DigestValue>eOtr4i7jPO0u8xpBm2fr2pQzQZF0vV1x2Neg7hECenU=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DVL7KjMs+ygZMWbg5G8UmwNZkSxP6O35/iez/pCF+Z4=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Q19sDuU8AuXbdhOw3LkA/6OSzyIExkkZqLfG0oskkE4=</DigestValue>
      </Reference>
      <Reference URI="/xl/worksheets/sheet2.xml?ContentType=application/vnd.openxmlformats-officedocument.spreadsheetml.worksheet+xml">
        <DigestMethod Algorithm="http://www.w3.org/2001/04/xmlenc#sha256"/>
        <DigestValue>dvFeM8kj093l3GV73t5pZ/yve/+grlLKqEDDUfcr1aw=</DigestValue>
      </Reference>
      <Reference URI="/xl/worksheets/sheet3.xml?ContentType=application/vnd.openxmlformats-officedocument.spreadsheetml.worksheet+xml">
        <DigestMethod Algorithm="http://www.w3.org/2001/04/xmlenc#sha256"/>
        <DigestValue>iI0DB1zLWe+R54OdfOnwTgXMOLKYPuJYN/79qwTkCug=</DigestValue>
      </Reference>
      <Reference URI="/xl/worksheets/sheet4.xml?ContentType=application/vnd.openxmlformats-officedocument.spreadsheetml.worksheet+xml">
        <DigestMethod Algorithm="http://www.w3.org/2001/04/xmlenc#sha256"/>
        <DigestValue>HjFaylKaSPRcBCTjRgGtgz45zFL8GJrPH2nRRlziQRI=</DigestValue>
      </Reference>
      <Reference URI="/xl/worksheets/sheet5.xml?ContentType=application/vnd.openxmlformats-officedocument.spreadsheetml.worksheet+xml">
        <DigestMethod Algorithm="http://www.w3.org/2001/04/xmlenc#sha256"/>
        <DigestValue>iYuC/tU5CVADW25yTTdxjsLiSys4qLJpO6Fz13Y5PsQ=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2023-08-17T13:25:54Z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2023-08-17T13:25:54Z</xd:SigningTime>
          <xd:SigningCertificate>
            <xd:Cert>
              <xd:CertDigest>
                <DigestMethod Algorithm="http://www.w3.org/2001/04/xmlenc#sha256"/>
                <DigestValue>IblhvRSDcZg/geCLXbhNIvOZsq6ox5dz04IDu0m0FX8=</DigestValue>
              </xd:CertDigest>
              <xd:IssuerSerial>
                <X509IssuerName>C=PY, O=DOCUMENTA S.A., SERIALNUMBER=RUC80050172-1, CN=CA-DOCUMENTA S.A.</X509IssuerName>
                <X509SerialNumber>4605984945335082591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0JtCfTM/uXA+DC9MuO3cHtC+5Geo8zh7ZbUJziU7M54=</DigestValue>
    </Reference>
    <Reference Type="http://www.w3.org/2000/09/xmldsig#Object" URI="#idOfficeObject">
      <DigestMethod Algorithm="http://www.w3.org/2001/04/xmlenc#sha256"/>
      <DigestValue>IHVbDgIUSw6l0R5BHJpWTRiPU/1LyIDqEL1VNz6I/KE=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hnYsCsgpoBUIpmV7eU33sILrLmkBZEApbRtKa+G1BJk=</DigestValue>
    </Reference>
  </SignedInfo>
  <SignatureValue>Z2bZcrmuoSHaJmJ3+Gx7cnfMNdtbefsJhLB2TZgGij0Ex5WRd/wQ//kLudR9ueBu8GDfT3+2wfLz
T6ASReJuScOSUgMbD1FBc4KJXG9cs7IEp85BHVtv5ivqmsSm6W7F+sKFYziv3e2s9XOsJoOZN9Cr
XfuGXDx874/amqeEqB/K0yoct+ThcYxtutKGfhQv6ZdqYPqRAUK3vSZPlwJ8tWua5PlEh19p/OjH
OVZXGeFbAw4qjhrnzPPXba2UAS85iruApaBcHnIQZ+zUalK4be4izZqI6McuRm724Jy4ZriOjyU3
HMouHoiWWZh52+MTqLaxOqNV089yaSmPnbu/sg==</SignatureValue>
  <KeyInfo>
    <X509Data>
      <X509Certificate>MIIIfDCCBmSgAwIBAgIIDwTe9OpX9KYwDQYJKoZIhvcNAQELBQAwWzEXMBUGA1UEBRMOUlVDIDgwMDUwMTcyLTExGjAYBgNVBAMTEUNBLURPQ1VNRU5UQSBTLkEuMRcwFQYDVQQKEw5ET0NVTUVOVEEgUy5BLjELMAkGA1UEBhMCUFkwHhcNMjIwNzA0MjA1ODUxWhcNMjQwNzAzMjEwODUxWjCBsTELMAkGA1UEBhMCUFkxHDAaBgNVBAQME0RVQVJURSBTQ0hVU1NNVUxMRVIxEjAQBgNVBAUTCUNJMTA1NTcyNzEXMBUGA1UEKgwORElFR08gRkVSTkFORE8xFzAVBgNVBAoMDlBFUlNPTkEgRklTSUNBMREwDwYDVQQLDAhGSVJNQSBGMjErMCkGA1UEAwwiRElFR08gRkVSTkFORE8gRFVBUlRFIFNDSFVTU01VTExFUjCCASIwDQYJKoZIhvcNAQEBBQADggEPADCCAQoCggEBAKegVnd6FfgDZjDYG6q/XkW3epobHvCxjZpb/a7a6HA7COpAzrunArRYIcL7XmImy4MOXlO2lAzAO5oKIvZoGzULMgVqVatHJE4i6Kg+A6glXbsmSEfvjsPLlG7yGXQrxhRS38uFjQMwk+9/ALjtsLsNqwZ7QlanBEoR3j+Z90BioQzlxicCOaoCgXM46AD22+MRWPSQSE0cdoQm9rFIYh9cWPC0pqmfeSAqlhNTUw3GcD8Ta7Gtn+5PukuTxD1bi2BOF3/5cwzw0d16TQRVp3wZKZD8dH5hXZQgSyPrxVH/gLunGPqpg5ZofupQnEc/HWDoAL/L15lPMZJVkvSkPT8CAwEAAaOCA+swggPnMAwGA1UdEwEB/wQCMAAwDgYDVR0PAQH/BAQDAgXgMCoGA1UdJQEB/wQgMB4GCCsGAQUFBwMBBggrBgEFBQcDAgYIKwYBBQUHAwQwHQYDVR0OBBYEFK7m2hUXgKlmnpdYpKTUZAx/hDFX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CBjgYDVR0RBIGGMIGDgRxkaWVnby5kdWFydGVAcmVnaW9uYWwuY29tLnB5pGMwYTEdMBsGA1UECgwUQkFOQ08gUkVHSU9OQUwgU0FFQ0ExEjAQBgNVBAwMCUFQT0RFUkFETzEUMBIGA1UECwwLUFJFU0lERU5DSUExFjAUBgNVBAUTDVJVQzgwMDIwOTgxLTg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6qWyLcQ4iftWM2om330ULnwLBucWtTZEcGVodEgBUl1o7ka+fklfgyb0wJqUmtVbtQMT7x9pi7lzmYBJ5jJyH5Jm9itjRj0zjCy+TQb9dNltnUBbYJ01f/5VReVwuG8rjouvWh7NbNwUE5KTSW4G8aSIQg9XIsJ5OaxwqtVqGk0qOdggad7rpkbKpVI/Udm/hAKo8Nqx4wcvniEqSF+8pEw5LrqUvMCDmUP2y+Z+soae74251DycBgA7LEWChOIY5pmC/yzFz6OsqmZv9z5hJaLwAFBBk9JkeguI8qGHNnH73H+zFwPWHOWCrHvj1tP9KR1hq1wQ7VwK4OhEnajNjOqbwB7AU3BexudO38zchKU+BL/cSmy5m98wSwjLRZcnGeKPDFbqq1deLZlDMRvPfL5UpmHLaz1+uKBLrzFBV7pX5eBSWdG77u0/18FIDlCC8qnPvNzmS2Ky9PKxpVJHX3kZvcf2qasbmy1KuGsVVFTvwtg9F3xkCird91KYd19bAFrp5qiiDDK2HnveqwQsdCYvEP4LH4zQj991DGI4uv6+Os5l6hOfMhCGokzbqkIsxuPt1wKZxnXp+6kJz7f3JdaYlly71Roc4e5PDWUeNqjgWHFnip/nbT+RQD54ofAJ7rWEtFuepd6mESu+C0xQSCJy0rU2Yu+p7yKOXN9UQM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S79+5Ju+gUspAgVg+0x+aRGIFyiiBy9SSXR1lBNzOes=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4x9SkiKgSaLrn0HMcoGxRwakU9hq3/rKWKwEx2P54Vs=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dYy6RNEBRabP1I1Z/osEs6vItHPX9NinwSotM+klFjg=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7CubnjocfR39/E23uM8erGjHmj5WUqTSTKirAJTlgmE=</DigestValue>
      </Reference>
      <Reference URI="/xl/sharedStrings.xml?ContentType=application/vnd.openxmlformats-officedocument.spreadsheetml.sharedStrings+xml">
        <DigestMethod Algorithm="http://www.w3.org/2001/04/xmlenc#sha256"/>
        <DigestValue>FN2VQBYNbCeEk45mgkS5cI3rcxW0jF84ttw9MzrqrNM=</DigestValue>
      </Reference>
      <Reference URI="/xl/styles.xml?ContentType=application/vnd.openxmlformats-officedocument.spreadsheetml.styles+xml">
        <DigestMethod Algorithm="http://www.w3.org/2001/04/xmlenc#sha256"/>
        <DigestValue>eOtr4i7jPO0u8xpBm2fr2pQzQZF0vV1x2Neg7hECenU=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DVL7KjMs+ygZMWbg5G8UmwNZkSxP6O35/iez/pCF+Z4=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Q19sDuU8AuXbdhOw3LkA/6OSzyIExkkZqLfG0oskkE4=</DigestValue>
      </Reference>
      <Reference URI="/xl/worksheets/sheet2.xml?ContentType=application/vnd.openxmlformats-officedocument.spreadsheetml.worksheet+xml">
        <DigestMethod Algorithm="http://www.w3.org/2001/04/xmlenc#sha256"/>
        <DigestValue>dvFeM8kj093l3GV73t5pZ/yve/+grlLKqEDDUfcr1aw=</DigestValue>
      </Reference>
      <Reference URI="/xl/worksheets/sheet3.xml?ContentType=application/vnd.openxmlformats-officedocument.spreadsheetml.worksheet+xml">
        <DigestMethod Algorithm="http://www.w3.org/2001/04/xmlenc#sha256"/>
        <DigestValue>iI0DB1zLWe+R54OdfOnwTgXMOLKYPuJYN/79qwTkCug=</DigestValue>
      </Reference>
      <Reference URI="/xl/worksheets/sheet4.xml?ContentType=application/vnd.openxmlformats-officedocument.spreadsheetml.worksheet+xml">
        <DigestMethod Algorithm="http://www.w3.org/2001/04/xmlenc#sha256"/>
        <DigestValue>HjFaylKaSPRcBCTjRgGtgz45zFL8GJrPH2nRRlziQRI=</DigestValue>
      </Reference>
      <Reference URI="/xl/worksheets/sheet5.xml?ContentType=application/vnd.openxmlformats-officedocument.spreadsheetml.worksheet+xml">
        <DigestMethod Algorithm="http://www.w3.org/2001/04/xmlenc#sha256"/>
        <DigestValue>iYuC/tU5CVADW25yTTdxjsLiSys4qLJpO6Fz13Y5PsQ=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2023-08-17T14:55:55Z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la CNV</SignatureComments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2023-08-17T14:55:55Z</xd:SigningTime>
          <xd:SigningCertificate>
            <xd:Cert>
              <xd:CertDigest>
                <DigestMethod Algorithm="http://www.w3.org/2001/04/xmlenc#sha256"/>
                <DigestValue>Tvt+5e2cfWzM6MHfB8YzddBN9ZTb0vCSdQSMW1GbRLg=</DigestValue>
              </xd:CertDigest>
              <xd:IssuerSerial>
                <X509IssuerName>C=PY, O=DOCUMENTA S.A., CN=CA-DOCUMENTA S.A., SERIALNUMBER=RUC 80050172-1</X509IssuerName>
                <X509SerialNumber>1082234953960780966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la CNV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EMSEngagementItemInfo xmlns="http://schemas.microsoft.com/DAEMSEngagementItemInfoXML">
  <EngagementID>5000006557</EngagementID>
  <LogicalEMSServerID>-109903338106937214</LogicalEMSServerID>
  <WorkingPaperID>3848331661400001606</WorkingPaperID>
</DAEMSEngagementItemInfo>
</file>

<file path=customXml/itemProps1.xml><?xml version="1.0" encoding="utf-8"?>
<ds:datastoreItem xmlns:ds="http://schemas.openxmlformats.org/officeDocument/2006/customXml" ds:itemID="{93861BD5-B369-4C8F-8DEE-A1C3839166CA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2023-08-16T19:20:02Z</cp:lastPrinted>
  <dcterms:created xsi:type="dcterms:W3CDTF">2013-02-15T17:58:25Z</dcterms:created>
  <dcterms:modified xsi:type="dcterms:W3CDTF">2023-08-16T19:29:56Z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2022-02-18T14:56:37Z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1da17665-3831-4391-bf98-0073b1c77ebe</vt:lpwstr>
  </property>
  <property fmtid="{D5CDD505-2E9C-101B-9397-08002B2CF9AE}" pid="8" name="MSIP_Label_ea60d57e-af5b-4752-ac57-3e4f28ca11dc_ContentBits">
    <vt:lpwstr>0</vt:lpwstr>
  </property>
</Properties>
</file>