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worksheets/sheet26.xml" ContentType="application/vnd.openxmlformats-officedocument.spreadsheetml.worksheet+xml"/>
  <Override PartName="/xl/drawings/drawing8.xml" ContentType="application/vnd.openxmlformats-officedocument.drawing+xml"/>
  <Override PartName="/xl/drawings/drawing2.xml" ContentType="application/vnd.openxmlformats-officedocument.drawing+xml"/>
  <Override PartName="/xl/worksheets/sheet16.xml" ContentType="application/vnd.openxmlformats-officedocument.spreadsheetml.worksheet+xml"/>
  <Override PartName="/xl/worksheets/sheet14.xml" ContentType="application/vnd.openxmlformats-officedocument.spreadsheetml.worksheet+xml"/>
  <Override PartName="/xl/drawings/drawing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11.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CONTABILIDAD\Desktop\FIRMA DIGITAL\"/>
    </mc:Choice>
  </mc:AlternateContent>
  <bookViews>
    <workbookView xWindow="0" yWindow="0" windowWidth="23040" windowHeight="8208" tabRatio="962"/>
  </bookViews>
  <sheets>
    <sheet name="INDICE" sheetId="97" r:id="rId1"/>
    <sheet name="ESF CONSOLIDADO" sheetId="75" r:id="rId2"/>
    <sheet name="ER CONSOLIDADO" sheetId="76" r:id="rId3"/>
    <sheet name="ORI CONSOLIDADO" sheetId="103" r:id="rId4"/>
    <sheet name="EEPN CONSOLIDADO" sheetId="77" r:id="rId5"/>
    <sheet name="EFF CONSOLIDADO" sheetId="78" r:id="rId6"/>
    <sheet name="1" sheetId="89" r:id="rId7"/>
    <sheet name="2" sheetId="90" r:id="rId8"/>
    <sheet name="3" sheetId="79" r:id="rId9"/>
    <sheet name="4" sheetId="80" r:id="rId10"/>
    <sheet name="5" sheetId="81" r:id="rId11"/>
    <sheet name="6 " sheetId="83" r:id="rId12"/>
    <sheet name="7" sheetId="106" r:id="rId13"/>
    <sheet name="8" sheetId="108" r:id="rId14"/>
    <sheet name="9" sheetId="87" r:id="rId15"/>
    <sheet name="10" sheetId="109" r:id="rId16"/>
    <sheet name="11" sheetId="82" r:id="rId17"/>
    <sheet name="12" sheetId="84" r:id="rId18"/>
    <sheet name="13" sheetId="110" r:id="rId19"/>
    <sheet name="14" sheetId="86" r:id="rId20"/>
    <sheet name="15" sheetId="118" r:id="rId21"/>
    <sheet name="16" sheetId="98" r:id="rId22"/>
    <sheet name="17" sheetId="117" r:id="rId23"/>
    <sheet name="18" sheetId="115" r:id="rId24"/>
    <sheet name="19" sheetId="96" r:id="rId25"/>
    <sheet name="20" sheetId="100" r:id="rId26"/>
  </sheets>
  <externalReferences>
    <externalReference r:id="rId27"/>
    <externalReference r:id="rId28"/>
    <externalReference r:id="rId29"/>
    <externalReference r:id="rId30"/>
    <externalReference r:id="rId31"/>
  </externalReferences>
  <definedNames>
    <definedName name="_xlnm._FilterDatabase" localSheetId="8" hidden="1">'3'!$A$11:$E$11</definedName>
    <definedName name="_xlnm._FilterDatabase" localSheetId="9" hidden="1">'4'!$A$13:$G$13</definedName>
    <definedName name="_xlnm._FilterDatabase" localSheetId="10" hidden="1">'5'!$A$24:$E$24</definedName>
    <definedName name="_xlnm._FilterDatabase" localSheetId="11" hidden="1">'6 '!$A$11:$E$11</definedName>
    <definedName name="_xlnm._FilterDatabase" localSheetId="4" hidden="1">'EEPN CONSOLIDADO'!#REF!</definedName>
    <definedName name="_MON_1016260604" localSheetId="7">'2'!#REF!</definedName>
    <definedName name="_MON_1633873615" localSheetId="16">'11'!$A$56</definedName>
    <definedName name="ARA_Threshold" localSheetId="25">#REF!</definedName>
    <definedName name="ARA_Threshold" localSheetId="4">'EEPN CONSOLIDADO'!#REF!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'3'!$A$6:$D$24</definedName>
    <definedName name="_xlnm.Print_Area" localSheetId="4">'EEPN CONSOLIDADO'!$A$1:$R$55</definedName>
    <definedName name="_xlnm.Print_Area" localSheetId="5">'EFF CONSOLIDADO'!$A$7:$G$46</definedName>
    <definedName name="_xlnm.Print_Area" localSheetId="2">'ER CONSOLIDADO'!$A$7:$D$48</definedName>
    <definedName name="_xlnm.Print_Area" localSheetId="1">'ESF CONSOLIDADO'!#REF!</definedName>
    <definedName name="ARP_Threshold" localSheetId="25">'[2]Balance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5">'[3]Estado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5">'[3]Estado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5">[3]Razones!#REF!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5">'[3]Balance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5">'[3]Estado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5">'[2]Balance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5">'[2]Balance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5">'[3]Estado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5">'[3]Estado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5">'[3]Estado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OLE_LINK1" localSheetId="18">'13'!#REF!</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5">'[3]Estado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5">'[3]Estado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5">[3]Razones!#REF!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5">'[3]Balance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5">'[3]Estado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5">'[2]Balance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5">'[2]Balance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5">'[3]Estado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5">'[3]Estado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5">'[3]Estado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5">'[3]Estado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5">'[3]Estado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5">[3]Razones!#REF!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5">'[3]Balance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5">'[3]Estado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5">'[2]Balance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5">'[2]Balance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5">'[3]Estado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5">'[3]Estado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5">'[3]Estado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5">#REF!</definedName>
    <definedName name="TextRefCopy1" localSheetId="5">#REF!</definedName>
    <definedName name="TextRefCopy1" localSheetId="2">#REF!</definedName>
    <definedName name="TextRefCopy1" localSheetId="1">#REF!</definedName>
    <definedName name="TextRefCopy1">#REF!</definedName>
    <definedName name="TextRefCopy2" localSheetId="25">#REF!</definedName>
    <definedName name="TextRefCopy2" localSheetId="5">#REF!</definedName>
    <definedName name="TextRefCopy2" localSheetId="2">#REF!</definedName>
    <definedName name="TextRefCopy2" localSheetId="1">#REF!</definedName>
    <definedName name="TextRefCopy2">#REF!</definedName>
    <definedName name="TextRefCopy3" localSheetId="25">#REF!</definedName>
    <definedName name="TextRefCopy3" localSheetId="5">#REF!</definedName>
    <definedName name="TextRefCopy3" localSheetId="2">#REF!</definedName>
    <definedName name="TextRefCopy3" localSheetId="1">#REF!</definedName>
    <definedName name="TextRefCopy3">#REF!</definedName>
    <definedName name="TextRefCopy34" localSheetId="25">[5]BG!#REF!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5">#REF!</definedName>
    <definedName name="TextRefCopy4" localSheetId="4">'EEPN CONSOLIDADO'!#REF!</definedName>
    <definedName name="TextRefCopy4" localSheetId="5">#REF!</definedName>
    <definedName name="TextRefCopy4" localSheetId="2">#REF!</definedName>
    <definedName name="TextRefCopy4" localSheetId="1">#REF!</definedName>
    <definedName name="TextRefCopy4">#REF!</definedName>
    <definedName name="TextRefCopy5" localSheetId="25">#REF!</definedName>
    <definedName name="TextRefCopy5" localSheetId="4">'EEPN CONSOLIDADO'!#REF!</definedName>
    <definedName name="TextRefCopy5" localSheetId="5">#REF!</definedName>
    <definedName name="TextRefCopy5" localSheetId="2">#REF!</definedName>
    <definedName name="TextRefCopy5" localSheetId="1">#REF!</definedName>
    <definedName name="TextRefCopy5">#REF!</definedName>
    <definedName name="TextRefCopy6" localSheetId="25">#REF!</definedName>
    <definedName name="TextRefCopy6" localSheetId="4">'EEPN CONSOLIDADO'!#REF!</definedName>
    <definedName name="TextRefCopy6" localSheetId="5">#REF!</definedName>
    <definedName name="TextRefCopy6" localSheetId="2">#REF!</definedName>
    <definedName name="TextRefCopy6" localSheetId="1">#REF!</definedName>
    <definedName name="TextRefCopy6">#REF!</definedName>
    <definedName name="TextRefCopy7" localSheetId="25">#REF!</definedName>
    <definedName name="TextRefCopy7" localSheetId="4">'EEPN CONSOLIDADO'!#REF!</definedName>
    <definedName name="TextRefCopy7" localSheetId="5">#REF!</definedName>
    <definedName name="TextRefCopy7" localSheetId="2">#REF!</definedName>
    <definedName name="TextRefCopy7" localSheetId="1">#REF!</definedName>
    <definedName name="TextRefCopy7">#REF!</definedName>
    <definedName name="TextRefCopy8" localSheetId="25">#REF!</definedName>
    <definedName name="TextRefCopy8" localSheetId="4">'EEPN CONSOLIDADO'!#REF!</definedName>
    <definedName name="TextRefCopy8" localSheetId="5">#REF!</definedName>
    <definedName name="TextRefCopy8" localSheetId="2">#REF!</definedName>
    <definedName name="TextRefCopy8" localSheetId="1">#REF!</definedName>
    <definedName name="TextRefCopy8">#REF!</definedName>
    <definedName name="TextRefCopy9" localSheetId="25">#REF!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03" l="1"/>
  <c r="D31" i="103"/>
  <c r="N44" i="77"/>
  <c r="P52" i="77"/>
  <c r="C43" i="96" l="1"/>
  <c r="C42" i="96"/>
  <c r="C41" i="96"/>
  <c r="B39" i="96"/>
  <c r="D59" i="117" l="1"/>
  <c r="R28" i="77" l="1"/>
  <c r="R26" i="77"/>
  <c r="R24" i="77"/>
  <c r="R22" i="77"/>
  <c r="R20" i="77"/>
  <c r="R18" i="77"/>
  <c r="R16" i="77"/>
  <c r="R14" i="77"/>
  <c r="P30" i="77"/>
  <c r="N30" i="77"/>
  <c r="L30" i="77"/>
  <c r="J30" i="77"/>
  <c r="H30" i="77"/>
  <c r="F30" i="77"/>
  <c r="D30" i="77"/>
  <c r="D31" i="76"/>
  <c r="E31" i="115"/>
  <c r="R30" i="77" l="1"/>
  <c r="B22" i="82"/>
  <c r="B21" i="82"/>
  <c r="B16" i="82"/>
  <c r="B15" i="82"/>
  <c r="B14" i="82"/>
  <c r="B23" i="84"/>
  <c r="C29" i="109"/>
  <c r="C13" i="87"/>
  <c r="C12" i="87"/>
  <c r="B12" i="87"/>
  <c r="E22" i="115" l="1"/>
  <c r="E10" i="109" l="1"/>
  <c r="B30" i="87"/>
  <c r="B21" i="87"/>
  <c r="B11" i="87"/>
  <c r="F35" i="78"/>
  <c r="F39" i="78" s="1"/>
  <c r="B38" i="96" l="1"/>
  <c r="E38" i="115"/>
  <c r="E14" i="115"/>
  <c r="C14" i="115"/>
  <c r="B82" i="82"/>
  <c r="D35" i="117"/>
  <c r="C35" i="117"/>
  <c r="B22" i="86"/>
  <c r="B11" i="86"/>
  <c r="B11" i="84"/>
  <c r="B96" i="82"/>
  <c r="B55" i="82"/>
  <c r="B27" i="82"/>
  <c r="B11" i="82"/>
  <c r="C28" i="109"/>
  <c r="B46" i="87"/>
  <c r="B11" i="108"/>
  <c r="C14" i="106"/>
  <c r="C11" i="83"/>
  <c r="D24" i="81"/>
  <c r="D11" i="81"/>
  <c r="B11" i="80"/>
  <c r="C11" i="79"/>
  <c r="F12" i="78"/>
  <c r="D12" i="103"/>
  <c r="D12" i="76"/>
  <c r="C38" i="115" s="1"/>
  <c r="D26" i="103" l="1"/>
  <c r="E26" i="103" l="1"/>
  <c r="E18" i="76"/>
  <c r="G37" i="75"/>
  <c r="C59" i="117"/>
  <c r="D32" i="117"/>
  <c r="C32" i="117"/>
  <c r="B32" i="117"/>
  <c r="C23" i="82" l="1"/>
  <c r="C17" i="82"/>
  <c r="C25" i="80"/>
  <c r="C19" i="80"/>
  <c r="C17" i="110" l="1"/>
  <c r="G18" i="110"/>
  <c r="H17" i="110"/>
  <c r="H18" i="110" s="1"/>
  <c r="F15" i="109" l="1"/>
  <c r="C48" i="117" l="1"/>
  <c r="C43" i="117"/>
  <c r="C17" i="106" l="1"/>
  <c r="L52" i="77"/>
  <c r="N50" i="77"/>
  <c r="R50" i="77" s="1"/>
  <c r="N46" i="77"/>
  <c r="R46" i="77" s="1"/>
  <c r="N42" i="77"/>
  <c r="R42" i="77" s="1"/>
  <c r="N40" i="77"/>
  <c r="R40" i="77" s="1"/>
  <c r="N38" i="77"/>
  <c r="N36" i="77"/>
  <c r="R36" i="77" s="1"/>
  <c r="N34" i="77"/>
  <c r="B86" i="82"/>
  <c r="F24" i="75"/>
  <c r="R34" i="77" l="1"/>
  <c r="G51" i="75"/>
  <c r="N48" i="77"/>
  <c r="N52" i="77" s="1"/>
  <c r="R52" i="77" s="1"/>
  <c r="R44" i="77" l="1"/>
  <c r="F28" i="78"/>
  <c r="G28" i="78"/>
  <c r="C18" i="96" l="1"/>
  <c r="B18" i="96"/>
  <c r="D43" i="117" l="1"/>
  <c r="D48" i="117" l="1"/>
  <c r="E32" i="117"/>
  <c r="E22" i="117"/>
  <c r="D22" i="117"/>
  <c r="C22" i="117"/>
  <c r="B22" i="117"/>
  <c r="E48" i="115" l="1"/>
  <c r="C31" i="115"/>
  <c r="C22" i="115"/>
  <c r="C48" i="115" l="1"/>
  <c r="C32" i="115"/>
  <c r="C107" i="82"/>
  <c r="B107" i="82"/>
  <c r="C101" i="82"/>
  <c r="B101" i="82"/>
  <c r="B53" i="82"/>
  <c r="B17" i="84"/>
  <c r="B92" i="82"/>
  <c r="E32" i="115" l="1"/>
  <c r="B26" i="87" l="1"/>
  <c r="D16" i="83"/>
  <c r="E32" i="81"/>
  <c r="D32" i="81"/>
  <c r="B19" i="80"/>
  <c r="C53" i="82" l="1"/>
  <c r="F19" i="78"/>
  <c r="F23" i="78" s="1"/>
  <c r="G19" i="78"/>
  <c r="G23" i="78" s="1"/>
  <c r="F41" i="78" l="1"/>
  <c r="E31" i="76"/>
  <c r="J52" i="77"/>
  <c r="R38" i="77"/>
  <c r="R48" i="77" l="1"/>
  <c r="B20" i="86" l="1"/>
  <c r="C20" i="86"/>
  <c r="G35" i="78" l="1"/>
  <c r="G41" i="78" s="1"/>
  <c r="G49" i="75"/>
  <c r="C27" i="86" l="1"/>
  <c r="G38" i="75" s="1"/>
  <c r="B27" i="86"/>
  <c r="F38" i="75" s="1"/>
  <c r="F32" i="75"/>
  <c r="D17" i="110"/>
  <c r="C23" i="84"/>
  <c r="G36" i="75" s="1"/>
  <c r="F36" i="75"/>
  <c r="C17" i="84"/>
  <c r="G31" i="75" s="1"/>
  <c r="F31" i="75"/>
  <c r="C92" i="82"/>
  <c r="C86" i="82"/>
  <c r="C74" i="82"/>
  <c r="B74" i="82"/>
  <c r="B20" i="82" s="1"/>
  <c r="B17" i="82"/>
  <c r="F30" i="75" s="1"/>
  <c r="G23" i="75"/>
  <c r="E15" i="109"/>
  <c r="C53" i="87"/>
  <c r="B53" i="87" s="1"/>
  <c r="F21" i="75" s="1"/>
  <c r="C34" i="87"/>
  <c r="B34" i="87"/>
  <c r="B13" i="87" s="1"/>
  <c r="C26" i="87"/>
  <c r="C15" i="87"/>
  <c r="B19" i="108"/>
  <c r="G16" i="75"/>
  <c r="B14" i="108"/>
  <c r="F16" i="75" s="1"/>
  <c r="G22" i="75"/>
  <c r="G15" i="75"/>
  <c r="C16" i="83"/>
  <c r="F15" i="75" s="1"/>
  <c r="G20" i="75"/>
  <c r="F20" i="75"/>
  <c r="E22" i="81"/>
  <c r="G14" i="75" s="1"/>
  <c r="G19" i="75"/>
  <c r="B25" i="80"/>
  <c r="F19" i="75" s="1"/>
  <c r="G13" i="75"/>
  <c r="F13" i="75"/>
  <c r="D22" i="79"/>
  <c r="G12" i="75" s="1"/>
  <c r="C22" i="79"/>
  <c r="F12" i="75" s="1"/>
  <c r="B40" i="96" s="1"/>
  <c r="B41" i="96" s="1"/>
  <c r="H52" i="77"/>
  <c r="D18" i="76"/>
  <c r="G32" i="75"/>
  <c r="G24" i="75"/>
  <c r="F22" i="75"/>
  <c r="F23" i="75" l="1"/>
  <c r="F25" i="75" s="1"/>
  <c r="B26" i="109"/>
  <c r="G17" i="75"/>
  <c r="G35" i="75"/>
  <c r="G39" i="75" s="1"/>
  <c r="B23" i="82"/>
  <c r="F35" i="75" s="1"/>
  <c r="G30" i="75"/>
  <c r="G33" i="75" s="1"/>
  <c r="XFA34" i="87"/>
  <c r="B15" i="87"/>
  <c r="G21" i="75"/>
  <c r="G25" i="75" s="1"/>
  <c r="XEY19" i="108"/>
  <c r="F33" i="75"/>
  <c r="E25" i="76"/>
  <c r="D25" i="76"/>
  <c r="D36" i="76" s="1"/>
  <c r="D40" i="76" s="1"/>
  <c r="D44" i="76" s="1"/>
  <c r="D14" i="103" s="1"/>
  <c r="D28" i="103" s="1"/>
  <c r="G28" i="103" s="1"/>
  <c r="C18" i="110"/>
  <c r="G26" i="75" l="1"/>
  <c r="G40" i="75"/>
  <c r="G52" i="75" s="1"/>
  <c r="F52" i="77"/>
  <c r="E36" i="76"/>
  <c r="F37" i="75"/>
  <c r="E40" i="76" l="1"/>
  <c r="E44" i="76" s="1"/>
  <c r="F39" i="75"/>
  <c r="F40" i="75" s="1"/>
  <c r="D18" i="110"/>
  <c r="E14" i="103" l="1"/>
  <c r="E28" i="103" s="1"/>
  <c r="D22" i="81"/>
  <c r="F14" i="75" s="1"/>
  <c r="F17" i="75" s="1"/>
  <c r="F26" i="75" s="1"/>
  <c r="D52" i="77" l="1"/>
  <c r="F51" i="75" l="1"/>
  <c r="F49" i="75"/>
  <c r="F52" i="75" l="1"/>
  <c r="B42" i="96"/>
  <c r="B43" i="96" s="1"/>
</calcChain>
</file>

<file path=xl/sharedStrings.xml><?xml version="1.0" encoding="utf-8"?>
<sst xmlns="http://schemas.openxmlformats.org/spreadsheetml/2006/main" count="1025" uniqueCount="799">
  <si>
    <t>(Cifras expresadas en millones de Guaraníes).</t>
  </si>
  <si>
    <t>INDICE</t>
  </si>
  <si>
    <t xml:space="preserve">REFERENCIA </t>
  </si>
  <si>
    <t>ESF Consolidado</t>
  </si>
  <si>
    <r>
      <t>Estado de Situación Financiera Consolidado</t>
    </r>
    <r>
      <rPr>
        <sz val="10"/>
        <rFont val="Arial"/>
        <family val="2"/>
      </rPr>
      <t xml:space="preserve"> Condensado</t>
    </r>
  </si>
  <si>
    <t>ESF CONSOLIDADO CONDENSADO</t>
  </si>
  <si>
    <t>ER Consolidado</t>
  </si>
  <si>
    <t>Estado de Resultados Consolidado Condensado</t>
  </si>
  <si>
    <t>ER CONSOLIDADO CONDENSADO</t>
  </si>
  <si>
    <t xml:space="preserve">ORI Consolidado </t>
  </si>
  <si>
    <t>Otros Resultados Integrales Consolidado Condensado</t>
  </si>
  <si>
    <t>ORI CONSOLIDADO CONDENSADO</t>
  </si>
  <si>
    <t>EEPN Consolidado</t>
  </si>
  <si>
    <t>Estado  de Evolución del Patrimonial Consolidado Condensado</t>
  </si>
  <si>
    <t xml:space="preserve">EEPN CONSOLIDADO CONDENSADO </t>
  </si>
  <si>
    <t>EFF Consolidado</t>
  </si>
  <si>
    <t xml:space="preserve">Estado de Flujos de Efectivo Consolidado Condensado </t>
  </si>
  <si>
    <t>EFF CONSOLIDADO CONDENSADO</t>
  </si>
  <si>
    <t>Nota 1</t>
  </si>
  <si>
    <t>Información de la Compañía y Subsidiaria</t>
  </si>
  <si>
    <t>Nota 2</t>
  </si>
  <si>
    <t>Principales políticas contables</t>
  </si>
  <si>
    <t>Nota 3</t>
  </si>
  <si>
    <t>Efectivo y equivalentes de efectivo</t>
  </si>
  <si>
    <t>Nota 4</t>
  </si>
  <si>
    <t>Cuentas por cobrar</t>
  </si>
  <si>
    <t>Nota 5</t>
  </si>
  <si>
    <t>Otras cuentas por cobrar</t>
  </si>
  <si>
    <t>Nota 6</t>
  </si>
  <si>
    <t>Inventarios</t>
  </si>
  <si>
    <t>Nota 7</t>
  </si>
  <si>
    <t>Inversiones</t>
  </si>
  <si>
    <t>Nota 8</t>
  </si>
  <si>
    <t xml:space="preserve">Otros Activos </t>
  </si>
  <si>
    <t>Nota 9</t>
  </si>
  <si>
    <t>Propiedad, Planta y Equipo</t>
  </si>
  <si>
    <t>9</t>
  </si>
  <si>
    <t>Nota 10</t>
  </si>
  <si>
    <t>Propiedades de inversión</t>
  </si>
  <si>
    <t>10</t>
  </si>
  <si>
    <t>Nota 11</t>
  </si>
  <si>
    <t>Deudas financieras</t>
  </si>
  <si>
    <t>11</t>
  </si>
  <si>
    <t>Nota 12</t>
  </si>
  <si>
    <t>Deudas comerciales</t>
  </si>
  <si>
    <t>12</t>
  </si>
  <si>
    <t>Nota 13</t>
  </si>
  <si>
    <t xml:space="preserve">Pasivos diferidos </t>
  </si>
  <si>
    <t>13</t>
  </si>
  <si>
    <t>Nota 14</t>
  </si>
  <si>
    <t>Deudas diversas</t>
  </si>
  <si>
    <t>14</t>
  </si>
  <si>
    <t>Nota 15</t>
  </si>
  <si>
    <t>15</t>
  </si>
  <si>
    <t xml:space="preserve">Nota 16 </t>
  </si>
  <si>
    <t xml:space="preserve">Administración de riesgos financieros </t>
  </si>
  <si>
    <t>16</t>
  </si>
  <si>
    <t>Nota 17</t>
  </si>
  <si>
    <t>17</t>
  </si>
  <si>
    <t>Nota 18</t>
  </si>
  <si>
    <t>Contingencias y compromisos</t>
  </si>
  <si>
    <t>18</t>
  </si>
  <si>
    <t>Nota 19</t>
  </si>
  <si>
    <t>Hechos posteriores</t>
  </si>
  <si>
    <t>19</t>
  </si>
  <si>
    <t xml:space="preserve">FIRMANTES </t>
  </si>
  <si>
    <t>Presidente</t>
  </si>
  <si>
    <t>Jair Antonio de Lima</t>
  </si>
  <si>
    <t>Vicepresidente</t>
  </si>
  <si>
    <t>Pedro Cassildo Pascutti</t>
  </si>
  <si>
    <t>Gerente de Contabilidad</t>
  </si>
  <si>
    <t xml:space="preserve">Lic. Delia S. Brítez E. </t>
  </si>
  <si>
    <t>(Expresado en millones de guaraníes)</t>
  </si>
  <si>
    <t xml:space="preserve">ACTIVO </t>
  </si>
  <si>
    <t>Activo Corriente</t>
  </si>
  <si>
    <t xml:space="preserve">Efectivo y equivalentes de efectivo </t>
  </si>
  <si>
    <t xml:space="preserve">Cuentas por cobrar </t>
  </si>
  <si>
    <t xml:space="preserve">Otras cuentas por cobrar </t>
  </si>
  <si>
    <t xml:space="preserve">Inventarios </t>
  </si>
  <si>
    <t>8</t>
  </si>
  <si>
    <t>Total activo corriente</t>
  </si>
  <si>
    <t>Activo no Corriente</t>
  </si>
  <si>
    <t xml:space="preserve">Otras cuentas por cobrar  </t>
  </si>
  <si>
    <t xml:space="preserve">Propiedad, planta y equipo </t>
  </si>
  <si>
    <t xml:space="preserve">Propiedades de inversión </t>
  </si>
  <si>
    <t xml:space="preserve">Otros activos </t>
  </si>
  <si>
    <t>Total activo no corriente</t>
  </si>
  <si>
    <t>TOTAL ACTIVO</t>
  </si>
  <si>
    <t>PASIVO</t>
  </si>
  <si>
    <t>Pasivo corriente</t>
  </si>
  <si>
    <t xml:space="preserve">Deudas financieras </t>
  </si>
  <si>
    <t xml:space="preserve">Deudas comerciales </t>
  </si>
  <si>
    <t xml:space="preserve">Deudas diversas </t>
  </si>
  <si>
    <t>Total pasivo corriente</t>
  </si>
  <si>
    <t>Pasivos no corriente</t>
  </si>
  <si>
    <t>Total pasivos no corrientes</t>
  </si>
  <si>
    <t>TOTAL PASIVO</t>
  </si>
  <si>
    <t xml:space="preserve">PATRIMONIO NETO </t>
  </si>
  <si>
    <t xml:space="preserve">Capital </t>
  </si>
  <si>
    <t>Ajuste de conversión</t>
  </si>
  <si>
    <t>Reserva legal</t>
  </si>
  <si>
    <t xml:space="preserve">Reserva de revalúo </t>
  </si>
  <si>
    <t>Resultados acumulados</t>
  </si>
  <si>
    <t xml:space="preserve">Reservas especiales </t>
  </si>
  <si>
    <t xml:space="preserve">Patrimonio neto atribuible a los socios </t>
  </si>
  <si>
    <t>Participación no controladora</t>
  </si>
  <si>
    <t xml:space="preserve">TOTAL PATRIMONIO NETO </t>
  </si>
  <si>
    <t xml:space="preserve">TOTAL PASIVO Y PATRIMONIO NETO </t>
  </si>
  <si>
    <t>Las notas que se acompañan forman parte integrante de estos estados.</t>
  </si>
  <si>
    <t>ESTADO DE RESULTADOS CONSOLIDADO CONDENSADO</t>
  </si>
  <si>
    <t xml:space="preserve">Ingresos netos </t>
  </si>
  <si>
    <t>Ingresos por venta territorio nacional</t>
  </si>
  <si>
    <t xml:space="preserve">Ingresos por venta al exterior </t>
  </si>
  <si>
    <t xml:space="preserve">Costo de ventas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</si>
  <si>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</si>
  <si>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</si>
  <si>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</si>
  <si>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</si>
  <si>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</si>
  <si>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</si>
  <si>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 (EBIT)</t>
  </si>
  <si>
    <t>Resultados financieros</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</si>
  <si>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</si>
  <si>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</si>
  <si>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</si>
  <si>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</si>
  <si>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</si>
  <si>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</si>
  <si>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</si>
  <si>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</si>
  <si>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</si>
  <si>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</si>
  <si>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</si>
  <si>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 xml:space="preserve">Resultado atribuible a: </t>
  </si>
  <si>
    <t>Participación controladora</t>
  </si>
  <si>
    <t xml:space="preserve">Participación minoritaria </t>
  </si>
  <si>
    <t xml:space="preserve"> OTROS RESULTADOS INTEGRALES CONSOLIDADO CONDENSADO</t>
  </si>
  <si>
    <t xml:space="preserve">RESULTADO DEL PERÍODO </t>
  </si>
  <si>
    <t xml:space="preserve">Otros ingresos generales: </t>
  </si>
  <si>
    <t>Las partidas que no se clasificarán a resultados</t>
  </si>
  <si>
    <t>Revaluación de propiedad, planta y equipo</t>
  </si>
  <si>
    <t xml:space="preserve">Las partidas se clasifican o pueden ser reclasificadas posteriormente en ganancias o pérdidas </t>
  </si>
  <si>
    <t>Diferencia de conversión de la moneda funcional a la moneda de presentación</t>
  </si>
  <si>
    <t>Diferencia de conversión por cambio de moneda funcional</t>
  </si>
  <si>
    <t>Otro resultado global del período, neto de impuestos</t>
  </si>
  <si>
    <t xml:space="preserve">RESULTADO INTEGRAL TOTAL DEL PERÍODO </t>
  </si>
  <si>
    <t xml:space="preserve">Participación controladora </t>
  </si>
  <si>
    <r>
      <t xml:space="preserve">(Expresado en </t>
    </r>
    <r>
      <rPr>
        <sz val="10"/>
        <rFont val="Arial"/>
        <family val="2"/>
      </rPr>
      <t xml:space="preserve">millones de </t>
    </r>
    <r>
      <rPr>
        <i/>
        <sz val="10"/>
        <rFont val="Arial"/>
        <family val="2"/>
      </rPr>
      <t>guaraníes)</t>
    </r>
  </si>
  <si>
    <t>Capital social</t>
  </si>
  <si>
    <t xml:space="preserve">Ajuste por conversion </t>
  </si>
  <si>
    <t>Reserva Legal</t>
  </si>
  <si>
    <t xml:space="preserve">Reservas </t>
  </si>
  <si>
    <t xml:space="preserve">Resultados acumulados </t>
  </si>
  <si>
    <t>TOTAL</t>
  </si>
  <si>
    <t>Total de transacciones con los propietarios de la sociedad</t>
  </si>
  <si>
    <t xml:space="preserve">Capitalización de resultados acumulados </t>
  </si>
  <si>
    <t>ORI - Reserva de revalúo</t>
  </si>
  <si>
    <t>ORI - Ajuste de Conversión</t>
  </si>
  <si>
    <t>Resultado del ejercicio</t>
  </si>
  <si>
    <t xml:space="preserve">Resultado integral total del período </t>
  </si>
  <si>
    <t>Saldos al 31 de diciembre de 2021</t>
  </si>
  <si>
    <t>Variación de la participación en las subsidiarias</t>
  </si>
  <si>
    <t>Saldo al 31 de diciembre de 2022</t>
  </si>
  <si>
    <t>ESTADO DE FLUJOS DE EFECTIVO CONSOLIDADO CONDENSADO POR EL PERIODO</t>
  </si>
  <si>
    <t xml:space="preserve"> FLUJO DE EFECTIVO DE ACTIVIDADES OPERATIVAS</t>
  </si>
  <si>
    <t>Cobranzas efectuadas a clientes</t>
  </si>
  <si>
    <t>Pagos efectuados a proveedores y empleados</t>
  </si>
  <si>
    <t>Efectivo generado por las operaciones</t>
  </si>
  <si>
    <t xml:space="preserve">Pago impuesto a la renta </t>
  </si>
  <si>
    <t xml:space="preserve">Otros ingresos y egresos - neto </t>
  </si>
  <si>
    <t>Flujo neto de efectivo de actividades operativas</t>
  </si>
  <si>
    <t xml:space="preserve">FLUJO DE EFECTIVO DE ACTIVIDADES DE INVERSIÓN </t>
  </si>
  <si>
    <t>Adquisición de propiedad, planta y equipo</t>
  </si>
  <si>
    <t xml:space="preserve">Inversiones en asociadas </t>
  </si>
  <si>
    <t>Flujo neto de efectivo de actividades de inversión</t>
  </si>
  <si>
    <t>FLUJO DE EFECTIVO DE ACTIVIDADES DE FINANCIACIÓN</t>
  </si>
  <si>
    <t>(Disminución) Aumento de deudas bancarias y bonos bursátiles</t>
  </si>
  <si>
    <t>Intereses pagados y gastos bancarios</t>
  </si>
  <si>
    <t>Emisión de bonos internacionales y cancelación de emisión anterior</t>
  </si>
  <si>
    <t>Aporte de accionistas</t>
  </si>
  <si>
    <t>Flujo neto de efectivo de actividades de financiación</t>
  </si>
  <si>
    <t>Variación neta de efectivo y equivalentes de efectivo</t>
  </si>
  <si>
    <t>Efectivo y equivalentes de efectivo al inicio del año</t>
  </si>
  <si>
    <t>Efectivo y equivalentes de efectivo al final del año</t>
  </si>
  <si>
    <t xml:space="preserve">ENTIDAD MATRIZ </t>
  </si>
  <si>
    <r>
      <t>FRIGORIFICO CONCEPCIÓN S.A. (Controladora)</t>
    </r>
    <r>
      <rPr>
        <b/>
        <sz val="10"/>
        <rFont val="Arial"/>
        <family val="2"/>
      </rPr>
      <t xml:space="preserve"> </t>
    </r>
    <r>
      <rPr>
        <sz val="10"/>
        <rFont val="Arial"/>
        <family val="2"/>
      </rPr>
      <t xml:space="preserve">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</si>
  <si>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Posteriormente, en fecha 25 de setiembre de 1998 según Escritura Pública N° 134, se cambió la denominación a Frigorífico Concepción S.R.L., lo cual fue inscripto en el Registro Público de Comercio bajo el N° 608, folio 5216 y siguientes con fecha 13 de octubre de 1998.</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</si>
  <si>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</si>
  <si>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</si>
  <si>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</si>
  <si>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Avda. Santa Teresa e/ Av. Aviadores de Chaco, Edificio Torres Del Paseo - Torre 1, Pisos 17 y 18, Asunción, Paraguay.</t>
  </si>
  <si>
    <t>NOTA 2 -  PRINCIPALES POLÍTICAS CONTABLES</t>
  </si>
  <si>
    <t xml:space="preserve">a.   Entidad informante </t>
  </si>
  <si>
    <t xml:space="preserve">b. Bases de preparación de Estados Financieros Consolidados </t>
  </si>
  <si>
    <t>Los Estados Financieros Consolidados han sido preparados en concordancia con las Normas Internacionales de Información Financiera (IFRS) emitidas por el Consejo de Normas Internacionales de Contabilidad (IASB). Asimismo, se han elaborado partiendo de la hipótesis de que el Grupo opera sobre la base de una empresa en funcionamiento.</t>
  </si>
  <si>
    <t>i.       Subsidiarias</t>
  </si>
  <si>
    <t>Las subsidiarias son entidades controladas por el Grupo. El Grupo “controla” una entidad cuando está expuesto a, o tiene derecho a, rendimientos variables por su implicancia en la entidad y tiene la capacidad de afectar a esos rendimientos a través de su poder sobre la entidad.</t>
  </si>
  <si>
    <t>COMPAÑIAS CONTROLADAS DIRECTAMENTE</t>
  </si>
  <si>
    <r>
      <t xml:space="preserve">FRIGORÍFICO BFC S.A. (Bolivia): </t>
    </r>
    <r>
      <rPr>
        <sz val="10"/>
        <rFont val="Arial"/>
        <family val="2"/>
      </rPr>
      <t xml:space="preserve">fue constituido mediante testimonio Nº 0289/2018 del 6 de junio de 2018, con el número de identificación tributaria N° 360698020, Registro público comercio bajo matricula N° 00397250, con domicilio legal en Calle Víctor Pinto, Edificio Torre Dúo, piso 12 en Santa Cruz – Bolivia. </t>
    </r>
  </si>
  <si>
    <t xml:space="preserve">Frigorífico BFC S.A. constituye un capital, totalmente integrado de Bs. 4,630,000 (cuatro millones seiscientos treinta mil bolivianos), de los cuales Frigorífico Concepción S.A. es dueño del 51% del capital. </t>
  </si>
  <si>
    <t>Frigorífico BFC S.A. bajo inscripción del 8 de junio de 2018, según el Servicio de Impuestos Nacionales, certifica que está bajo Régimen General y el año fiscal termina el 30 de junio de cada año.</t>
  </si>
  <si>
    <t>El 15 de enero de 2020, la Compañía fue autorizada por el Servicio de Impuestos Nacionales (Bolivia) a realizar el cambio de ejercicio fiscal al 31 de diciembre de cada año a partir de 2020.</t>
  </si>
  <si>
    <t>A la fecha de emisión del presente informe, se han adquirido acciones de otro de los socios de Frigorífico BFC, totalizando una participación del 80% del capital .</t>
  </si>
  <si>
    <r>
      <t>BFC-PAR S.A. (Paraguay):</t>
    </r>
    <r>
      <rPr>
        <b/>
        <sz val="10"/>
        <rFont val="Arial"/>
        <family val="2"/>
      </rPr>
      <t xml:space="preserve"> </t>
    </r>
    <r>
      <rPr>
        <sz val="10"/>
        <rFont val="Arial"/>
        <family val="2"/>
      </rPr>
      <t>En fecha 2 de agosto de 2021 Frigorífico BFC S.A. adquirió el 99.5% de las acciones y participaciones con derecho a voto de “Societé Agrícola Ganadera Sociedad Anónima” (SAGASA), posteriormente SAGASA mediante Acta de Accionistas cambió su denominación por la de “BFC-PAR S.A.” la empresa se dedica a la explotación agrícola y ganadera, y a las actividades de compra y venta.</t>
    </r>
  </si>
  <si>
    <t>En 2022 Frigorífico Concepción compró las acciones pertenecientes a Frigorífico BFC, obteniendo una participación del 99,5 % del capital.</t>
  </si>
  <si>
    <r>
      <rPr>
        <b/>
        <sz val="10"/>
        <color rgb="FF255E91"/>
        <rFont val="Arial"/>
        <family val="2"/>
      </rPr>
      <t>Frigorífico CFC SpA</t>
    </r>
    <r>
      <rPr>
        <b/>
        <sz val="10"/>
        <color theme="1"/>
        <rFont val="Arial"/>
        <family val="2"/>
      </rPr>
      <t>:</t>
    </r>
    <r>
      <rPr>
        <sz val="10"/>
        <color theme="1"/>
        <rFont val="Arial"/>
        <family val="2"/>
      </rPr>
      <t xml:space="preserve"> El 11 de abril de 2022, Frigorífico Concepción S.A. compró las acciones pertenecientes a Frigorífico CFC, obteniendo el 100% del capital. La empresa está ubicada en Santiago de Chile y su actividad principal es la importación de productos cárnicos y la comercialización al por mayor a clientes del país.</t>
    </r>
  </si>
  <si>
    <t>COMPAÑIAS CONTROLADAS INDIRECTAMENTE</t>
  </si>
  <si>
    <r>
      <t>CABAÑA EL NIDO S.A. (Paraguay):</t>
    </r>
    <r>
      <rPr>
        <b/>
        <sz val="10"/>
        <rFont val="Arial"/>
        <family val="2"/>
      </rPr>
      <t xml:space="preserve"> </t>
    </r>
    <r>
      <rPr>
        <b/>
        <sz val="10"/>
        <color rgb="FF255E91"/>
        <rFont val="Arial"/>
        <family val="2"/>
      </rPr>
      <t>):</t>
    </r>
    <r>
      <rPr>
        <sz val="10"/>
        <color theme="1"/>
        <rFont val="Arial"/>
        <family val="2"/>
      </rPr>
      <t>En fecha 31 de agosto de 2021 BFC-PAR S.A. procede a adquirir el 99% del paquete accionario de "Cabaña El Nido S.A.", la cual se encuentra ubicada en la ciudad de Fram departamento de Itapúa. La empresa dedicada principalmente a la cría, reproducción y engorde de cerdos de alta genética, de las razas DUROC, LANDRACE, YORKSHIRE, y la producción propia denominada MASTER X.</t>
    </r>
  </si>
  <si>
    <r>
      <t>ALL PAR CASINGS S.A. (Paraguay):</t>
    </r>
    <r>
      <rPr>
        <sz val="10"/>
        <color theme="1"/>
        <rFont val="Arial"/>
        <family val="2"/>
      </rPr>
      <t>En 2021, BFC S.A ha suscrito el compromiso de aporte de capital por el 72% del capital social de la empresa All Par Casings S.A., empresa dedicada al procesamiento de tripas bovinas y porcinas, ubicada en la ciudad de Naranjal, departamento de Alto Paraná (Paraguay).</t>
    </r>
  </si>
  <si>
    <r>
      <t xml:space="preserve">BMG IMPORTAÇAO EXPORTAÇAO (BRASIL):  </t>
    </r>
    <r>
      <rPr>
        <sz val="10"/>
        <rFont val="Arial"/>
        <family val="2"/>
      </rPr>
      <t>Es una sociedad de responsabilidad limitada individual, que produce, procesa y distribuye carne de cerdo y de res, ubicada en la ciudad de Nova Iguaçu en el estado de Rio de Janeiro. Fue adquirida al 100% en 2021.</t>
    </r>
  </si>
  <si>
    <r>
      <t xml:space="preserve">FRIGORÍFICO VILA BELA EIRELI (BRASIL): </t>
    </r>
    <r>
      <rPr>
        <sz val="10"/>
        <rFont val="Arial"/>
        <family val="2"/>
      </rPr>
      <t xml:space="preserve">Es una sociedad de responsabilidad limitada individual, que produce, procesa y distribuye carne de cerdo y de res, ubicada en la ciudad de Nova Iguaçu en el estado de Rio de Janeiro. Fue adquirida al 100% en 2021.
</t>
    </r>
  </si>
  <si>
    <t>ii.  Participación minoritaria</t>
  </si>
  <si>
    <t xml:space="preserve">Las participaciones no controladoras se valoran inicialmente por su parte proporcional de los activos netos identificables de la adquirida en la fecha de adquisición. </t>
  </si>
  <si>
    <t>Los cambios en la participación del Grupo en una filial que no dan lugar a una pérdida de control se contabilizan como transacciones de capital.</t>
  </si>
  <si>
    <t xml:space="preserve">iii. Pérdida de control </t>
  </si>
  <si>
    <t>Cuando el Grupo pierde el control de una subsidiaria, da de baja los activos y pasivos de la misma, así como cualquier pérdida de control relacionado y otros componentes del Patrimonio Neto. Cualquier ganancia o pérdida resultante se reconoce en el estado de Resultados. Cualquier participación retenida en la antigua subsidiaria se contabiliza a su valor razonable cuando se pierde el control.</t>
  </si>
  <si>
    <r>
      <t xml:space="preserve">iv. Transacciones eliminadas en la consolidación </t>
    </r>
    <r>
      <rPr>
        <sz val="10"/>
        <rFont val="Arial"/>
        <family val="2"/>
      </rPr>
      <t xml:space="preserve"> </t>
    </r>
  </si>
  <si>
    <t>Se eliminan los saldos y operaciones Intercompany´s, así como los ingresos y gastos no realizados (excepto las ganancias o pérdidas por operaciones de diferencias de cambio) derivados de las operaciones Intercompany´s.</t>
  </si>
  <si>
    <t>c.    Moneda funcional y moneda de presentación</t>
  </si>
  <si>
    <t>c.1.  Moneda de presentación</t>
  </si>
  <si>
    <t>c.2 Moneda funcional de la matriz y la filial</t>
  </si>
  <si>
    <t>Frigorífico Concepción S.A. (Empresa Matriz):</t>
  </si>
  <si>
    <t xml:space="preserve">La moneda funcional definida por la matriz a partir del 1 de enero de 2021 es el dólar estadounidense (US$). </t>
  </si>
  <si>
    <t xml:space="preserve">Cambio de la moneda funcional </t>
  </si>
  <si>
    <t>De acuerdo con la Norma Internacional de Contabilidad 21 (NIC 21), la administración de la compañía ha evaluado la influencia de las monedas involucradas en el entorno económico en el que opera Frigorífico Concepción S.A. y ha definido el dólar estadounidense como moneda funcional para el año en curso.</t>
  </si>
  <si>
    <t>La moneda funcional de la Sociedad matriz para los años anteriores a estos Estados Financieros Consolidados era el Guaraní (Gs.). Sin embargo, con el fin de emitir informes comparables con la industria cárnica mundial se ha utilizado el dólar estadounidense (US$) como moneda de presentación.</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</si>
  <si>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</si>
  <si>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</si>
  <si>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</si>
  <si>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</si>
  <si>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</si>
  <si>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A partir del 2021, en base a los factores mencionados, Frigorífico Concepción S.A considera al dólar estadounidense como moneda funcional para financiamientos y próximos CapEX.</t>
  </si>
  <si>
    <t>Frigorífico BFC S.A.:</t>
  </si>
  <si>
    <t>La moneda funcional de la filial es Pesos Bolivianos (Bs.) por ser ésta la moneda corriente del país.</t>
  </si>
  <si>
    <t>Frigorífico CFC SPA.:</t>
  </si>
  <si>
    <t>La moneda funcional de la filial es el peso chileno ($) por ser la moneda corriente del país.</t>
  </si>
  <si>
    <t>BFC -Par S.A.:</t>
  </si>
  <si>
    <t>La moneda funcional de la subsidiaria es el guaraní (Gs.) por ser ésta la moneda de influencia significativa en su entorno económico.</t>
  </si>
  <si>
    <t>Cabaña El Nido S.A.:</t>
  </si>
  <si>
    <t>All Par Casings S.A.:</t>
  </si>
  <si>
    <t>BMG Importaçao Exportaçao Ltda.:</t>
  </si>
  <si>
    <t>La moneda funcional de la subsidiaria es el Real (R$) por ser ésta la moneda de influencia significativa en su entorno económico.</t>
  </si>
  <si>
    <t>Frigorífico Vila Bela E.I.R.E.L.I.:</t>
  </si>
  <si>
    <t xml:space="preserve">INCKA S.A.: </t>
  </si>
  <si>
    <t xml:space="preserve">BMG Transportes Nacional e Internacional LTDA: </t>
  </si>
  <si>
    <t xml:space="preserve">BMG Agricola LTDA : </t>
  </si>
  <si>
    <t xml:space="preserve">BFC USA LLC: </t>
  </si>
  <si>
    <t xml:space="preserve">La moneda funcional es el dólar (US$). </t>
  </si>
  <si>
    <t>c.3 Conversión de los saldos de la moneda funcional a la moneda de presentación</t>
  </si>
  <si>
    <t xml:space="preserve">La conversión de los saldos de la moneda funcional (Bs. – Gs. – R$ -$) a la moneda de presentación (US$) se realizó aplicando los criterios establecidos en la Norma Internacional de Contabilidad 21, como se detalla a continuación; </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</si>
  <si>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</si>
  <si>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</si>
  <si>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</si>
  <si>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guaraníes a dólares </t>
  </si>
  <si>
    <t>El efecto del cambio de moneda funcional mencionado en la Nota C.2 fue contabilizado por Frigorífico Concepción S.A. en forma prospectiva de acuerdo a los criterios establecidos en la Norma Internacional de Contabilidad 21. Es decir, la Sociedad Matriz convirtió todas las partidas a la nueva moneda funcional utilizando el tipo de cambio a la fecha de la transacción. Los valores convertidos resultantes para las partidas no monetarias se expresaron al costo histórico. El efecto del cambio se contabilizó en el patrimonio neto en "Ajuste de conversión".</t>
  </si>
  <si>
    <t xml:space="preserve">d.    Cambios significativos en las políticas contables </t>
  </si>
  <si>
    <t>e.    Bases de valuación y efectos de la inflación</t>
  </si>
  <si>
    <t>Dado que la inflación acumulada en los últimos tres años, calculada a base del Indice de Precios al Consumidor emitido por el Banco Central del Paraguay, ha sido inferior al 100% los estados financieros se presentan en unidad de medida heterogénea. Por lo tanto, los estados financieros no fueron re-expresados en moneda homogénea de poder adquisitivo constante.</t>
  </si>
  <si>
    <t xml:space="preserve">Los estados financieros fueron preparados utilizando como principal criterio de valuación el costo histórico, con las excepciones que se mencionan en los párrafos numerales de esta nota.  </t>
  </si>
  <si>
    <t>f.    Moneda extranjera</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</si>
  <si>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</si>
  <si>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en la conversión se reconocen en el Estado de Resultados.</t>
  </si>
  <si>
    <t xml:space="preserve">A continuación, se detallan las principales cotizaciones de la moneda distinta de la moneda funcional operada por la Sociedad respecto al dólar estadounidense, al promedio y cierre de los estados financieros: </t>
  </si>
  <si>
    <r>
      <t xml:space="preserve">g. </t>
    </r>
    <r>
      <rPr>
        <b/>
        <sz val="7"/>
        <color rgb="FF365F91"/>
        <rFont val="Arial"/>
        <family val="2"/>
      </rPr>
      <t xml:space="preserve">   </t>
    </r>
    <r>
      <rPr>
        <b/>
        <sz val="10"/>
        <color rgb="FF255E91"/>
        <rFont val="Arial"/>
        <family val="2"/>
      </rPr>
      <t>Deterioro</t>
    </r>
  </si>
  <si>
    <t xml:space="preserve">Activos financieros </t>
  </si>
  <si>
    <t>Un activo financiero es revisado a la fecha de cada estado financiero para determinar si existe evidencia objetiva de deterioro de valor. Un activo financiero se considera deteriorado si existe evidencia objetiva indicativa de que uno o más eventos han tenido un efecto negativo en los flujos de efectivo futuros del activo.</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</si>
  <si>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</si>
  <si>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individualmente por deterioro. Los activos financieros restantes se evalúan en grupos que comparten características de riesgo crediticio similares.</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</si>
  <si>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</si>
  <si>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</si>
  <si>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el Grupo determinó la ECL adoptando el enfoque simplificado. </t>
  </si>
  <si>
    <t xml:space="preserve">Activos no financieros </t>
  </si>
  <si>
    <t xml:space="preserve">Los valores contables de los activos del Grupo, diferentes de los bienes de cambio e impuesto diferido,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</si>
  <si>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t>
  </si>
  <si>
    <r>
      <t xml:space="preserve">h. </t>
    </r>
    <r>
      <rPr>
        <b/>
        <sz val="7"/>
        <color rgb="FF365F91"/>
        <rFont val="Arial"/>
        <family val="2"/>
      </rPr>
      <t xml:space="preserve">   </t>
    </r>
    <r>
      <rPr>
        <b/>
        <sz val="10"/>
        <color rgb="FF255E91"/>
        <rFont val="Arial"/>
        <family val="2"/>
      </rPr>
      <t>Efectivo y equivalentes de efectivo</t>
    </r>
  </si>
  <si>
    <t xml:space="preserve">Para la elaboración del estado de flujos de efectivos consolidados se consideraron dentro del concepto de efectivo los saldos en efectivo, disponibilidades en cuentas bancarias y en caso de existir, las inversiones temporales asimilable a efectivo (de alta liquidez y con vencimiento originalmente pactado por un plazo menor a tres meses). </t>
  </si>
  <si>
    <r>
      <t xml:space="preserve">i. </t>
    </r>
    <r>
      <rPr>
        <b/>
        <sz val="7"/>
        <color rgb="FF365F91"/>
        <rFont val="Arial"/>
        <family val="2"/>
      </rPr>
      <t xml:space="preserve">   </t>
    </r>
    <r>
      <rPr>
        <b/>
        <sz val="10"/>
        <color rgb="FF255E91"/>
        <rFont val="Arial"/>
        <family val="2"/>
      </rPr>
      <t xml:space="preserve">Inventarios </t>
    </r>
  </si>
  <si>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</si>
  <si>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</si>
  <si>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r>
      <t xml:space="preserve">j. </t>
    </r>
    <r>
      <rPr>
        <b/>
        <sz val="7"/>
        <color rgb="FF365F91"/>
        <rFont val="Arial"/>
        <family val="2"/>
      </rPr>
      <t xml:space="preserve">   </t>
    </r>
    <r>
      <rPr>
        <b/>
        <sz val="10"/>
        <color rgb="FF255E91"/>
        <rFont val="Arial"/>
        <family val="2"/>
      </rPr>
      <t>Propiedades de inversión</t>
    </r>
  </si>
  <si>
    <t xml:space="preserve">Las propiedades de Inversión se valorizan al costo inicial y posteriormente al valor razonable, reconociéndose cualquier cambio en los resultados. </t>
  </si>
  <si>
    <t>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t>
  </si>
  <si>
    <r>
      <t xml:space="preserve">k. </t>
    </r>
    <r>
      <rPr>
        <b/>
        <sz val="7"/>
        <color rgb="FF365F91"/>
        <rFont val="Arial"/>
        <family val="2"/>
      </rPr>
      <t xml:space="preserve">   </t>
    </r>
    <r>
      <rPr>
        <b/>
        <sz val="10"/>
        <color rgb="FF255E91"/>
        <rFont val="Arial"/>
        <family val="2"/>
      </rPr>
      <t xml:space="preserve">Propiedad, planta, equipo y activos intangibles </t>
    </r>
  </si>
  <si>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</si>
  <si>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</si>
  <si>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</si>
  <si>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</si>
  <si>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Las pérdidas y ganancias derivadas de la enajenación de Propiedades, Plantas y Equipos se reconocen en el resultado del ejercicio.</t>
  </si>
  <si>
    <t>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</si>
  <si>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</si>
  <si>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</si>
  <si>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</si>
  <si>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Plantas y Equipos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</si>
  <si>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</si>
  <si>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</si>
  <si>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</si>
  <si>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</si>
  <si>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</si>
  <si>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Las propiedades, planta y equipo relacionadas a la garantía de fideicomiso (Nota 9.2) se encuentran a su valor razonable, conforme con las tasaciones actualizadas al 31 de Diciembre de 2022.</t>
  </si>
  <si>
    <r>
      <t xml:space="preserve">l. </t>
    </r>
    <r>
      <rPr>
        <b/>
        <sz val="7"/>
        <color rgb="FF365F91"/>
        <rFont val="Arial"/>
        <family val="2"/>
      </rPr>
      <t xml:space="preserve">    </t>
    </r>
    <r>
      <rPr>
        <b/>
        <sz val="10"/>
        <color rgb="FF255E91"/>
        <rFont val="Arial"/>
        <family val="2"/>
      </rPr>
      <t>Gastos pagados por adelantado</t>
    </r>
  </si>
  <si>
    <t xml:space="preserve">Representan desembolsos para gastos futuros. Se reconocen en la cuenta de resultados cuando se reciben los bienes y servicios. </t>
  </si>
  <si>
    <r>
      <t xml:space="preserve">m. </t>
    </r>
    <r>
      <rPr>
        <b/>
        <sz val="7"/>
        <color rgb="FF365F91"/>
        <rFont val="Arial"/>
        <family val="2"/>
      </rPr>
      <t xml:space="preserve">   </t>
    </r>
    <r>
      <rPr>
        <b/>
        <sz val="10"/>
        <color rgb="FF255E91"/>
        <rFont val="Arial"/>
        <family val="2"/>
      </rPr>
      <t xml:space="preserve">Instrumentos financieros </t>
    </r>
  </si>
  <si>
    <t>m.1 Reconocimiento y valoración inicial</t>
  </si>
  <si>
    <t>Los créditos comerciales y los títulos de créditos emitidos se reconocen inicialmente cuando se originan. Todos los demás activos financieros y pasivos financieros se reconocen inicialmente cuando el Grupo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</si>
  <si>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</si>
  <si>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</si>
  <si>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</si>
  <si>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el Grupo cambie su modelo de negocio para la gestión de los activos financieros, en cuyo caso todos los activos financieros afectados se reclasifican el primer día del primer periodo de información que sigue al cambio de modelo de negocio.</t>
  </si>
  <si>
    <t>Cada activo financiero del Grupo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</si>
  <si>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</si>
  <si>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</si>
  <si>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</si>
  <si>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</si>
  <si>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del Grupo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</si>
  <si>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</si>
  <si>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</si>
  <si>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</si>
  <si>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</si>
  <si>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</si>
  <si>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el Grupo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</si>
  <si>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</si>
  <si>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</si>
  <si>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</si>
  <si>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10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</si>
  <si>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</si>
  <si>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El Grupo reconoce las transferencias entre niveles de la jerarquía del valor razonable al final del periodo de información durante el cual se ha producido el cambio.</t>
  </si>
  <si>
    <r>
      <t xml:space="preserve">n. </t>
    </r>
    <r>
      <rPr>
        <b/>
        <sz val="7"/>
        <color rgb="FF365F91"/>
        <rFont val="Arial"/>
        <family val="2"/>
      </rPr>
      <t xml:space="preserve">   </t>
    </r>
    <r>
      <rPr>
        <b/>
        <sz val="10"/>
        <color rgb="FF255E91"/>
        <rFont val="Arial"/>
        <family val="2"/>
      </rPr>
      <t>Impuesto a la renta</t>
    </r>
  </si>
  <si>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</si>
  <si>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</si>
  <si>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</si>
  <si>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</si>
  <si>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</si>
  <si>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t xml:space="preserve">Consideraciones sobre aspectos fiscales y tipos aplicables a cada jurisdicción </t>
  </si>
  <si>
    <t>Paraguay: La tasa de impuesto a la renta a las empresas vigente a la fecha de los estados financieros es del 10%.</t>
  </si>
  <si>
    <t>Bolivia: La Filial está sujeta al Impuesto sobre las Utilidades de las Empresas (IUE), el cual se calcula aplicando la tasa impositiva del 25% a la base imponible que resulta de ajustar el valor contable de los ingresos de acuerdo a lo establecido en las leyes y reglamentos tributarios. Dado que el pago del IUE se considera un pago a cuenta del Impuesto sobre Transacciones (TT) del año siguiente, la Filial paga el IUE o el TT, el que sea mayor. </t>
  </si>
  <si>
    <t>Brasil: El tipo del impuesto a las sociedades vigente en la fecha de los estados financieros es del 15%.</t>
  </si>
  <si>
    <t>En caso de existir una pérdida fiscal, ésta se acumula. De acuerdo con las leyes y reglamentos vigentes, la pérdida fiscal acumulada puede deducirse de la renta imponible futura, hasta un máximo de tres años posteriores, y las pérdidas acumuladas a deducir no pueden actualizarse.</t>
  </si>
  <si>
    <r>
      <t xml:space="preserve">o. </t>
    </r>
    <r>
      <rPr>
        <b/>
        <sz val="7"/>
        <color rgb="FF365F91"/>
        <rFont val="Arial"/>
        <family val="2"/>
      </rPr>
      <t xml:space="preserve">    </t>
    </r>
    <r>
      <rPr>
        <b/>
        <sz val="10"/>
        <color rgb="FF255E91"/>
        <rFont val="Arial"/>
        <family val="2"/>
      </rPr>
      <t xml:space="preserve">Uso de estimaciones contables </t>
    </r>
  </si>
  <si>
    <t>La preparación de los estados financieros consolidados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t>
  </si>
  <si>
    <t>NOTA 3 -  EFECTIVO Y EQUIVALENTES DE EFECTIVO</t>
  </si>
  <si>
    <t>Cifras expresadas en millones de guaraníes</t>
  </si>
  <si>
    <t xml:space="preserve">El detalle de efectivo y equivalentes de efectivo es el siguiente: </t>
  </si>
  <si>
    <t>Concepto</t>
  </si>
  <si>
    <t>Recaudaciones a Depositar</t>
  </si>
  <si>
    <t>Bancos - Moneda pesos bolivianos</t>
  </si>
  <si>
    <t>Bancos - Moneda reales</t>
  </si>
  <si>
    <t>Caja - Moneda pesos bolivianos</t>
  </si>
  <si>
    <t>Bancos - Moneda guaraníes</t>
  </si>
  <si>
    <t>Caja - Moneda guaraníes</t>
  </si>
  <si>
    <t>Bancos - Moneda dólares</t>
  </si>
  <si>
    <t>Caja - Moneda reales</t>
  </si>
  <si>
    <t>Caja - Moneda dólares</t>
  </si>
  <si>
    <t xml:space="preserve">Total efectivo y equivalentes de efectivo </t>
  </si>
  <si>
    <t>NOTA 4- CUENTAS POR COBRAR</t>
  </si>
  <si>
    <t>El detalle de cuentas por cobrar es el siguiente:</t>
  </si>
  <si>
    <t>CORRIENTE</t>
  </si>
  <si>
    <t>Clientes del exterior</t>
  </si>
  <si>
    <t>Clientes locales</t>
  </si>
  <si>
    <t>Total cuentas por cobrar corriente</t>
  </si>
  <si>
    <t>NO CORRIENTE</t>
  </si>
  <si>
    <t xml:space="preserve">Créditos en gestión de cobro </t>
  </si>
  <si>
    <t>(-) Previsión para deudores incobrables.</t>
  </si>
  <si>
    <t xml:space="preserve">Total cuentas por cobrar no corriente </t>
  </si>
  <si>
    <t>NOTA 5- OTRAS CUENTAS POR COBRAR</t>
  </si>
  <si>
    <t>El detalle de otras cuentas por cobrar es el siguiente:</t>
  </si>
  <si>
    <t>Anticipos a proveedores</t>
  </si>
  <si>
    <t>Gastos a diferir</t>
  </si>
  <si>
    <t>Total otros créditos corriente</t>
  </si>
  <si>
    <t>Total otros créditos no corriente</t>
  </si>
  <si>
    <t>NOTA 6 - INVENTARIOS</t>
  </si>
  <si>
    <t>El detalle de inventarios es el siguiente</t>
  </si>
  <si>
    <t>Ganado vacuno</t>
  </si>
  <si>
    <t>Total Inventarios</t>
  </si>
  <si>
    <t>NOTA 7 - INVERSIONES</t>
  </si>
  <si>
    <t xml:space="preserve">El detalle de las inversiones es el siguiente: </t>
  </si>
  <si>
    <t>Plusvalia.</t>
  </si>
  <si>
    <t>Inversiones en empresas asociadas (*)</t>
  </si>
  <si>
    <t xml:space="preserve">Total </t>
  </si>
  <si>
    <t>(*)  Como parte de la adquisición de Cabaña El Nido S.A., se incluyen acciones que representan el 24.39% de UPISA - Unión de Productores de Itapúa S.A., empresa líder en el sector de la carne de cerdo en Paraguay.</t>
  </si>
  <si>
    <t>NOTA 8 - OTROS ACTIVOS</t>
  </si>
  <si>
    <t xml:space="preserve">El detalle de Otros Activos es el siguiente: </t>
  </si>
  <si>
    <t xml:space="preserve">Gastos pagados por anticipado </t>
  </si>
  <si>
    <t xml:space="preserve">Total otros activos corriente </t>
  </si>
  <si>
    <t>Gastos de constitución</t>
  </si>
  <si>
    <t>Activos a incorporar (1-2)</t>
  </si>
  <si>
    <t xml:space="preserve">Total otros activos no corriente </t>
  </si>
  <si>
    <r>
      <t>(1)</t>
    </r>
    <r>
      <rPr>
        <sz val="7"/>
        <rFont val="Arial"/>
        <family val="2"/>
      </rPr>
      <t xml:space="preserve">     </t>
    </r>
    <r>
      <rPr>
        <sz val="10"/>
        <rFont val="Arial"/>
        <family val="2"/>
      </rPr>
      <t>Corresponde a la compra de la planta Frigorífico Chiquitano, ubicado en San Ignacio de Velasco (Bolivia), el 14/09/2018, la industria fue incorporada a las propiedades, planta y equipo del grupo (Nota 9.1).</t>
    </r>
  </si>
  <si>
    <t>NOTA 9 - PROPIEDAD, PLANTA Y EQUIPO</t>
  </si>
  <si>
    <t>Propiedad, planta y equipo (9.1)</t>
  </si>
  <si>
    <t>Propiedades, planta y equipo en fideicomiso (9.2)</t>
  </si>
  <si>
    <t>Derechos de uso</t>
  </si>
  <si>
    <t>Total Propiedades, planta y equipo</t>
  </si>
  <si>
    <t xml:space="preserve">El detalle de propiedades, planta y equipo es el siguiente: </t>
  </si>
  <si>
    <t>9.1 PROPIEDAD, PLANTA Y EQUIPO</t>
  </si>
  <si>
    <t xml:space="preserve">Terrenos y edificios </t>
  </si>
  <si>
    <t>Maquinarias y Equipos</t>
  </si>
  <si>
    <t xml:space="preserve">Rodados </t>
  </si>
  <si>
    <t>Construcciones en curso</t>
  </si>
  <si>
    <t xml:space="preserve">Sub total </t>
  </si>
  <si>
    <t>9.2 PROPIEDAD, PLANTA Y EQUIPO EN FIDEICOMISO</t>
  </si>
  <si>
    <t xml:space="preserve">Bienes fideicomitidos </t>
  </si>
  <si>
    <t>Inmuebles terrenos</t>
  </si>
  <si>
    <t>Inmuebles fideicomiso</t>
  </si>
  <si>
    <t xml:space="preserve">Muebles fideicomiso </t>
  </si>
  <si>
    <t xml:space="preserve">Tal como se revela en los estados financieros consolidados al 31 de diciembre de 2020, la Sociedad constituyó en 2020 un fideicomiso identificado como "Contrato de Fideicomiso de Administración y Garantía- Bonos Internacionales Frigorífico Concepción S.A." Entre Frigorífico Concepción S.A. (fideicomitente), Wilmington Trust National Association (beneficiario) y Finexpar S.A.E.C.A. (fiduciario). </t>
  </si>
  <si>
    <t>El 21 de julio se modificó el Contrato de Fideicomiso de Seguridad que rige la nueva emisión de bonos, disponiendo (i) la liberación de la garantía del Fideicomiso sobre todas las garantías, excepto los bienes inmuebles y equipos, y la eliminación de los garantes individuales iniciales, (ii) el cambio de la definición de las obligaciones garantizadas bajo los bonos, (iii) la eliminación de la obligación de mantener un valor mínimo de las cuentas por cobrar como garantía y (iv) el cambio de Wilmington Trust National Association por The Bank of New York Mellon como fiduciario y beneficiario del Contrato de Fideicomiso de Seguridad. Además, se firmó un Contrato de Pignoración de Acciones en Bolivia, que otorga una garantía de primera prioridad sobre las acciones de BFC propiedad de la Compañía.</t>
  </si>
  <si>
    <t>Adquisiciones y cesiones</t>
  </si>
  <si>
    <t xml:space="preserve">Conciliación del valor contable: </t>
  </si>
  <si>
    <t>Movimientos</t>
  </si>
  <si>
    <t xml:space="preserve">Saldo Inicial   </t>
  </si>
  <si>
    <t>Inclusión de las Propiedades, Plantas y Equipos a las nuevas inversiones</t>
  </si>
  <si>
    <t>Adiciones de Propiedad, Planta y Equipo</t>
  </si>
  <si>
    <t>Reserva de revalúo</t>
  </si>
  <si>
    <t>-</t>
  </si>
  <si>
    <t xml:space="preserve">Ajuste de conversión </t>
  </si>
  <si>
    <t xml:space="preserve">Depreciaciones del ejercicio  </t>
  </si>
  <si>
    <t xml:space="preserve">Saldo Final </t>
  </si>
  <si>
    <t>NOTA 10 - PROPIEDADES DE INVERSION</t>
  </si>
  <si>
    <t xml:space="preserve">El detalle de propiedades de inversión es el siguiente: </t>
  </si>
  <si>
    <t>Finca  N°</t>
  </si>
  <si>
    <t>Registro N°</t>
  </si>
  <si>
    <t xml:space="preserve">Título N° </t>
  </si>
  <si>
    <t xml:space="preserve">Dimensión </t>
  </si>
  <si>
    <t>3.000  hectáreas</t>
  </si>
  <si>
    <t>2.500  hectáreas</t>
  </si>
  <si>
    <t>2.621 hectáreas</t>
  </si>
  <si>
    <t xml:space="preserve"> Total </t>
  </si>
  <si>
    <t xml:space="preserve">10.1 Medición de valores razonables </t>
  </si>
  <si>
    <t xml:space="preserve">El valor razonable de las inversiones inmobiliarias ha sido determinado por tasadores inmobiliarios externos e independientes, con cualificaciones profesionales reconocidas y experiencia reciente en el lugar y la categoría del inmueble objeto de valoración. Los tasadores independientes evalúan cada año el valor razonable de la cartera de inversiones inmobiliarias del Grupo; si el aumento o la disminución del valor es inferior al 15%, la variación no se registra. </t>
  </si>
  <si>
    <t xml:space="preserve">La valuación del valor razonable de todas las propiedades de inversión se ha clasificado como valor razonable de nivel 3 en función a los datos de la técnica de valoración utilizada. </t>
  </si>
  <si>
    <t>La siguiente tabla muestra la técnica de valoración utilizada en la medición del valor razonable de las propiedades de inversión, así como los datos significativos no observables utilizados:</t>
  </si>
  <si>
    <t>Técnica de Valuación</t>
  </si>
  <si>
    <t xml:space="preserve">Datos significativos no observables </t>
  </si>
  <si>
    <t>Rango</t>
  </si>
  <si>
    <t xml:space="preserve"> (Promedio ponderado)</t>
  </si>
  <si>
    <t>Tierras (Chaco)</t>
  </si>
  <si>
    <t xml:space="preserve">Enfoque comparativo de Mercado </t>
  </si>
  <si>
    <t>Precio por hectárea (US$)</t>
  </si>
  <si>
    <t xml:space="preserve">762 US$ -  790 US$ por hectárea </t>
  </si>
  <si>
    <t>10.2 Conciliación del valor contable</t>
  </si>
  <si>
    <t xml:space="preserve"> Saldo inicial  </t>
  </si>
  <si>
    <t xml:space="preserve"> Saldo final </t>
  </si>
  <si>
    <t>En concordancia con los avalúos realizados a mayo 2021, Ing. Agr. Hugo Frutos C.</t>
  </si>
  <si>
    <t>NOTA 11- DEUDAS FINANCIERAS</t>
  </si>
  <si>
    <t>El detalle de deudas financieras es el siguiente:</t>
  </si>
  <si>
    <t>Instituciones financieras (11.1)</t>
  </si>
  <si>
    <t>Bonos internacionales (11.2)</t>
  </si>
  <si>
    <t>Bonos locales (11.3)</t>
  </si>
  <si>
    <t>Total deudas financieras corriente</t>
  </si>
  <si>
    <t>Instituciones financieras  (11.1)</t>
  </si>
  <si>
    <t xml:space="preserve">Total deudas financieras no corriente </t>
  </si>
  <si>
    <t xml:space="preserve">11.1 Instituciones financieras </t>
  </si>
  <si>
    <t>Sudameris Bank S.A.E.C.A.</t>
  </si>
  <si>
    <t xml:space="preserve">Banco Nacional de Fomento </t>
  </si>
  <si>
    <t>Banco BASA S.A.</t>
  </si>
  <si>
    <t>Banco Atlas S.A.</t>
  </si>
  <si>
    <t>Banco Regional S.A.E.C.A.</t>
  </si>
  <si>
    <t>Banco BNB Bolivia</t>
  </si>
  <si>
    <t>Banco BISA</t>
  </si>
  <si>
    <t>Vision Banco S.A.E.C.A.</t>
  </si>
  <si>
    <t>Financiera Rio S.A.</t>
  </si>
  <si>
    <t>Banco Interfisa S.A.E.C.A.</t>
  </si>
  <si>
    <t>Financiera Paraguayo Japonesa S.A.</t>
  </si>
  <si>
    <t>Banco Safra</t>
  </si>
  <si>
    <t>Banco Itau Brasil</t>
  </si>
  <si>
    <t>Banco Bradesco S.A.</t>
  </si>
  <si>
    <t>Banco Santander</t>
  </si>
  <si>
    <t>Banco Familiar S.A.E.C.A.</t>
  </si>
  <si>
    <t>Banco FIE</t>
  </si>
  <si>
    <t>Sobregiro</t>
  </si>
  <si>
    <t>Total de deudas financieras corriente</t>
  </si>
  <si>
    <t>Banco Familiar S.A.E.CA.</t>
  </si>
  <si>
    <t>Financiera Paraguayo Japones</t>
  </si>
  <si>
    <t>Interfisa Banco S.A.E.C.A.</t>
  </si>
  <si>
    <t>Sudameris Bank S.A.E.C.A</t>
  </si>
  <si>
    <t>Financiera Rio S.A</t>
  </si>
  <si>
    <t>Banco Itaú</t>
  </si>
  <si>
    <t>Banco Bradesco</t>
  </si>
  <si>
    <t>Banco Nacional de Fomento</t>
  </si>
  <si>
    <t xml:space="preserve">Vision Banco S.A.E.C.A. </t>
  </si>
  <si>
    <t>Banco BCP Bolivia</t>
  </si>
  <si>
    <t>Total de deudas financieras no corriente</t>
  </si>
  <si>
    <t xml:space="preserve">11.2 Bonos internacionales </t>
  </si>
  <si>
    <t xml:space="preserve">El 29 de enero de 2020, FRIGORIFICO CONCEPCION S.A. (la "Sociedad") emitió Bonos Corporativos Garantizados (Regla 144 A/Reg. S) cotizados en el Mercado de Luxemburgo, con vencimiento en enero de 2025 (los "Bonos Iniciales"). Los bonos fueron garantizados con una garantía colocada en Financiera Finexpar S.A. como fiduciario. Esta emisión fue ampliada el 28 de octubre de 2020 por 40.000.000 de dólares (cuarenta millones de dólares) y el 22 de diciembre de 2020 por 21.000.000 de dólares (veintiún millones de dólares). En julio de 2021, la empresa procedió a la emisión de un nuevo bono 144 A / Reg. S, con vencimiento en 2028, también cotizado en la Bolsa de Luxemburgo, por US$ 300 millones. Los nuevos bonos cuentan con una garantía a través de un Security Trust Agreement y están garantizados por una prenda de acciones de Frigorífico BFC S.A. ("BFC"). Estos cupones se han registrado a un tipo del 7,7%. Los ingresos de la nueva emisión se utilizaron para recomprar los bonos senior garantizados al 10,25% con vencimiento en 2025, para pagar los gastos de la oferta pública, el capital operativo y para la adquisición de activos estratégicos, siempre y cuando surjan oportunidades. </t>
  </si>
  <si>
    <t xml:space="preserve">Concepto </t>
  </si>
  <si>
    <t>Corriente</t>
  </si>
  <si>
    <t>Intereses a pagar por bonos emitidos</t>
  </si>
  <si>
    <t>Menos:Intereses a devengar por bonos</t>
  </si>
  <si>
    <t>Total de bonos internacionales corriente</t>
  </si>
  <si>
    <t>No Corriente</t>
  </si>
  <si>
    <t>Bonos internacionales</t>
  </si>
  <si>
    <t>Intereses a devengar por bonos emitidos</t>
  </si>
  <si>
    <t>Total de bonos internacionales no corriente</t>
  </si>
  <si>
    <t xml:space="preserve">11.3 Bonos locales </t>
  </si>
  <si>
    <t>Bonos locales</t>
  </si>
  <si>
    <t>Total de bonos locales corriente</t>
  </si>
  <si>
    <t>Total de bonos locales no corriente</t>
  </si>
  <si>
    <t>El 7 de julio del presente año se inició la colocación de los títulos de la serie 1 dentro del Programa de Emisión de Bonos Globales de USD3 de FRIGORIFICO CONCEPCIÓN SOCIEDAD ANÓNIMA. Los detalles de las series emitidas son las siguientes:</t>
  </si>
  <si>
    <t>Importe en USD :</t>
  </si>
  <si>
    <t>US$10,000,000</t>
  </si>
  <si>
    <t>Denominación del Programa de Emisión Global:</t>
  </si>
  <si>
    <t>USD3</t>
  </si>
  <si>
    <t>Series No.:</t>
  </si>
  <si>
    <t>Moneda de emisión:</t>
  </si>
  <si>
    <t>Dólares Americanos</t>
  </si>
  <si>
    <t>Corte:</t>
  </si>
  <si>
    <t>USD 1,000</t>
  </si>
  <si>
    <t>Tipo de interés:</t>
  </si>
  <si>
    <t>7.00% por año</t>
  </si>
  <si>
    <t>Fecha de vencimiento:</t>
  </si>
  <si>
    <t>Fecha de Emisión:</t>
  </si>
  <si>
    <t>Plazo de vencimiento:</t>
  </si>
  <si>
    <t>2,548 días (7 años)</t>
  </si>
  <si>
    <t>Pago del Capital:</t>
  </si>
  <si>
    <t>Al vencimiento</t>
  </si>
  <si>
    <t>Método de Pago de Intereses:</t>
  </si>
  <si>
    <t>Trimestral</t>
  </si>
  <si>
    <t>El 6 de septiembre del presente año se inició la colocación de títulos de la serie 1 dentro del Programa de Emisión de Bonos Globales G3 de FRIGORÍFICO CONCEPCIÓN S.A., cuyas características son las siguientes:</t>
  </si>
  <si>
    <t>Importe en Guaraníes:</t>
  </si>
  <si>
    <t>Gs70,000,000,000</t>
  </si>
  <si>
    <t>Gs 35,000,000,000</t>
  </si>
  <si>
    <t>G3</t>
  </si>
  <si>
    <t>Guarani</t>
  </si>
  <si>
    <t>Gs 1,000,000</t>
  </si>
  <si>
    <t>Gs1,000,000</t>
  </si>
  <si>
    <t>11.00% por año</t>
  </si>
  <si>
    <t>10.50% por año</t>
  </si>
  <si>
    <t>1,820 días (5 años)</t>
  </si>
  <si>
    <t>1,092 días (3 años)</t>
  </si>
  <si>
    <t>NOTA 12 - DEUDAS COMERCIALES</t>
  </si>
  <si>
    <t>El detalle de deudas comerciales es el siguiente:</t>
  </si>
  <si>
    <t>Proveedores locales</t>
  </si>
  <si>
    <t>Proveedores del exterior</t>
  </si>
  <si>
    <t xml:space="preserve">Cheques emitidos </t>
  </si>
  <si>
    <t>Total de deudas comerciales no corriente</t>
  </si>
  <si>
    <t xml:space="preserve">Anticipo de clientes </t>
  </si>
  <si>
    <t xml:space="preserve">NOTA 13 - PASIVOS DIFERIDOS </t>
  </si>
  <si>
    <t>El impuesto diferido correspondiente es atribuible como sigue:</t>
  </si>
  <si>
    <t>Detalle al 31/12/2022</t>
  </si>
  <si>
    <t xml:space="preserve"> Activos </t>
  </si>
  <si>
    <t xml:space="preserve"> Pasivos </t>
  </si>
  <si>
    <t xml:space="preserve"> Saldo Neto</t>
  </si>
  <si>
    <t>ACTIVO</t>
  </si>
  <si>
    <t>Activos no corriente</t>
  </si>
  <si>
    <t>Propiedad, planta y equipo</t>
  </si>
  <si>
    <t xml:space="preserve">     - </t>
  </si>
  <si>
    <t>Impuesto diferido neto</t>
  </si>
  <si>
    <t>Saldos al 31/12/2021</t>
  </si>
  <si>
    <t>Reconocido en ajuste de conversión</t>
  </si>
  <si>
    <t>Reconocido en Reserva de Revalúo</t>
  </si>
  <si>
    <t>Saldos al 31/12/2022</t>
  </si>
  <si>
    <t xml:space="preserve"> Pasivos por impuestos diferidos </t>
  </si>
  <si>
    <t>NOTA 14- DEUDAS DIVERSAS</t>
  </si>
  <si>
    <t>El detalle de otros pasivos es el siguiente</t>
  </si>
  <si>
    <t>Deudas sociales</t>
  </si>
  <si>
    <t>Deudas fiscales</t>
  </si>
  <si>
    <t>Otros pasivos</t>
  </si>
  <si>
    <t>Acreedores por compra de Acciones</t>
  </si>
  <si>
    <t xml:space="preserve">Total deudas diversas corriente </t>
  </si>
  <si>
    <t>Acreedores por compra de industria</t>
  </si>
  <si>
    <t xml:space="preserve">Total deudas diversas no corriente </t>
  </si>
  <si>
    <r>
      <t>(1)</t>
    </r>
    <r>
      <rPr>
        <sz val="7"/>
        <rFont val="Arial"/>
        <family val="2"/>
      </rPr>
      <t xml:space="preserve">           </t>
    </r>
    <r>
      <rPr>
        <sz val="10"/>
        <rFont val="Arial"/>
        <family val="2"/>
      </rPr>
      <t>Corresponde a las provisiones constituidas a cuenta de los litigios con riesgo clasificado como pérdida probable. El Grupo no registra las prestaciones post-empleo, como los planes de cotización.</t>
    </r>
  </si>
  <si>
    <t>Todas las prestaciones y permisos remunerados de corta duración, así como la participación en los beneficios y las primas, se ajustan a los requisitos de las normas contables respectivas.</t>
  </si>
  <si>
    <t>Otros créditos</t>
  </si>
  <si>
    <t xml:space="preserve">En el siguiente cuadro, los ingresos se desglosan por línea de productos: </t>
  </si>
  <si>
    <t>Ventas de Exportación</t>
  </si>
  <si>
    <t>Carne / Hamburguesa</t>
  </si>
  <si>
    <t>Menudencias</t>
  </si>
  <si>
    <r>
      <t xml:space="preserve">Cueros </t>
    </r>
    <r>
      <rPr>
        <i/>
        <sz val="10"/>
        <rFont val="Arial"/>
        <family val="2"/>
      </rPr>
      <t>(1)</t>
    </r>
  </si>
  <si>
    <t>Sub Productos (2)</t>
  </si>
  <si>
    <t>Otros</t>
  </si>
  <si>
    <t>Productos Porcinos</t>
  </si>
  <si>
    <t>Sub-total (Ventas de exportación) </t>
  </si>
  <si>
    <t>Ventas locales</t>
  </si>
  <si>
    <t>Cerdos</t>
  </si>
  <si>
    <t>Sub-total (ventas locales)</t>
  </si>
  <si>
    <t>Ingresos totales por venta de carne de res y subproductos de carne de res</t>
  </si>
  <si>
    <t>(1)    Incluye solo cuero azul húmedo</t>
  </si>
  <si>
    <t xml:space="preserve">(2)    Incluye subproductos de cuero </t>
  </si>
  <si>
    <t xml:space="preserve">Los ingresos se valoran sobre la base de las contraprestaciones acordadas con un cliente, el Grupo no celebra contratos con clientes en los que se identifiquen otras obligaciones de ejecución distintas de la entrega de productos. </t>
  </si>
  <si>
    <t xml:space="preserve">El Grupo reconoce los ingresos al momento que transfiere el control de un bien a un cliente. </t>
  </si>
  <si>
    <t xml:space="preserve">Los clientes obtienen el control cuando los bienes son entregados y han sido aceptados. Las facturas se generan en ese momento. Las facturas suelen ser pagaderas en un plazo de 90 días. </t>
  </si>
  <si>
    <t>Teniendo en cuenta la naturaleza de las operaciones, el grupo no espera reversiones de ingresos significativas</t>
  </si>
  <si>
    <t>Las empresas están expuestas a los siguientes riesgos asociados a la utilización de instrumentos financieros:</t>
  </si>
  <si>
    <t xml:space="preserve">En esta nota se presenta información respecto de la exposición de las empresas a cada uno de los riesgos mencionados, los objetivos, las políticas y los procedimientos de las empresas para medir y administrar el riesgo. </t>
  </si>
  <si>
    <t xml:space="preserve">El Directorio es responsable por establecer y supervisar la estructura de administración de riesgo de las empresas. La Gerencia es responsable por el desarrollo y monitoreo de la administración del riesgo de las empresas, e informa regularmente al Directorio acerca de sus actividades. </t>
  </si>
  <si>
    <t xml:space="preserve">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en las actividades. Las empresas, a través de sus normas y procedimientos de administración, pretenden desarrollar un ambiente de control disciplinado y constructivo en lo que todos los empleados entiendan sus roles y obligaciones. </t>
  </si>
  <si>
    <t xml:space="preserve">El riesgo de crédito es el riesgo de pérdida financiera que enfrentan las empresas si un cliente o contraparte en un instrumento financiero no cumple con sus obligaciones contractuales, y se origina principalmente de las cuentas por cobrar a clientes. </t>
  </si>
  <si>
    <t xml:space="preserve">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</si>
  <si>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</si>
  <si>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</si>
  <si>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</si>
  <si>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El grupo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</si>
  <si>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el Grupo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</si>
  <si>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El Grupo asume que el riesgo de credito de un activo financiero ha aumentado significativamente si tiene más de 150 días de mora.</t>
  </si>
  <si>
    <t>El Grupo considera que un activo financiero está en mora cuando:</t>
  </si>
  <si>
    <r>
      <t>·</t>
    </r>
    <r>
      <rPr>
        <sz val="7"/>
        <rFont val="Arial"/>
        <family val="2"/>
      </rPr>
      <t xml:space="preserve">        </t>
    </r>
    <r>
      <rPr>
        <sz val="10"/>
        <rFont val="Arial"/>
        <family val="2"/>
      </rPr>
      <t>es improbable que el deudor pague íntegramente sus obligaciones crediticias con el Grupo, sin que éste pueda recurrir a acciones como la realización de garantías (si las tiene); o</t>
    </r>
  </si>
  <si>
    <r>
      <t>·</t>
    </r>
    <r>
      <rPr>
        <sz val="7"/>
        <rFont val="Arial"/>
        <family val="2"/>
      </rPr>
      <t xml:space="preserve">        </t>
    </r>
    <r>
      <rPr>
        <sz val="10"/>
        <rFont val="Arial"/>
        <family val="2"/>
      </rPr>
      <t>el activo financiero tiene más de 365 días de mora.</t>
    </r>
  </si>
  <si>
    <t>Para el análisis de la ECL, el Grupo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</si>
  <si>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Total</t>
  </si>
  <si>
    <t>El riesgo de liquidez es el riesgo de que el Grupo no esté en condiciones de cumplir con sus obligaciones financieras a su vencimiento</t>
  </si>
  <si>
    <t>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Sociedades.</t>
  </si>
  <si>
    <t>La dirección a través de su política de subutilización de sus líneas de créditos pre-aprobadas con bancos y proveedores se asegura acceso directo a recursos y financiamientos. La Sociedad recibe ofertas de emisión de bonos, los cuales las analiza constantemente.</t>
  </si>
  <si>
    <t>Los importes expuestos incluyen el capital y los pagos de intereses, pero no incluyen los intereses devengados.</t>
  </si>
  <si>
    <r>
      <t>El Grupo utiliza el cálculo de costos basado en la actividad para obtener el costo de sus productos y servicios, lo que</t>
    </r>
    <r>
      <rPr>
        <b/>
        <i/>
        <sz val="10"/>
        <rFont val="Cambria"/>
        <family val="1"/>
      </rPr>
      <t xml:space="preserve"> </t>
    </r>
    <r>
      <rPr>
        <sz val="10"/>
        <rFont val="Cambria"/>
        <family val="1"/>
      </rPr>
      <t xml:space="preserve">le ayuda a controlar las necesidades de tesorería. El Grupo tiene como objetivo mantener el nivel de su efectivo y equivalentes de efectivo en una cantidad superior a las salidas de efectivo esperadas en los pasivos financieros (distintos de las cuentas por pagar comerciales) durante los próximos 60 días. </t>
    </r>
  </si>
  <si>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</si>
  <si>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Las exportaciones del Grupo están sujetas a riesgos</t>
  </si>
  <si>
    <t>Los futuros resultados financieros del Grupo dependerán en gran medida del escenario económico y de las actuales condiciones políticas y sociales de nuestros principales mercados de exportación.</t>
  </si>
  <si>
    <t>La capacidad de exportar productos en el futuro puede verse afectada negativamente por factores que escapan al control del Grupo, como los efectos de la pandemia de COVID-19 en la economía mundial y en la demanda internacional de carne de vacuno; las variaciones de los tipos de cambio; la desaceleración de la economía de un determinado mercado de exportación, la imposición de mayores aranceles (incluídos los aranceles antidumping), derechos o impuestos o barreras comerciales o sanitarias; la imposición de controles de cambio y restricciones a las transacciones de divisas; las huelgas u otros acontecimientos que puedan afectar a la disponibilidad de los puertos y el transporte; el cumplimiento de diferentes leyes extranjeras y tratados internacionales; y la manipulación o el sabotaje de nuestros productos.</t>
  </si>
  <si>
    <t>El Grupo está especialmente sujeto a los riesgos relacionados con Rusia, que ha sido el mayor mercado de exportación en los últimos años. Las relaciones exteriores rusas han dado lugar a la imposición de sanciones económicas a Rusia por parte de Estados Unidos y la Unión Europea. Cualquier bloqueo futuro de las importaciones o medidas similares puede afectar negativamente a nuestras ventas a Rusia y, por consiguiente, a nuestros ingresos brutos totales por exportaciones. Es posible que el Grupo no pueda adaptarse a tiempo a estos cambios ni encontrar nuevos mercados para los productos que compensen a un país que prohíbe o reduce la compra de nuestros productos, incluso como resultado de las sanciones impuestas por otros países. Los futuros resultados financieros del Grupo dependerán en gran medida de las condiciones económicas, políticas y sociales de los principales mercados de exportación.</t>
  </si>
  <si>
    <t>Las operaciones bolivianas, de reciente creación, están especialmente expuestas a los riesgos de China. Creemos que China representa una importante oportunidad de crecimiento para nuestro negocio de exportación. Dado que Paraguay no mantiene relaciones diplomáticas con China, no podemos exportar los productos de Paraguay a la China continental. Sin embargo, podemos exportar al mercado chino desde nuestra filial boliviana. Aunque Frigorífico BFC exporta productos a varios mercados de exportación, además de China y seguirá haciéndolo en el futuro, si la demanda de productos de carne de vacuno del mercado chino no sigue aumentando en consonancia con las expectativas del Grupo por cualquier motivo, o las exportaciones a China se ven afectadas por otras medidas, nuestro negocio, situación financiera, resultados de las operaciones y perspectivas podrían verse afectados negativamente.</t>
  </si>
  <si>
    <t>Riesgo de divisas</t>
  </si>
  <si>
    <t>El Grupo puede estar expuesto a riesgos de tipo de cambio en transacciones distintas del Guaraní y el Boliviano, y especialmente el Dólar estadounidense. El Grupo opera en un entorno de negocios que involucra principalmente dólares estadounidenses para las compras y ventas, por lo que una eventual depreciación del dólar y su efecto en partidas específicas de los estados financieros se consideraría de menor impacto y baja exposición dentro de las operaciones globales de la Compañía.</t>
  </si>
  <si>
    <t>Cifras expresadas en guaranies</t>
  </si>
  <si>
    <t>Saldos al 31 de diciembre de 2022</t>
  </si>
  <si>
    <t xml:space="preserve">Cuentas por cobrar  </t>
  </si>
  <si>
    <t>Central de la Carne Concepción S.A.</t>
  </si>
  <si>
    <t>Transportadora Concepción S.A.</t>
  </si>
  <si>
    <t>Concepción Palace Hotel S.A.</t>
  </si>
  <si>
    <t>Agroganadera Concepción S.A.</t>
  </si>
  <si>
    <t>GJ Emprendimientos S.A.</t>
  </si>
  <si>
    <t>Valores de trasacciones al:</t>
  </si>
  <si>
    <t xml:space="preserve">Venta de bienes </t>
  </si>
  <si>
    <t>Compra de bienes</t>
  </si>
  <si>
    <t>Agroganadera Concepción S.A.  (1)</t>
  </si>
  <si>
    <t xml:space="preserve">Pagos por servicios </t>
  </si>
  <si>
    <t xml:space="preserve">Pagos por servicios de transporte y logística </t>
  </si>
  <si>
    <t xml:space="preserve">Pagos por servicios hoteleros y gastronómicos </t>
  </si>
  <si>
    <t>(1)  Compras de ganado</t>
  </si>
  <si>
    <t>En el curso ordinario de nuestros negocios, el Grupo realiza transacciones con partes relacionadas en condiciones de mercado. Nuestras transacciones con las compañías relacionadas se documentan mediante facturas legales, de acuerdo con la legislación fiscal aplicable, y contratos en cuenta corriente, de acuerdo con la legislación civil y mercantil. Otras transacciones con partes relacionadas, incluidos los préstamos entre empresas, se realizan en relación con nuestras operaciones en el curso ordinario de los negocios. Los préstamos Intercompany’s devengan intereses.</t>
  </si>
  <si>
    <t>Realizamos regularmente operaciones comerciales con las empresas vinculadas, incluidos algunos miembros del Grupo Concepción, nuestro consejo de administración y nuestra junta directiva. Estas operaciones, que se realizan a precios y condiciones de mercado, se refieren principalmente a la compra de carne vacuno o ganado para su sacrificio, servicios logísticos, venta de nuestros productos en el mercado nacional, servicios hoteleros (Hotel Concepción Palace en Concepción) y arrendamiento de algunas de nuestras instalaciones operativas.</t>
  </si>
  <si>
    <t>a)    Capital</t>
  </si>
  <si>
    <t>Accionistas</t>
  </si>
  <si>
    <t>Número de acciones</t>
  </si>
  <si>
    <t xml:space="preserve">Capital en millones de Gs. </t>
  </si>
  <si>
    <t>% de participación</t>
  </si>
  <si>
    <t>Carina Prado Durán de Lima Tiburcio</t>
  </si>
  <si>
    <t xml:space="preserve">Renan Prado Duran de Lima </t>
  </si>
  <si>
    <t xml:space="preserve">Pedro Cassildo Pascutti </t>
  </si>
  <si>
    <t>a.1      Acciones ordinarias</t>
  </si>
  <si>
    <t>Los titulares de estas acciones tienen derecho a los dividendos que se declaren en cada momento y tienen derecho a un voto por acción en las Asambleas de accionistas de la Sociedad. Todos los derechos inherentes a las acciones de la Sociedad en poder del Grupo están suspendidos hasta que dichas acciones se vuelvan a emitir.</t>
  </si>
  <si>
    <t>Todas las acciones ordinarias tienen el mismo rango con respecto a los activos residuales de la Sociedad.</t>
  </si>
  <si>
    <t>a.2 Gestión del capital</t>
  </si>
  <si>
    <t>La política del Grupo consiste en mantener una base de capital sólida para conservar la confianza de los inversores, los acreedores y el mercado, así como para sostener el desarrollo futuro del negocio.</t>
  </si>
  <si>
    <t xml:space="preserve">El Directorio trata de mantener un equilibrio entre los mayores rendimientos que podrían obtenerse con niveles de endeudamiento más elevados y las ventajas y la seguridad que ofrece una sólida posición de capital. </t>
  </si>
  <si>
    <t xml:space="preserve">El objetivo del Grupo es lograr una rentabilidad del capital superior al 36%; en 2022 la rentabilidad fue del 48% (2021: 36%). </t>
  </si>
  <si>
    <t>El Grupo supervisa el capital utilizando un ratio de "deuda neta" sobre "fondos propios". La deuda neta se calcula como el pasivo total (como se muestra en el estado de situación financiera) menos el efectivo y los equivalentes de efectivo.</t>
  </si>
  <si>
    <t>Concepto </t>
  </si>
  <si>
    <t>Total de Deudas Financieras (Corriente + No corriente)</t>
  </si>
  <si>
    <t xml:space="preserve">Menos: Efectivo y equivalentes de efectivo </t>
  </si>
  <si>
    <t xml:space="preserve">Endeudamiento neto </t>
  </si>
  <si>
    <t>Total patrimonio neto</t>
  </si>
  <si>
    <t>Ratio de deuda neta sobre Patrimonio Neto</t>
  </si>
  <si>
    <r>
      <t>b)</t>
    </r>
    <r>
      <rPr>
        <b/>
        <sz val="7"/>
        <color rgb="FF255E91"/>
        <rFont val="Arial"/>
        <family val="2"/>
      </rPr>
      <t xml:space="preserve">           </t>
    </r>
    <r>
      <rPr>
        <b/>
        <sz val="10"/>
        <color rgb="FF255E91"/>
        <rFont val="Arial"/>
        <family val="2"/>
      </rPr>
      <t xml:space="preserve">Reserva legal </t>
    </r>
  </si>
  <si>
    <t>De acuerdo con las leyes paraguayas y bolivianas, Frigorífico Concepción S.A. y Frigorífico BFC S.A. requieren constituir una reserva del 5% del resultado como reserva legal hasta representar un 20% del capital integrado para Frigorífico Concepción S.A. y 50% para Frigorífico BFC S.A.</t>
  </si>
  <si>
    <r>
      <t>c)</t>
    </r>
    <r>
      <rPr>
        <b/>
        <sz val="7"/>
        <color rgb="FF255E91"/>
        <rFont val="Arial"/>
        <family val="2"/>
      </rPr>
      <t xml:space="preserve">           </t>
    </r>
    <r>
      <rPr>
        <b/>
        <sz val="10"/>
        <color rgb="FF255E91"/>
        <rFont val="Arial"/>
        <family val="2"/>
      </rPr>
      <t>Reserva de revalúo</t>
    </r>
  </si>
  <si>
    <t xml:space="preserve">Corresponde a los aumentos o disminuciones resultantes de las revalorizaciones, los cambios en los valores razonables de los elementos de propiedad, planta y equipo que fueron determinados por un tasador independiente como se explica en la nota 9. </t>
  </si>
  <si>
    <r>
      <t>d)</t>
    </r>
    <r>
      <rPr>
        <b/>
        <sz val="7"/>
        <color rgb="FF255E91"/>
        <rFont val="Arial"/>
        <family val="2"/>
      </rPr>
      <t xml:space="preserve">           </t>
    </r>
    <r>
      <rPr>
        <b/>
        <sz val="10"/>
        <color rgb="FF255E91"/>
        <rFont val="Arial"/>
        <family val="2"/>
      </rPr>
      <t>Ajuste de conversión</t>
    </r>
  </si>
  <si>
    <t> El saldo del ajuste de conversión se determine como se explica en la nota 2.c. </t>
  </si>
  <si>
    <t>El Grupo es parte en juicios y procedimientos administrativos relacionados con asuntos fiscales, civiles, penales y laborales.</t>
  </si>
  <si>
    <t>Los juicios en los que el Grupo es parte, ya sea como demandado, se clasifican en función del riesgo de pérdida, teniendo el siguiente tratamiento contable:</t>
  </si>
  <si>
    <t>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</si>
  <si>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</si>
  <si>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</si>
  <si>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Las provisiones contables relacionadas con los juicios están constituidas por importes actualizados periódicamente para representar la mejor estimación de los desembolsos futuros, con base en los informes emitidos por las áreas jurídicas del Grupo. </t>
  </si>
  <si>
    <t>A continuación, se detalla la demanda contra el Grupo clasificada como "Posible" pendiente de resolución:</t>
  </si>
  <si>
    <t>1.La Sociedad matriz mantiene una demanda civil interpuesta por una entidad extranjera bajo el título "Corporación alimenticia Rubezh c/ Frigorífico Concepción S.A. s/ ejecución de sentencias dictadas en el extranjero Nro 292/2019". Frigorífico Concepción S.A. s/ ejecución de sentencias dictadas en el extranjero Nro 292/2019), el valor principal demandado asciende a US$ 5,259,730 más intereses US$ 77,951.08.</t>
  </si>
  <si>
    <t xml:space="preserve">("Rubezh"), empresa rusa en base a un supuesto acuerdo promueve un litigio con la Compañía por un supuesto pedido de carne por aproximadamente US$ 11,755,226.22. La demanda alega que después de haber pagado el 100 % de la suma indicada, la Compañía envió carne por sólo US$ 6,495,496.66 y por lo tanto incumplió las entregas de US$ 5,259,730. </t>
  </si>
  <si>
    <t>La Compañía sostiene firmemente que todas estas alegaciones son falsas, que el supuesto acuerdo nunca existió.</t>
  </si>
  <si>
    <t>El 25 de enero de 2018, el tribunal dictó una sentencia contra la Compañía para el pago de una cantidad de US$ 5,337,681 (la "Sentencia Rubezh") basada en esta reclamación, y una apelación final de esta sentencia fue denegada por el Tribunal Supremo de Rusia en marzo de 2019.</t>
  </si>
  <si>
    <t>El 18 de mayo de 2020, la Compañía presentó una acción en la corte paraguaya para impugnar la ejecución de la Sentencia Rubezh ante los tribunales paraguayos.</t>
  </si>
  <si>
    <t>A la fecha de presentación de estos estados financieros, el recurso presentado por Rubezh, sigue pendiente de resolución en tribunal de apelaciones desde el 2021.</t>
  </si>
  <si>
    <t>De acuerdo con los informes de los abogados, las posibilidades de que la Compañía pierda el litigio existen, pero son poco probables.</t>
  </si>
  <si>
    <t>..//..</t>
  </si>
  <si>
    <t>Presentadas en forma comparativa con el periodo terminado al 31 de diciembre de 2022</t>
  </si>
  <si>
    <t>Los estados financieros de las subsidiarias se incluyen en los estados financieros consolidados desde la fecha en que se inicia el control hasta la fecha en que cesa.</t>
  </si>
  <si>
    <r>
      <t xml:space="preserve">BMG TRANSPORTES NACIONAL E INTERNACIONAL LTDA (BRASIL): </t>
    </r>
    <r>
      <rPr>
        <sz val="10"/>
        <rFont val="Arial"/>
        <family val="2"/>
      </rPr>
      <t>BMG Transportes se constituyó en la ciudad de Ipora-Brasil en febrero de 2022 como una sociedad unipersonal de responsabilidad limitada, cuya actividad comercial principal es el transporte nacional e internacional de carga, a partir de un capital de R$200.000 (aproximadamente 42,000 dólares), Se adquirió el 100% en 2022.</t>
    </r>
  </si>
  <si>
    <r>
      <t xml:space="preserve">INDUSTRIA DE CARNES KATUETE S.A. “INCKA S.A.” (PARAGUAY): </t>
    </r>
    <r>
      <rPr>
        <sz val="10"/>
        <rFont val="Arial"/>
        <family val="2"/>
      </rPr>
      <t>BFC Par S.A. ha sido incorporada a la empresa "INCKA" en el año 2022, con el aporte del 94% del capital; la empresa está ubicada en la ciudad de Katueté, departamento de Canindeyú, Paraguay, se dedicará a la faena y procesamiento de cerdos, actualmente la planta se encuentra en construcción.</t>
    </r>
  </si>
  <si>
    <r>
      <t xml:space="preserve">BMG AGRICOLA LTDA (BRASIL): </t>
    </r>
    <r>
      <rPr>
        <sz val="10"/>
        <rFont val="Arial"/>
        <family val="2"/>
      </rPr>
      <t>BMG Agrícola se constituyó en la ciudad de Entre Rios do Oeste-Brasil en febrero de 2022 como Sociedad Unipersonal de Responsabilidad Limitada, cuya actividad comercial principal es el engorde y la cría de cerdos, y ha iniciado sus actividades con un capital de R$500,000 (aproximadamente US$105,000).</t>
    </r>
  </si>
  <si>
    <r>
      <t>BFC USA LLC (USA):</t>
    </r>
    <r>
      <rPr>
        <sz val="10"/>
        <rFont val="Arial"/>
        <family val="2"/>
      </rPr>
      <t xml:space="preserve"> BFC USA LLC es una sociedad constituida en el estado de Florida-USA para representar al grupo como broker, a partir del 31 de diciembre de 2022. Fue adquirida al 100% en 2022.</t>
    </r>
  </si>
  <si>
    <t>Banco - Moneda pesos chilena</t>
  </si>
  <si>
    <t xml:space="preserve"> - </t>
  </si>
  <si>
    <t>Créditos fiscales – IVA</t>
  </si>
  <si>
    <t>Créditos fiscales- Renta</t>
  </si>
  <si>
    <t>Cheques diferidos por cobrar</t>
  </si>
  <si>
    <t>Adelanto a empleados</t>
  </si>
  <si>
    <t>Anticipo a proveedores</t>
  </si>
  <si>
    <t>Menos: Previsión por incobrables</t>
  </si>
  <si>
    <t>Mercaderías</t>
  </si>
  <si>
    <t xml:space="preserve">Ganado porcino </t>
  </si>
  <si>
    <t xml:space="preserve">Materiales e insumos industriales </t>
  </si>
  <si>
    <r>
      <t>(2)</t>
    </r>
    <r>
      <rPr>
        <sz val="7"/>
        <rFont val="Arial"/>
        <family val="2"/>
      </rPr>
      <t xml:space="preserve">   </t>
    </r>
    <r>
      <rPr>
        <sz val="10"/>
        <rFont val="Arial"/>
        <family val="2"/>
      </rPr>
      <t xml:space="preserve">Corresponde al contrato privado firmado con Renato Godoy Guardia, por la compra de los negocios relacionados con la distribución, comercialización y venta al por menor de carnes en Bolivia, el cual será cancelado en su totalidad durante la vigencia 2023. </t>
    </r>
  </si>
  <si>
    <t>Las propiedades, plantas y equipos son:</t>
  </si>
  <si>
    <t>Menos: intereses a devengar</t>
  </si>
  <si>
    <t>13.1Activos y pasivos por impuestos diferidos</t>
  </si>
  <si>
    <t>Partes relacionadas (Nota 16)</t>
  </si>
  <si>
    <t>Provisión de contingencias (1)</t>
  </si>
  <si>
    <t>10.3 Valores reconocidos en resultados</t>
  </si>
  <si>
    <t>Clientes locales - Bolivia</t>
  </si>
  <si>
    <t>Clientes locales - Brasil</t>
  </si>
  <si>
    <t>Anticipos a proveedores - Bolivia</t>
  </si>
  <si>
    <t>Acreedores varios</t>
  </si>
  <si>
    <t>NOTA 1 – INFORMACIÓN DE LA SOCIEDAD</t>
  </si>
  <si>
    <t>Partes relacionadas</t>
  </si>
  <si>
    <t>Ingresos brutos</t>
  </si>
  <si>
    <t>Patrimonio Neto</t>
  </si>
  <si>
    <t>Presentado en forma comparativa con el período terminado el 31 de diciembre de 2022</t>
  </si>
  <si>
    <t xml:space="preserve">En el siguiente cuadro, los ingresos de las exportaciones se desglosan por regiones: </t>
  </si>
  <si>
    <t>África</t>
  </si>
  <si>
    <t>América</t>
  </si>
  <si>
    <t>Asia</t>
  </si>
  <si>
    <t>Centro Amércia y el Caribe</t>
  </si>
  <si>
    <t>CEI</t>
  </si>
  <si>
    <t>Europa</t>
  </si>
  <si>
    <t>Oriente medio</t>
  </si>
  <si>
    <t>Regiones</t>
  </si>
  <si>
    <t>Total exportación</t>
  </si>
  <si>
    <t>Presentado en forma comparativa con el periodo terminado el 30 de junio de 2022</t>
  </si>
  <si>
    <t>TERMINADO EL 30 DE JUNIO DE 2023</t>
  </si>
  <si>
    <t>Detalle al 30/06/2023</t>
  </si>
  <si>
    <t>Saldos al 30/06/2023</t>
  </si>
  <si>
    <t xml:space="preserve">Al 30 de junio de 2023, el capital social es de Gs. 903.600 millones representado por 9.036 acciones nominativas con un valor nominal de Gs. 100.000.000 cada una, el cual se encuentra totalmente integrado. </t>
  </si>
  <si>
    <t xml:space="preserve">Al 30 de junio de 2023, no existen otras situaciones contingentes, ni reclamos que pudieran resultar en la generación de obligaciones para el Frigorifico Concepción S.A. adicionales a las presentadas en estos estados financieros. </t>
  </si>
  <si>
    <t>ESTADO DE SITUACION FINANCIERA CONSOLIDADO CONDENSADO POR EL PERIODO TERMINADO EL 30 DE JUNIO DE 2023</t>
  </si>
  <si>
    <t>POR EL PERÍODO TERMINADO EL 30 DE JUNIO DE 2023</t>
  </si>
  <si>
    <t>Presentado en forma comparativa por el período terminado el 30 de junio de 2022</t>
  </si>
  <si>
    <t>POR EL PERÍODO TERMINADO El 30 DE JUNIO DE 2023</t>
  </si>
  <si>
    <t>Presentado en forma comparativa con el período terminado el 30 de junio de 2022</t>
  </si>
  <si>
    <t>ESTADO DE EVOLUCIÓN PATRIMONIAL CONSOLIDADO CONDENSADO POR EL PERÍODO TERMINADO EL 30 DE JUNIO DE 2023</t>
  </si>
  <si>
    <t>Los presentes estados financieros intermedios resumidos consolidados al 30 de junio de 2023 comprenden los Estados Financieros de la Sociedad (Frigorífico Concepción S.A.) y sus subsidiarias controladas directa e indirectamente, denominadas en conjunto el “Grupo”.</t>
  </si>
  <si>
    <t>La información financiera consolidada se presenta en moneda dólar estadounidense (US$) a junio 2023 y diciembre 2022.</t>
  </si>
  <si>
    <t>A pesar de que las estimaciones realizadas por la dirección de la Sociedad se han calculado en función de la mejor información disponible al 30 de junio de 2023,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t>
  </si>
  <si>
    <r>
      <t>Del análisis de deterioro de inventario realizado por el Grupo al 30 de junio de 2023 y al 31 de diciembre de 2022, se ha concluido que no existen indicios de deterioro, los bienes son de alta rotación y en situaciones de variación de precios pueden ser fácilmente reubicados</t>
    </r>
    <r>
      <rPr>
        <sz val="10"/>
        <color rgb="FF000000"/>
        <rFont val="Cambria"/>
        <family val="1"/>
      </rPr>
      <t>.</t>
    </r>
  </si>
  <si>
    <t>Valor razonable al 30/06/2023     (en millones)</t>
  </si>
  <si>
    <t>Los intereses pactados en dólares estadounidenses se ubican entre el  6.0%  y el 10% anual.</t>
  </si>
  <si>
    <t>Saldos al 30 de junio de 2023</t>
  </si>
  <si>
    <t>Al 30 de junio de 2023, tanto los Bienes de uso fideicomitidos, como los restantes han sido depreciados a fin de computar los efectos del desgaste de los bienes depreciables, de acuerdo al criterio tributariamente permitidos en su reglamentación vigente.</t>
  </si>
  <si>
    <t>Credifondo SAFI S.A.</t>
  </si>
  <si>
    <t>Banco Sofisa</t>
  </si>
  <si>
    <t>Banco Caixa</t>
  </si>
  <si>
    <t xml:space="preserve">Banco BNDES </t>
  </si>
  <si>
    <t>Textron</t>
  </si>
  <si>
    <t>Banco BNDES</t>
  </si>
  <si>
    <t xml:space="preserve"> La relación entre la deuda neta y los fondos propios ajustados del Grupo a 30 de junio de 2023 era la siguiente::</t>
  </si>
  <si>
    <t>Saldos al 30 de junio de 2022</t>
  </si>
  <si>
    <t>Las políticas contables aplicadas en estos estados financieros consolidados son las mismas que las aplicadas en los estados financieros consolidados del Grupo a 31 de diciembre de 2022.</t>
  </si>
  <si>
    <t>El 23 de marzo de 2023 se inició la colocación de títulos serie 3 dentro del Programa Global de Emisión de Bonos G3 de FRIGORÍFICO CONCEPCIÓN S.A., cuyas características son las siguientes:</t>
  </si>
  <si>
    <t>Gs. 15,000,000,000</t>
  </si>
  <si>
    <t>Guarani.</t>
  </si>
  <si>
    <t>Gs. 1,000,000</t>
  </si>
  <si>
    <t>11.5% por año</t>
  </si>
  <si>
    <t>Fecha de publicación:</t>
  </si>
  <si>
    <t>1,096 días (3 años)</t>
  </si>
  <si>
    <t>Mensual</t>
  </si>
  <si>
    <t>El 25 de abril de 2023 se inició la colocación de títulos serie 4 dentro del Programa Global de Emisión de Bonos G3 de FRIGORÍFICO CONCEPCIÓN S.A., cuyas características son las siguientes:</t>
  </si>
  <si>
    <t>Gs10,000,000,000</t>
  </si>
  <si>
    <t>Guaraní</t>
  </si>
  <si>
    <t>1,095 días (3 años)</t>
  </si>
  <si>
    <t>Pago de capital:</t>
  </si>
  <si>
    <t>Método de pago:</t>
  </si>
  <si>
    <t>Importe en guaraníes:</t>
  </si>
  <si>
    <t>US</t>
  </si>
  <si>
    <r>
      <rPr>
        <b/>
        <sz val="10"/>
        <color rgb="FF2D72B1"/>
        <rFont val="Arial"/>
        <family val="2"/>
      </rPr>
      <t xml:space="preserve">UNIÃO CASINGS IMPORTACÃO E EXPORTACAO LTDA (BRAZIL): </t>
    </r>
    <r>
      <rPr>
        <sz val="10"/>
        <rFont val="Arial"/>
        <family val="2"/>
      </rPr>
      <t xml:space="preserve">All Par Casings S.A. adquirió el 100% de las acciones correspondientes a União Casings mediante un contrato firmado por ambas partes. União Casings es una empresa que figura entre las mayores industrias de tripas naturales del mundo. Actúa en los segmentos de tripas naturales y su red de distribución abarca todas las regiones de Brasil y tiene una importante participación en el mercado de exportación </t>
    </r>
  </si>
  <si>
    <t>União Casings Importacão E Exportacão Ltda:</t>
  </si>
  <si>
    <t>Nota 20</t>
  </si>
  <si>
    <t xml:space="preserve">Inversiones en empresas </t>
  </si>
  <si>
    <t>NOTA 16- ADMINISTRACIÓN DE RIESGOS FINANCIEROS</t>
  </si>
  <si>
    <t>16.1 Riesgos de Gestión</t>
  </si>
  <si>
    <t>16.1.1          Riesgo de crédito</t>
  </si>
  <si>
    <t xml:space="preserve">16.1.2  Riesgo de liquidez </t>
  </si>
  <si>
    <r>
      <t>16.1.3</t>
    </r>
    <r>
      <rPr>
        <b/>
        <sz val="7"/>
        <color rgb="FF255E91"/>
        <rFont val="Arial"/>
        <family val="2"/>
      </rPr>
      <t xml:space="preserve">    </t>
    </r>
    <r>
      <rPr>
        <b/>
        <sz val="10"/>
        <color rgb="FF255E91"/>
        <rFont val="Arial"/>
        <family val="2"/>
      </rPr>
      <t>Riesgo de Mercado</t>
    </r>
  </si>
  <si>
    <t>NOTA 17 – PARTES RELACIONADAS</t>
  </si>
  <si>
    <t>NOTA 18 - INGRESOS BRUTOS</t>
  </si>
  <si>
    <t>18.1   Desagregación de los Ingresos</t>
  </si>
  <si>
    <t>18.2    Políticas de reconocimiento de ingresos</t>
  </si>
  <si>
    <t>NOTA 19 – PATRIMONIO NETO</t>
  </si>
  <si>
    <t xml:space="preserve">NOTA 20– CONTINGENCIAS Y COMPROMISOS </t>
  </si>
  <si>
    <t xml:space="preserve">NOTA 15 - INVERSIONES EN OTRAS EMPRESAS </t>
  </si>
  <si>
    <t>La siguiente tabla resume los importes reconocidos de los activos adquiridos y los pasivos asumidos en la fecha de adquisición:</t>
  </si>
  <si>
    <t>Activo corriente</t>
  </si>
  <si>
    <t>Activo no corriente</t>
  </si>
  <si>
    <t>Pasivo no corriente</t>
  </si>
  <si>
    <t xml:space="preserve">Total activos netos identificables adquiridas </t>
  </si>
  <si>
    <t>20</t>
  </si>
  <si>
    <t xml:space="preserve">17.1 El detalle de las partes relacionadas es el siguiente: </t>
  </si>
  <si>
    <r>
      <rPr>
        <b/>
        <sz val="10"/>
        <rFont val="Arial"/>
        <family val="2"/>
      </rPr>
      <t>UNIÃO CASINGS IMPORTACÃO E EXPORTACAO LTDA (BRAZIL)</t>
    </r>
    <r>
      <rPr>
        <sz val="10"/>
        <rFont val="Arial"/>
        <family val="2"/>
      </rPr>
      <t>:</t>
    </r>
    <r>
      <rPr>
        <sz val="10"/>
        <color rgb="FFDB1019"/>
        <rFont val="Arial"/>
        <family val="2"/>
      </rPr>
      <t xml:space="preserve"> </t>
    </r>
    <r>
      <rPr>
        <sz val="10"/>
        <rFont val="Arial"/>
        <family val="2"/>
      </rPr>
      <t>All Par Casings S.A. adquirió el 100% de las acciones correspondientes a União Casings mediante un contrato firmado por ambas partes. União Casings es una empresa que figura entre las mayores industrias de tripas naturales del mundo. Actúa en los segmentos de tripas naturales y su red de distribución abarca todas las regiones de Brasil y tiene una importante participación en el mercado de exportación.</t>
    </r>
  </si>
  <si>
    <r>
      <t xml:space="preserve">Activos identificables adquiridos y pasivos asumidos con </t>
    </r>
    <r>
      <rPr>
        <b/>
        <sz val="10"/>
        <rFont val="Arial"/>
        <family val="2"/>
      </rPr>
      <t>UNIÃO CASINGS S.A.</t>
    </r>
  </si>
  <si>
    <t>Partes relacionadas (Nota 17)</t>
  </si>
  <si>
    <r>
      <t>Partes relacionadas</t>
    </r>
    <r>
      <rPr>
        <i/>
        <sz val="10"/>
        <color theme="1"/>
        <rFont val="Arial"/>
        <family val="2"/>
      </rPr>
      <t xml:space="preserve"> (Nota 17)</t>
    </r>
  </si>
  <si>
    <r>
      <t xml:space="preserve">Partes relacionadas </t>
    </r>
    <r>
      <rPr>
        <i/>
        <sz val="10"/>
        <color theme="1"/>
        <rFont val="Arial"/>
        <family val="2"/>
      </rPr>
      <t xml:space="preserve">(Nota 17) </t>
    </r>
  </si>
  <si>
    <r>
      <t xml:space="preserve">Partes relacionadas </t>
    </r>
    <r>
      <rPr>
        <i/>
        <sz val="10"/>
        <color theme="1"/>
        <rFont val="Arial"/>
        <family val="2"/>
      </rPr>
      <t>(Nota 17)</t>
    </r>
  </si>
  <si>
    <t xml:space="preserve">13.2 Movimiento de los saldos de impuestos diferidos </t>
  </si>
  <si>
    <t>(Nota 4)</t>
  </si>
  <si>
    <t>Otras cuentas por cobrar (Nota 5)</t>
  </si>
  <si>
    <t>Deudas comerciales  (Nota 12)</t>
  </si>
  <si>
    <t>Deudas diversas (Nota 14)</t>
  </si>
  <si>
    <r>
      <t xml:space="preserve">·         Riesgo de crédito </t>
    </r>
    <r>
      <rPr>
        <i/>
        <sz val="10"/>
        <rFont val="Arial"/>
        <family val="2"/>
      </rPr>
      <t>(Nota 16.1.1)</t>
    </r>
  </si>
  <si>
    <r>
      <t xml:space="preserve">·         Riesgo de liquidez </t>
    </r>
    <r>
      <rPr>
        <i/>
        <sz val="10"/>
        <rFont val="Arial"/>
        <family val="2"/>
      </rPr>
      <t>(Nota 16.1.2)</t>
    </r>
  </si>
  <si>
    <r>
      <t xml:space="preserve">·         Riesgo de mercado </t>
    </r>
    <r>
      <rPr>
        <i/>
        <sz val="10"/>
        <rFont val="Arial"/>
        <family val="2"/>
      </rPr>
      <t>(Nota 16.1.3)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</si>
</sst>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 numFmtId="180" formatCode="_-* #,##0\ _€_-;\-* #,##0\ _€_-;_-* &quot;-&quot;\ _€_-;_-@_-"/>
    <numFmt numFmtId="181" formatCode="_(* #,##0.0_);_(* \(#,##0.0\);_(* &quot;-&quot;_);_(@_)"/>
  </numFmts>
  <fonts count="38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sz val="10"/>
      <name val="Cambria"/>
      <family val="1"/>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sz val="7"/>
      <name val="Arial"/>
      <family val="2"/>
    </font>
    <font>
      <b/>
      <sz val="10"/>
      <color rgb="FF255E91"/>
      <name val="Amaranth"/>
    </font>
    <font>
      <b/>
      <i/>
      <sz val="10"/>
      <name val="Arial"/>
      <family val="2"/>
    </font>
    <font>
      <sz val="9"/>
      <name val="Cambria"/>
      <family val="1"/>
    </font>
    <font>
      <b/>
      <sz val="10"/>
      <color rgb="FF0070C0"/>
      <name val="Arial"/>
      <family val="2"/>
    </font>
    <font>
      <u/>
      <sz val="11"/>
      <color rgb="FF0000FF"/>
      <name val="Calibri"/>
      <family val="2"/>
      <scheme val="minor"/>
    </font>
    <font>
      <b/>
      <sz val="10"/>
      <color rgb="FF365F91"/>
      <name val="Arial"/>
      <family val="2"/>
    </font>
    <font>
      <b/>
      <sz val="7"/>
      <color rgb="FF365F91"/>
      <name val="Arial"/>
      <family val="2"/>
    </font>
    <font>
      <sz val="9"/>
      <name val="Arial"/>
      <family val="2"/>
    </font>
    <font>
      <b/>
      <i/>
      <sz val="10"/>
      <color rgb="FF255E91"/>
      <name val="Arial"/>
      <family val="2"/>
    </font>
    <font>
      <sz val="5"/>
      <color rgb="FF000000"/>
      <name val="Arial"/>
      <family val="2"/>
    </font>
    <font>
      <b/>
      <sz val="10"/>
      <color rgb="FFFFFFFF"/>
      <name val="Cambria"/>
      <family val="1"/>
    </font>
    <font>
      <b/>
      <sz val="9"/>
      <color rgb="FFFFFFFF"/>
      <name val="Arial"/>
      <family val="2"/>
    </font>
    <font>
      <b/>
      <sz val="9"/>
      <name val="Arial"/>
      <family val="2"/>
    </font>
    <font>
      <b/>
      <sz val="10"/>
      <color rgb="FF255E91"/>
      <name val="Cambria"/>
      <family val="1"/>
    </font>
    <font>
      <sz val="9"/>
      <color rgb="FF000000"/>
      <name val="Arial"/>
      <family val="2"/>
    </font>
    <font>
      <b/>
      <sz val="8"/>
      <color rgb="FF255E91"/>
      <name val="Cambria"/>
      <family val="1"/>
    </font>
    <font>
      <b/>
      <sz val="9"/>
      <color rgb="FF000000"/>
      <name val="Arial"/>
      <family val="2"/>
    </font>
    <font>
      <b/>
      <sz val="7"/>
      <color rgb="FF255E91"/>
      <name val="Arial"/>
      <family val="2"/>
    </font>
    <font>
      <u/>
      <sz val="10"/>
      <color theme="1"/>
      <name val="Arial"/>
      <family val="2"/>
    </font>
    <font>
      <b/>
      <sz val="10"/>
      <color rgb="FFFF0000"/>
      <name val="Arial"/>
      <family val="2"/>
    </font>
    <font>
      <sz val="12"/>
      <color theme="1"/>
      <name val="Calibri"/>
      <family val="2"/>
      <scheme val="minor"/>
    </font>
    <font>
      <sz val="10"/>
      <color rgb="FF255E91"/>
      <name val="Arial"/>
      <family val="2"/>
    </font>
    <font>
      <sz val="10"/>
      <color theme="1"/>
      <name val="Cambria"/>
      <family val="1"/>
      <scheme val="major"/>
    </font>
    <font>
      <sz val="9"/>
      <name val="Cambria"/>
      <family val="1"/>
      <scheme val="major"/>
    </font>
    <font>
      <b/>
      <u/>
      <sz val="10"/>
      <name val="Arial"/>
      <family val="2"/>
    </font>
    <font>
      <b/>
      <sz val="9"/>
      <color rgb="FFFF0000"/>
      <name val="Cambria"/>
      <family val="1"/>
    </font>
    <font>
      <b/>
      <sz val="9"/>
      <color rgb="FFFFFFFF"/>
      <name val="Cambria"/>
      <family val="1"/>
    </font>
    <font>
      <b/>
      <i/>
      <sz val="10"/>
      <name val="Cambria"/>
      <family val="1"/>
    </font>
    <font>
      <b/>
      <i/>
      <sz val="10"/>
      <color theme="1"/>
      <name val="Arial"/>
      <family val="2"/>
    </font>
    <font>
      <b/>
      <u val="singleAccounting"/>
      <sz val="10"/>
      <color rgb="FFFF0000"/>
      <name val="Cambria"/>
      <family val="1"/>
      <scheme val="major"/>
    </font>
    <font>
      <sz val="11"/>
      <color rgb="FFFF0000"/>
      <name val="Arial"/>
      <family val="2"/>
    </font>
    <font>
      <i/>
      <sz val="9"/>
      <name val="Arial"/>
      <family val="2"/>
    </font>
    <font>
      <sz val="10"/>
      <color rgb="FF000000"/>
      <name val="Cambria"/>
      <family val="1"/>
    </font>
    <font>
      <b/>
      <sz val="10"/>
      <color rgb="FF2D72B1"/>
      <name val="Arial"/>
      <family val="2"/>
    </font>
    <font>
      <sz val="10"/>
      <color rgb="FFDB1019"/>
      <name val="Arial"/>
      <family val="2"/>
    </font>
    <font>
      <u val="singleAccounting"/>
      <sz val="10"/>
      <name val="Arial"/>
      <family val="2"/>
    </font>
    <font>
      <u val="singleAccounting"/>
      <sz val="10"/>
      <color rgb="FF000000"/>
      <name val="Arial"/>
      <family val="2"/>
    </font>
    <font>
      <b/>
      <i/>
      <u/>
      <sz val="10"/>
      <name val="Arial"/>
      <family val="2"/>
    </font>
    <font>
      <sz val="10"/>
      <color theme="10"/>
      <name val="Arial"/>
      <family val="2"/>
    </font>
  </fonts>
  <fills count="5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rgb="FF255E91"/>
        <bgColor indexed="64"/>
      </patternFill>
    </fill>
    <fill>
      <patternFill patternType="solid">
        <fgColor theme="0" tint="-0.14999847407452621"/>
        <bgColor indexed="64"/>
      </patternFill>
    </fill>
    <fill>
      <patternFill patternType="solid">
        <fgColor rgb="FF2D72B1"/>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double">
        <color rgb="FFFF800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indexed="64"/>
      </top>
      <bottom/>
      <diagonal/>
    </border>
    <border>
      <left/>
      <right/>
      <top/>
      <bottom style="double">
        <color rgb="FF000000"/>
      </bottom>
      <diagonal/>
    </border>
    <border>
      <left/>
      <right/>
      <top style="medium">
        <color rgb="FFFFFFFF"/>
      </top>
      <bottom/>
      <diagonal/>
    </border>
    <border>
      <left/>
      <right/>
      <top/>
      <bottom style="medium">
        <color rgb="FFFFFFFF"/>
      </bottom>
      <diagonal/>
    </border>
    <border>
      <left style="medium">
        <color rgb="FFFFFFFF"/>
      </left>
      <right style="medium">
        <color rgb="FFFFFFFF"/>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thin">
        <color auto="1"/>
      </left>
      <right style="thin">
        <color auto="1"/>
      </right>
      <top style="thin">
        <color auto="1"/>
      </top>
      <bottom/>
      <diagonal/>
    </border>
  </borders>
  <cellStyleXfs count="39664">
    <xf numFmtId="0" fontId="0" fillId="0" borderId="0" applyNumberFormat="0" applyFill="0" applyBorder="0" applyAlignment="0" applyProtection="0"/>
    <xf numFmtId="0" fontId="281"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81"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2" fillId="0" borderId="0">
      <alignment vertical="top"/>
    </xf>
    <xf numFmtId="0" fontId="282" fillId="0" borderId="0">
      <alignment vertical="top"/>
    </xf>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2"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288" fillId="2"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4"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4"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6"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8"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8"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6"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288" fillId="6" borderId="0" applyNumberFormat="0" applyBorder="0" applyAlignment="0" applyProtection="0"/>
    <xf numFmtId="0" fontId="279" fillId="3" borderId="0" applyNumberFormat="0" applyBorder="0" applyAlignment="0" applyProtection="0"/>
    <xf numFmtId="0" fontId="300" fillId="3" borderId="0" applyNumberFormat="0" applyBorder="0" applyAlignment="0" applyProtection="0"/>
    <xf numFmtId="0" fontId="288" fillId="3" borderId="0" applyNumberFormat="0" applyBorder="0" applyAlignment="0" applyProtection="0"/>
    <xf numFmtId="0" fontId="288" fillId="3" borderId="0" applyNumberFormat="0" applyBorder="0" applyAlignment="0" applyProtection="0"/>
    <xf numFmtId="0" fontId="312" fillId="3" borderId="0" applyNumberFormat="0" applyBorder="0" applyAlignment="0" applyProtection="0"/>
    <xf numFmtId="0" fontId="288" fillId="3" borderId="0" applyNumberFormat="0" applyBorder="0" applyAlignment="0" applyProtection="0"/>
    <xf numFmtId="0" fontId="312" fillId="3" borderId="0" applyNumberFormat="0" applyBorder="0" applyAlignment="0" applyProtection="0"/>
    <xf numFmtId="0" fontId="312" fillId="3" borderId="0" applyNumberFormat="0" applyBorder="0" applyAlignment="0" applyProtection="0"/>
    <xf numFmtId="0" fontId="288" fillId="3" borderId="0" applyNumberFormat="0" applyBorder="0" applyAlignment="0" applyProtection="0"/>
    <xf numFmtId="0" fontId="300" fillId="3" borderId="0" applyNumberFormat="0" applyBorder="0" applyAlignment="0" applyProtection="0"/>
    <xf numFmtId="0" fontId="279" fillId="3" borderId="0" applyNumberFormat="0" applyBorder="0" applyAlignment="0" applyProtection="0"/>
    <xf numFmtId="0" fontId="312" fillId="11" borderId="0" applyNumberFormat="0" applyBorder="0" applyAlignment="0" applyProtection="0"/>
    <xf numFmtId="0" fontId="279" fillId="5" borderId="0" applyNumberFormat="0" applyBorder="0" applyAlignment="0" applyProtection="0"/>
    <xf numFmtId="0" fontId="300"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312" fillId="5" borderId="0" applyNumberFormat="0" applyBorder="0" applyAlignment="0" applyProtection="0"/>
    <xf numFmtId="0" fontId="288" fillId="5" borderId="0" applyNumberFormat="0" applyBorder="0" applyAlignment="0" applyProtection="0"/>
    <xf numFmtId="0" fontId="312" fillId="5" borderId="0" applyNumberFormat="0" applyBorder="0" applyAlignment="0" applyProtection="0"/>
    <xf numFmtId="0" fontId="312" fillId="5" borderId="0" applyNumberFormat="0" applyBorder="0" applyAlignment="0" applyProtection="0"/>
    <xf numFmtId="0" fontId="288" fillId="5" borderId="0" applyNumberFormat="0" applyBorder="0" applyAlignment="0" applyProtection="0"/>
    <xf numFmtId="0" fontId="300" fillId="5" borderId="0" applyNumberFormat="0" applyBorder="0" applyAlignment="0" applyProtection="0"/>
    <xf numFmtId="0" fontId="279" fillId="5" borderId="0" applyNumberFormat="0" applyBorder="0" applyAlignment="0" applyProtection="0"/>
    <xf numFmtId="0" fontId="312" fillId="8" borderId="0" applyNumberFormat="0" applyBorder="0" applyAlignment="0" applyProtection="0"/>
    <xf numFmtId="0" fontId="279" fillId="7" borderId="0" applyNumberFormat="0" applyBorder="0" applyAlignment="0" applyProtection="0"/>
    <xf numFmtId="0" fontId="300" fillId="7" borderId="0" applyNumberFormat="0" applyBorder="0" applyAlignment="0" applyProtection="0"/>
    <xf numFmtId="0" fontId="288" fillId="7" borderId="0" applyNumberFormat="0" applyBorder="0" applyAlignment="0" applyProtection="0"/>
    <xf numFmtId="0" fontId="288" fillId="7" borderId="0" applyNumberFormat="0" applyBorder="0" applyAlignment="0" applyProtection="0"/>
    <xf numFmtId="0" fontId="312" fillId="7" borderId="0" applyNumberFormat="0" applyBorder="0" applyAlignment="0" applyProtection="0"/>
    <xf numFmtId="0" fontId="288" fillId="7" borderId="0" applyNumberFormat="0" applyBorder="0" applyAlignment="0" applyProtection="0"/>
    <xf numFmtId="0" fontId="312" fillId="7" borderId="0" applyNumberFormat="0" applyBorder="0" applyAlignment="0" applyProtection="0"/>
    <xf numFmtId="0" fontId="312" fillId="7" borderId="0" applyNumberFormat="0" applyBorder="0" applyAlignment="0" applyProtection="0"/>
    <xf numFmtId="0" fontId="288" fillId="7" borderId="0" applyNumberFormat="0" applyBorder="0" applyAlignment="0" applyProtection="0"/>
    <xf numFmtId="0" fontId="300" fillId="7" borderId="0" applyNumberFormat="0" applyBorder="0" applyAlignment="0" applyProtection="0"/>
    <xf numFmtId="0" fontId="279" fillId="7" borderId="0" applyNumberFormat="0" applyBorder="0" applyAlignment="0" applyProtection="0"/>
    <xf numFmtId="0" fontId="312" fillId="6" borderId="0" applyNumberFormat="0" applyBorder="0" applyAlignment="0" applyProtection="0"/>
    <xf numFmtId="0" fontId="279" fillId="9" borderId="0" applyNumberFormat="0" applyBorder="0" applyAlignment="0" applyProtection="0"/>
    <xf numFmtId="0" fontId="300"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00" fillId="9" borderId="0" applyNumberFormat="0" applyBorder="0" applyAlignment="0" applyProtection="0"/>
    <xf numFmtId="0" fontId="279" fillId="9" borderId="0" applyNumberFormat="0" applyBorder="0" applyAlignment="0" applyProtection="0"/>
    <xf numFmtId="0" fontId="312" fillId="11" borderId="0" applyNumberFormat="0" applyBorder="0" applyAlignment="0" applyProtection="0"/>
    <xf numFmtId="0" fontId="312" fillId="28" borderId="0" applyNumberFormat="0" applyBorder="0" applyAlignment="0" applyProtection="0"/>
    <xf numFmtId="0" fontId="279" fillId="10" borderId="0" applyNumberFormat="0" applyBorder="0" applyAlignment="0" applyProtection="0"/>
    <xf numFmtId="0" fontId="300"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312" fillId="28" borderId="0" applyNumberFormat="0" applyBorder="0" applyAlignment="0" applyProtection="0"/>
    <xf numFmtId="0" fontId="288" fillId="10" borderId="0" applyNumberFormat="0" applyBorder="0" applyAlignment="0" applyProtection="0"/>
    <xf numFmtId="0" fontId="300" fillId="10" borderId="0" applyNumberFormat="0" applyBorder="0" applyAlignment="0" applyProtection="0"/>
    <xf numFmtId="0" fontId="312" fillId="28" borderId="0" applyNumberFormat="0" applyBorder="0" applyAlignment="0" applyProtection="0"/>
    <xf numFmtId="0" fontId="279" fillId="10" borderId="0" applyNumberFormat="0" applyBorder="0" applyAlignment="0" applyProtection="0"/>
    <xf numFmtId="0" fontId="312" fillId="28" borderId="0" applyNumberFormat="0" applyBorder="0" applyAlignment="0" applyProtection="0"/>
    <xf numFmtId="0" fontId="279" fillId="8" borderId="0" applyNumberFormat="0" applyBorder="0" applyAlignment="0" applyProtection="0"/>
    <xf numFmtId="0" fontId="300" fillId="8" borderId="0" applyNumberFormat="0" applyBorder="0" applyAlignment="0" applyProtection="0"/>
    <xf numFmtId="0" fontId="288" fillId="8" borderId="0" applyNumberFormat="0" applyBorder="0" applyAlignment="0" applyProtection="0"/>
    <xf numFmtId="0" fontId="288" fillId="8" borderId="0" applyNumberFormat="0" applyBorder="0" applyAlignment="0" applyProtection="0"/>
    <xf numFmtId="0" fontId="312" fillId="12" borderId="0" applyNumberFormat="0" applyBorder="0" applyAlignment="0" applyProtection="0"/>
    <xf numFmtId="0" fontId="288" fillId="8" borderId="0" applyNumberFormat="0" applyBorder="0" applyAlignment="0" applyProtection="0"/>
    <xf numFmtId="0" fontId="312" fillId="12" borderId="0" applyNumberFormat="0" applyBorder="0" applyAlignment="0" applyProtection="0"/>
    <xf numFmtId="0" fontId="312" fillId="12" borderId="0" applyNumberFormat="0" applyBorder="0" applyAlignment="0" applyProtection="0"/>
    <xf numFmtId="0" fontId="288" fillId="8" borderId="0" applyNumberFormat="0" applyBorder="0" applyAlignment="0" applyProtection="0"/>
    <xf numFmtId="0" fontId="300" fillId="8" borderId="0" applyNumberFormat="0" applyBorder="0" applyAlignment="0" applyProtection="0"/>
    <xf numFmtId="0" fontId="279" fillId="8" borderId="0" applyNumberFormat="0" applyBorder="0" applyAlignment="0" applyProtection="0"/>
    <xf numFmtId="0" fontId="312" fillId="6"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3"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3"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3"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288" fillId="5"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288" fillId="10"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6"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6"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6" borderId="0" applyNumberFormat="0" applyBorder="0" applyAlignment="0" applyProtection="0"/>
    <xf numFmtId="0" fontId="279" fillId="2" borderId="0" applyNumberFormat="0" applyBorder="0" applyAlignment="0" applyProtection="0"/>
    <xf numFmtId="0" fontId="300"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00" fillId="2" borderId="0" applyNumberFormat="0" applyBorder="0" applyAlignment="0" applyProtection="0"/>
    <xf numFmtId="0" fontId="279" fillId="2" borderId="0" applyNumberFormat="0" applyBorder="0" applyAlignment="0" applyProtection="0"/>
    <xf numFmtId="0" fontId="312" fillId="16" borderId="0" applyNumberFormat="0" applyBorder="0" applyAlignment="0" applyProtection="0"/>
    <xf numFmtId="0" fontId="312" fillId="29" borderId="0" applyNumberFormat="0" applyBorder="0" applyAlignment="0" applyProtection="0"/>
    <xf numFmtId="0" fontId="279" fillId="4" borderId="0" applyNumberFormat="0" applyBorder="0" applyAlignment="0" applyProtection="0"/>
    <xf numFmtId="0" fontId="300"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312" fillId="29" borderId="0" applyNumberFormat="0" applyBorder="0" applyAlignment="0" applyProtection="0"/>
    <xf numFmtId="0" fontId="288" fillId="4" borderId="0" applyNumberFormat="0" applyBorder="0" applyAlignment="0" applyProtection="0"/>
    <xf numFmtId="0" fontId="300" fillId="4" borderId="0" applyNumberFormat="0" applyBorder="0" applyAlignment="0" applyProtection="0"/>
    <xf numFmtId="0" fontId="312" fillId="29" borderId="0" applyNumberFormat="0" applyBorder="0" applyAlignment="0" applyProtection="0"/>
    <xf numFmtId="0" fontId="279" fillId="4" borderId="0" applyNumberFormat="0" applyBorder="0" applyAlignment="0" applyProtection="0"/>
    <xf numFmtId="0" fontId="312" fillId="29" borderId="0" applyNumberFormat="0" applyBorder="0" applyAlignment="0" applyProtection="0"/>
    <xf numFmtId="0" fontId="279" fillId="14" borderId="0" applyNumberFormat="0" applyBorder="0" applyAlignment="0" applyProtection="0"/>
    <xf numFmtId="0" fontId="300"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300" fillId="14" borderId="0" applyNumberFormat="0" applyBorder="0" applyAlignment="0" applyProtection="0"/>
    <xf numFmtId="0" fontId="279" fillId="14" borderId="0" applyNumberFormat="0" applyBorder="0" applyAlignment="0" applyProtection="0"/>
    <xf numFmtId="0" fontId="312" fillId="13" borderId="0" applyNumberFormat="0" applyBorder="0" applyAlignment="0" applyProtection="0"/>
    <xf numFmtId="0" fontId="279" fillId="9" borderId="0" applyNumberFormat="0" applyBorder="0" applyAlignment="0" applyProtection="0"/>
    <xf numFmtId="0" fontId="300" fillId="9" borderId="0" applyNumberFormat="0" applyBorder="0" applyAlignment="0" applyProtection="0"/>
    <xf numFmtId="0" fontId="288"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12" fillId="9" borderId="0" applyNumberFormat="0" applyBorder="0" applyAlignment="0" applyProtection="0"/>
    <xf numFmtId="0" fontId="312" fillId="9" borderId="0" applyNumberFormat="0" applyBorder="0" applyAlignment="0" applyProtection="0"/>
    <xf numFmtId="0" fontId="288" fillId="9" borderId="0" applyNumberFormat="0" applyBorder="0" applyAlignment="0" applyProtection="0"/>
    <xf numFmtId="0" fontId="300" fillId="9" borderId="0" applyNumberFormat="0" applyBorder="0" applyAlignment="0" applyProtection="0"/>
    <xf numFmtId="0" fontId="279" fillId="9" borderId="0" applyNumberFormat="0" applyBorder="0" applyAlignment="0" applyProtection="0"/>
    <xf numFmtId="0" fontId="312" fillId="16" borderId="0" applyNumberFormat="0" applyBorder="0" applyAlignment="0" applyProtection="0"/>
    <xf numFmtId="0" fontId="279" fillId="2" borderId="0" applyNumberFormat="0" applyBorder="0" applyAlignment="0" applyProtection="0"/>
    <xf numFmtId="0" fontId="300" fillId="2" borderId="0" applyNumberFormat="0" applyBorder="0" applyAlignment="0" applyProtection="0"/>
    <xf numFmtId="0" fontId="288"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12" fillId="2" borderId="0" applyNumberFormat="0" applyBorder="0" applyAlignment="0" applyProtection="0"/>
    <xf numFmtId="0" fontId="312" fillId="2" borderId="0" applyNumberFormat="0" applyBorder="0" applyAlignment="0" applyProtection="0"/>
    <xf numFmtId="0" fontId="288" fillId="2" borderId="0" applyNumberFormat="0" applyBorder="0" applyAlignment="0" applyProtection="0"/>
    <xf numFmtId="0" fontId="300" fillId="2" borderId="0" applyNumberFormat="0" applyBorder="0" applyAlignment="0" applyProtection="0"/>
    <xf numFmtId="0" fontId="279" fillId="2" borderId="0" applyNumberFormat="0" applyBorder="0" applyAlignment="0" applyProtection="0"/>
    <xf numFmtId="0" fontId="312" fillId="10" borderId="0" applyNumberFormat="0" applyBorder="0" applyAlignment="0" applyProtection="0"/>
    <xf numFmtId="0" fontId="279" fillId="15" borderId="0" applyNumberFormat="0" applyBorder="0" applyAlignment="0" applyProtection="0"/>
    <xf numFmtId="0" fontId="300"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312" fillId="15" borderId="0" applyNumberFormat="0" applyBorder="0" applyAlignment="0" applyProtection="0"/>
    <xf numFmtId="0" fontId="288" fillId="15" borderId="0" applyNumberFormat="0" applyBorder="0" applyAlignment="0" applyProtection="0"/>
    <xf numFmtId="0" fontId="312" fillId="15" borderId="0" applyNumberFormat="0" applyBorder="0" applyAlignment="0" applyProtection="0"/>
    <xf numFmtId="0" fontId="312" fillId="15" borderId="0" applyNumberFormat="0" applyBorder="0" applyAlignment="0" applyProtection="0"/>
    <xf numFmtId="0" fontId="288" fillId="15" borderId="0" applyNumberFormat="0" applyBorder="0" applyAlignment="0" applyProtection="0"/>
    <xf numFmtId="0" fontId="300" fillId="15" borderId="0" applyNumberFormat="0" applyBorder="0" applyAlignment="0" applyProtection="0"/>
    <xf numFmtId="0" fontId="279" fillId="15" borderId="0" applyNumberFormat="0" applyBorder="0" applyAlignment="0" applyProtection="0"/>
    <xf numFmtId="0" fontId="312" fillId="8"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0"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289" fillId="10"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18"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18"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5"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289" fillId="1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5"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1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0"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4"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289" fillId="4" borderId="0" applyNumberFormat="0" applyBorder="0" applyAlignment="0" applyProtection="0"/>
    <xf numFmtId="0" fontId="279" fillId="17" borderId="0" applyNumberFormat="0" applyBorder="0" applyAlignment="0" applyProtection="0"/>
    <xf numFmtId="0" fontId="300"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313" fillId="17" borderId="0" applyNumberFormat="0" applyBorder="0" applyAlignment="0" applyProtection="0"/>
    <xf numFmtId="0" fontId="289" fillId="17" borderId="0" applyNumberFormat="0" applyBorder="0" applyAlignment="0" applyProtection="0"/>
    <xf numFmtId="0" fontId="289" fillId="17" borderId="0" applyNumberFormat="0" applyBorder="0" applyAlignment="0" applyProtection="0"/>
    <xf numFmtId="0" fontId="300" fillId="17" borderId="0" applyNumberFormat="0" applyBorder="0" applyAlignment="0" applyProtection="0"/>
    <xf numFmtId="0" fontId="279" fillId="17" borderId="0" applyNumberFormat="0" applyBorder="0" applyAlignment="0" applyProtection="0"/>
    <xf numFmtId="0" fontId="313" fillId="20" borderId="0" applyNumberFormat="0" applyBorder="0" applyAlignment="0" applyProtection="0"/>
    <xf numFmtId="0" fontId="279" fillId="4" borderId="0" applyNumberFormat="0" applyBorder="0" applyAlignment="0" applyProtection="0"/>
    <xf numFmtId="0" fontId="300"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313" fillId="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300" fillId="4" borderId="0" applyNumberFormat="0" applyBorder="0" applyAlignment="0" applyProtection="0"/>
    <xf numFmtId="0" fontId="279" fillId="4" borderId="0" applyNumberFormat="0" applyBorder="0" applyAlignment="0" applyProtection="0"/>
    <xf numFmtId="0" fontId="313" fillId="18" borderId="0" applyNumberFormat="0" applyBorder="0" applyAlignment="0" applyProtection="0"/>
    <xf numFmtId="0" fontId="279" fillId="14" borderId="0" applyNumberFormat="0" applyBorder="0" applyAlignment="0" applyProtection="0"/>
    <xf numFmtId="0" fontId="300"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313" fillId="14" borderId="0" applyNumberFormat="0" applyBorder="0" applyAlignment="0" applyProtection="0"/>
    <xf numFmtId="0" fontId="289" fillId="14" borderId="0" applyNumberFormat="0" applyBorder="0" applyAlignment="0" applyProtection="0"/>
    <xf numFmtId="0" fontId="289" fillId="14" borderId="0" applyNumberFormat="0" applyBorder="0" applyAlignment="0" applyProtection="0"/>
    <xf numFmtId="0" fontId="300" fillId="14" borderId="0" applyNumberFormat="0" applyBorder="0" applyAlignment="0" applyProtection="0"/>
    <xf numFmtId="0" fontId="279" fillId="14" borderId="0" applyNumberFormat="0" applyBorder="0" applyAlignment="0" applyProtection="0"/>
    <xf numFmtId="0" fontId="313" fillId="13" borderId="0" applyNumberFormat="0" applyBorder="0" applyAlignment="0" applyProtection="0"/>
    <xf numFmtId="0" fontId="279" fillId="19" borderId="0" applyNumberFormat="0" applyBorder="0" applyAlignment="0" applyProtection="0"/>
    <xf numFmtId="0" fontId="300"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13"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00" fillId="19" borderId="0" applyNumberFormat="0" applyBorder="0" applyAlignment="0" applyProtection="0"/>
    <xf numFmtId="0" fontId="279" fillId="19" borderId="0" applyNumberFormat="0" applyBorder="0" applyAlignment="0" applyProtection="0"/>
    <xf numFmtId="0" fontId="313" fillId="16" borderId="0" applyNumberFormat="0" applyBorder="0" applyAlignment="0" applyProtection="0"/>
    <xf numFmtId="0" fontId="279" fillId="20" borderId="0" applyNumberFormat="0" applyBorder="0" applyAlignment="0" applyProtection="0"/>
    <xf numFmtId="0" fontId="300"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13"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00" fillId="20" borderId="0" applyNumberFormat="0" applyBorder="0" applyAlignment="0" applyProtection="0"/>
    <xf numFmtId="0" fontId="279" fillId="20" borderId="0" applyNumberFormat="0" applyBorder="0" applyAlignment="0" applyProtection="0"/>
    <xf numFmtId="0" fontId="313" fillId="10" borderId="0" applyNumberFormat="0" applyBorder="0" applyAlignment="0" applyProtection="0"/>
    <xf numFmtId="0" fontId="279" fillId="21" borderId="0" applyNumberFormat="0" applyBorder="0" applyAlignment="0" applyProtection="0"/>
    <xf numFmtId="0" fontId="300"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313" fillId="21" borderId="0" applyNumberFormat="0" applyBorder="0" applyAlignment="0" applyProtection="0"/>
    <xf numFmtId="0" fontId="289" fillId="21" borderId="0" applyNumberFormat="0" applyBorder="0" applyAlignment="0" applyProtection="0"/>
    <xf numFmtId="0" fontId="289" fillId="21" borderId="0" applyNumberFormat="0" applyBorder="0" applyAlignment="0" applyProtection="0"/>
    <xf numFmtId="0" fontId="300" fillId="21" borderId="0" applyNumberFormat="0" applyBorder="0" applyAlignment="0" applyProtection="0"/>
    <xf numFmtId="0" fontId="279" fillId="21" borderId="0" applyNumberFormat="0" applyBorder="0" applyAlignment="0" applyProtection="0"/>
    <xf numFmtId="0" fontId="313" fillId="8"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2"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2"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289" fillId="22"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15"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15"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289" fillId="1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2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25"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289" fillId="25"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289" fillId="16"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9"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9" borderId="0" applyNumberFormat="0" applyBorder="0" applyAlignment="0" applyProtection="0"/>
    <xf numFmtId="0" fontId="279" fillId="7" borderId="0" applyNumberFormat="0" applyBorder="0" applyAlignment="0" applyProtection="0"/>
    <xf numFmtId="0" fontId="300"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31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300" fillId="7" borderId="0" applyNumberFormat="0" applyBorder="0" applyAlignment="0" applyProtection="0"/>
    <xf numFmtId="0" fontId="279" fillId="7" borderId="0" applyNumberFormat="0" applyBorder="0" applyAlignment="0" applyProtection="0"/>
    <xf numFmtId="0" fontId="314" fillId="10" borderId="0" applyNumberFormat="0" applyBorder="0" applyAlignment="0" applyProtection="0"/>
    <xf numFmtId="0" fontId="291" fillId="11" borderId="1" applyNumberFormat="0" applyAlignment="0" applyProtection="0"/>
    <xf numFmtId="0" fontId="291" fillId="11" borderId="1" applyNumberFormat="0" applyAlignment="0" applyProtection="0"/>
    <xf numFmtId="0" fontId="309" fillId="12" borderId="1" applyNumberFormat="0" applyAlignment="0" applyProtection="0"/>
    <xf numFmtId="0" fontId="309" fillId="12" borderId="1" applyNumberFormat="0" applyAlignment="0" applyProtection="0"/>
    <xf numFmtId="0" fontId="309" fillId="12" borderId="1" applyNumberFormat="0" applyAlignment="0" applyProtection="0"/>
    <xf numFmtId="0" fontId="279" fillId="12" borderId="1" applyNumberFormat="0" applyAlignment="0" applyProtection="0"/>
    <xf numFmtId="0" fontId="300" fillId="12" borderId="1" applyNumberFormat="0" applyAlignment="0" applyProtection="0"/>
    <xf numFmtId="0" fontId="316" fillId="12" borderId="15" applyNumberFormat="0" applyAlignment="0" applyProtection="0"/>
    <xf numFmtId="0" fontId="309" fillId="12" borderId="1" applyNumberFormat="0" applyAlignment="0" applyProtection="0"/>
    <xf numFmtId="0" fontId="309" fillId="12" borderId="1" applyNumberFormat="0" applyAlignment="0" applyProtection="0"/>
    <xf numFmtId="0" fontId="300" fillId="12" borderId="1" applyNumberFormat="0" applyAlignment="0" applyProtection="0"/>
    <xf numFmtId="0" fontId="279" fillId="12" borderId="1" applyNumberFormat="0" applyAlignment="0" applyProtection="0"/>
    <xf numFmtId="0" fontId="315" fillId="11" borderId="15" applyNumberFormat="0" applyAlignment="0" applyProtection="0"/>
    <xf numFmtId="0" fontId="317" fillId="30" borderId="16" applyNumberFormat="0" applyAlignment="0" applyProtection="0"/>
    <xf numFmtId="0" fontId="279" fillId="26" borderId="2" applyNumberFormat="0" applyAlignment="0" applyProtection="0"/>
    <xf numFmtId="0" fontId="300"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300" fillId="26" borderId="2" applyNumberFormat="0" applyAlignment="0" applyProtection="0"/>
    <xf numFmtId="0" fontId="279" fillId="26" borderId="2" applyNumberFormat="0" applyAlignment="0" applyProtection="0"/>
    <xf numFmtId="0" fontId="279" fillId="0" borderId="4" applyNumberFormat="0" applyFill="0" applyAlignment="0" applyProtection="0"/>
    <xf numFmtId="0" fontId="300" fillId="0" borderId="4"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300" fillId="0" borderId="4" applyNumberFormat="0" applyFill="0" applyAlignment="0" applyProtection="0"/>
    <xf numFmtId="0" fontId="279" fillId="0" borderId="4" applyNumberFormat="0" applyFill="0" applyAlignment="0" applyProtection="0"/>
    <xf numFmtId="0" fontId="311" fillId="0" borderId="3" applyNumberFormat="0" applyFill="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86" fillId="0" borderId="5">
      <alignment horizontal="center"/>
    </xf>
    <xf numFmtId="171" fontId="283"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67" fontId="277" fillId="0" borderId="0" applyFont="0" applyFill="0" applyBorder="0" applyAlignment="0" applyProtection="0"/>
    <xf numFmtId="171"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71" fontId="283" fillId="0" borderId="0" applyFont="0" applyFill="0" applyBorder="0" applyAlignment="0" applyProtection="0"/>
    <xf numFmtId="171" fontId="277" fillId="0" borderId="0" applyFont="0" applyFill="0" applyBorder="0" applyAlignment="0" applyProtection="0"/>
    <xf numFmtId="171" fontId="277" fillId="0" borderId="0" applyFont="0" applyFill="0" applyBorder="0" applyAlignment="0" applyProtection="0"/>
    <xf numFmtId="167" fontId="284"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5"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0" fontId="279" fillId="0" borderId="0" applyNumberFormat="0" applyFill="0" applyBorder="0" applyAlignment="0" applyProtection="0"/>
    <xf numFmtId="0" fontId="300"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300" fillId="0" borderId="0" applyNumberFormat="0" applyFill="0" applyBorder="0" applyAlignment="0" applyProtection="0"/>
    <xf numFmtId="0" fontId="279" fillId="0" borderId="0" applyNumberFormat="0" applyFill="0" applyBorder="0" applyAlignment="0" applyProtection="0"/>
    <xf numFmtId="0" fontId="297" fillId="0" borderId="0" applyNumberFormat="0" applyFill="0" applyBorder="0" applyAlignment="0" applyProtection="0"/>
    <xf numFmtId="0" fontId="279" fillId="23" borderId="0" applyNumberFormat="0" applyBorder="0" applyAlignment="0" applyProtection="0"/>
    <xf numFmtId="0" fontId="300"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313" fillId="23" borderId="0" applyNumberFormat="0" applyBorder="0" applyAlignment="0" applyProtection="0"/>
    <xf numFmtId="0" fontId="289" fillId="23" borderId="0" applyNumberFormat="0" applyBorder="0" applyAlignment="0" applyProtection="0"/>
    <xf numFmtId="0" fontId="289" fillId="23" borderId="0" applyNumberFormat="0" applyBorder="0" applyAlignment="0" applyProtection="0"/>
    <xf numFmtId="0" fontId="300" fillId="23" borderId="0" applyNumberFormat="0" applyBorder="0" applyAlignment="0" applyProtection="0"/>
    <xf numFmtId="0" fontId="279" fillId="23" borderId="0" applyNumberFormat="0" applyBorder="0" applyAlignment="0" applyProtection="0"/>
    <xf numFmtId="0" fontId="313" fillId="20" borderId="0" applyNumberFormat="0" applyBorder="0" applyAlignment="0" applyProtection="0"/>
    <xf numFmtId="0" fontId="279" fillId="16" borderId="0" applyNumberFormat="0" applyBorder="0" applyAlignment="0" applyProtection="0"/>
    <xf numFmtId="0" fontId="300"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313" fillId="16" borderId="0" applyNumberFormat="0" applyBorder="0" applyAlignment="0" applyProtection="0"/>
    <xf numFmtId="0" fontId="289" fillId="16" borderId="0" applyNumberFormat="0" applyBorder="0" applyAlignment="0" applyProtection="0"/>
    <xf numFmtId="0" fontId="289" fillId="16" borderId="0" applyNumberFormat="0" applyBorder="0" applyAlignment="0" applyProtection="0"/>
    <xf numFmtId="0" fontId="300" fillId="16" borderId="0" applyNumberFormat="0" applyBorder="0" applyAlignment="0" applyProtection="0"/>
    <xf numFmtId="0" fontId="279" fillId="16" borderId="0" applyNumberFormat="0" applyBorder="0" applyAlignment="0" applyProtection="0"/>
    <xf numFmtId="0" fontId="313" fillId="18" borderId="0" applyNumberFormat="0" applyBorder="0" applyAlignment="0" applyProtection="0"/>
    <xf numFmtId="0" fontId="279" fillId="24" borderId="0" applyNumberFormat="0" applyBorder="0" applyAlignment="0" applyProtection="0"/>
    <xf numFmtId="0" fontId="300"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313" fillId="24" borderId="0" applyNumberFormat="0" applyBorder="0" applyAlignment="0" applyProtection="0"/>
    <xf numFmtId="0" fontId="289" fillId="24" borderId="0" applyNumberFormat="0" applyBorder="0" applyAlignment="0" applyProtection="0"/>
    <xf numFmtId="0" fontId="289" fillId="24" borderId="0" applyNumberFormat="0" applyBorder="0" applyAlignment="0" applyProtection="0"/>
    <xf numFmtId="0" fontId="300" fillId="24" borderId="0" applyNumberFormat="0" applyBorder="0" applyAlignment="0" applyProtection="0"/>
    <xf numFmtId="0" fontId="279" fillId="24" borderId="0" applyNumberFormat="0" applyBorder="0" applyAlignment="0" applyProtection="0"/>
    <xf numFmtId="0" fontId="313" fillId="15" borderId="0" applyNumberFormat="0" applyBorder="0" applyAlignment="0" applyProtection="0"/>
    <xf numFmtId="0" fontId="279" fillId="19" borderId="0" applyNumberFormat="0" applyBorder="0" applyAlignment="0" applyProtection="0"/>
    <xf numFmtId="0" fontId="300"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13" fillId="19" borderId="0" applyNumberFormat="0" applyBorder="0" applyAlignment="0" applyProtection="0"/>
    <xf numFmtId="0" fontId="289" fillId="19" borderId="0" applyNumberFormat="0" applyBorder="0" applyAlignment="0" applyProtection="0"/>
    <xf numFmtId="0" fontId="289" fillId="19" borderId="0" applyNumberFormat="0" applyBorder="0" applyAlignment="0" applyProtection="0"/>
    <xf numFmtId="0" fontId="300" fillId="19" borderId="0" applyNumberFormat="0" applyBorder="0" applyAlignment="0" applyProtection="0"/>
    <xf numFmtId="0" fontId="279" fillId="19" borderId="0" applyNumberFormat="0" applyBorder="0" applyAlignment="0" applyProtection="0"/>
    <xf numFmtId="0" fontId="313" fillId="25" borderId="0" applyNumberFormat="0" applyBorder="0" applyAlignment="0" applyProtection="0"/>
    <xf numFmtId="0" fontId="313" fillId="31" borderId="0" applyNumberFormat="0" applyBorder="0" applyAlignment="0" applyProtection="0"/>
    <xf numFmtId="0" fontId="279" fillId="20" borderId="0" applyNumberFormat="0" applyBorder="0" applyAlignment="0" applyProtection="0"/>
    <xf numFmtId="0" fontId="300"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300" fillId="20" borderId="0" applyNumberFormat="0" applyBorder="0" applyAlignment="0" applyProtection="0"/>
    <xf numFmtId="0" fontId="279" fillId="20" borderId="0" applyNumberFormat="0" applyBorder="0" applyAlignment="0" applyProtection="0"/>
    <xf numFmtId="0" fontId="279" fillId="18" borderId="0" applyNumberFormat="0" applyBorder="0" applyAlignment="0" applyProtection="0"/>
    <xf numFmtId="0" fontId="300"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313" fillId="18" borderId="0" applyNumberFormat="0" applyBorder="0" applyAlignment="0" applyProtection="0"/>
    <xf numFmtId="0" fontId="289" fillId="18" borderId="0" applyNumberFormat="0" applyBorder="0" applyAlignment="0" applyProtection="0"/>
    <xf numFmtId="0" fontId="289" fillId="18" borderId="0" applyNumberFormat="0" applyBorder="0" applyAlignment="0" applyProtection="0"/>
    <xf numFmtId="0" fontId="300" fillId="18" borderId="0" applyNumberFormat="0" applyBorder="0" applyAlignment="0" applyProtection="0"/>
    <xf numFmtId="0" fontId="279" fillId="18" borderId="0" applyNumberFormat="0" applyBorder="0" applyAlignment="0" applyProtection="0"/>
    <xf numFmtId="0" fontId="313" fillId="16" borderId="0" applyNumberFormat="0" applyBorder="0" applyAlignment="0" applyProtection="0"/>
    <xf numFmtId="0" fontId="279" fillId="8" borderId="1" applyNumberFormat="0" applyAlignment="0" applyProtection="0"/>
    <xf numFmtId="0" fontId="300" fillId="8" borderId="1" applyNumberFormat="0" applyAlignment="0" applyProtection="0"/>
    <xf numFmtId="0" fontId="298" fillId="8" borderId="1" applyNumberFormat="0" applyAlignment="0" applyProtection="0"/>
    <xf numFmtId="0" fontId="298" fillId="8" borderId="1" applyNumberFormat="0" applyAlignment="0" applyProtection="0"/>
    <xf numFmtId="0" fontId="318" fillId="12" borderId="15" applyNumberFormat="0" applyAlignment="0" applyProtection="0"/>
    <xf numFmtId="0" fontId="298" fillId="8" borderId="1" applyNumberFormat="0" applyAlignment="0" applyProtection="0"/>
    <xf numFmtId="0" fontId="298" fillId="8" borderId="1" applyNumberFormat="0" applyAlignment="0" applyProtection="0"/>
    <xf numFmtId="0" fontId="300" fillId="8" borderId="1" applyNumberFormat="0" applyAlignment="0" applyProtection="0"/>
    <xf numFmtId="0" fontId="279" fillId="8" borderId="1" applyNumberFormat="0" applyAlignment="0" applyProtection="0"/>
    <xf numFmtId="0" fontId="318" fillId="13" borderId="15"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5"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174" fontId="279" fillId="0" borderId="0" applyFont="0" applyFill="0" applyBorder="0" applyAlignment="0" applyProtection="0"/>
    <xf numFmtId="0" fontId="279" fillId="0" borderId="0" applyFon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10"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10"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7" borderId="0" applyNumberFormat="0" applyBorder="0" applyAlignment="0" applyProtection="0"/>
    <xf numFmtId="0" fontId="294" fillId="10" borderId="0" applyNumberFormat="0" applyBorder="0" applyAlignment="0" applyProtection="0"/>
    <xf numFmtId="14" fontId="280" fillId="27" borderId="6">
      <alignment horizontal="center" vertical="center" wrapText="1"/>
    </xf>
    <xf numFmtId="0" fontId="295" fillId="0" borderId="7" applyNumberFormat="0" applyFill="0" applyAlignment="0" applyProtection="0"/>
    <xf numFmtId="0" fontId="295" fillId="0" borderId="7" applyNumberFormat="0" applyFill="0" applyAlignment="0" applyProtection="0"/>
    <xf numFmtId="0" fontId="307" fillId="0" borderId="8" applyNumberFormat="0" applyFill="0" applyAlignment="0" applyProtection="0"/>
    <xf numFmtId="0" fontId="307" fillId="0" borderId="8" applyNumberFormat="0" applyFill="0" applyAlignment="0" applyProtection="0"/>
    <xf numFmtId="0" fontId="307" fillId="0" borderId="8" applyNumberFormat="0" applyFill="0" applyAlignment="0" applyProtection="0"/>
    <xf numFmtId="14" fontId="278" fillId="27" borderId="6">
      <alignment horizontal="center" vertical="center" wrapText="1"/>
    </xf>
    <xf numFmtId="14" fontId="278" fillId="27" borderId="6">
      <alignment horizontal="center" vertical="center" wrapText="1"/>
    </xf>
    <xf numFmtId="0" fontId="296" fillId="0" borderId="9" applyNumberFormat="0" applyFill="0" applyAlignment="0" applyProtection="0"/>
    <xf numFmtId="14" fontId="278" fillId="27" borderId="6">
      <alignment horizontal="center" vertical="center" wrapText="1"/>
    </xf>
    <xf numFmtId="0" fontId="302" fillId="0" borderId="10" applyNumberFormat="0" applyFill="0" applyAlignment="0" applyProtection="0"/>
    <xf numFmtId="0" fontId="302" fillId="0" borderId="10" applyNumberFormat="0" applyFill="0" applyAlignment="0" applyProtection="0"/>
    <xf numFmtId="0" fontId="302" fillId="0" borderId="10" applyNumberFormat="0" applyFill="0" applyAlignment="0" applyProtection="0"/>
    <xf numFmtId="0" fontId="302" fillId="0" borderId="10" applyNumberFormat="0" applyFill="0" applyAlignment="0" applyProtection="0"/>
    <xf numFmtId="0" fontId="297" fillId="0" borderId="11" applyNumberFormat="0" applyFill="0" applyAlignment="0" applyProtection="0"/>
    <xf numFmtId="0" fontId="297" fillId="0" borderId="11" applyNumberFormat="0" applyFill="0" applyAlignment="0" applyProtection="0"/>
    <xf numFmtId="0" fontId="308" fillId="0" borderId="12" applyNumberFormat="0" applyFill="0" applyAlignment="0" applyProtection="0"/>
    <xf numFmtId="0" fontId="308" fillId="0" borderId="12" applyNumberFormat="0" applyFill="0" applyAlignment="0" applyProtection="0"/>
    <xf numFmtId="0" fontId="308" fillId="0" borderId="12" applyNumberFormat="0" applyFill="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14" fontId="278" fillId="27" borderId="6">
      <alignment horizontal="center" vertical="center" wrapText="1"/>
    </xf>
    <xf numFmtId="0" fontId="279" fillId="5" borderId="0" applyNumberFormat="0" applyBorder="0" applyAlignment="0" applyProtection="0"/>
    <xf numFmtId="0" fontId="30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319"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300" fillId="5" borderId="0" applyNumberFormat="0" applyBorder="0" applyAlignment="0" applyProtection="0"/>
    <xf numFmtId="0" fontId="279" fillId="5" borderId="0" applyNumberFormat="0" applyBorder="0" applyAlignment="0" applyProtection="0"/>
    <xf numFmtId="0" fontId="319" fillId="9" borderId="0" applyNumberFormat="0" applyBorder="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13" borderId="1" applyNumberFormat="0" applyAlignment="0" applyProtection="0"/>
    <xf numFmtId="0" fontId="298" fillId="8" borderId="1" applyNumberFormat="0" applyAlignment="0" applyProtection="0"/>
    <xf numFmtId="0" fontId="298" fillId="8" borderId="1" applyNumberFormat="0" applyAlignment="0" applyProtection="0"/>
    <xf numFmtId="0" fontId="298" fillId="13" borderId="1" applyNumberFormat="0" applyAlignment="0" applyProtection="0"/>
    <xf numFmtId="0" fontId="298" fillId="8" borderId="1" applyNumberFormat="0" applyAlignment="0" applyProtection="0"/>
    <xf numFmtId="0" fontId="298" fillId="8" borderId="1" applyNumberFormat="0" applyAlignment="0" applyProtection="0"/>
    <xf numFmtId="0" fontId="298" fillId="8" borderId="1" applyNumberFormat="0" applyAlignment="0" applyProtection="0"/>
    <xf numFmtId="0" fontId="298" fillId="8" borderId="1" applyNumberFormat="0" applyAlignment="0" applyProtection="0"/>
    <xf numFmtId="0" fontId="298" fillId="13" borderId="1" applyNumberFormat="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299" fillId="0" borderId="3"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299" fillId="0" borderId="3" applyNumberFormat="0" applyFill="0" applyAlignment="0" applyProtection="0"/>
    <xf numFmtId="0" fontId="310" fillId="0" borderId="4" applyNumberFormat="0" applyFill="0" applyAlignment="0" applyProtection="0"/>
    <xf numFmtId="0" fontId="310" fillId="0" borderId="4" applyNumberFormat="0" applyFill="0" applyAlignment="0" applyProtection="0"/>
    <xf numFmtId="0" fontId="299" fillId="0" borderId="3" applyNumberFormat="0" applyFill="0" applyAlignment="0" applyProtection="0"/>
    <xf numFmtId="167" fontId="277" fillId="0" borderId="0" applyFont="0" applyFill="0" applyBorder="0" applyAlignment="0" applyProtection="0"/>
    <xf numFmtId="164"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6"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304" fillId="0" borderId="0" applyFont="0" applyFill="0" applyBorder="0" applyAlignment="0" applyProtection="0"/>
    <xf numFmtId="167"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72" fontId="301"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301"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301"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301"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305"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9"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9" fontId="279"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5" fontId="279"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30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5"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8" fontId="279"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8" fontId="279" fillId="0" borderId="0" applyFill="0" applyBorder="0" applyAlignment="0" applyProtection="0"/>
    <xf numFmtId="167" fontId="277" fillId="0" borderId="0" applyFont="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73" fontId="279" fillId="0" borderId="0" applyFont="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312" fillId="0" borderId="0"/>
    <xf numFmtId="0" fontId="276" fillId="0" borderId="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5"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0" fontId="275" fillId="0" borderId="0"/>
    <xf numFmtId="0" fontId="275" fillId="0" borderId="0"/>
    <xf numFmtId="167" fontId="275" fillId="0" borderId="0" applyFont="0" applyFill="0" applyBorder="0" applyAlignment="0" applyProtection="0"/>
    <xf numFmtId="0" fontId="275" fillId="0" borderId="0"/>
    <xf numFmtId="0" fontId="279" fillId="0" borderId="0"/>
    <xf numFmtId="0" fontId="279" fillId="0" borderId="0"/>
    <xf numFmtId="0" fontId="279" fillId="0" borderId="0"/>
    <xf numFmtId="0" fontId="325"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5" fillId="0" borderId="0"/>
    <xf numFmtId="0" fontId="279" fillId="0" borderId="0"/>
    <xf numFmtId="0" fontId="279" fillId="0" borderId="0"/>
    <xf numFmtId="0" fontId="279" fillId="0" borderId="0"/>
    <xf numFmtId="0" fontId="275" fillId="0" borderId="0"/>
    <xf numFmtId="0" fontId="275" fillId="0" borderId="0"/>
    <xf numFmtId="0" fontId="279" fillId="0" borderId="0"/>
    <xf numFmtId="0" fontId="279" fillId="0" borderId="0"/>
    <xf numFmtId="0" fontId="279" fillId="0" borderId="0"/>
    <xf numFmtId="0" fontId="275" fillId="0" borderId="0"/>
    <xf numFmtId="0" fontId="275" fillId="0" borderId="0"/>
    <xf numFmtId="0" fontId="279" fillId="0" borderId="0"/>
    <xf numFmtId="0" fontId="279" fillId="0" borderId="0"/>
    <xf numFmtId="0" fontId="275" fillId="0" borderId="0"/>
    <xf numFmtId="0" fontId="275" fillId="0" borderId="0"/>
    <xf numFmtId="0" fontId="275" fillId="0" borderId="0"/>
    <xf numFmtId="0" fontId="279" fillId="6" borderId="17" applyNumberFormat="0" applyFon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0" fontId="279" fillId="0" borderId="0"/>
    <xf numFmtId="0" fontId="279" fillId="0" borderId="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75" fillId="0" borderId="0" applyFont="0" applyFill="0" applyBorder="0" applyAlignment="0" applyProtection="0"/>
    <xf numFmtId="9" fontId="275"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275" fillId="0" borderId="0"/>
    <xf numFmtId="0" fontId="279" fillId="0" borderId="0"/>
    <xf numFmtId="0" fontId="325"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5" fillId="0" borderId="0"/>
    <xf numFmtId="0" fontId="323" fillId="11" borderId="18" applyNumberFormat="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88"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79" fillId="0" borderId="0" applyFont="0" applyFill="0" applyBorder="0" applyAlignment="0" applyProtection="0"/>
    <xf numFmtId="9" fontId="275" fillId="0" borderId="0" applyFont="0" applyFill="0" applyBorder="0" applyAlignment="0" applyProtection="0"/>
    <xf numFmtId="0" fontId="279" fillId="0" borderId="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75" fillId="0" borderId="0" applyFont="0" applyFill="0" applyBorder="0" applyAlignment="0" applyProtection="0"/>
    <xf numFmtId="167" fontId="325" fillId="0" borderId="0" applyFont="0" applyFill="0" applyBorder="0" applyAlignment="0" applyProtection="0"/>
    <xf numFmtId="167" fontId="275"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9" fontId="274" fillId="0" borderId="0" applyFont="0" applyFill="0" applyBorder="0" applyAlignment="0" applyProtection="0"/>
    <xf numFmtId="0" fontId="273" fillId="0" borderId="0"/>
    <xf numFmtId="0" fontId="272" fillId="0" borderId="0"/>
    <xf numFmtId="0" fontId="271" fillId="0" borderId="0"/>
    <xf numFmtId="0" fontId="271" fillId="0" borderId="0"/>
    <xf numFmtId="0" fontId="270" fillId="0" borderId="0"/>
    <xf numFmtId="0" fontId="270" fillId="0" borderId="0"/>
    <xf numFmtId="0" fontId="270" fillId="0" borderId="0"/>
    <xf numFmtId="0" fontId="269" fillId="0" borderId="0"/>
    <xf numFmtId="0" fontId="268" fillId="0" borderId="0"/>
    <xf numFmtId="0" fontId="267" fillId="0" borderId="0"/>
    <xf numFmtId="0" fontId="326" fillId="0" borderId="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11"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8"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6"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11"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28"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6"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16"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29"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3"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16"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2" borderId="0" applyNumberFormat="0" applyBorder="0" applyAlignment="0" applyProtection="0"/>
    <xf numFmtId="0" fontId="266" fillId="10" borderId="0" applyNumberFormat="0" applyBorder="0" applyAlignment="0" applyProtection="0"/>
    <xf numFmtId="0" fontId="266" fillId="15" borderId="0" applyNumberFormat="0" applyBorder="0" applyAlignment="0" applyProtection="0"/>
    <xf numFmtId="0" fontId="266" fillId="15" borderId="0" applyNumberFormat="0" applyBorder="0" applyAlignment="0" applyProtection="0"/>
    <xf numFmtId="0" fontId="266" fillId="15" borderId="0" applyNumberFormat="0" applyBorder="0" applyAlignment="0" applyProtection="0"/>
    <xf numFmtId="0" fontId="266" fillId="8" borderId="0" applyNumberFormat="0" applyBorder="0" applyAlignment="0" applyProtection="0"/>
    <xf numFmtId="0" fontId="299" fillId="0" borderId="3" applyNumberFormat="0" applyFill="0" applyAlignment="0" applyProtection="0"/>
    <xf numFmtId="167" fontId="288" fillId="0" borderId="0" applyFont="0" applyFill="0" applyBorder="0" applyAlignment="0" applyProtection="0"/>
    <xf numFmtId="167" fontId="279" fillId="0" borderId="0" applyFont="0" applyFill="0" applyBorder="0" applyAlignment="0" applyProtection="0"/>
    <xf numFmtId="0" fontId="266" fillId="0" borderId="0"/>
    <xf numFmtId="0" fontId="266" fillId="0" borderId="0"/>
    <xf numFmtId="0" fontId="266" fillId="0" borderId="0"/>
    <xf numFmtId="0" fontId="265" fillId="0" borderId="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167" fontId="265" fillId="0" borderId="0" applyFont="0" applyFill="0" applyBorder="0" applyAlignment="0" applyProtection="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9" fontId="265" fillId="0" borderId="0" applyFont="0" applyFill="0" applyBorder="0" applyAlignment="0" applyProtection="0"/>
    <xf numFmtId="0" fontId="264" fillId="0" borderId="0"/>
    <xf numFmtId="0" fontId="314" fillId="32" borderId="0" applyNumberFormat="0" applyBorder="0" applyAlignment="0" applyProtection="0"/>
    <xf numFmtId="0" fontId="319" fillId="33" borderId="0" applyNumberFormat="0" applyBorder="0" applyAlignment="0" applyProtection="0"/>
    <xf numFmtId="0" fontId="318" fillId="34" borderId="15" applyNumberFormat="0" applyAlignment="0" applyProtection="0"/>
    <xf numFmtId="0" fontId="328" fillId="0" borderId="25" applyNumberFormat="0" applyFill="0" applyAlignment="0" applyProtection="0"/>
    <xf numFmtId="0" fontId="313" fillId="35" borderId="0" applyNumberFormat="0" applyBorder="0" applyAlignment="0" applyProtection="0"/>
    <xf numFmtId="0" fontId="313" fillId="36" borderId="0" applyNumberFormat="0" applyBorder="0" applyAlignment="0" applyProtection="0"/>
    <xf numFmtId="0" fontId="263" fillId="37" borderId="0" applyNumberFormat="0" applyBorder="0" applyAlignment="0" applyProtection="0"/>
    <xf numFmtId="0" fontId="313" fillId="38" borderId="0" applyNumberFormat="0" applyBorder="0" applyAlignment="0" applyProtection="0"/>
    <xf numFmtId="0" fontId="313" fillId="39" borderId="0" applyNumberFormat="0" applyBorder="0" applyAlignment="0" applyProtection="0"/>
    <xf numFmtId="0" fontId="263" fillId="40" borderId="0" applyNumberFormat="0" applyBorder="0" applyAlignment="0" applyProtection="0"/>
    <xf numFmtId="9"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167" fontId="263" fillId="0" borderId="0" applyFont="0" applyFill="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6" borderId="0" applyNumberFormat="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0" borderId="0"/>
    <xf numFmtId="0" fontId="263" fillId="14" borderId="0" applyNumberFormat="0" applyBorder="0" applyAlignment="0" applyProtection="0"/>
    <xf numFmtId="0" fontId="263" fillId="0" borderId="0"/>
    <xf numFmtId="0" fontId="263" fillId="0" borderId="0"/>
    <xf numFmtId="0" fontId="263" fillId="13" borderId="0" applyNumberFormat="0" applyBorder="0" applyAlignment="0" applyProtection="0"/>
    <xf numFmtId="0" fontId="263" fillId="0" borderId="0"/>
    <xf numFmtId="0" fontId="263" fillId="0" borderId="0"/>
    <xf numFmtId="0" fontId="263" fillId="9" borderId="0" applyNumberFormat="0" applyBorder="0" applyAlignment="0" applyProtection="0"/>
    <xf numFmtId="0" fontId="263" fillId="0" borderId="0"/>
    <xf numFmtId="0" fontId="263" fillId="0" borderId="0"/>
    <xf numFmtId="0" fontId="263" fillId="0" borderId="0"/>
    <xf numFmtId="0" fontId="263" fillId="0" borderId="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0" borderId="0" applyNumberFormat="0" applyBorder="0" applyAlignment="0" applyProtection="0"/>
    <xf numFmtId="9" fontId="263" fillId="0" borderId="0" applyFont="0" applyFill="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79" fillId="0" borderId="0"/>
    <xf numFmtId="0" fontId="327" fillId="11" borderId="15" applyNumberFormat="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0" fontId="279"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9" fillId="0" borderId="0" applyFont="0" applyFill="0" applyBorder="0" applyAlignment="0" applyProtection="0"/>
    <xf numFmtId="167" fontId="26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63"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325" fillId="0" borderId="0"/>
    <xf numFmtId="0" fontId="279" fillId="0" borderId="0"/>
    <xf numFmtId="0" fontId="325" fillId="0" borderId="0"/>
    <xf numFmtId="0" fontId="279" fillId="0" borderId="0"/>
    <xf numFmtId="0" fontId="279" fillId="0" borderId="0"/>
    <xf numFmtId="0" fontId="325" fillId="0" borderId="0"/>
    <xf numFmtId="0" fontId="279" fillId="0" borderId="0"/>
    <xf numFmtId="0" fontId="279" fillId="0" borderId="0"/>
    <xf numFmtId="0" fontId="279" fillId="0" borderId="0" applyNumberForma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applyNumberFormat="0" applyFill="0" applyBorder="0" applyAlignment="0" applyProtection="0"/>
    <xf numFmtId="0" fontId="279" fillId="0" borderId="0"/>
    <xf numFmtId="0" fontId="279" fillId="0" borderId="0" applyNumberForma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applyNumberFormat="0" applyFill="0" applyBorder="0" applyAlignment="0" applyProtection="0"/>
    <xf numFmtId="0" fontId="279" fillId="6" borderId="17" applyNumberFormat="0" applyFont="0" applyAlignment="0" applyProtection="0"/>
    <xf numFmtId="0" fontId="323" fillId="11" borderId="18" applyNumberForma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88" fillId="0" borderId="0" applyFont="0" applyFill="0" applyBorder="0" applyAlignment="0" applyProtection="0"/>
    <xf numFmtId="9" fontId="279" fillId="0" borderId="0" applyFont="0" applyFill="0" applyBorder="0" applyAlignment="0" applyProtection="0"/>
    <xf numFmtId="9" fontId="263" fillId="0" borderId="0" applyFont="0" applyFill="0" applyBorder="0" applyAlignment="0" applyProtection="0"/>
    <xf numFmtId="0" fontId="279" fillId="0" borderId="0"/>
    <xf numFmtId="0" fontId="279" fillId="0" borderId="0"/>
    <xf numFmtId="0" fontId="279" fillId="0" borderId="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63" fillId="0" borderId="0"/>
    <xf numFmtId="0" fontId="279" fillId="0" borderId="0"/>
    <xf numFmtId="0" fontId="279" fillId="0" borderId="0"/>
    <xf numFmtId="0" fontId="279" fillId="3" borderId="0" applyNumberFormat="0" applyBorder="0" applyAlignment="0" applyProtection="0"/>
    <xf numFmtId="0" fontId="263" fillId="3" borderId="0" applyNumberFormat="0" applyBorder="0" applyAlignment="0" applyProtection="0"/>
    <xf numFmtId="0" fontId="288"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79" fillId="5" borderId="0" applyNumberFormat="0" applyBorder="0" applyAlignment="0" applyProtection="0"/>
    <xf numFmtId="0" fontId="263" fillId="5" borderId="0" applyNumberFormat="0" applyBorder="0" applyAlignment="0" applyProtection="0"/>
    <xf numFmtId="0" fontId="288"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79" fillId="7" borderId="0" applyNumberFormat="0" applyBorder="0" applyAlignment="0" applyProtection="0"/>
    <xf numFmtId="0" fontId="263" fillId="7" borderId="0" applyNumberFormat="0" applyBorder="0" applyAlignment="0" applyProtection="0"/>
    <xf numFmtId="0" fontId="288"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79" fillId="9" borderId="0" applyNumberFormat="0" applyBorder="0" applyAlignment="0" applyProtection="0"/>
    <xf numFmtId="0" fontId="263" fillId="9" borderId="0" applyNumberFormat="0" applyBorder="0" applyAlignment="0" applyProtection="0"/>
    <xf numFmtId="0" fontId="288"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79"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79" fillId="8" borderId="0" applyNumberFormat="0" applyBorder="0" applyAlignment="0" applyProtection="0"/>
    <xf numFmtId="0" fontId="263" fillId="12" borderId="0" applyNumberFormat="0" applyBorder="0" applyAlignment="0" applyProtection="0"/>
    <xf numFmtId="0" fontId="288" fillId="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79" fillId="2" borderId="0" applyNumberFormat="0" applyBorder="0" applyAlignment="0" applyProtection="0"/>
    <xf numFmtId="0" fontId="263" fillId="2" borderId="0" applyNumberFormat="0" applyBorder="0" applyAlignment="0" applyProtection="0"/>
    <xf numFmtId="0" fontId="288"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79"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79" fillId="14" borderId="0" applyNumberFormat="0" applyBorder="0" applyAlignment="0" applyProtection="0"/>
    <xf numFmtId="0" fontId="263" fillId="14" borderId="0" applyNumberFormat="0" applyBorder="0" applyAlignment="0" applyProtection="0"/>
    <xf numFmtId="0" fontId="288"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3" borderId="0" applyNumberFormat="0" applyBorder="0" applyAlignment="0" applyProtection="0"/>
    <xf numFmtId="0" fontId="279" fillId="9" borderId="0" applyNumberFormat="0" applyBorder="0" applyAlignment="0" applyProtection="0"/>
    <xf numFmtId="0" fontId="263" fillId="9" borderId="0" applyNumberFormat="0" applyBorder="0" applyAlignment="0" applyProtection="0"/>
    <xf numFmtId="0" fontId="288"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79" fillId="2" borderId="0" applyNumberFormat="0" applyBorder="0" applyAlignment="0" applyProtection="0"/>
    <xf numFmtId="0" fontId="263" fillId="2" borderId="0" applyNumberFormat="0" applyBorder="0" applyAlignment="0" applyProtection="0"/>
    <xf numFmtId="0" fontId="288"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79" fillId="15" borderId="0" applyNumberFormat="0" applyBorder="0" applyAlignment="0" applyProtection="0"/>
    <xf numFmtId="0" fontId="263" fillId="15" borderId="0" applyNumberFormat="0" applyBorder="0" applyAlignment="0" applyProtection="0"/>
    <xf numFmtId="0" fontId="288"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0" fontId="279" fillId="17" borderId="0" applyNumberFormat="0" applyBorder="0" applyAlignment="0" applyProtection="0"/>
    <xf numFmtId="0" fontId="289" fillId="17" borderId="0" applyNumberFormat="0" applyBorder="0" applyAlignment="0" applyProtection="0"/>
    <xf numFmtId="0" fontId="279" fillId="4" borderId="0" applyNumberFormat="0" applyBorder="0" applyAlignment="0" applyProtection="0"/>
    <xf numFmtId="0" fontId="289" fillId="4" borderId="0" applyNumberFormat="0" applyBorder="0" applyAlignment="0" applyProtection="0"/>
    <xf numFmtId="0" fontId="279" fillId="14" borderId="0" applyNumberFormat="0" applyBorder="0" applyAlignment="0" applyProtection="0"/>
    <xf numFmtId="0" fontId="289" fillId="14" borderId="0" applyNumberFormat="0" applyBorder="0" applyAlignment="0" applyProtection="0"/>
    <xf numFmtId="0" fontId="279" fillId="19" borderId="0" applyNumberFormat="0" applyBorder="0" applyAlignment="0" applyProtection="0"/>
    <xf numFmtId="0" fontId="289" fillId="19" borderId="0" applyNumberFormat="0" applyBorder="0" applyAlignment="0" applyProtection="0"/>
    <xf numFmtId="0" fontId="279" fillId="20" borderId="0" applyNumberFormat="0" applyBorder="0" applyAlignment="0" applyProtection="0"/>
    <xf numFmtId="0" fontId="289" fillId="20" borderId="0" applyNumberFormat="0" applyBorder="0" applyAlignment="0" applyProtection="0"/>
    <xf numFmtId="0" fontId="279" fillId="21" borderId="0" applyNumberFormat="0" applyBorder="0" applyAlignment="0" applyProtection="0"/>
    <xf numFmtId="0" fontId="289" fillId="21" borderId="0" applyNumberFormat="0" applyBorder="0" applyAlignment="0" applyProtection="0"/>
    <xf numFmtId="0" fontId="279" fillId="7" borderId="0" applyNumberFormat="0" applyBorder="0" applyAlignment="0" applyProtection="0"/>
    <xf numFmtId="0" fontId="294" fillId="7" borderId="0" applyNumberFormat="0" applyBorder="0" applyAlignment="0" applyProtection="0"/>
    <xf numFmtId="0" fontId="309" fillId="12" borderId="1" applyNumberFormat="0" applyAlignment="0" applyProtection="0"/>
    <xf numFmtId="0" fontId="279" fillId="12" borderId="1" applyNumberFormat="0" applyAlignment="0" applyProtection="0"/>
    <xf numFmtId="0" fontId="309" fillId="12" borderId="1" applyNumberFormat="0" applyAlignment="0" applyProtection="0"/>
    <xf numFmtId="0" fontId="315" fillId="11" borderId="15" applyNumberFormat="0" applyAlignment="0" applyProtection="0"/>
    <xf numFmtId="0" fontId="279" fillId="26" borderId="2" applyNumberFormat="0" applyAlignment="0" applyProtection="0"/>
    <xf numFmtId="0" fontId="292" fillId="26" borderId="2" applyNumberFormat="0" applyAlignment="0" applyProtection="0"/>
    <xf numFmtId="0" fontId="292" fillId="26" borderId="2" applyNumberFormat="0" applyAlignment="0" applyProtection="0"/>
    <xf numFmtId="0" fontId="279" fillId="0" borderId="4" applyNumberFormat="0" applyFill="0" applyAlignment="0" applyProtection="0"/>
    <xf numFmtId="0" fontId="310" fillId="0" borderId="4" applyNumberFormat="0" applyFill="0" applyAlignment="0" applyProtection="0"/>
    <xf numFmtId="0" fontId="279" fillId="0" borderId="0" applyNumberFormat="0" applyFill="0" applyBorder="0" applyAlignment="0" applyProtection="0"/>
    <xf numFmtId="0" fontId="308" fillId="0" borderId="0" applyNumberFormat="0" applyFill="0" applyBorder="0" applyAlignment="0" applyProtection="0"/>
    <xf numFmtId="0" fontId="279" fillId="23" borderId="0" applyNumberFormat="0" applyBorder="0" applyAlignment="0" applyProtection="0"/>
    <xf numFmtId="0" fontId="289" fillId="23" borderId="0" applyNumberFormat="0" applyBorder="0" applyAlignment="0" applyProtection="0"/>
    <xf numFmtId="0" fontId="279" fillId="16" borderId="0" applyNumberFormat="0" applyBorder="0" applyAlignment="0" applyProtection="0"/>
    <xf numFmtId="0" fontId="289" fillId="16" borderId="0" applyNumberFormat="0" applyBorder="0" applyAlignment="0" applyProtection="0"/>
    <xf numFmtId="0" fontId="279" fillId="24" borderId="0" applyNumberFormat="0" applyBorder="0" applyAlignment="0" applyProtection="0"/>
    <xf numFmtId="0" fontId="289" fillId="24" borderId="0" applyNumberFormat="0" applyBorder="0" applyAlignment="0" applyProtection="0"/>
    <xf numFmtId="0" fontId="279" fillId="19" borderId="0" applyNumberFormat="0" applyBorder="0" applyAlignment="0" applyProtection="0"/>
    <xf numFmtId="0" fontId="289" fillId="19" borderId="0" applyNumberFormat="0" applyBorder="0" applyAlignment="0" applyProtection="0"/>
    <xf numFmtId="0" fontId="279" fillId="20" borderId="0" applyNumberFormat="0" applyBorder="0" applyAlignment="0" applyProtection="0"/>
    <xf numFmtId="0" fontId="289" fillId="20" borderId="0" applyNumberFormat="0" applyBorder="0" applyAlignment="0" applyProtection="0"/>
    <xf numFmtId="0" fontId="289" fillId="20" borderId="0" applyNumberFormat="0" applyBorder="0" applyAlignment="0" applyProtection="0"/>
    <xf numFmtId="0" fontId="279" fillId="18" borderId="0" applyNumberFormat="0" applyBorder="0" applyAlignment="0" applyProtection="0"/>
    <xf numFmtId="0" fontId="289" fillId="18" borderId="0" applyNumberFormat="0" applyBorder="0" applyAlignment="0" applyProtection="0"/>
    <xf numFmtId="0" fontId="279" fillId="8" borderId="1" applyNumberFormat="0" applyAlignment="0" applyProtection="0"/>
    <xf numFmtId="0" fontId="298" fillId="8" borderId="1"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307" fillId="0" borderId="8" applyNumberFormat="0" applyFill="0" applyAlignment="0" applyProtection="0"/>
    <xf numFmtId="0" fontId="302" fillId="0" borderId="10" applyNumberFormat="0" applyFill="0" applyAlignment="0" applyProtection="0"/>
    <xf numFmtId="0" fontId="308" fillId="0" borderId="12" applyNumberFormat="0" applyFill="0" applyAlignment="0" applyProtection="0"/>
    <xf numFmtId="0" fontId="308" fillId="0" borderId="0" applyNumberFormat="0" applyFill="0" applyBorder="0" applyAlignment="0" applyProtection="0"/>
    <xf numFmtId="0" fontId="279" fillId="5" borderId="0" applyNumberFormat="0" applyBorder="0" applyAlignment="0" applyProtection="0"/>
    <xf numFmtId="0" fontId="290" fillId="5" borderId="0" applyNumberFormat="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304"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8"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88"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172" fontId="279" fillId="0" borderId="0" applyFont="0" applyFill="0" applyBorder="0" applyAlignment="0" applyProtection="0"/>
    <xf numFmtId="168" fontId="288" fillId="0" borderId="0" applyFont="0" applyFill="0" applyBorder="0" applyAlignment="0" applyProtection="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88"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3" borderId="0" applyNumberFormat="0" applyBorder="0" applyAlignment="0" applyProtection="0"/>
    <xf numFmtId="0" fontId="279" fillId="5" borderId="0" applyNumberFormat="0" applyBorder="0" applyAlignment="0" applyProtection="0"/>
    <xf numFmtId="0" fontId="279" fillId="7" borderId="0" applyNumberFormat="0" applyBorder="0" applyAlignment="0" applyProtection="0"/>
    <xf numFmtId="0" fontId="279" fillId="9" borderId="0" applyNumberFormat="0" applyBorder="0" applyAlignment="0" applyProtection="0"/>
    <xf numFmtId="0" fontId="279" fillId="10" borderId="0" applyNumberFormat="0" applyBorder="0" applyAlignment="0" applyProtection="0"/>
    <xf numFmtId="0" fontId="279" fillId="8" borderId="0" applyNumberFormat="0" applyBorder="0" applyAlignment="0" applyProtection="0"/>
    <xf numFmtId="0" fontId="279" fillId="2" borderId="0" applyNumberFormat="0" applyBorder="0" applyAlignment="0" applyProtection="0"/>
    <xf numFmtId="0" fontId="279" fillId="4" borderId="0" applyNumberFormat="0" applyBorder="0" applyAlignment="0" applyProtection="0"/>
    <xf numFmtId="0" fontId="279" fillId="14" borderId="0" applyNumberFormat="0" applyBorder="0" applyAlignment="0" applyProtection="0"/>
    <xf numFmtId="0" fontId="279" fillId="9" borderId="0" applyNumberFormat="0" applyBorder="0" applyAlignment="0" applyProtection="0"/>
    <xf numFmtId="0" fontId="279" fillId="2" borderId="0" applyNumberFormat="0" applyBorder="0" applyAlignment="0" applyProtection="0"/>
    <xf numFmtId="0" fontId="279" fillId="15" borderId="0" applyNumberFormat="0" applyBorder="0" applyAlignment="0" applyProtection="0"/>
    <xf numFmtId="0" fontId="279" fillId="17" borderId="0" applyNumberFormat="0" applyBorder="0" applyAlignment="0" applyProtection="0"/>
    <xf numFmtId="0" fontId="279" fillId="4" borderId="0" applyNumberFormat="0" applyBorder="0" applyAlignment="0" applyProtection="0"/>
    <xf numFmtId="0" fontId="279" fillId="14" borderId="0" applyNumberFormat="0" applyBorder="0" applyAlignment="0" applyProtection="0"/>
    <xf numFmtId="0" fontId="279" fillId="19" borderId="0" applyNumberFormat="0" applyBorder="0" applyAlignment="0" applyProtection="0"/>
    <xf numFmtId="0" fontId="279" fillId="20" borderId="0" applyNumberFormat="0" applyBorder="0" applyAlignment="0" applyProtection="0"/>
    <xf numFmtId="0" fontId="279" fillId="21" borderId="0" applyNumberFormat="0" applyBorder="0" applyAlignment="0" applyProtection="0"/>
    <xf numFmtId="0" fontId="279" fillId="7" borderId="0" applyNumberFormat="0" applyBorder="0" applyAlignment="0" applyProtection="0"/>
    <xf numFmtId="0" fontId="279" fillId="12" borderId="1" applyNumberFormat="0" applyAlignment="0" applyProtection="0"/>
    <xf numFmtId="0" fontId="279" fillId="26" borderId="2" applyNumberFormat="0" applyAlignment="0" applyProtection="0"/>
    <xf numFmtId="0" fontId="279" fillId="0" borderId="4" applyNumberFormat="0" applyFill="0" applyAlignment="0" applyProtection="0"/>
    <xf numFmtId="0" fontId="279" fillId="0" borderId="0" applyNumberFormat="0" applyFill="0" applyBorder="0" applyAlignment="0" applyProtection="0"/>
    <xf numFmtId="0" fontId="279" fillId="23" borderId="0" applyNumberFormat="0" applyBorder="0" applyAlignment="0" applyProtection="0"/>
    <xf numFmtId="0" fontId="279" fillId="16" borderId="0" applyNumberFormat="0" applyBorder="0" applyAlignment="0" applyProtection="0"/>
    <xf numFmtId="0" fontId="279" fillId="24" borderId="0" applyNumberFormat="0" applyBorder="0" applyAlignment="0" applyProtection="0"/>
    <xf numFmtId="0" fontId="279" fillId="19" borderId="0" applyNumberFormat="0" applyBorder="0" applyAlignment="0" applyProtection="0"/>
    <xf numFmtId="0" fontId="279" fillId="20" borderId="0" applyNumberFormat="0" applyBorder="0" applyAlignment="0" applyProtection="0"/>
    <xf numFmtId="0" fontId="279" fillId="18" borderId="0" applyNumberFormat="0" applyBorder="0" applyAlignment="0" applyProtection="0"/>
    <xf numFmtId="0" fontId="279" fillId="8" borderId="1" applyNumberFormat="0" applyAlignment="0" applyProtection="0"/>
    <xf numFmtId="0"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174" fontId="279" fillId="0" borderId="0" applyFont="0" applyFill="0" applyBorder="0" applyAlignment="0" applyProtection="0"/>
    <xf numFmtId="0" fontId="279" fillId="5" borderId="0" applyNumberFormat="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8"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8" fontId="279" fillId="0" borderId="0" applyFill="0" applyBorder="0" applyAlignment="0" applyProtection="0"/>
    <xf numFmtId="168" fontId="279" fillId="0" borderId="0" applyFill="0" applyBorder="0" applyAlignment="0" applyProtection="0"/>
    <xf numFmtId="168" fontId="279" fillId="0" borderId="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167" fontId="279"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8" fontId="279" fillId="0" borderId="0" applyFont="0" applyFill="0" applyBorder="0" applyAlignment="0" applyProtection="0"/>
    <xf numFmtId="165" fontId="279" fillId="0" borderId="0" applyFont="0" applyFill="0" applyBorder="0" applyAlignment="0" applyProtection="0"/>
    <xf numFmtId="167" fontId="279" fillId="0" borderId="0" applyFont="0" applyFill="0" applyBorder="0" applyAlignment="0" applyProtection="0"/>
    <xf numFmtId="165"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168"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73" fontId="279" fillId="0" borderId="0" applyFont="0" applyFill="0" applyBorder="0" applyAlignment="0" applyProtection="0"/>
    <xf numFmtId="172" fontId="279"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322" fillId="13" borderId="0" applyNumberFormat="0" applyBorder="0" applyAlignment="0" applyProtection="0"/>
    <xf numFmtId="0" fontId="322" fillId="13" borderId="0" applyNumberFormat="0" applyBorder="0" applyAlignment="0" applyProtection="0"/>
    <xf numFmtId="167" fontId="263" fillId="0" borderId="0" applyFont="0" applyFill="0" applyBorder="0" applyAlignment="0" applyProtection="0"/>
    <xf numFmtId="0" fontId="279" fillId="0" borderId="0"/>
    <xf numFmtId="0" fontId="279" fillId="0" borderId="0"/>
    <xf numFmtId="0" fontId="325" fillId="0" borderId="0"/>
    <xf numFmtId="0" fontId="279" fillId="0" borderId="0"/>
    <xf numFmtId="0" fontId="279" fillId="0" borderId="0"/>
    <xf numFmtId="0" fontId="279" fillId="6" borderId="17" applyNumberFormat="0" applyFont="0" applyAlignment="0" applyProtection="0"/>
    <xf numFmtId="0" fontId="323" fillId="11" borderId="18" applyNumberFormat="0" applyAlignment="0" applyProtection="0"/>
    <xf numFmtId="176" fontId="279"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9" fontId="279" fillId="0" borderId="0" applyFont="0" applyFill="0" applyBorder="0" applyAlignment="0" applyProtection="0"/>
    <xf numFmtId="9" fontId="279" fillId="0" borderId="0" applyFont="0" applyFill="0" applyBorder="0" applyAlignment="0" applyProtection="0"/>
    <xf numFmtId="9" fontId="277" fillId="0" borderId="0" applyFont="0" applyFill="0" applyBorder="0" applyAlignment="0" applyProtection="0"/>
    <xf numFmtId="0" fontId="321" fillId="0" borderId="0" applyFill="0" applyBorder="0" applyProtection="0">
      <alignment horizontal="center" vertical="top"/>
    </xf>
    <xf numFmtId="0" fontId="300" fillId="0" borderId="0" applyNumberForma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5"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3"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67" fontId="288" fillId="0" borderId="0" applyFont="0" applyFill="0" applyBorder="0" applyAlignment="0" applyProtection="0"/>
    <xf numFmtId="172" fontId="279" fillId="0" borderId="0" applyFont="0" applyFill="0" applyBorder="0" applyAlignment="0" applyProtection="0"/>
    <xf numFmtId="172"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9" fillId="0" borderId="0" applyFont="0" applyFill="0" applyBorder="0" applyAlignment="0" applyProtection="0"/>
    <xf numFmtId="167" fontId="288"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88" fillId="0" borderId="0" applyFont="0" applyFill="0" applyBorder="0" applyAlignment="0" applyProtection="0"/>
    <xf numFmtId="0" fontId="325" fillId="0" borderId="0"/>
    <xf numFmtId="0" fontId="323" fillId="11" borderId="18" applyNumberFormat="0" applyAlignment="0" applyProtection="0"/>
    <xf numFmtId="9" fontId="279" fillId="0" borderId="0" applyFont="0" applyFill="0" applyBorder="0" applyAlignment="0" applyProtection="0"/>
    <xf numFmtId="9" fontId="279" fillId="0" borderId="0" applyFont="0" applyFill="0" applyBorder="0" applyAlignment="0" applyProtection="0"/>
    <xf numFmtId="9" fontId="288" fillId="0" borderId="0" applyFont="0" applyFill="0" applyBorder="0" applyAlignment="0" applyProtection="0"/>
    <xf numFmtId="9" fontId="277" fillId="0" borderId="0" applyFont="0" applyFill="0" applyBorder="0" applyAlignment="0" applyProtection="0"/>
    <xf numFmtId="9" fontId="288" fillId="0" borderId="0" applyFont="0" applyFill="0" applyBorder="0" applyAlignment="0" applyProtection="0"/>
    <xf numFmtId="9" fontId="263" fillId="0" borderId="0" applyFont="0" applyFill="0" applyBorder="0" applyAlignment="0" applyProtection="0"/>
    <xf numFmtId="0" fontId="324" fillId="0" borderId="19" applyNumberFormat="0" applyFill="0" applyAlignment="0" applyProtection="0"/>
    <xf numFmtId="0" fontId="324" fillId="0" borderId="19" applyNumberFormat="0" applyFill="0" applyAlignment="0" applyProtection="0"/>
    <xf numFmtId="0" fontId="299" fillId="0" borderId="0" applyNumberFormat="0" applyFill="0" applyBorder="0" applyAlignment="0" applyProtection="0"/>
    <xf numFmtId="167" fontId="263" fillId="0" borderId="0" applyFont="0" applyFill="0" applyBorder="0" applyAlignment="0" applyProtection="0"/>
    <xf numFmtId="167" fontId="325"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6" borderId="0" applyNumberFormat="0" applyBorder="0" applyAlignment="0" applyProtection="0"/>
    <xf numFmtId="0" fontId="263" fillId="10" borderId="0" applyNumberFormat="0" applyBorder="0" applyAlignment="0" applyProtection="0"/>
    <xf numFmtId="0" fontId="263" fillId="0" borderId="0"/>
    <xf numFmtId="0" fontId="263" fillId="0" borderId="0"/>
    <xf numFmtId="0" fontId="263" fillId="0" borderId="0"/>
    <xf numFmtId="0" fontId="263" fillId="0" borderId="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9" fontId="263" fillId="0" borderId="0" applyFont="0" applyFill="0" applyBorder="0" applyAlignment="0" applyProtection="0"/>
    <xf numFmtId="0" fontId="263" fillId="0" borderId="0"/>
    <xf numFmtId="9"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167" fontId="263" fillId="0" borderId="0" applyFont="0" applyFill="0" applyBorder="0" applyAlignment="0" applyProtection="0"/>
    <xf numFmtId="0" fontId="263" fillId="0" borderId="0"/>
    <xf numFmtId="0" fontId="263" fillId="0" borderId="0"/>
    <xf numFmtId="9" fontId="263" fillId="0" borderId="0" applyFont="0" applyFill="0" applyBorder="0" applyAlignment="0" applyProtection="0"/>
    <xf numFmtId="0" fontId="262" fillId="0" borderId="0"/>
    <xf numFmtId="0" fontId="262" fillId="0" borderId="0"/>
    <xf numFmtId="0" fontId="261" fillId="0" borderId="0"/>
    <xf numFmtId="0" fontId="260" fillId="0" borderId="0"/>
    <xf numFmtId="167" fontId="260" fillId="0" borderId="0" applyFont="0" applyFill="0" applyBorder="0" applyAlignment="0" applyProtection="0"/>
    <xf numFmtId="0" fontId="259" fillId="0" borderId="0"/>
    <xf numFmtId="0" fontId="258" fillId="0" borderId="0"/>
    <xf numFmtId="167" fontId="258" fillId="0" borderId="0" applyFont="0" applyFill="0" applyBorder="0" applyAlignment="0" applyProtection="0"/>
    <xf numFmtId="0" fontId="258" fillId="29" borderId="0" applyNumberFormat="0" applyBorder="0" applyAlignment="0" applyProtection="0"/>
    <xf numFmtId="0" fontId="258" fillId="28" borderId="0" applyNumberFormat="0" applyBorder="0" applyAlignment="0" applyProtection="0"/>
    <xf numFmtId="0" fontId="258" fillId="37" borderId="0" applyNumberFormat="0" applyBorder="0" applyAlignment="0" applyProtection="0"/>
    <xf numFmtId="0" fontId="258" fillId="40" borderId="0" applyNumberFormat="0" applyBorder="0" applyAlignment="0" applyProtection="0"/>
    <xf numFmtId="0" fontId="279" fillId="0" borderId="0" applyNumberFormat="0" applyFill="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167" fontId="277"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9" fontId="258" fillId="0" borderId="0" applyFont="0" applyFill="0" applyBorder="0" applyAlignment="0" applyProtection="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167" fontId="258" fillId="0" borderId="0" applyFont="0" applyFill="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6" borderId="0" applyNumberFormat="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0" borderId="0"/>
    <xf numFmtId="0" fontId="258" fillId="14" borderId="0" applyNumberFormat="0" applyBorder="0" applyAlignment="0" applyProtection="0"/>
    <xf numFmtId="0" fontId="258" fillId="0" borderId="0"/>
    <xf numFmtId="0" fontId="258" fillId="0" borderId="0"/>
    <xf numFmtId="0" fontId="258" fillId="13" borderId="0" applyNumberFormat="0" applyBorder="0" applyAlignment="0" applyProtection="0"/>
    <xf numFmtId="0" fontId="258" fillId="0" borderId="0"/>
    <xf numFmtId="0" fontId="258" fillId="0" borderId="0"/>
    <xf numFmtId="0" fontId="258" fillId="9" borderId="0" applyNumberFormat="0" applyBorder="0" applyAlignment="0" applyProtection="0"/>
    <xf numFmtId="0" fontId="258" fillId="0" borderId="0"/>
    <xf numFmtId="0" fontId="258" fillId="0" borderId="0"/>
    <xf numFmtId="0" fontId="258" fillId="0" borderId="0"/>
    <xf numFmtId="0" fontId="258" fillId="0" borderId="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0" borderId="0" applyNumberFormat="0" applyBorder="0" applyAlignment="0" applyProtection="0"/>
    <xf numFmtId="9" fontId="258" fillId="0" borderId="0" applyFont="0" applyFill="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3" borderId="0" applyNumberFormat="0" applyBorder="0" applyAlignment="0" applyProtection="0"/>
    <xf numFmtId="0" fontId="258" fillId="3" borderId="0" applyNumberFormat="0" applyBorder="0" applyAlignment="0" applyProtection="0"/>
    <xf numFmtId="0" fontId="258" fillId="3" borderId="0" applyNumberFormat="0" applyBorder="0" applyAlignment="0" applyProtection="0"/>
    <xf numFmtId="0" fontId="258" fillId="11"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5" borderId="0" applyNumberFormat="0" applyBorder="0" applyAlignment="0" applyProtection="0"/>
    <xf numFmtId="0" fontId="258" fillId="8"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7" borderId="0" applyNumberFormat="0" applyBorder="0" applyAlignment="0" applyProtection="0"/>
    <xf numFmtId="0" fontId="258" fillId="6"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1"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28"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1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6"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29"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4" borderId="0" applyNumberFormat="0" applyBorder="0" applyAlignment="0" applyProtection="0"/>
    <xf numFmtId="0" fontId="258" fillId="13"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9" borderId="0" applyNumberFormat="0" applyBorder="0" applyAlignment="0" applyProtection="0"/>
    <xf numFmtId="0" fontId="258" fillId="16"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2"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15" borderId="0" applyNumberFormat="0" applyBorder="0" applyAlignment="0" applyProtection="0"/>
    <xf numFmtId="0" fontId="258" fillId="8" borderId="0" applyNumberFormat="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6" borderId="0" applyNumberFormat="0" applyBorder="0" applyAlignment="0" applyProtection="0"/>
    <xf numFmtId="0" fontId="258" fillId="10" borderId="0" applyNumberFormat="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9" fontId="258" fillId="0" borderId="0" applyFont="0" applyFill="0" applyBorder="0" applyAlignment="0" applyProtection="0"/>
    <xf numFmtId="0" fontId="258" fillId="0" borderId="0"/>
    <xf numFmtId="9"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167" fontId="258" fillId="0" borderId="0" applyFont="0" applyFill="0" applyBorder="0" applyAlignment="0" applyProtection="0"/>
    <xf numFmtId="0" fontId="258" fillId="0" borderId="0"/>
    <xf numFmtId="0" fontId="258" fillId="0" borderId="0"/>
    <xf numFmtId="9" fontId="258" fillId="0" borderId="0" applyFont="0" applyFill="0" applyBorder="0" applyAlignment="0" applyProtection="0"/>
    <xf numFmtId="0" fontId="258" fillId="0" borderId="0"/>
    <xf numFmtId="0" fontId="258" fillId="0" borderId="0"/>
    <xf numFmtId="0" fontId="258" fillId="0" borderId="0"/>
    <xf numFmtId="0" fontId="258" fillId="0" borderId="0"/>
    <xf numFmtId="167" fontId="258" fillId="0" borderId="0" applyFont="0" applyFill="0" applyBorder="0" applyAlignment="0" applyProtection="0"/>
    <xf numFmtId="0" fontId="258" fillId="0" borderId="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167" fontId="277" fillId="0" borderId="0" applyFont="0" applyFill="0" applyBorder="0" applyAlignment="0" applyProtection="0"/>
    <xf numFmtId="0" fontId="257" fillId="0" borderId="0"/>
    <xf numFmtId="0" fontId="256" fillId="0" borderId="0"/>
    <xf numFmtId="0" fontId="255" fillId="0" borderId="0"/>
    <xf numFmtId="0" fontId="255" fillId="0" borderId="0"/>
    <xf numFmtId="0" fontId="254" fillId="0" borderId="0"/>
    <xf numFmtId="0" fontId="253" fillId="0" borderId="0"/>
    <xf numFmtId="0" fontId="326" fillId="0" borderId="0"/>
    <xf numFmtId="0" fontId="252" fillId="0" borderId="0"/>
    <xf numFmtId="167" fontId="252" fillId="0" borderId="0" applyFont="0" applyFill="0" applyBorder="0" applyAlignment="0" applyProtection="0"/>
    <xf numFmtId="0" fontId="251" fillId="0" borderId="0"/>
    <xf numFmtId="167" fontId="251" fillId="0" borderId="0" applyFont="0" applyFill="0" applyBorder="0" applyAlignment="0" applyProtection="0"/>
    <xf numFmtId="0" fontId="250" fillId="0" borderId="0"/>
    <xf numFmtId="167" fontId="249" fillId="0" borderId="0" applyFont="0" applyFill="0" applyBorder="0" applyAlignment="0" applyProtection="0"/>
    <xf numFmtId="167" fontId="249" fillId="0" borderId="0" applyFont="0" applyFill="0" applyBorder="0" applyAlignment="0" applyProtection="0"/>
    <xf numFmtId="167" fontId="301" fillId="0" borderId="0" applyFont="0" applyFill="0" applyBorder="0" applyAlignment="0" applyProtection="0"/>
    <xf numFmtId="167" fontId="301" fillId="0" borderId="0" applyFont="0" applyFill="0" applyBorder="0" applyAlignment="0" applyProtection="0"/>
    <xf numFmtId="172" fontId="301" fillId="0" borderId="0" applyFont="0" applyFill="0" applyBorder="0" applyAlignment="0" applyProtection="0"/>
    <xf numFmtId="168" fontId="301" fillId="0" borderId="0" applyFont="0" applyFill="0" applyBorder="0" applyAlignment="0" applyProtection="0"/>
    <xf numFmtId="0" fontId="249" fillId="0" borderId="0"/>
    <xf numFmtId="0" fontId="249" fillId="0" borderId="0"/>
    <xf numFmtId="0" fontId="249" fillId="0" borderId="0"/>
    <xf numFmtId="0" fontId="249" fillId="0" borderId="0"/>
    <xf numFmtId="0" fontId="301" fillId="0" borderId="0"/>
    <xf numFmtId="0" fontId="301"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9" fontId="301" fillId="0" borderId="0" applyFont="0" applyFill="0" applyBorder="0" applyAlignment="0" applyProtection="0"/>
    <xf numFmtId="9" fontId="301" fillId="0" borderId="0" applyFont="0" applyFill="0" applyBorder="0" applyAlignment="0" applyProtection="0"/>
    <xf numFmtId="9" fontId="249" fillId="0" borderId="0" applyFont="0" applyFill="0" applyBorder="0" applyAlignment="0" applyProtection="0"/>
    <xf numFmtId="0" fontId="248" fillId="0" borderId="0"/>
    <xf numFmtId="0" fontId="247" fillId="0" borderId="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37" borderId="0" applyNumberFormat="0" applyBorder="0" applyAlignment="0" applyProtection="0"/>
    <xf numFmtId="0" fontId="247" fillId="40"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99" fillId="0" borderId="3" applyNumberFormat="0" applyFill="0" applyAlignment="0" applyProtection="0"/>
    <xf numFmtId="167" fontId="288"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167" fontId="247" fillId="0" borderId="0" applyFont="0" applyFill="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0" borderId="0"/>
    <xf numFmtId="0" fontId="247" fillId="14" borderId="0" applyNumberFormat="0" applyBorder="0" applyAlignment="0" applyProtection="0"/>
    <xf numFmtId="0" fontId="247" fillId="0" borderId="0"/>
    <xf numFmtId="0" fontId="247" fillId="0" borderId="0"/>
    <xf numFmtId="0" fontId="247" fillId="13" borderId="0" applyNumberFormat="0" applyBorder="0" applyAlignment="0" applyProtection="0"/>
    <xf numFmtId="0" fontId="247" fillId="0" borderId="0"/>
    <xf numFmtId="0" fontId="247" fillId="0" borderId="0"/>
    <xf numFmtId="0" fontId="247" fillId="9" borderId="0" applyNumberFormat="0" applyBorder="0" applyAlignment="0" applyProtection="0"/>
    <xf numFmtId="0" fontId="247" fillId="0" borderId="0"/>
    <xf numFmtId="0" fontId="247" fillId="0" borderId="0"/>
    <xf numFmtId="0" fontId="247" fillId="0" borderId="0"/>
    <xf numFmtId="0" fontId="247" fillId="0" borderId="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9" fontId="247" fillId="0" borderId="0" applyFont="0" applyFill="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6" borderId="0" applyNumberFormat="0" applyBorder="0" applyAlignment="0" applyProtection="0"/>
    <xf numFmtId="0" fontId="247" fillId="10"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29" borderId="0" applyNumberFormat="0" applyBorder="0" applyAlignment="0" applyProtection="0"/>
    <xf numFmtId="0" fontId="247" fillId="28" borderId="0" applyNumberFormat="0" applyBorder="0" applyAlignment="0" applyProtection="0"/>
    <xf numFmtId="0" fontId="247" fillId="37" borderId="0" applyNumberFormat="0" applyBorder="0" applyAlignment="0" applyProtection="0"/>
    <xf numFmtId="0" fontId="247" fillId="40"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167" fontId="247" fillId="0" borderId="0" applyFont="0" applyFill="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6" borderId="0" applyNumberFormat="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0" borderId="0"/>
    <xf numFmtId="0" fontId="247" fillId="14" borderId="0" applyNumberFormat="0" applyBorder="0" applyAlignment="0" applyProtection="0"/>
    <xf numFmtId="0" fontId="247" fillId="0" borderId="0"/>
    <xf numFmtId="0" fontId="247" fillId="0" borderId="0"/>
    <xf numFmtId="0" fontId="247" fillId="13" borderId="0" applyNumberFormat="0" applyBorder="0" applyAlignment="0" applyProtection="0"/>
    <xf numFmtId="0" fontId="247" fillId="0" borderId="0"/>
    <xf numFmtId="0" fontId="247" fillId="0" borderId="0"/>
    <xf numFmtId="0" fontId="247" fillId="9" borderId="0" applyNumberFormat="0" applyBorder="0" applyAlignment="0" applyProtection="0"/>
    <xf numFmtId="0" fontId="247" fillId="0" borderId="0"/>
    <xf numFmtId="0" fontId="247" fillId="0" borderId="0"/>
    <xf numFmtId="0" fontId="247" fillId="0" borderId="0"/>
    <xf numFmtId="0" fontId="247" fillId="0" borderId="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0" borderId="0" applyNumberFormat="0" applyBorder="0" applyAlignment="0" applyProtection="0"/>
    <xf numFmtId="9" fontId="247" fillId="0" borderId="0" applyFont="0" applyFill="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3" borderId="0" applyNumberFormat="0" applyBorder="0" applyAlignment="0" applyProtection="0"/>
    <xf numFmtId="0" fontId="247" fillId="3" borderId="0" applyNumberFormat="0" applyBorder="0" applyAlignment="0" applyProtection="0"/>
    <xf numFmtId="0" fontId="247" fillId="3" borderId="0" applyNumberFormat="0" applyBorder="0" applyAlignment="0" applyProtection="0"/>
    <xf numFmtId="0" fontId="247" fillId="11"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5" borderId="0" applyNumberFormat="0" applyBorder="0" applyAlignment="0" applyProtection="0"/>
    <xf numFmtId="0" fontId="247" fillId="8"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7" borderId="0" applyNumberFormat="0" applyBorder="0" applyAlignment="0" applyProtection="0"/>
    <xf numFmtId="0" fontId="247" fillId="6"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1"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28"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1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6"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29"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4" borderId="0" applyNumberFormat="0" applyBorder="0" applyAlignment="0" applyProtection="0"/>
    <xf numFmtId="0" fontId="247" fillId="13"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9" borderId="0" applyNumberFormat="0" applyBorder="0" applyAlignment="0" applyProtection="0"/>
    <xf numFmtId="0" fontId="247" fillId="16"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2"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15" borderId="0" applyNumberFormat="0" applyBorder="0" applyAlignment="0" applyProtection="0"/>
    <xf numFmtId="0" fontId="247" fillId="8" borderId="0" applyNumberFormat="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6" borderId="0" applyNumberFormat="0" applyBorder="0" applyAlignment="0" applyProtection="0"/>
    <xf numFmtId="0" fontId="247" fillId="10" borderId="0" applyNumberFormat="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9" fontId="247" fillId="0" borderId="0" applyFont="0" applyFill="0" applyBorder="0" applyAlignment="0" applyProtection="0"/>
    <xf numFmtId="0" fontId="247" fillId="0" borderId="0"/>
    <xf numFmtId="9"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167" fontId="247" fillId="0" borderId="0" applyFont="0" applyFill="0" applyBorder="0" applyAlignment="0" applyProtection="0"/>
    <xf numFmtId="0" fontId="247" fillId="0" borderId="0"/>
    <xf numFmtId="0" fontId="247" fillId="0" borderId="0"/>
    <xf numFmtId="9" fontId="247" fillId="0" borderId="0" applyFont="0" applyFill="0" applyBorder="0" applyAlignment="0" applyProtection="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167" fontId="247" fillId="0" borderId="0" applyFont="0" applyFill="0" applyBorder="0" applyAlignment="0" applyProtection="0"/>
    <xf numFmtId="0" fontId="247" fillId="0" borderId="0"/>
    <xf numFmtId="167" fontId="247" fillId="0" borderId="0" applyFont="0" applyFill="0" applyBorder="0" applyAlignment="0" applyProtection="0"/>
    <xf numFmtId="0" fontId="247" fillId="0" borderId="0"/>
    <xf numFmtId="167" fontId="247" fillId="0" borderId="0" applyFont="0" applyFill="0" applyBorder="0" applyAlignment="0" applyProtection="0"/>
    <xf numFmtId="167" fontId="247" fillId="0" borderId="0" applyFont="0" applyFill="0" applyBorder="0" applyAlignment="0" applyProtection="0"/>
    <xf numFmtId="167" fontId="279" fillId="0" borderId="0" applyFont="0" applyFill="0" applyBorder="0" applyAlignment="0" applyProtection="0"/>
    <xf numFmtId="167" fontId="279" fillId="0" borderId="0" applyFont="0" applyFill="0" applyBorder="0" applyAlignment="0" applyProtection="0"/>
    <xf numFmtId="172" fontId="279" fillId="0" borderId="0" applyFont="0" applyFill="0" applyBorder="0" applyAlignment="0" applyProtection="0"/>
    <xf numFmtId="168" fontId="279" fillId="0" borderId="0" applyFont="0" applyFill="0" applyBorder="0" applyAlignment="0" applyProtection="0"/>
    <xf numFmtId="0" fontId="247" fillId="0" borderId="0"/>
    <xf numFmtId="0" fontId="247" fillId="0" borderId="0"/>
    <xf numFmtId="0" fontId="247" fillId="0" borderId="0"/>
    <xf numFmtId="0" fontId="247" fillId="0" borderId="0"/>
    <xf numFmtId="0" fontId="279" fillId="0" borderId="0"/>
    <xf numFmtId="0" fontId="279"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0" fontId="247" fillId="0" borderId="0"/>
    <xf numFmtId="9" fontId="279" fillId="0" borderId="0" applyFont="0" applyFill="0" applyBorder="0" applyAlignment="0" applyProtection="0"/>
    <xf numFmtId="9" fontId="279" fillId="0" borderId="0" applyFont="0" applyFill="0" applyBorder="0" applyAlignment="0" applyProtection="0"/>
    <xf numFmtId="9" fontId="247" fillId="0" borderId="0" applyFont="0" applyFill="0" applyBorder="0" applyAlignment="0" applyProtection="0"/>
    <xf numFmtId="0" fontId="247" fillId="0" borderId="0"/>
    <xf numFmtId="0" fontId="246"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37" borderId="0" applyNumberFormat="0" applyBorder="0" applyAlignment="0" applyProtection="0"/>
    <xf numFmtId="0" fontId="245" fillId="40" borderId="0" applyNumberFormat="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29" borderId="0" applyNumberFormat="0" applyBorder="0" applyAlignment="0" applyProtection="0"/>
    <xf numFmtId="0" fontId="245" fillId="28" borderId="0" applyNumberFormat="0" applyBorder="0" applyAlignment="0" applyProtection="0"/>
    <xf numFmtId="0" fontId="245" fillId="37" borderId="0" applyNumberFormat="0" applyBorder="0" applyAlignment="0" applyProtection="0"/>
    <xf numFmtId="0" fontId="245" fillId="40"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167" fontId="245" fillId="0" borderId="0" applyFont="0" applyFill="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6" borderId="0" applyNumberFormat="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0" borderId="0"/>
    <xf numFmtId="0" fontId="245" fillId="14" borderId="0" applyNumberFormat="0" applyBorder="0" applyAlignment="0" applyProtection="0"/>
    <xf numFmtId="0" fontId="245" fillId="0" borderId="0"/>
    <xf numFmtId="0" fontId="245" fillId="0" borderId="0"/>
    <xf numFmtId="0" fontId="245" fillId="13" borderId="0" applyNumberFormat="0" applyBorder="0" applyAlignment="0" applyProtection="0"/>
    <xf numFmtId="0" fontId="245" fillId="0" borderId="0"/>
    <xf numFmtId="0" fontId="245" fillId="0" borderId="0"/>
    <xf numFmtId="0" fontId="245" fillId="9" borderId="0" applyNumberFormat="0" applyBorder="0" applyAlignment="0" applyProtection="0"/>
    <xf numFmtId="0" fontId="245" fillId="0" borderId="0"/>
    <xf numFmtId="0" fontId="245" fillId="0" borderId="0"/>
    <xf numFmtId="0" fontId="245" fillId="0" borderId="0"/>
    <xf numFmtId="0" fontId="245" fillId="0" borderId="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0" borderId="0" applyNumberFormat="0" applyBorder="0" applyAlignment="0" applyProtection="0"/>
    <xf numFmtId="9" fontId="245" fillId="0" borderId="0" applyFont="0" applyFill="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3" borderId="0" applyNumberFormat="0" applyBorder="0" applyAlignment="0" applyProtection="0"/>
    <xf numFmtId="0" fontId="245" fillId="3" borderId="0" applyNumberFormat="0" applyBorder="0" applyAlignment="0" applyProtection="0"/>
    <xf numFmtId="0" fontId="245" fillId="3" borderId="0" applyNumberFormat="0" applyBorder="0" applyAlignment="0" applyProtection="0"/>
    <xf numFmtId="0" fontId="245" fillId="11"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5" borderId="0" applyNumberFormat="0" applyBorder="0" applyAlignment="0" applyProtection="0"/>
    <xf numFmtId="0" fontId="245" fillId="8"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7" borderId="0" applyNumberFormat="0" applyBorder="0" applyAlignment="0" applyProtection="0"/>
    <xf numFmtId="0" fontId="245" fillId="6"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1"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1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6"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4" borderId="0" applyNumberFormat="0" applyBorder="0" applyAlignment="0" applyProtection="0"/>
    <xf numFmtId="0" fontId="245" fillId="13"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9" borderId="0" applyNumberFormat="0" applyBorder="0" applyAlignment="0" applyProtection="0"/>
    <xf numFmtId="0" fontId="245" fillId="16"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2"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15" borderId="0" applyNumberFormat="0" applyBorder="0" applyAlignment="0" applyProtection="0"/>
    <xf numFmtId="0" fontId="245" fillId="8" borderId="0" applyNumberFormat="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6" borderId="0" applyNumberFormat="0" applyBorder="0" applyAlignment="0" applyProtection="0"/>
    <xf numFmtId="0" fontId="245" fillId="10" borderId="0" applyNumberFormat="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9" fontId="245" fillId="0" borderId="0" applyFont="0" applyFill="0" applyBorder="0" applyAlignment="0" applyProtection="0"/>
    <xf numFmtId="0" fontId="245" fillId="0" borderId="0"/>
    <xf numFmtId="9"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9" fontId="245" fillId="0" borderId="0" applyFont="0" applyFill="0" applyBorder="0" applyAlignment="0" applyProtection="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0" fontId="245" fillId="0" borderId="0"/>
    <xf numFmtId="167" fontId="245" fillId="0" borderId="0" applyFont="0" applyFill="0" applyBorder="0" applyAlignment="0" applyProtection="0"/>
    <xf numFmtId="167" fontId="245" fillId="0" borderId="0" applyFont="0" applyFill="0" applyBorder="0" applyAlignment="0" applyProtection="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0" fontId="245" fillId="0" borderId="0"/>
    <xf numFmtId="9" fontId="245"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37" borderId="0" applyNumberFormat="0" applyBorder="0" applyAlignment="0" applyProtection="0"/>
    <xf numFmtId="0" fontId="244" fillId="40" borderId="0" applyNumberFormat="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3" fillId="0" borderId="0"/>
    <xf numFmtId="167" fontId="243" fillId="0" borderId="0" applyFont="0" applyFill="0" applyBorder="0" applyAlignment="0" applyProtection="0"/>
    <xf numFmtId="0" fontId="242" fillId="0" borderId="0"/>
    <xf numFmtId="0" fontId="241" fillId="0" borderId="0"/>
    <xf numFmtId="167" fontId="241" fillId="0" borderId="0" applyFont="0" applyFill="0" applyBorder="0" applyAlignment="0" applyProtection="0"/>
    <xf numFmtId="0" fontId="240" fillId="0" borderId="0"/>
    <xf numFmtId="167" fontId="240" fillId="0" borderId="0" applyFont="0" applyFill="0" applyBorder="0" applyAlignment="0" applyProtection="0"/>
    <xf numFmtId="0" fontId="239" fillId="0" borderId="0"/>
    <xf numFmtId="0" fontId="238" fillId="0" borderId="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167" fontId="229" fillId="0" borderId="0" applyFont="0" applyFill="0" applyBorder="0" applyAlignment="0" applyProtection="0"/>
    <xf numFmtId="0" fontId="228" fillId="0" borderId="0"/>
    <xf numFmtId="0" fontId="227" fillId="0" borderId="0"/>
    <xf numFmtId="0" fontId="279" fillId="0" borderId="0" applyNumberFormat="0" applyFill="0" applyBorder="0" applyAlignment="0" applyProtection="0"/>
    <xf numFmtId="167" fontId="277" fillId="0" borderId="0" applyFont="0" applyFill="0" applyBorder="0" applyAlignment="0" applyProtection="0"/>
    <xf numFmtId="0" fontId="226" fillId="0" borderId="0"/>
    <xf numFmtId="0" fontId="225" fillId="0" borderId="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167" fontId="212" fillId="0" borderId="0" applyFont="0" applyFill="0" applyBorder="0" applyAlignment="0" applyProtection="0"/>
    <xf numFmtId="0" fontId="212" fillId="0" borderId="0"/>
    <xf numFmtId="0" fontId="212" fillId="0" borderId="0"/>
    <xf numFmtId="0" fontId="211"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165" fontId="197" fillId="0" borderId="0" applyFont="0" applyFill="0" applyBorder="0" applyAlignment="0" applyProtection="0"/>
    <xf numFmtId="0" fontId="196" fillId="0" borderId="0"/>
    <xf numFmtId="0" fontId="195" fillId="0" borderId="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279" fillId="0" borderId="0"/>
    <xf numFmtId="178" fontId="279" fillId="0" borderId="0" applyFont="0" applyFill="0" applyBorder="0" applyAlignment="0" applyProtection="0"/>
    <xf numFmtId="0" fontId="331" fillId="0" borderId="0"/>
    <xf numFmtId="9" fontId="279" fillId="0" borderId="0" applyFont="0" applyFill="0" applyBorder="0" applyAlignment="0" applyProtection="0"/>
    <xf numFmtId="0" fontId="185" fillId="0" borderId="0"/>
    <xf numFmtId="0" fontId="184" fillId="0" borderId="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279" fillId="0" borderId="0"/>
    <xf numFmtId="0" fontId="164"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4" fillId="0" borderId="0"/>
    <xf numFmtId="0" fontId="154" fillId="0" borderId="0"/>
    <xf numFmtId="0" fontId="154" fillId="0" borderId="0"/>
    <xf numFmtId="0" fontId="153" fillId="0" borderId="0"/>
    <xf numFmtId="0" fontId="152" fillId="0" borderId="0"/>
    <xf numFmtId="0" fontId="332" fillId="0" borderId="0" applyNumberFormat="0" applyFill="0" applyBorder="0" applyAlignment="0" applyProtection="0"/>
    <xf numFmtId="0" fontId="333"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279" fillId="0" borderId="0"/>
    <xf numFmtId="0" fontId="145" fillId="0" borderId="0"/>
    <xf numFmtId="0" fontId="144" fillId="0" borderId="0"/>
    <xf numFmtId="0" fontId="144" fillId="0" borderId="0"/>
    <xf numFmtId="0" fontId="144" fillId="0" borderId="0"/>
    <xf numFmtId="0" fontId="144" fillId="0" borderId="0"/>
    <xf numFmtId="0" fontId="144" fillId="0" borderId="0"/>
    <xf numFmtId="165" fontId="144" fillId="0" borderId="0" applyFont="0" applyFill="0" applyBorder="0" applyAlignment="0" applyProtection="0"/>
    <xf numFmtId="0" fontId="144" fillId="0" borderId="0"/>
    <xf numFmtId="165" fontId="144" fillId="0" borderId="0" applyFont="0" applyFill="0" applyBorder="0" applyAlignment="0" applyProtection="0"/>
    <xf numFmtId="0" fontId="143" fillId="0" borderId="0"/>
    <xf numFmtId="0" fontId="143" fillId="0" borderId="0"/>
    <xf numFmtId="0" fontId="143" fillId="0" borderId="0"/>
    <xf numFmtId="0" fontId="143" fillId="0" borderId="0"/>
    <xf numFmtId="0" fontId="142" fillId="0" borderId="0"/>
    <xf numFmtId="0" fontId="142" fillId="0" borderId="0"/>
    <xf numFmtId="0" fontId="141" fillId="0" borderId="0"/>
    <xf numFmtId="0" fontId="140"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8"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5" fillId="0" borderId="0"/>
    <xf numFmtId="0" fontId="135"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1" fillId="0" borderId="0"/>
    <xf numFmtId="0" fontId="131" fillId="0" borderId="0"/>
    <xf numFmtId="0" fontId="131" fillId="0" borderId="0"/>
    <xf numFmtId="0" fontId="130" fillId="0" borderId="0"/>
    <xf numFmtId="0" fontId="129" fillId="0" borderId="0"/>
    <xf numFmtId="0" fontId="128"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5" fillId="0" borderId="0"/>
    <xf numFmtId="0" fontId="125" fillId="0" borderId="0"/>
    <xf numFmtId="0" fontId="125" fillId="0" borderId="0"/>
    <xf numFmtId="0" fontId="124" fillId="0" borderId="0"/>
    <xf numFmtId="0" fontId="124" fillId="0" borderId="0"/>
    <xf numFmtId="0" fontId="12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19" fillId="0" borderId="0"/>
    <xf numFmtId="0" fontId="119" fillId="0" borderId="0"/>
    <xf numFmtId="0" fontId="118" fillId="0" borderId="0"/>
    <xf numFmtId="0" fontId="117" fillId="0" borderId="0"/>
    <xf numFmtId="0" fontId="117" fillId="0" borderId="0"/>
    <xf numFmtId="0" fontId="116"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1" fillId="0" borderId="0"/>
    <xf numFmtId="0" fontId="110"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7" fillId="0" borderId="0"/>
    <xf numFmtId="0" fontId="106" fillId="0" borderId="0"/>
    <xf numFmtId="0" fontId="106" fillId="0" borderId="0"/>
    <xf numFmtId="0" fontId="106" fillId="0" borderId="0"/>
    <xf numFmtId="0" fontId="106" fillId="0" borderId="0"/>
    <xf numFmtId="0" fontId="105" fillId="0" borderId="0"/>
    <xf numFmtId="0" fontId="104" fillId="0" borderId="0"/>
    <xf numFmtId="0" fontId="104" fillId="0" borderId="0"/>
    <xf numFmtId="0" fontId="104" fillId="0" borderId="0"/>
    <xf numFmtId="0" fontId="103" fillId="0" borderId="0"/>
    <xf numFmtId="0" fontId="103" fillId="0" borderId="0"/>
    <xf numFmtId="0" fontId="103" fillId="0" borderId="0"/>
    <xf numFmtId="0" fontId="102" fillId="0" borderId="0"/>
    <xf numFmtId="0" fontId="102" fillId="0" borderId="0"/>
    <xf numFmtId="0" fontId="101" fillId="0" borderId="0"/>
    <xf numFmtId="0" fontId="100" fillId="0" borderId="0"/>
    <xf numFmtId="0" fontId="99" fillId="0" borderId="0"/>
    <xf numFmtId="0" fontId="98" fillId="0" borderId="0"/>
    <xf numFmtId="0" fontId="97" fillId="0" borderId="0"/>
    <xf numFmtId="0" fontId="96" fillId="0" borderId="0"/>
    <xf numFmtId="0" fontId="96" fillId="0" borderId="0"/>
    <xf numFmtId="0" fontId="96" fillId="0" borderId="0"/>
    <xf numFmtId="0" fontId="95" fillId="0" borderId="0"/>
    <xf numFmtId="0" fontId="95" fillId="0" borderId="0"/>
    <xf numFmtId="0" fontId="95" fillId="0" borderId="0"/>
    <xf numFmtId="0" fontId="94" fillId="0" borderId="0"/>
    <xf numFmtId="0" fontId="93" fillId="0" borderId="0"/>
    <xf numFmtId="0" fontId="9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0" fillId="0" borderId="0"/>
    <xf numFmtId="0" fontId="89" fillId="0" borderId="0"/>
    <xf numFmtId="0" fontId="89" fillId="0" borderId="0"/>
    <xf numFmtId="0" fontId="89" fillId="0" borderId="0"/>
    <xf numFmtId="0" fontId="89" fillId="0" borderId="0"/>
    <xf numFmtId="0" fontId="89" fillId="0" borderId="0"/>
    <xf numFmtId="0" fontId="88" fillId="0" borderId="0"/>
    <xf numFmtId="0" fontId="88" fillId="0" borderId="0"/>
    <xf numFmtId="0" fontId="88" fillId="0" borderId="0"/>
    <xf numFmtId="0" fontId="87"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2" fillId="0" borderId="0"/>
    <xf numFmtId="0" fontId="82" fillId="0" borderId="0"/>
    <xf numFmtId="0" fontId="82" fillId="0" borderId="0"/>
    <xf numFmtId="0" fontId="279" fillId="0" borderId="0"/>
    <xf numFmtId="0" fontId="82"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4"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0" fillId="0" borderId="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69"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5" fillId="0" borderId="0"/>
    <xf numFmtId="0" fontId="65"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6" fontId="279" fillId="0" borderId="0" applyFont="0" applyFill="0" applyBorder="0" applyAlignment="0" applyProtection="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60" fillId="0" borderId="0"/>
    <xf numFmtId="0" fontId="60" fillId="0" borderId="0"/>
    <xf numFmtId="0" fontId="59" fillId="0" borderId="0"/>
    <xf numFmtId="0" fontId="58" fillId="0" borderId="0"/>
    <xf numFmtId="0" fontId="58" fillId="0" borderId="0"/>
    <xf numFmtId="0" fontId="58" fillId="0" borderId="0"/>
    <xf numFmtId="166" fontId="58" fillId="0" borderId="0" applyFont="0" applyFill="0" applyBorder="0" applyAlignment="0" applyProtection="0"/>
    <xf numFmtId="0" fontId="58" fillId="0" borderId="0"/>
    <xf numFmtId="0" fontId="57" fillId="0" borderId="0"/>
    <xf numFmtId="0" fontId="57" fillId="0" borderId="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2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6"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1" fillId="0" borderId="0"/>
    <xf numFmtId="0" fontId="41"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3" fillId="0" borderId="0"/>
    <xf numFmtId="0" fontId="33" fillId="0" borderId="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166" fontId="23" fillId="0" borderId="0" applyFont="0" applyFill="0" applyBorder="0" applyAlignment="0" applyProtection="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41" fontId="5"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4" fillId="0" borderId="0"/>
    <xf numFmtId="41" fontId="4" fillId="0" borderId="0" applyFont="0" applyFill="0" applyBorder="0" applyAlignment="0" applyProtection="0"/>
    <xf numFmtId="9" fontId="4" fillId="0" borderId="0" applyFont="0" applyFill="0" applyBorder="0" applyAlignment="0" applyProtection="0"/>
    <xf numFmtId="43" fontId="279" fillId="0" borderId="0" applyFont="0" applyFill="0" applyBorder="0" applyAlignment="0" applyProtection="0"/>
    <xf numFmtId="167" fontId="4" fillId="0" borderId="0" applyFont="0" applyFill="0" applyBorder="0" applyAlignment="0" applyProtection="0"/>
    <xf numFmtId="0" fontId="4" fillId="0" borderId="0"/>
    <xf numFmtId="0" fontId="34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1" fontId="279"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168" fontId="3" fillId="0" borderId="0" applyFont="0" applyFill="0" applyBorder="0" applyAlignment="0" applyProtection="0"/>
    <xf numFmtId="41" fontId="3"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77" fillId="0" borderId="0" applyFont="0" applyFill="0" applyBorder="0" applyAlignment="0" applyProtection="0"/>
    <xf numFmtId="0" fontId="27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3" fontId="279"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369" fillId="0" borderId="0"/>
    <xf numFmtId="164" fontId="369" fillId="0" borderId="0" applyFont="0" applyFill="0" applyBorder="0" applyAlignment="0" applyProtection="0"/>
    <xf numFmtId="0" fontId="1" fillId="0" borderId="0"/>
    <xf numFmtId="165" fontId="1" fillId="0" borderId="0" applyFont="0" applyFill="0" applyBorder="0" applyAlignment="0" applyProtection="0"/>
    <xf numFmtId="180"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279" fillId="0" borderId="0" applyNumberFormat="0" applyFill="0" applyBorder="0" applyAlignment="0" applyProtection="0"/>
  </cellStyleXfs>
  <cellXfs count="518">
    <xf numFmtId="0" fontId="0" fillId="0" borderId="0" xfId="0"/>
    <xf numFmtId="0" fontId="0" fillId="0" borderId="0" xfId="0" applyFill="1"/>
    <xf numFmtId="0" fontId="320" fillId="0" borderId="0" xfId="0" applyFont="1"/>
    <xf numFmtId="0" fontId="320" fillId="0" borderId="0" xfId="0" applyFont="1" applyFill="1"/>
    <xf numFmtId="0" fontId="278"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170" fontId="329" fillId="0" borderId="0" xfId="827" applyNumberFormat="1" applyFont="1"/>
    <xf numFmtId="0" fontId="278" fillId="0" borderId="0" xfId="0" applyFont="1"/>
    <xf numFmtId="0" fontId="278" fillId="0" borderId="0" xfId="0" applyFont="1" applyAlignment="1"/>
    <xf numFmtId="170" fontId="329" fillId="0" borderId="0" xfId="827" applyNumberFormat="1" applyFont="1" applyFill="1"/>
    <xf numFmtId="0" fontId="0" fillId="0" borderId="0" xfId="0" applyFill="1" applyBorder="1"/>
    <xf numFmtId="171" fontId="0" fillId="0" borderId="0" xfId="827" applyNumberFormat="1" applyFont="1" applyFill="1" applyBorder="1"/>
    <xf numFmtId="170" fontId="320" fillId="0" borderId="0" xfId="827" applyNumberFormat="1" applyFont="1" applyFill="1"/>
    <xf numFmtId="170" fontId="278" fillId="0" borderId="0" xfId="827" applyNumberFormat="1" applyFont="1" applyBorder="1"/>
    <xf numFmtId="170" fontId="320" fillId="0" borderId="0" xfId="827" applyNumberFormat="1" applyFont="1" applyFill="1" applyBorder="1"/>
    <xf numFmtId="0" fontId="330" fillId="0" borderId="0" xfId="0" applyFont="1" applyFill="1"/>
    <xf numFmtId="0" fontId="0" fillId="0" borderId="0" xfId="0" applyAlignment="1"/>
    <xf numFmtId="170" fontId="0" fillId="0" borderId="0" xfId="827" applyNumberFormat="1" applyFont="1" applyAlignment="1"/>
    <xf numFmtId="170" fontId="278" fillId="0" borderId="0" xfId="827" applyNumberFormat="1" applyFont="1" applyAlignment="1"/>
    <xf numFmtId="170" fontId="329" fillId="0" borderId="0" xfId="827" applyNumberFormat="1" applyFont="1" applyFill="1" applyBorder="1"/>
    <xf numFmtId="0" fontId="287" fillId="0" borderId="0" xfId="0" applyFont="1"/>
    <xf numFmtId="0" fontId="287" fillId="0" borderId="0" xfId="0" applyFont="1" applyFill="1"/>
    <xf numFmtId="166" fontId="0" fillId="0" borderId="0" xfId="39376" applyFont="1" applyFill="1"/>
    <xf numFmtId="166" fontId="0" fillId="0" borderId="0" xfId="0" applyNumberFormat="1" applyFill="1"/>
    <xf numFmtId="166" fontId="0" fillId="0" borderId="0" xfId="39376" applyFont="1"/>
    <xf numFmtId="0" fontId="278" fillId="0" borderId="0" xfId="0" applyFont="1" applyAlignment="1">
      <alignment horizontal="left"/>
    </xf>
    <xf numFmtId="166" fontId="0" fillId="0" borderId="13" xfId="39376" applyFont="1" applyFill="1" applyBorder="1"/>
    <xf numFmtId="170" fontId="278" fillId="0" borderId="0" xfId="827" applyNumberFormat="1" applyFont="1" applyBorder="1" applyAlignment="1">
      <alignment horizontal="center"/>
    </xf>
    <xf numFmtId="170" fontId="278" fillId="0" borderId="0" xfId="827" applyNumberFormat="1" applyFont="1" applyBorder="1" applyAlignment="1">
      <alignment horizontal="center" vertical="center"/>
    </xf>
    <xf numFmtId="170" fontId="278" fillId="0" borderId="0" xfId="827" applyNumberFormat="1" applyFont="1" applyBorder="1" applyAlignment="1"/>
    <xf numFmtId="166" fontId="0" fillId="0" borderId="0" xfId="0" applyNumberFormat="1"/>
    <xf numFmtId="0" fontId="279" fillId="0" borderId="0" xfId="0" applyFont="1" applyAlignment="1">
      <alignment vertical="center"/>
    </xf>
    <xf numFmtId="0" fontId="337" fillId="0" borderId="0" xfId="0" applyFont="1" applyAlignment="1">
      <alignment horizontal="justify" vertical="center"/>
    </xf>
    <xf numFmtId="0" fontId="337" fillId="0" borderId="0" xfId="0" applyFont="1" applyAlignment="1">
      <alignment vertical="center"/>
    </xf>
    <xf numFmtId="0" fontId="279" fillId="0" borderId="0" xfId="0" applyFont="1" applyAlignment="1">
      <alignment horizontal="justify" vertical="center"/>
    </xf>
    <xf numFmtId="0" fontId="338" fillId="0" borderId="0" xfId="39560" applyFont="1" applyAlignment="1">
      <alignment vertical="center"/>
    </xf>
    <xf numFmtId="0" fontId="326" fillId="0" borderId="0" xfId="39560" applyFont="1" applyAlignment="1">
      <alignment vertical="center"/>
    </xf>
    <xf numFmtId="0" fontId="326" fillId="0" borderId="0" xfId="39560" applyFont="1"/>
    <xf numFmtId="0" fontId="326" fillId="0" borderId="23" xfId="39560" applyFont="1" applyBorder="1" applyAlignment="1">
      <alignment horizontal="left"/>
    </xf>
    <xf numFmtId="0" fontId="339" fillId="0" borderId="28" xfId="39560" applyFont="1" applyBorder="1" applyAlignment="1">
      <alignment horizontal="left" vertical="center"/>
    </xf>
    <xf numFmtId="0" fontId="339" fillId="0" borderId="28" xfId="39560" applyFont="1" applyBorder="1" applyAlignment="1">
      <alignment horizontal="left" vertical="center" wrapText="1"/>
    </xf>
    <xf numFmtId="0" fontId="326" fillId="0" borderId="0" xfId="39560" applyFont="1" applyAlignment="1">
      <alignment horizontal="left"/>
    </xf>
    <xf numFmtId="0" fontId="340" fillId="0" borderId="23" xfId="39558" quotePrefix="1" applyBorder="1"/>
    <xf numFmtId="0" fontId="0" fillId="0" borderId="0" xfId="0" applyAlignment="1">
      <alignment horizontal="justify" vertical="center"/>
    </xf>
    <xf numFmtId="166" fontId="0" fillId="0" borderId="0" xfId="39376" applyFont="1" applyFill="1" applyBorder="1"/>
    <xf numFmtId="0" fontId="0" fillId="0" borderId="0" xfId="0" applyAlignment="1">
      <alignment vertical="center"/>
    </xf>
    <xf numFmtId="0" fontId="342" fillId="43" borderId="0" xfId="0" applyFont="1" applyFill="1" applyBorder="1" applyAlignment="1"/>
    <xf numFmtId="0" fontId="326" fillId="0" borderId="0" xfId="0" applyFont="1" applyFill="1"/>
    <xf numFmtId="170" fontId="343" fillId="0" borderId="0" xfId="827" applyNumberFormat="1" applyFont="1" applyFill="1" applyBorder="1"/>
    <xf numFmtId="0" fontId="343" fillId="0" borderId="0" xfId="0" applyFont="1" applyFill="1"/>
    <xf numFmtId="0" fontId="343" fillId="44" borderId="0" xfId="0" applyFont="1" applyFill="1"/>
    <xf numFmtId="166" fontId="343" fillId="44" borderId="0" xfId="39376" applyFont="1" applyFill="1" applyBorder="1"/>
    <xf numFmtId="166" fontId="343" fillId="0" borderId="0" xfId="39376" applyFont="1" applyFill="1" applyBorder="1"/>
    <xf numFmtId="166" fontId="343" fillId="44" borderId="0" xfId="39376" applyFont="1" applyFill="1"/>
    <xf numFmtId="166" fontId="343" fillId="0" borderId="0" xfId="39376" applyFont="1" applyFill="1"/>
    <xf numFmtId="0" fontId="278" fillId="0" borderId="0" xfId="0" applyFont="1" applyFill="1" applyAlignment="1"/>
    <xf numFmtId="0" fontId="343" fillId="0" borderId="0" xfId="0" applyFont="1" applyFill="1" applyBorder="1"/>
    <xf numFmtId="0" fontId="0" fillId="0" borderId="0" xfId="0" applyFill="1" applyAlignment="1"/>
    <xf numFmtId="170" fontId="278" fillId="0" borderId="0" xfId="827" applyNumberFormat="1" applyFont="1" applyFill="1" applyBorder="1" applyAlignment="1"/>
    <xf numFmtId="166" fontId="278" fillId="0" borderId="0" xfId="39376" applyFont="1" applyFill="1" applyBorder="1"/>
    <xf numFmtId="170" fontId="278" fillId="0" borderId="0" xfId="827" applyNumberFormat="1" applyFont="1" applyFill="1" applyBorder="1"/>
    <xf numFmtId="170" fontId="278" fillId="0" borderId="0" xfId="827" applyNumberFormat="1" applyFont="1" applyFill="1" applyBorder="1" applyAlignment="1">
      <alignment horizontal="center"/>
    </xf>
    <xf numFmtId="170" fontId="343" fillId="0" borderId="0" xfId="827" applyNumberFormat="1" applyFont="1" applyFill="1" applyBorder="1" applyAlignment="1">
      <alignment horizontal="center" vertical="center" wrapText="1"/>
    </xf>
    <xf numFmtId="170" fontId="0" fillId="0" borderId="0" xfId="827" applyNumberFormat="1" applyFont="1" applyFill="1" applyBorder="1" applyAlignment="1">
      <alignment horizontal="center"/>
    </xf>
    <xf numFmtId="0" fontId="326" fillId="0" borderId="0" xfId="39546" applyFont="1"/>
    <xf numFmtId="0" fontId="326" fillId="0" borderId="0" xfId="10840" applyFont="1"/>
    <xf numFmtId="177" fontId="326" fillId="0" borderId="0" xfId="39548" applyNumberFormat="1" applyFont="1" applyAlignment="1">
      <alignment horizontal="left"/>
    </xf>
    <xf numFmtId="0" fontId="278" fillId="41" borderId="0" xfId="10840" applyFont="1" applyFill="1"/>
    <xf numFmtId="0" fontId="278" fillId="0" borderId="0" xfId="10840" applyFont="1"/>
    <xf numFmtId="0" fontId="345" fillId="41" borderId="0" xfId="0" applyFont="1" applyFill="1" applyAlignment="1"/>
    <xf numFmtId="0" fontId="278" fillId="0" borderId="0" xfId="15876" applyFont="1" applyAlignment="1">
      <alignment horizontal="center"/>
    </xf>
    <xf numFmtId="0" fontId="278" fillId="0" borderId="13" xfId="0" applyFont="1" applyFill="1" applyBorder="1" applyAlignment="1">
      <alignment horizontal="left" vertical="center"/>
    </xf>
    <xf numFmtId="0" fontId="343" fillId="0" borderId="0" xfId="39546" applyFont="1"/>
    <xf numFmtId="0" fontId="346" fillId="0" borderId="0" xfId="0" applyFont="1"/>
    <xf numFmtId="0" fontId="278" fillId="0" borderId="0" xfId="0" applyFont="1" applyFill="1" applyAlignment="1">
      <alignment horizontal="left" vertical="center"/>
    </xf>
    <xf numFmtId="0" fontId="338" fillId="0" borderId="0" xfId="39546" applyFont="1"/>
    <xf numFmtId="0" fontId="278" fillId="0" borderId="0" xfId="15876" applyFont="1"/>
    <xf numFmtId="0" fontId="347" fillId="0" borderId="0" xfId="0" applyFont="1" applyAlignment="1">
      <alignment horizontal="justify" vertical="center"/>
    </xf>
    <xf numFmtId="0" fontId="0" fillId="0" borderId="0" xfId="0" applyAlignment="1">
      <alignment horizontal="justify" vertical="center" wrapText="1"/>
    </xf>
    <xf numFmtId="0" fontId="349" fillId="0" borderId="0" xfId="0" applyFont="1"/>
    <xf numFmtId="0" fontId="349" fillId="0" borderId="0" xfId="0" applyFont="1" applyAlignment="1">
      <alignment vertical="top"/>
    </xf>
    <xf numFmtId="0" fontId="0" fillId="0" borderId="0" xfId="10840" applyFont="1"/>
    <xf numFmtId="0" fontId="278" fillId="0" borderId="0" xfId="5451" applyFont="1" applyFill="1" applyAlignment="1">
      <alignment horizontal="left"/>
    </xf>
    <xf numFmtId="0" fontId="0" fillId="0" borderId="0" xfId="0" applyFill="1" applyAlignment="1">
      <alignment horizontal="justify" vertical="center"/>
    </xf>
    <xf numFmtId="0" fontId="329" fillId="0" borderId="0" xfId="0" applyFont="1" applyFill="1"/>
    <xf numFmtId="0" fontId="340" fillId="0" borderId="23" xfId="39558" quotePrefix="1" applyBorder="1" applyAlignment="1">
      <alignment horizontal="center"/>
    </xf>
    <xf numFmtId="0" fontId="0" fillId="0" borderId="0" xfId="0" applyFill="1" applyAlignment="1">
      <alignment vertical="center"/>
    </xf>
    <xf numFmtId="0" fontId="342" fillId="0" borderId="0" xfId="0" applyFont="1" applyFill="1" applyBorder="1" applyAlignment="1"/>
    <xf numFmtId="171" fontId="0" fillId="0" borderId="0" xfId="2383" applyNumberFormat="1" applyFont="1" applyFill="1" applyBorder="1"/>
    <xf numFmtId="0" fontId="349" fillId="0" borderId="0" xfId="0" applyFont="1" applyAlignment="1">
      <alignment horizontal="justify" vertical="center"/>
    </xf>
    <xf numFmtId="0" fontId="0" fillId="0" borderId="0" xfId="39560" applyFont="1"/>
    <xf numFmtId="0" fontId="278" fillId="0" borderId="0" xfId="0" applyFont="1" applyFill="1" applyAlignment="1">
      <alignment horizontal="justify" vertical="justify" wrapText="1"/>
    </xf>
    <xf numFmtId="0" fontId="330" fillId="0" borderId="0" xfId="0" applyFont="1"/>
    <xf numFmtId="166" fontId="0" fillId="0" borderId="0" xfId="0" applyNumberFormat="1" applyBorder="1"/>
    <xf numFmtId="0" fontId="337" fillId="0" borderId="0" xfId="0" applyFont="1" applyAlignment="1">
      <alignment horizontal="justify" vertical="justify" wrapText="1"/>
    </xf>
    <xf numFmtId="0" fontId="343" fillId="0" borderId="0" xfId="0" applyFont="1" applyFill="1" applyBorder="1" applyAlignment="1">
      <alignment horizontal="center" vertical="center"/>
    </xf>
    <xf numFmtId="3" fontId="0" fillId="0" borderId="0" xfId="0" applyNumberFormat="1"/>
    <xf numFmtId="3" fontId="346" fillId="0" borderId="0" xfId="0" applyNumberFormat="1" applyFont="1"/>
    <xf numFmtId="0" fontId="0" fillId="0" borderId="0" xfId="0" applyAlignment="1">
      <alignment horizontal="justify" vertical="justify"/>
    </xf>
    <xf numFmtId="170" fontId="278" fillId="0" borderId="0" xfId="827" applyNumberFormat="1" applyFont="1" applyFill="1" applyAlignment="1"/>
    <xf numFmtId="166" fontId="0" fillId="0" borderId="0" xfId="0" applyNumberFormat="1" applyFill="1" applyAlignment="1">
      <alignment horizontal="right"/>
    </xf>
    <xf numFmtId="0" fontId="279" fillId="0" borderId="0" xfId="0" applyFont="1"/>
    <xf numFmtId="0" fontId="279" fillId="0" borderId="0" xfId="0" applyFont="1" applyFill="1"/>
    <xf numFmtId="3" fontId="279" fillId="0" borderId="0" xfId="0" applyNumberFormat="1" applyFont="1"/>
    <xf numFmtId="0" fontId="332" fillId="0" borderId="0" xfId="39558" applyFont="1" applyAlignment="1">
      <alignment horizontal="left"/>
    </xf>
    <xf numFmtId="0" fontId="340" fillId="0" borderId="0" xfId="39558" quotePrefix="1" applyBorder="1" applyAlignment="1">
      <alignment horizontal="center"/>
    </xf>
    <xf numFmtId="0" fontId="0" fillId="0" borderId="0" xfId="0" applyBorder="1"/>
    <xf numFmtId="0" fontId="338" fillId="0" borderId="20" xfId="39560" applyFont="1" applyBorder="1" applyAlignment="1">
      <alignment horizontal="center"/>
    </xf>
    <xf numFmtId="0" fontId="332" fillId="0" borderId="20" xfId="39558" quotePrefix="1" applyFont="1" applyBorder="1"/>
    <xf numFmtId="0" fontId="326" fillId="0" borderId="28" xfId="39560" applyFont="1" applyBorder="1"/>
    <xf numFmtId="0" fontId="353" fillId="0" borderId="23" xfId="39558" quotePrefix="1" applyFont="1" applyBorder="1" applyAlignment="1">
      <alignment horizontal="center"/>
    </xf>
    <xf numFmtId="0" fontId="326" fillId="45" borderId="26" xfId="39560" applyFont="1" applyFill="1" applyBorder="1"/>
    <xf numFmtId="0" fontId="340" fillId="45" borderId="24" xfId="39558" quotePrefix="1" applyFill="1" applyBorder="1" applyAlignment="1">
      <alignment horizontal="center"/>
    </xf>
    <xf numFmtId="0" fontId="0" fillId="46" borderId="0" xfId="0" applyFill="1"/>
    <xf numFmtId="0" fontId="354" fillId="0" borderId="0" xfId="0" applyFont="1" applyAlignment="1">
      <alignment horizontal="justify" vertical="center"/>
    </xf>
    <xf numFmtId="0" fontId="357" fillId="0" borderId="0" xfId="0" applyFont="1" applyAlignment="1">
      <alignment horizontal="justify" vertical="center"/>
    </xf>
    <xf numFmtId="0" fontId="358" fillId="0" borderId="0" xfId="0" applyFont="1" applyAlignment="1">
      <alignment horizontal="justify" vertical="center"/>
    </xf>
    <xf numFmtId="3" fontId="351" fillId="0" borderId="0" xfId="0" applyNumberFormat="1" applyFont="1" applyAlignment="1">
      <alignment horizontal="right" vertical="center"/>
    </xf>
    <xf numFmtId="0" fontId="351" fillId="0" borderId="0" xfId="0" applyFont="1" applyAlignment="1">
      <alignment horizontal="right" vertical="center"/>
    </xf>
    <xf numFmtId="3" fontId="351" fillId="0" borderId="0" xfId="0" applyNumberFormat="1" applyFont="1" applyAlignment="1">
      <alignment horizontal="right" vertical="center" wrapText="1"/>
    </xf>
    <xf numFmtId="0" fontId="359" fillId="0" borderId="0" xfId="0" applyFont="1" applyFill="1" applyBorder="1" applyAlignment="1">
      <alignment vertical="center"/>
    </xf>
    <xf numFmtId="0" fontId="0" fillId="0" borderId="0" xfId="0" applyAlignment="1">
      <alignment horizontal="justify" vertical="justify" wrapText="1"/>
    </xf>
    <xf numFmtId="0" fontId="343" fillId="44" borderId="0" xfId="0" applyFont="1" applyFill="1" applyAlignment="1">
      <alignment wrapText="1"/>
    </xf>
    <xf numFmtId="170" fontId="329" fillId="0" borderId="0" xfId="0" applyNumberFormat="1" applyFont="1"/>
    <xf numFmtId="0" fontId="0" fillId="0" borderId="0" xfId="0" applyAlignment="1">
      <alignment vertical="justify" wrapText="1"/>
    </xf>
    <xf numFmtId="0" fontId="356" fillId="0" borderId="0" xfId="0" applyFont="1" applyAlignment="1">
      <alignment vertical="center"/>
    </xf>
    <xf numFmtId="166" fontId="356" fillId="0" borderId="0" xfId="39376" applyFont="1" applyAlignment="1">
      <alignment horizontal="right" vertical="center" wrapText="1"/>
    </xf>
    <xf numFmtId="166" fontId="356" fillId="0" borderId="0" xfId="39376" applyFont="1" applyAlignment="1">
      <alignment horizontal="center" vertical="center" wrapText="1"/>
    </xf>
    <xf numFmtId="0" fontId="347" fillId="0" borderId="0" xfId="0" applyFont="1" applyAlignment="1">
      <alignment vertical="center"/>
    </xf>
    <xf numFmtId="0" fontId="356" fillId="0" borderId="0" xfId="0" applyFont="1" applyAlignment="1">
      <alignment horizontal="right" vertical="center"/>
    </xf>
    <xf numFmtId="0" fontId="336" fillId="0" borderId="0" xfId="0" applyFont="1" applyFill="1" applyAlignment="1">
      <alignment vertical="center"/>
    </xf>
    <xf numFmtId="0" fontId="336" fillId="0" borderId="0" xfId="0" applyFont="1" applyFill="1" applyBorder="1" applyAlignment="1">
      <alignment horizontal="center" vertical="center"/>
    </xf>
    <xf numFmtId="0" fontId="336" fillId="0" borderId="0" xfId="0" applyFont="1" applyFill="1" applyAlignment="1">
      <alignment horizontal="center" vertical="center" wrapText="1"/>
    </xf>
    <xf numFmtId="0" fontId="364" fillId="0" borderId="0" xfId="0" applyFont="1" applyAlignment="1">
      <alignment horizontal="justify" vertical="center"/>
    </xf>
    <xf numFmtId="0" fontId="365" fillId="0" borderId="0" xfId="0" applyFont="1" applyAlignment="1">
      <alignment vertical="center"/>
    </xf>
    <xf numFmtId="0" fontId="362" fillId="0" borderId="0" xfId="0" applyFont="1" applyAlignment="1">
      <alignment horizontal="left" vertical="center" indent="3"/>
    </xf>
    <xf numFmtId="0" fontId="347" fillId="0" borderId="0" xfId="0" applyFont="1" applyAlignment="1">
      <alignment vertical="top"/>
    </xf>
    <xf numFmtId="0" fontId="348" fillId="0" borderId="0" xfId="0" applyFont="1" applyAlignment="1">
      <alignment horizontal="justify" vertical="center"/>
    </xf>
    <xf numFmtId="0" fontId="366" fillId="0" borderId="0" xfId="0" applyFont="1" applyAlignment="1">
      <alignment horizontal="justify" vertical="center"/>
    </xf>
    <xf numFmtId="0" fontId="330" fillId="0" borderId="0" xfId="0" applyFont="1" applyAlignment="1">
      <alignment vertical="center"/>
    </xf>
    <xf numFmtId="166" fontId="326" fillId="0" borderId="0" xfId="39376" applyFont="1" applyFill="1"/>
    <xf numFmtId="166" fontId="320" fillId="0" borderId="0" xfId="0" applyNumberFormat="1" applyFont="1" applyFill="1"/>
    <xf numFmtId="167" fontId="326" fillId="0" borderId="0" xfId="827" applyFont="1" applyFill="1" applyBorder="1"/>
    <xf numFmtId="0" fontId="326" fillId="0" borderId="0" xfId="0" applyFont="1" applyFill="1" applyBorder="1"/>
    <xf numFmtId="167" fontId="326" fillId="0" borderId="0" xfId="827" applyFont="1" applyFill="1"/>
    <xf numFmtId="0" fontId="338" fillId="0" borderId="0" xfId="0" applyFont="1" applyFill="1" applyBorder="1"/>
    <xf numFmtId="0" fontId="338" fillId="0" borderId="0" xfId="0" applyFont="1" applyFill="1" applyBorder="1" applyAlignment="1">
      <alignment horizontal="center" vertical="center"/>
    </xf>
    <xf numFmtId="179" fontId="338" fillId="0" borderId="0" xfId="0" applyNumberFormat="1" applyFont="1" applyFill="1" applyBorder="1" applyAlignment="1">
      <alignment horizontal="center" vertical="center"/>
    </xf>
    <xf numFmtId="166" fontId="326" fillId="0" borderId="0" xfId="39376" applyFont="1" applyFill="1" applyBorder="1"/>
    <xf numFmtId="171" fontId="326" fillId="0" borderId="0" xfId="0" applyNumberFormat="1" applyFont="1" applyFill="1"/>
    <xf numFmtId="166" fontId="338" fillId="0" borderId="0" xfId="39376" applyFont="1" applyFill="1" applyBorder="1"/>
    <xf numFmtId="0" fontId="338" fillId="0" borderId="0" xfId="0" applyFont="1" applyFill="1"/>
    <xf numFmtId="171" fontId="326" fillId="0" borderId="0" xfId="0" applyNumberFormat="1" applyFont="1" applyFill="1" applyBorder="1"/>
    <xf numFmtId="166" fontId="338" fillId="0" borderId="0" xfId="39376" applyFont="1" applyFill="1"/>
    <xf numFmtId="1" fontId="326" fillId="0" borderId="0" xfId="827" applyNumberFormat="1" applyFont="1" applyFill="1" applyBorder="1"/>
    <xf numFmtId="1" fontId="326" fillId="0" borderId="0" xfId="0" applyNumberFormat="1" applyFont="1" applyFill="1"/>
    <xf numFmtId="166" fontId="326" fillId="0" borderId="0" xfId="0" applyNumberFormat="1" applyFont="1" applyFill="1"/>
    <xf numFmtId="170" fontId="326" fillId="0" borderId="0" xfId="827" applyNumberFormat="1" applyFont="1" applyAlignment="1"/>
    <xf numFmtId="170" fontId="338" fillId="0" borderId="0" xfId="827" applyNumberFormat="1" applyFont="1" applyAlignment="1"/>
    <xf numFmtId="0" fontId="326" fillId="0" borderId="0" xfId="0" applyFont="1" applyAlignment="1"/>
    <xf numFmtId="0" fontId="338" fillId="0" borderId="0" xfId="0" applyFont="1" applyAlignment="1"/>
    <xf numFmtId="0" fontId="326" fillId="0" borderId="27" xfId="39560" applyFont="1" applyBorder="1"/>
    <xf numFmtId="0" fontId="0" fillId="0" borderId="0" xfId="0" applyFill="1" applyAlignment="1">
      <alignment horizontal="justify" vertical="justify"/>
    </xf>
    <xf numFmtId="0" fontId="368" fillId="0" borderId="0" xfId="0" applyFont="1" applyFill="1"/>
    <xf numFmtId="166" fontId="368" fillId="0" borderId="0" xfId="39376" applyFont="1" applyFill="1"/>
    <xf numFmtId="166" fontId="368" fillId="0" borderId="0" xfId="39376" applyFont="1" applyFill="1" applyBorder="1"/>
    <xf numFmtId="0" fontId="329" fillId="0" borderId="0" xfId="0" applyFont="1" applyFill="1" applyBorder="1"/>
    <xf numFmtId="0" fontId="329" fillId="0" borderId="0" xfId="0" applyFont="1"/>
    <xf numFmtId="166" fontId="351" fillId="0" borderId="0" xfId="0" applyNumberFormat="1" applyFont="1" applyAlignment="1">
      <alignment horizontal="right" vertical="center"/>
    </xf>
    <xf numFmtId="3" fontId="341" fillId="0" borderId="0" xfId="0" applyNumberFormat="1" applyFont="1" applyAlignment="1">
      <alignment horizontal="right" vertical="center" wrapText="1"/>
    </xf>
    <xf numFmtId="3" fontId="341" fillId="0" borderId="0" xfId="0" applyNumberFormat="1" applyFont="1" applyAlignment="1">
      <alignment horizontal="right" vertical="center"/>
    </xf>
    <xf numFmtId="0" fontId="341" fillId="0" borderId="0" xfId="0" applyFont="1" applyAlignment="1">
      <alignment horizontal="right" vertical="center"/>
    </xf>
    <xf numFmtId="0" fontId="356" fillId="42" borderId="0" xfId="0" applyFont="1" applyFill="1" applyAlignment="1">
      <alignment vertical="center"/>
    </xf>
    <xf numFmtId="0" fontId="363" fillId="42" borderId="0" xfId="0" applyFont="1" applyFill="1" applyAlignment="1">
      <alignment vertical="center"/>
    </xf>
    <xf numFmtId="0" fontId="361" fillId="42" borderId="6" xfId="0" applyFont="1" applyFill="1" applyBorder="1" applyAlignment="1">
      <alignment vertical="center"/>
    </xf>
    <xf numFmtId="0" fontId="356" fillId="42" borderId="30" xfId="0" applyFont="1" applyFill="1" applyBorder="1" applyAlignment="1">
      <alignment vertical="center"/>
    </xf>
    <xf numFmtId="0" fontId="356" fillId="42" borderId="29" xfId="0" applyFont="1" applyFill="1" applyBorder="1" applyAlignment="1">
      <alignment vertical="center"/>
    </xf>
    <xf numFmtId="0" fontId="356" fillId="42" borderId="0" xfId="0" applyFont="1" applyFill="1" applyBorder="1" applyAlignment="1">
      <alignment vertical="center"/>
    </xf>
    <xf numFmtId="166" fontId="356" fillId="42" borderId="14" xfId="39376" applyFont="1" applyFill="1" applyBorder="1" applyAlignment="1">
      <alignment horizontal="right" vertical="center"/>
    </xf>
    <xf numFmtId="0" fontId="356" fillId="42" borderId="42" xfId="0" applyFont="1" applyFill="1" applyBorder="1" applyAlignment="1">
      <alignment horizontal="right" vertical="center"/>
    </xf>
    <xf numFmtId="166" fontId="343" fillId="47" borderId="0" xfId="39376" applyFont="1" applyFill="1" applyBorder="1"/>
    <xf numFmtId="0" fontId="343" fillId="47" borderId="0" xfId="0" applyFont="1" applyFill="1"/>
    <xf numFmtId="170" fontId="0" fillId="0" borderId="0" xfId="827" applyNumberFormat="1" applyFont="1" applyFill="1" applyAlignment="1"/>
    <xf numFmtId="0" fontId="354" fillId="0" borderId="0" xfId="0" applyFont="1" applyFill="1" applyAlignment="1">
      <alignment horizontal="left" vertical="center"/>
    </xf>
    <xf numFmtId="0" fontId="347" fillId="0" borderId="0" xfId="0" applyFont="1" applyFill="1" applyAlignment="1">
      <alignment vertical="center"/>
    </xf>
    <xf numFmtId="0" fontId="370" fillId="0" borderId="0" xfId="0" applyFont="1" applyFill="1" applyAlignment="1">
      <alignment vertical="center"/>
    </xf>
    <xf numFmtId="0" fontId="370" fillId="0" borderId="0" xfId="0" applyFont="1" applyFill="1"/>
    <xf numFmtId="0" fontId="344" fillId="0" borderId="0" xfId="39560" applyFont="1"/>
    <xf numFmtId="0" fontId="326" fillId="0" borderId="28" xfId="39560" applyFont="1" applyBorder="1" applyAlignment="1">
      <alignment horizontal="left"/>
    </xf>
    <xf numFmtId="0" fontId="326" fillId="0" borderId="27" xfId="39560" applyFont="1" applyBorder="1" applyAlignment="1">
      <alignment horizontal="left"/>
    </xf>
    <xf numFmtId="166" fontId="329" fillId="0" borderId="0" xfId="0" applyNumberFormat="1" applyFont="1" applyFill="1"/>
    <xf numFmtId="0" fontId="329" fillId="0" borderId="0" xfId="39560" applyFont="1"/>
    <xf numFmtId="179" fontId="343" fillId="0" borderId="0" xfId="0" applyNumberFormat="1" applyFont="1" applyFill="1" applyBorder="1" applyAlignment="1">
      <alignment horizontal="center" vertical="center"/>
    </xf>
    <xf numFmtId="14" fontId="0" fillId="0" borderId="0" xfId="0" applyNumberFormat="1"/>
    <xf numFmtId="0" fontId="278" fillId="0" borderId="0" xfId="0" applyFont="1" applyAlignment="1">
      <alignment vertical="center"/>
    </xf>
    <xf numFmtId="0" fontId="0" fillId="0" borderId="0" xfId="0" applyAlignment="1">
      <alignment horizontal="left" vertical="center" indent="1"/>
    </xf>
    <xf numFmtId="0" fontId="0" fillId="0" borderId="0" xfId="0" applyAlignment="1">
      <alignment horizontal="right" vertical="center"/>
    </xf>
    <xf numFmtId="14" fontId="0" fillId="0" borderId="0" xfId="0" applyNumberFormat="1" applyAlignment="1">
      <alignment horizontal="right" vertical="center"/>
    </xf>
    <xf numFmtId="166" fontId="329" fillId="0" borderId="0" xfId="0" applyNumberFormat="1" applyFont="1"/>
    <xf numFmtId="166" fontId="346" fillId="0" borderId="0" xfId="39376" applyFont="1" applyFill="1"/>
    <xf numFmtId="0" fontId="371" fillId="0" borderId="0" xfId="0" applyFont="1" applyFill="1"/>
    <xf numFmtId="166" fontId="346" fillId="0" borderId="0" xfId="0" applyNumberFormat="1" applyFont="1" applyFill="1"/>
    <xf numFmtId="166" fontId="346" fillId="0" borderId="0" xfId="0" applyNumberFormat="1" applyFont="1"/>
    <xf numFmtId="0" fontId="372" fillId="0" borderId="0" xfId="0" applyFont="1" applyAlignment="1">
      <alignment vertical="center"/>
    </xf>
    <xf numFmtId="0" fontId="372" fillId="0" borderId="0" xfId="0" applyFont="1" applyAlignment="1">
      <alignment vertical="center" wrapText="1"/>
    </xf>
    <xf numFmtId="166" fontId="0" fillId="0" borderId="0" xfId="39376" applyFont="1" applyFill="1" applyAlignment="1">
      <alignment horizontal="right"/>
    </xf>
    <xf numFmtId="166" fontId="346" fillId="0" borderId="0" xfId="39376" applyFont="1" applyFill="1" applyAlignment="1">
      <alignment horizontal="right"/>
    </xf>
    <xf numFmtId="0" fontId="0" fillId="0" borderId="0" xfId="0" applyFill="1" applyAlignment="1">
      <alignment horizontal="justify" vertical="center" wrapText="1"/>
    </xf>
    <xf numFmtId="0" fontId="373" fillId="0" borderId="29" xfId="0" applyFont="1" applyBorder="1" applyAlignment="1">
      <alignment vertical="center"/>
    </xf>
    <xf numFmtId="0" fontId="0" fillId="0" borderId="0" xfId="0" applyAlignment="1">
      <alignment vertical="top"/>
    </xf>
    <xf numFmtId="0" fontId="0" fillId="0" borderId="0" xfId="0" applyFill="1" applyBorder="1" applyAlignment="1">
      <alignment vertical="top"/>
    </xf>
    <xf numFmtId="3" fontId="0" fillId="0" borderId="0" xfId="0" applyNumberFormat="1" applyFill="1" applyAlignment="1">
      <alignment horizontal="right" vertical="center"/>
    </xf>
    <xf numFmtId="3" fontId="0" fillId="0" borderId="0" xfId="0" applyNumberFormat="1" applyFill="1" applyBorder="1" applyAlignment="1">
      <alignment horizontal="right" vertical="center"/>
    </xf>
    <xf numFmtId="0" fontId="374" fillId="0" borderId="0" xfId="0" applyFont="1"/>
    <xf numFmtId="3" fontId="278" fillId="0" borderId="0" xfId="0" applyNumberFormat="1" applyFont="1" applyFill="1" applyBorder="1" applyAlignment="1">
      <alignment horizontal="right" vertical="center"/>
    </xf>
    <xf numFmtId="0" fontId="0" fillId="0" borderId="0" xfId="0" applyFill="1" applyAlignment="1">
      <alignment vertical="top"/>
    </xf>
    <xf numFmtId="3" fontId="338" fillId="0" borderId="0" xfId="0" applyNumberFormat="1" applyFont="1" applyFill="1" applyBorder="1" applyAlignment="1">
      <alignment horizontal="right" vertical="center"/>
    </xf>
    <xf numFmtId="3" fontId="336" fillId="0" borderId="0" xfId="0" applyNumberFormat="1" applyFont="1" applyFill="1" applyBorder="1" applyAlignment="1">
      <alignment horizontal="right" vertical="center"/>
    </xf>
    <xf numFmtId="0" fontId="0" fillId="0" borderId="0" xfId="0" applyBorder="1" applyAlignment="1">
      <alignment vertical="center"/>
    </xf>
    <xf numFmtId="0" fontId="278" fillId="0" borderId="0" xfId="0" applyFont="1" applyFill="1" applyBorder="1" applyAlignment="1">
      <alignment vertical="center"/>
    </xf>
    <xf numFmtId="0" fontId="373" fillId="0" borderId="0" xfId="0" applyFont="1" applyBorder="1" applyAlignment="1">
      <alignment vertical="center"/>
    </xf>
    <xf numFmtId="0" fontId="0" fillId="0" borderId="44" xfId="0" applyBorder="1" applyAlignment="1">
      <alignment vertical="center"/>
    </xf>
    <xf numFmtId="0" fontId="338" fillId="0" borderId="38" xfId="0" applyFont="1" applyFill="1" applyBorder="1" applyAlignment="1">
      <alignment vertical="center"/>
    </xf>
    <xf numFmtId="0" fontId="347" fillId="0" borderId="0" xfId="0" applyFont="1" applyFill="1" applyAlignment="1">
      <alignment horizontal="justify" vertical="center"/>
    </xf>
    <xf numFmtId="0" fontId="337" fillId="0" borderId="0" xfId="0" applyFont="1" applyFill="1" applyAlignment="1">
      <alignment horizontal="justify" vertical="center"/>
    </xf>
    <xf numFmtId="0" fontId="337" fillId="0" borderId="0" xfId="0" applyFont="1" applyFill="1" applyAlignment="1">
      <alignment horizontal="justify" vertical="justify" wrapText="1"/>
    </xf>
    <xf numFmtId="0" fontId="337" fillId="0" borderId="0" xfId="0" applyFont="1" applyFill="1" applyAlignment="1">
      <alignment vertical="center"/>
    </xf>
    <xf numFmtId="0" fontId="279" fillId="0" borderId="0" xfId="0" applyFont="1" applyFill="1" applyAlignment="1">
      <alignment horizontal="justify" vertical="center"/>
    </xf>
    <xf numFmtId="0" fontId="0" fillId="0" borderId="0" xfId="0" applyAlignment="1">
      <alignment vertical="center" wrapText="1"/>
    </xf>
    <xf numFmtId="0" fontId="347" fillId="0" borderId="0" xfId="0" applyFont="1" applyAlignment="1">
      <alignment horizontal="justify" vertical="center" wrapText="1"/>
    </xf>
    <xf numFmtId="0" fontId="0" fillId="0" borderId="32" xfId="0" applyFill="1" applyBorder="1" applyAlignment="1">
      <alignment horizontal="center" vertical="center"/>
    </xf>
    <xf numFmtId="3" fontId="0" fillId="0" borderId="31" xfId="0" applyNumberFormat="1" applyFill="1" applyBorder="1" applyAlignment="1">
      <alignment horizontal="center" vertical="center"/>
    </xf>
    <xf numFmtId="0" fontId="0" fillId="0" borderId="31" xfId="0" applyFill="1" applyBorder="1" applyAlignment="1">
      <alignment horizontal="center" vertical="center" wrapText="1"/>
    </xf>
    <xf numFmtId="0" fontId="279" fillId="0" borderId="0" xfId="39663"/>
    <xf numFmtId="0" fontId="345" fillId="41" borderId="0" xfId="39663" applyFont="1" applyFill="1" applyAlignment="1"/>
    <xf numFmtId="0" fontId="377" fillId="41" borderId="0" xfId="39663" applyFont="1" applyFill="1" applyAlignment="1"/>
    <xf numFmtId="0" fontId="279" fillId="0" borderId="0" xfId="39663" applyFill="1"/>
    <xf numFmtId="0" fontId="279" fillId="0" borderId="0" xfId="39663" applyFill="1" applyAlignment="1">
      <alignment horizontal="center"/>
    </xf>
    <xf numFmtId="0" fontId="337" fillId="42" borderId="0" xfId="39663" applyFont="1" applyFill="1" applyAlignment="1">
      <alignment vertical="center"/>
    </xf>
    <xf numFmtId="0" fontId="278" fillId="42" borderId="0" xfId="39663" applyFont="1" applyFill="1" applyAlignment="1">
      <alignment vertical="center"/>
    </xf>
    <xf numFmtId="0" fontId="279" fillId="0" borderId="0" xfId="39663" applyAlignment="1">
      <alignment vertical="center" wrapText="1"/>
    </xf>
    <xf numFmtId="0" fontId="279" fillId="0" borderId="0" xfId="39663" applyAlignment="1">
      <alignment vertical="center"/>
    </xf>
    <xf numFmtId="3" fontId="337" fillId="42" borderId="0" xfId="39663" applyNumberFormat="1" applyFont="1" applyFill="1" applyAlignment="1">
      <alignment horizontal="right" vertical="center"/>
    </xf>
    <xf numFmtId="0" fontId="279" fillId="0" borderId="30" xfId="39663" applyBorder="1" applyAlignment="1">
      <alignment vertical="center" wrapText="1"/>
    </xf>
    <xf numFmtId="3" fontId="336" fillId="0" borderId="0" xfId="39663" applyNumberFormat="1" applyFont="1" applyFill="1" applyBorder="1" applyAlignment="1">
      <alignment horizontal="right" vertical="center"/>
    </xf>
    <xf numFmtId="0" fontId="279" fillId="0" borderId="0" xfId="39663" applyFill="1" applyAlignment="1">
      <alignment vertical="center" wrapText="1"/>
    </xf>
    <xf numFmtId="0" fontId="279" fillId="0" borderId="29" xfId="39663" applyBorder="1" applyAlignment="1">
      <alignment vertical="center" wrapText="1"/>
    </xf>
    <xf numFmtId="0" fontId="279" fillId="0" borderId="0" xfId="39663" applyFill="1" applyBorder="1" applyAlignment="1">
      <alignment vertical="center" wrapText="1"/>
    </xf>
    <xf numFmtId="14" fontId="336" fillId="0" borderId="0" xfId="39663" applyNumberFormat="1" applyFont="1" applyFill="1" applyBorder="1" applyAlignment="1">
      <alignment vertical="center" wrapText="1"/>
    </xf>
    <xf numFmtId="0" fontId="278" fillId="0" borderId="43" xfId="39663" applyFont="1" applyBorder="1" applyAlignment="1">
      <alignment vertical="center" wrapText="1"/>
    </xf>
    <xf numFmtId="0" fontId="279" fillId="0" borderId="43" xfId="39663" applyBorder="1" applyAlignment="1">
      <alignment vertical="center" wrapText="1"/>
    </xf>
    <xf numFmtId="0" fontId="279" fillId="0" borderId="0" xfId="39663" applyAlignment="1">
      <alignment vertical="justify"/>
    </xf>
    <xf numFmtId="0" fontId="279" fillId="0" borderId="0" xfId="39663" applyAlignment="1">
      <alignment horizontal="justify" vertical="justify"/>
    </xf>
    <xf numFmtId="0" fontId="0" fillId="42" borderId="0" xfId="0" applyFill="1" applyAlignment="1">
      <alignment vertical="center"/>
    </xf>
    <xf numFmtId="166" fontId="0" fillId="42" borderId="0" xfId="39376" applyFont="1" applyFill="1" applyAlignment="1">
      <alignment horizontal="right" vertical="center"/>
    </xf>
    <xf numFmtId="3" fontId="337" fillId="42" borderId="0" xfId="0" applyNumberFormat="1" applyFont="1" applyFill="1" applyAlignment="1">
      <alignment horizontal="right" vertical="center"/>
    </xf>
    <xf numFmtId="10" fontId="0" fillId="0" borderId="0" xfId="0" applyNumberFormat="1" applyAlignment="1">
      <alignment horizontal="right" vertical="center"/>
    </xf>
    <xf numFmtId="0" fontId="0" fillId="42" borderId="0" xfId="0" applyFill="1" applyAlignment="1">
      <alignment horizontal="right" vertical="center"/>
    </xf>
    <xf numFmtId="9" fontId="0" fillId="0" borderId="0" xfId="0" applyNumberFormat="1" applyAlignment="1">
      <alignment horizontal="right" vertical="center"/>
    </xf>
    <xf numFmtId="0" fontId="375" fillId="0" borderId="44" xfId="0" applyFont="1" applyFill="1" applyBorder="1" applyAlignment="1">
      <alignment horizontal="center" vertical="center" wrapText="1"/>
    </xf>
    <xf numFmtId="166" fontId="0" fillId="0" borderId="0" xfId="39376" applyFont="1" applyFill="1" applyAlignment="1">
      <alignment horizontal="right" vertical="center"/>
    </xf>
    <xf numFmtId="166" fontId="0" fillId="0" borderId="0" xfId="39376" applyFont="1" applyFill="1" applyBorder="1" applyAlignment="1">
      <alignment horizontal="right" vertical="center"/>
    </xf>
    <xf numFmtId="166" fontId="378" fillId="0" borderId="0" xfId="0" applyNumberFormat="1" applyFont="1" applyFill="1"/>
    <xf numFmtId="179" fontId="343" fillId="48" borderId="33" xfId="0" applyNumberFormat="1" applyFont="1" applyFill="1" applyBorder="1" applyAlignment="1">
      <alignment horizontal="center" vertical="center"/>
    </xf>
    <xf numFmtId="0" fontId="343" fillId="48" borderId="0" xfId="39546" applyFont="1" applyFill="1"/>
    <xf numFmtId="0" fontId="320" fillId="48" borderId="0" xfId="0" applyFont="1" applyFill="1"/>
    <xf numFmtId="0" fontId="360" fillId="48" borderId="0" xfId="0" applyFont="1" applyFill="1" applyAlignment="1">
      <alignment horizontal="center" vertical="center" wrapText="1"/>
    </xf>
    <xf numFmtId="170" fontId="368" fillId="0" borderId="0" xfId="827" applyNumberFormat="1" applyFont="1" applyFill="1" applyBorder="1" applyAlignment="1"/>
    <xf numFmtId="170" fontId="368" fillId="0" borderId="0" xfId="827" applyNumberFormat="1" applyFont="1" applyFill="1" applyBorder="1" applyAlignment="1">
      <alignment horizontal="center" vertical="center"/>
    </xf>
    <xf numFmtId="166" fontId="329" fillId="0" borderId="0" xfId="39376" applyFont="1" applyFill="1" applyBorder="1"/>
    <xf numFmtId="170" fontId="368" fillId="0" borderId="0" xfId="827" applyNumberFormat="1" applyFont="1" applyFill="1" applyBorder="1"/>
    <xf numFmtId="0" fontId="329" fillId="0" borderId="0" xfId="0" applyFont="1" applyFill="1" applyAlignment="1"/>
    <xf numFmtId="0" fontId="368" fillId="0" borderId="0" xfId="0" applyFont="1" applyFill="1" applyAlignment="1">
      <alignment vertical="center"/>
    </xf>
    <xf numFmtId="170" fontId="329" fillId="0" borderId="0" xfId="827" applyNumberFormat="1" applyFont="1" applyFill="1" applyAlignment="1"/>
    <xf numFmtId="170" fontId="368" fillId="0" borderId="0" xfId="827" applyNumberFormat="1" applyFont="1" applyFill="1" applyAlignment="1"/>
    <xf numFmtId="0" fontId="379" fillId="0" borderId="0" xfId="0" applyFont="1" applyFill="1" applyBorder="1"/>
    <xf numFmtId="170" fontId="368" fillId="0" borderId="0" xfId="827" applyNumberFormat="1" applyFont="1" applyFill="1" applyBorder="1" applyAlignment="1">
      <alignment horizontal="center"/>
    </xf>
    <xf numFmtId="170" fontId="368" fillId="0" borderId="0" xfId="827" applyNumberFormat="1" applyFont="1" applyFill="1" applyBorder="1" applyAlignment="1">
      <alignment horizontal="center" vertical="center" wrapText="1"/>
    </xf>
    <xf numFmtId="170" fontId="329" fillId="0" borderId="0" xfId="827" applyNumberFormat="1" applyFont="1" applyFill="1" applyBorder="1" applyAlignment="1">
      <alignment horizontal="center"/>
    </xf>
    <xf numFmtId="0" fontId="329" fillId="0" borderId="0" xfId="0" applyFont="1" applyFill="1" applyBorder="1" applyAlignment="1">
      <alignment horizontal="center"/>
    </xf>
    <xf numFmtId="0" fontId="368" fillId="0" borderId="0" xfId="0" applyFont="1" applyFill="1" applyBorder="1" applyAlignment="1">
      <alignment horizontal="left" vertical="center"/>
    </xf>
    <xf numFmtId="166" fontId="329" fillId="0" borderId="0" xfId="39376" applyFont="1" applyFill="1"/>
    <xf numFmtId="170" fontId="329" fillId="0" borderId="0" xfId="827" applyNumberFormat="1" applyFont="1" applyFill="1" applyAlignment="1">
      <alignment horizontal="center"/>
    </xf>
    <xf numFmtId="0" fontId="347" fillId="0" borderId="0" xfId="0" applyFont="1"/>
    <xf numFmtId="0" fontId="343" fillId="48" borderId="0" xfId="0" applyFont="1" applyFill="1"/>
    <xf numFmtId="0" fontId="343" fillId="50" borderId="0" xfId="39546" applyFont="1" applyFill="1"/>
    <xf numFmtId="0" fontId="320" fillId="50" borderId="0" xfId="0" applyFont="1" applyFill="1"/>
    <xf numFmtId="0" fontId="343" fillId="50" borderId="13" xfId="0" applyFont="1" applyFill="1" applyBorder="1" applyAlignment="1">
      <alignment horizontal="left" vertical="center"/>
    </xf>
    <xf numFmtId="0" fontId="343" fillId="50" borderId="0" xfId="0" applyFont="1" applyFill="1"/>
    <xf numFmtId="179" fontId="343" fillId="50" borderId="33" xfId="0" applyNumberFormat="1" applyFont="1" applyFill="1" applyBorder="1" applyAlignment="1">
      <alignment horizontal="center" vertical="center"/>
    </xf>
    <xf numFmtId="0" fontId="365" fillId="0" borderId="0" xfId="0" applyFont="1" applyFill="1" applyAlignment="1">
      <alignment vertical="center"/>
    </xf>
    <xf numFmtId="179" fontId="343" fillId="50" borderId="0" xfId="0" applyNumberFormat="1" applyFont="1" applyFill="1" applyBorder="1" applyAlignment="1">
      <alignment horizontal="center" vertical="center"/>
    </xf>
    <xf numFmtId="179" fontId="343" fillId="50" borderId="33" xfId="0" applyNumberFormat="1" applyFont="1" applyFill="1" applyBorder="1" applyAlignment="1">
      <alignment horizontal="left" vertical="center"/>
    </xf>
    <xf numFmtId="0" fontId="0" fillId="50" borderId="0" xfId="0" applyFill="1"/>
    <xf numFmtId="0" fontId="343" fillId="50" borderId="0" xfId="0" applyFont="1" applyFill="1" applyBorder="1"/>
    <xf numFmtId="0" fontId="343" fillId="50" borderId="0" xfId="0" applyFont="1" applyFill="1" applyAlignment="1">
      <alignment vertical="center"/>
    </xf>
    <xf numFmtId="0" fontId="343" fillId="0" borderId="0" xfId="0" applyFont="1" applyFill="1" applyAlignment="1">
      <alignment horizontal="left" vertical="center"/>
    </xf>
    <xf numFmtId="166" fontId="343" fillId="50" borderId="14" xfId="39376" applyFont="1" applyFill="1" applyBorder="1"/>
    <xf numFmtId="170" fontId="320" fillId="50" borderId="0" xfId="0" applyNumberFormat="1" applyFont="1" applyFill="1" applyBorder="1"/>
    <xf numFmtId="166" fontId="343" fillId="50" borderId="0" xfId="39376" applyFont="1" applyFill="1" applyBorder="1"/>
    <xf numFmtId="179" fontId="343" fillId="48" borderId="33" xfId="0" applyNumberFormat="1" applyFont="1" applyFill="1" applyBorder="1" applyAlignment="1">
      <alignment horizontal="left" vertical="center"/>
    </xf>
    <xf numFmtId="0" fontId="278" fillId="49" borderId="0" xfId="0" applyFont="1" applyFill="1"/>
    <xf numFmtId="166" fontId="278" fillId="49" borderId="0" xfId="0" applyNumberFormat="1" applyFont="1" applyFill="1"/>
    <xf numFmtId="166" fontId="278" fillId="49" borderId="0" xfId="39376" applyFont="1" applyFill="1"/>
    <xf numFmtId="166" fontId="343" fillId="50" borderId="33" xfId="39376" applyFont="1" applyFill="1" applyBorder="1" applyAlignment="1">
      <alignment horizontal="center" vertical="center"/>
    </xf>
    <xf numFmtId="0" fontId="336" fillId="50" borderId="30" xfId="0" applyFont="1" applyFill="1" applyBorder="1" applyAlignment="1">
      <alignment horizontal="center" vertical="center"/>
    </xf>
    <xf numFmtId="0" fontId="336" fillId="50" borderId="0" xfId="0" applyFont="1" applyFill="1" applyAlignment="1">
      <alignment horizontal="center" vertical="center"/>
    </xf>
    <xf numFmtId="0" fontId="336" fillId="50" borderId="0" xfId="0" applyFont="1" applyFill="1" applyAlignment="1">
      <alignment horizontal="center" vertical="center" wrapText="1"/>
    </xf>
    <xf numFmtId="0" fontId="336" fillId="50" borderId="29" xfId="0" applyFont="1" applyFill="1" applyBorder="1" applyAlignment="1">
      <alignment horizontal="center" vertical="center"/>
    </xf>
    <xf numFmtId="0" fontId="336" fillId="50" borderId="30" xfId="0" applyFont="1" applyFill="1" applyBorder="1" applyAlignment="1">
      <alignment vertical="center"/>
    </xf>
    <xf numFmtId="3" fontId="336" fillId="50" borderId="3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3" fontId="336" fillId="0" borderId="0" xfId="0" applyNumberFormat="1" applyFont="1" applyFill="1" applyAlignment="1">
      <alignment horizontal="right" vertical="center"/>
    </xf>
    <xf numFmtId="0" fontId="0" fillId="50" borderId="0" xfId="0" applyFill="1" applyBorder="1"/>
    <xf numFmtId="0" fontId="336" fillId="50" borderId="29" xfId="0" applyFont="1" applyFill="1" applyBorder="1" applyAlignment="1">
      <alignment horizontal="left" vertical="center"/>
    </xf>
    <xf numFmtId="0" fontId="336" fillId="50" borderId="0" xfId="0" applyFont="1" applyFill="1" applyBorder="1" applyAlignment="1">
      <alignment vertical="center" wrapText="1"/>
    </xf>
    <xf numFmtId="3" fontId="336" fillId="50" borderId="0" xfId="0" applyNumberFormat="1" applyFont="1" applyFill="1" applyBorder="1" applyAlignment="1">
      <alignment horizontal="right" vertical="center"/>
    </xf>
    <xf numFmtId="0" fontId="336" fillId="50" borderId="29" xfId="0" applyFont="1" applyFill="1" applyBorder="1" applyAlignment="1">
      <alignment vertical="center"/>
    </xf>
    <xf numFmtId="0" fontId="380" fillId="0" borderId="0" xfId="0" applyFont="1" applyAlignment="1">
      <alignment horizontal="justify" vertical="center"/>
    </xf>
    <xf numFmtId="0" fontId="279" fillId="0" borderId="0" xfId="39663" applyFill="1" applyAlignment="1">
      <alignment vertical="center"/>
    </xf>
    <xf numFmtId="0" fontId="343" fillId="50" borderId="0" xfId="39663" applyFont="1" applyFill="1" applyAlignment="1">
      <alignment vertical="center"/>
    </xf>
    <xf numFmtId="0" fontId="320" fillId="50" borderId="0" xfId="39663" applyFont="1" applyFill="1" applyAlignment="1">
      <alignment horizontal="center"/>
    </xf>
    <xf numFmtId="0" fontId="336" fillId="50" borderId="29" xfId="39663" applyFont="1" applyFill="1" applyBorder="1" applyAlignment="1">
      <alignment horizontal="center" vertical="center" wrapText="1"/>
    </xf>
    <xf numFmtId="0" fontId="343" fillId="50" borderId="29" xfId="39663" applyFont="1" applyFill="1" applyBorder="1" applyAlignment="1">
      <alignment vertical="center"/>
    </xf>
    <xf numFmtId="3" fontId="343" fillId="50" borderId="29" xfId="39663" applyNumberFormat="1" applyFont="1" applyFill="1" applyBorder="1" applyAlignment="1">
      <alignment horizontal="right" vertical="center"/>
    </xf>
    <xf numFmtId="14" fontId="336" fillId="50" borderId="0" xfId="39663" applyNumberFormat="1" applyFont="1" applyFill="1" applyAlignment="1">
      <alignment horizontal="center" vertical="center" wrapText="1"/>
    </xf>
    <xf numFmtId="14" fontId="336" fillId="50" borderId="44" xfId="0" applyNumberFormat="1" applyFont="1" applyFill="1" applyBorder="1" applyAlignment="1">
      <alignment horizontal="center" vertical="center" wrapText="1"/>
    </xf>
    <xf numFmtId="0" fontId="336" fillId="50" borderId="29" xfId="0" applyFont="1" applyFill="1" applyBorder="1" applyAlignment="1">
      <alignment horizontal="center" vertical="center" wrapText="1"/>
    </xf>
    <xf numFmtId="166" fontId="336" fillId="50" borderId="29" xfId="39376" applyFont="1" applyFill="1" applyBorder="1" applyAlignment="1">
      <alignment horizontal="right" vertical="center"/>
    </xf>
    <xf numFmtId="9" fontId="336" fillId="50" borderId="0" xfId="0" applyNumberFormat="1" applyFont="1" applyFill="1" applyAlignment="1">
      <alignment horizontal="right" vertical="center"/>
    </xf>
    <xf numFmtId="0" fontId="336" fillId="50" borderId="44" xfId="0" applyFont="1" applyFill="1" applyBorder="1" applyAlignment="1">
      <alignment horizontal="center" vertical="center" wrapText="1"/>
    </xf>
    <xf numFmtId="181" fontId="343" fillId="50" borderId="0" xfId="39376" applyNumberFormat="1" applyFont="1" applyFill="1" applyBorder="1" applyAlignment="1">
      <alignment horizontal="right" vertical="center"/>
    </xf>
    <xf numFmtId="0" fontId="330" fillId="0" borderId="0" xfId="0" applyFont="1" applyFill="1" applyAlignment="1">
      <alignment vertical="top"/>
    </xf>
    <xf numFmtId="0" fontId="336" fillId="0" borderId="0" xfId="0" applyFont="1" applyFill="1" applyAlignment="1">
      <alignment horizontal="right" vertical="center"/>
    </xf>
    <xf numFmtId="0" fontId="336" fillId="0" borderId="0" xfId="0" applyFont="1" applyFill="1" applyAlignment="1">
      <alignment horizontal="right" vertical="center" wrapText="1"/>
    </xf>
    <xf numFmtId="0" fontId="338" fillId="45" borderId="49" xfId="39560" applyFont="1" applyFill="1" applyBorder="1" applyAlignment="1">
      <alignment horizontal="center"/>
    </xf>
    <xf numFmtId="170" fontId="278" fillId="41" borderId="48" xfId="827" applyNumberFormat="1" applyFont="1" applyFill="1" applyBorder="1"/>
    <xf numFmtId="170" fontId="343" fillId="50" borderId="50" xfId="827" applyNumberFormat="1" applyFont="1" applyFill="1" applyBorder="1"/>
    <xf numFmtId="166" fontId="278" fillId="0" borderId="48" xfId="39376" applyFont="1" applyFill="1" applyBorder="1"/>
    <xf numFmtId="166" fontId="278" fillId="41" borderId="48" xfId="39376" applyFont="1" applyFill="1" applyBorder="1"/>
    <xf numFmtId="166" fontId="343" fillId="50" borderId="48" xfId="39376" applyFont="1" applyFill="1" applyBorder="1"/>
    <xf numFmtId="166" fontId="278" fillId="0" borderId="50" xfId="0" applyNumberFormat="1" applyFont="1" applyFill="1" applyBorder="1"/>
    <xf numFmtId="170" fontId="343" fillId="48" borderId="46" xfId="827" applyNumberFormat="1" applyFont="1" applyFill="1" applyBorder="1" applyAlignment="1">
      <alignment horizontal="center" vertical="center"/>
    </xf>
    <xf numFmtId="170" fontId="343" fillId="48" borderId="46" xfId="827" applyNumberFormat="1" applyFont="1" applyFill="1" applyBorder="1" applyAlignment="1">
      <alignment horizontal="center" vertical="center" wrapText="1"/>
    </xf>
    <xf numFmtId="166" fontId="278" fillId="0" borderId="50" xfId="39376" applyFont="1" applyFill="1" applyBorder="1"/>
    <xf numFmtId="41" fontId="337" fillId="0" borderId="0" xfId="0" applyNumberFormat="1" applyFont="1" applyFill="1"/>
    <xf numFmtId="3" fontId="329" fillId="0" borderId="0" xfId="0" applyNumberFormat="1" applyFont="1" applyFill="1"/>
    <xf numFmtId="166" fontId="0" fillId="0" borderId="0" xfId="0" applyNumberFormat="1" applyFill="1" applyBorder="1"/>
    <xf numFmtId="3" fontId="279" fillId="0" borderId="0" xfId="0" applyNumberFormat="1" applyFont="1" applyFill="1"/>
    <xf numFmtId="3" fontId="356" fillId="0" borderId="0" xfId="0" applyNumberFormat="1" applyFont="1" applyFill="1" applyAlignment="1">
      <alignment horizontal="right" vertical="center"/>
    </xf>
    <xf numFmtId="0" fontId="326" fillId="0" borderId="51" xfId="39560" applyFont="1" applyBorder="1" applyAlignment="1">
      <alignment horizontal="center"/>
    </xf>
    <xf numFmtId="41" fontId="337" fillId="42" borderId="0" xfId="39663" applyNumberFormat="1" applyFont="1" applyFill="1" applyAlignment="1">
      <alignment vertical="center"/>
    </xf>
    <xf numFmtId="0" fontId="347" fillId="0" borderId="0" xfId="0" applyFont="1" applyAlignment="1">
      <alignment horizontal="left" vertical="center"/>
    </xf>
    <xf numFmtId="0" fontId="0" fillId="0" borderId="0" xfId="0" applyAlignment="1">
      <alignment horizontal="justify" vertical="center" wrapText="1"/>
    </xf>
    <xf numFmtId="0" fontId="0" fillId="0" borderId="0" xfId="0" applyAlignment="1">
      <alignment horizontal="left" vertical="center" wrapText="1"/>
    </xf>
    <xf numFmtId="0" fontId="0" fillId="0" borderId="0" xfId="0" applyAlignment="1">
      <alignment horizontal="left" vertical="center" wrapText="1"/>
    </xf>
    <xf numFmtId="0" fontId="339" fillId="0" borderId="27" xfId="39560" applyFont="1" applyBorder="1" applyAlignment="1">
      <alignment horizontal="left" vertical="center" wrapText="1"/>
    </xf>
    <xf numFmtId="0" fontId="332" fillId="0" borderId="21" xfId="39558" quotePrefix="1" applyFont="1" applyBorder="1"/>
    <xf numFmtId="166" fontId="0" fillId="0" borderId="0" xfId="0" applyNumberFormat="1" applyFill="1" applyBorder="1" applyAlignment="1">
      <alignment horizontal="right"/>
    </xf>
    <xf numFmtId="0" fontId="0" fillId="0" borderId="0" xfId="0" applyFont="1"/>
    <xf numFmtId="0" fontId="361" fillId="0" borderId="0" xfId="0" applyFont="1" applyFill="1" applyAlignment="1">
      <alignment vertical="center" wrapText="1"/>
    </xf>
    <xf numFmtId="3" fontId="330" fillId="0" borderId="0" xfId="0" applyNumberFormat="1" applyFont="1" applyFill="1" applyAlignment="1">
      <alignment vertical="top"/>
    </xf>
    <xf numFmtId="0" fontId="356" fillId="0" borderId="0" xfId="0" applyFont="1" applyFill="1" applyAlignment="1">
      <alignment vertical="center" wrapText="1"/>
    </xf>
    <xf numFmtId="0" fontId="363" fillId="0" borderId="13" xfId="0" applyFont="1" applyFill="1" applyBorder="1" applyAlignment="1">
      <alignment horizontal="right" vertical="center"/>
    </xf>
    <xf numFmtId="166" fontId="356" fillId="0" borderId="13" xfId="0" applyNumberFormat="1" applyFont="1" applyFill="1" applyBorder="1" applyAlignment="1">
      <alignment horizontal="right" vertical="center"/>
    </xf>
    <xf numFmtId="0" fontId="361" fillId="0" borderId="50" xfId="0" applyFont="1" applyFill="1" applyBorder="1" applyAlignment="1">
      <alignment horizontal="right" vertical="center"/>
    </xf>
    <xf numFmtId="166" fontId="361" fillId="0" borderId="50" xfId="0" applyNumberFormat="1" applyFont="1" applyFill="1" applyBorder="1" applyAlignment="1">
      <alignment horizontal="right" vertical="center"/>
    </xf>
    <xf numFmtId="0" fontId="0" fillId="0" borderId="0" xfId="0" applyAlignment="1">
      <alignment horizontal="justify" vertical="justify"/>
    </xf>
    <xf numFmtId="0" fontId="279" fillId="0" borderId="0" xfId="39663" applyAlignment="1">
      <alignment vertical="center"/>
    </xf>
    <xf numFmtId="0" fontId="336" fillId="50" borderId="29" xfId="39663" applyFont="1" applyFill="1" applyBorder="1" applyAlignment="1">
      <alignment horizontal="center" vertical="center" wrapText="1"/>
    </xf>
    <xf numFmtId="0" fontId="0" fillId="0" borderId="0" xfId="0" applyFont="1" applyAlignment="1">
      <alignment vertical="center"/>
    </xf>
    <xf numFmtId="166" fontId="0" fillId="0" borderId="0" xfId="39376" applyFont="1" applyAlignment="1">
      <alignment horizontal="right" vertical="center" wrapText="1"/>
    </xf>
    <xf numFmtId="166" fontId="0" fillId="0" borderId="0" xfId="39376" applyFont="1" applyFill="1" applyAlignment="1">
      <alignment horizontal="right" vertical="center" wrapText="1"/>
    </xf>
    <xf numFmtId="0" fontId="0" fillId="0" borderId="0" xfId="0" applyFont="1" applyAlignment="1">
      <alignment vertical="center" wrapText="1"/>
    </xf>
    <xf numFmtId="166" fontId="0" fillId="0" borderId="0" xfId="39376" applyFont="1" applyFill="1" applyAlignment="1">
      <alignment horizontal="center" vertical="center" wrapText="1"/>
    </xf>
    <xf numFmtId="3" fontId="336" fillId="50" borderId="29" xfId="0" applyNumberFormat="1" applyFont="1" applyFill="1" applyBorder="1" applyAlignment="1">
      <alignment horizontal="right" vertical="center"/>
    </xf>
    <xf numFmtId="0" fontId="326" fillId="0" borderId="0" xfId="39546" applyFont="1" applyFill="1"/>
    <xf numFmtId="0" fontId="278" fillId="0" borderId="0" xfId="10840" applyFont="1" applyFill="1"/>
    <xf numFmtId="0" fontId="347" fillId="0" borderId="0" xfId="0" applyNumberFormat="1" applyFont="1" applyAlignment="1">
      <alignment horizontal="justify" vertical="justify" wrapText="1"/>
    </xf>
    <xf numFmtId="41" fontId="336" fillId="50" borderId="29" xfId="0" applyNumberFormat="1" applyFont="1" applyFill="1" applyBorder="1" applyAlignment="1">
      <alignment horizontal="center" vertical="center"/>
    </xf>
    <xf numFmtId="0" fontId="343" fillId="0" borderId="0" xfId="39663" applyFont="1" applyFill="1" applyBorder="1" applyAlignment="1">
      <alignment vertical="center"/>
    </xf>
    <xf numFmtId="3" fontId="343" fillId="0" borderId="0" xfId="39663" applyNumberFormat="1" applyFont="1" applyFill="1" applyBorder="1" applyAlignment="1">
      <alignment horizontal="right" vertical="center"/>
    </xf>
    <xf numFmtId="3" fontId="343" fillId="0" borderId="29" xfId="39663" applyNumberFormat="1" applyFont="1" applyFill="1" applyBorder="1" applyAlignment="1">
      <alignment horizontal="right" vertical="center"/>
    </xf>
    <xf numFmtId="0" fontId="336" fillId="0" borderId="29" xfId="0" applyFont="1" applyFill="1" applyBorder="1" applyAlignment="1">
      <alignment horizontal="left" vertical="center"/>
    </xf>
    <xf numFmtId="170" fontId="329" fillId="0" borderId="0" xfId="0" applyNumberFormat="1" applyFont="1" applyFill="1"/>
    <xf numFmtId="0" fontId="0" fillId="0" borderId="0" xfId="0" applyFill="1" applyAlignment="1">
      <alignment horizontal="justify" vertical="center" wrapText="1"/>
    </xf>
    <xf numFmtId="0" fontId="0" fillId="0" borderId="0" xfId="0" applyAlignment="1">
      <alignment horizontal="right"/>
    </xf>
    <xf numFmtId="0" fontId="0" fillId="0" borderId="0" xfId="0" applyAlignment="1">
      <alignment horizontal="justify" vertical="justify" wrapText="1"/>
    </xf>
    <xf numFmtId="0" fontId="278" fillId="0" borderId="0" xfId="39663" applyFont="1" applyFill="1" applyAlignment="1">
      <alignment vertical="center"/>
    </xf>
    <xf numFmtId="0" fontId="279" fillId="0" borderId="0" xfId="39663" applyFill="1" applyAlignment="1"/>
    <xf numFmtId="0" fontId="279" fillId="0" borderId="0" xfId="39663" applyFill="1" applyAlignment="1">
      <alignment horizontal="center" vertical="center"/>
    </xf>
    <xf numFmtId="0" fontId="279" fillId="0" borderId="0" xfId="39663" applyFill="1" applyBorder="1" applyAlignment="1">
      <alignment vertical="center"/>
    </xf>
    <xf numFmtId="3" fontId="279" fillId="0" borderId="0" xfId="39663" applyNumberFormat="1" applyFill="1" applyAlignment="1">
      <alignment vertical="center"/>
    </xf>
    <xf numFmtId="3" fontId="279" fillId="0" borderId="0" xfId="39663" applyNumberFormat="1" applyFill="1" applyBorder="1" applyAlignment="1">
      <alignment vertical="center"/>
    </xf>
    <xf numFmtId="3" fontId="278" fillId="0" borderId="41" xfId="39663" applyNumberFormat="1" applyFont="1" applyFill="1" applyBorder="1" applyAlignment="1">
      <alignment vertical="center"/>
    </xf>
    <xf numFmtId="3" fontId="278" fillId="0" borderId="0" xfId="39663" applyNumberFormat="1" applyFont="1" applyFill="1" applyBorder="1" applyAlignment="1">
      <alignment vertical="center"/>
    </xf>
    <xf numFmtId="0" fontId="278" fillId="0" borderId="0" xfId="39663" applyFont="1" applyFill="1" applyAlignment="1">
      <alignment horizontal="right" vertical="center"/>
    </xf>
    <xf numFmtId="0" fontId="278" fillId="0" borderId="0" xfId="39663" applyFont="1" applyFill="1" applyBorder="1" applyAlignment="1">
      <alignment vertical="center"/>
    </xf>
    <xf numFmtId="3" fontId="279" fillId="0" borderId="0" xfId="39663" applyNumberFormat="1" applyFill="1" applyAlignment="1">
      <alignment horizontal="right" vertical="center"/>
    </xf>
    <xf numFmtId="3" fontId="279" fillId="0" borderId="6" xfId="39663" applyNumberFormat="1" applyFill="1" applyBorder="1" applyAlignment="1">
      <alignment horizontal="right" vertical="center"/>
    </xf>
    <xf numFmtId="0" fontId="350" fillId="0" borderId="0" xfId="39663" applyFont="1" applyFill="1" applyAlignment="1">
      <alignment vertical="center"/>
    </xf>
    <xf numFmtId="0" fontId="279" fillId="0" borderId="0" xfId="39663" applyFill="1" applyAlignment="1">
      <alignment horizontal="right" vertical="center"/>
    </xf>
    <xf numFmtId="0" fontId="0" fillId="0" borderId="0" xfId="0" applyAlignment="1">
      <alignment horizontal="justify" vertical="center" wrapText="1"/>
    </xf>
    <xf numFmtId="3" fontId="0" fillId="0" borderId="6" xfId="39663" applyNumberFormat="1" applyFont="1" applyFill="1" applyBorder="1" applyAlignment="1">
      <alignment horizontal="right" vertical="center"/>
    </xf>
    <xf numFmtId="0" fontId="0" fillId="0" borderId="0" xfId="0" applyFont="1" applyAlignment="1">
      <alignment horizontal="justify" vertical="justify"/>
    </xf>
    <xf numFmtId="0" fontId="373" fillId="0" borderId="0" xfId="0" applyFont="1" applyFill="1" applyBorder="1" applyAlignment="1">
      <alignment vertical="center"/>
    </xf>
    <xf numFmtId="0" fontId="0" fillId="0" borderId="0" xfId="0" applyFill="1" applyBorder="1" applyAlignment="1">
      <alignment vertical="center"/>
    </xf>
    <xf numFmtId="0" fontId="341" fillId="0" borderId="0" xfId="0" applyFont="1"/>
    <xf numFmtId="0" fontId="326" fillId="0" borderId="46" xfId="39560" applyFont="1" applyBorder="1" applyAlignment="1">
      <alignment horizontal="center"/>
    </xf>
    <xf numFmtId="0" fontId="338" fillId="0" borderId="51" xfId="39560" applyFont="1" applyBorder="1"/>
    <xf numFmtId="0" fontId="326" fillId="0" borderId="0" xfId="39560" applyFont="1" applyBorder="1" applyAlignment="1">
      <alignment horizontal="left"/>
    </xf>
    <xf numFmtId="0" fontId="326" fillId="0" borderId="0" xfId="39560" applyFont="1" applyBorder="1"/>
    <xf numFmtId="0" fontId="353" fillId="0" borderId="22" xfId="39558" quotePrefix="1" applyFont="1" applyBorder="1" applyAlignment="1">
      <alignment horizontal="center"/>
    </xf>
    <xf numFmtId="0" fontId="0" fillId="0" borderId="0" xfId="0" applyFont="1" applyFill="1"/>
    <xf numFmtId="0" fontId="0" fillId="0" borderId="0" xfId="0" applyFont="1" applyFill="1" applyAlignment="1">
      <alignment horizontal="left" indent="2"/>
    </xf>
    <xf numFmtId="41" fontId="0" fillId="0" borderId="0" xfId="0" applyNumberFormat="1" applyFont="1" applyFill="1"/>
    <xf numFmtId="0" fontId="0" fillId="0" borderId="0" xfId="0" applyFont="1" applyFill="1" applyAlignment="1">
      <alignment horizontal="left"/>
    </xf>
    <xf numFmtId="166" fontId="0" fillId="0" borderId="0" xfId="0" applyNumberFormat="1" applyFont="1" applyFill="1"/>
    <xf numFmtId="0" fontId="0" fillId="50" borderId="0" xfId="0" applyFont="1" applyFill="1"/>
    <xf numFmtId="0" fontId="0" fillId="0" borderId="0" xfId="0" applyFont="1" applyFill="1" applyAlignment="1">
      <alignment vertical="center"/>
    </xf>
    <xf numFmtId="0" fontId="0" fillId="0" borderId="0" xfId="0" applyFont="1" applyAlignment="1"/>
    <xf numFmtId="0" fontId="367" fillId="0" borderId="0" xfId="0" applyFont="1" applyFill="1" applyBorder="1" applyAlignment="1">
      <alignment horizontal="center" vertical="center"/>
    </xf>
    <xf numFmtId="0" fontId="326" fillId="0" borderId="0" xfId="0" applyFont="1" applyFill="1" applyAlignment="1"/>
    <xf numFmtId="170" fontId="0" fillId="50" borderId="0" xfId="0" applyNumberFormat="1" applyFont="1" applyFill="1"/>
    <xf numFmtId="0" fontId="329" fillId="0" borderId="0" xfId="0" applyFont="1" applyFill="1" applyBorder="1" applyAlignment="1">
      <alignment horizontal="center" vertical="center"/>
    </xf>
    <xf numFmtId="0" fontId="370" fillId="0" borderId="0" xfId="39558" quotePrefix="1" applyFont="1" applyFill="1" applyAlignment="1">
      <alignment horizontal="center" vertical="center"/>
    </xf>
    <xf numFmtId="0" fontId="373" fillId="0" borderId="0" xfId="39663" applyFont="1" applyFill="1" applyAlignment="1">
      <alignment vertical="center"/>
    </xf>
    <xf numFmtId="0" fontId="386" fillId="0" borderId="0" xfId="39663" applyFont="1" applyFill="1" applyAlignment="1">
      <alignment vertical="center"/>
    </xf>
    <xf numFmtId="166" fontId="384" fillId="0" borderId="0" xfId="39376" applyFont="1" applyFill="1" applyBorder="1" applyAlignment="1">
      <alignment horizontal="right" vertical="center"/>
    </xf>
    <xf numFmtId="166" fontId="385" fillId="0" borderId="0" xfId="39376" applyFont="1" applyFill="1" applyBorder="1" applyAlignment="1">
      <alignment horizontal="right" vertical="center"/>
    </xf>
    <xf numFmtId="166" fontId="337" fillId="0" borderId="0" xfId="39376" applyFont="1" applyFill="1" applyBorder="1" applyAlignment="1">
      <alignment horizontal="right" vertical="center"/>
    </xf>
    <xf numFmtId="0" fontId="343" fillId="50" borderId="0" xfId="0" applyFont="1" applyFill="1" applyAlignment="1">
      <alignment vertical="center"/>
    </xf>
    <xf numFmtId="0" fontId="278" fillId="0" borderId="0" xfId="0" applyFont="1" applyAlignment="1">
      <alignment vertical="center"/>
    </xf>
    <xf numFmtId="0" fontId="0" fillId="0" borderId="0" xfId="0" applyFont="1" applyAlignment="1">
      <alignment horizontal="justify" vertical="justify"/>
    </xf>
    <xf numFmtId="166" fontId="343" fillId="47" borderId="0" xfId="39376" applyNumberFormat="1" applyFont="1" applyFill="1" applyBorder="1"/>
    <xf numFmtId="0" fontId="0" fillId="0" borderId="0" xfId="0" applyFont="1" applyFill="1" applyBorder="1"/>
    <xf numFmtId="0" fontId="278" fillId="0" borderId="0" xfId="0" applyFont="1" applyFill="1" applyBorder="1"/>
    <xf numFmtId="0" fontId="360" fillId="48" borderId="0" xfId="0" applyFont="1" applyFill="1" applyBorder="1" applyAlignment="1">
      <alignment horizontal="center" vertical="center" wrapText="1"/>
    </xf>
    <xf numFmtId="166" fontId="356" fillId="42" borderId="42" xfId="0" applyNumberFormat="1" applyFont="1" applyFill="1" applyBorder="1" applyAlignment="1">
      <alignment horizontal="right" vertical="center"/>
    </xf>
    <xf numFmtId="3" fontId="0" fillId="0" borderId="0" xfId="0" applyNumberFormat="1" applyFont="1" applyAlignment="1">
      <alignment horizontal="right" vertical="center" wrapText="1"/>
    </xf>
    <xf numFmtId="166" fontId="0" fillId="0" borderId="0" xfId="0" applyNumberFormat="1" applyFont="1" applyAlignment="1">
      <alignment horizontal="right" vertical="center" wrapText="1"/>
    </xf>
    <xf numFmtId="3" fontId="343" fillId="50" borderId="0" xfId="0" applyNumberFormat="1" applyFont="1" applyFill="1" applyAlignment="1">
      <alignment horizontal="right" vertical="center" wrapText="1"/>
    </xf>
    <xf numFmtId="0" fontId="387" fillId="0" borderId="0" xfId="39558" quotePrefix="1" applyFont="1" applyFill="1" applyAlignment="1">
      <alignment horizontal="center" vertical="center"/>
    </xf>
    <xf numFmtId="167" fontId="0" fillId="0" borderId="0" xfId="827" applyFont="1" applyFill="1"/>
    <xf numFmtId="170" fontId="0" fillId="0" borderId="0" xfId="827" applyNumberFormat="1" applyFont="1" applyFill="1" applyAlignment="1">
      <alignment horizontal="center"/>
    </xf>
    <xf numFmtId="171" fontId="343" fillId="50" borderId="0" xfId="827" applyNumberFormat="1" applyFont="1" applyFill="1" applyBorder="1"/>
    <xf numFmtId="171" fontId="0" fillId="0" borderId="0" xfId="827" applyNumberFormat="1" applyFont="1" applyFill="1"/>
    <xf numFmtId="0" fontId="338" fillId="0" borderId="0" xfId="39560" applyFont="1" applyAlignment="1">
      <alignment horizontal="center" vertical="justify" wrapText="1"/>
    </xf>
    <xf numFmtId="0" fontId="326" fillId="0" borderId="0" xfId="39560" applyFont="1" applyAlignment="1">
      <alignment horizontal="center" vertical="center"/>
    </xf>
    <xf numFmtId="0" fontId="345" fillId="0" borderId="0" xfId="39560" applyFont="1" applyAlignment="1">
      <alignment horizontal="center" vertical="center"/>
    </xf>
    <xf numFmtId="0" fontId="278" fillId="45" borderId="47" xfId="39560" applyFont="1" applyFill="1" applyBorder="1" applyAlignment="1">
      <alignment horizontal="left"/>
    </xf>
    <xf numFmtId="0" fontId="278" fillId="45" borderId="48" xfId="39560" applyFont="1" applyFill="1" applyBorder="1" applyAlignment="1">
      <alignment horizontal="left"/>
    </xf>
    <xf numFmtId="0" fontId="278" fillId="0" borderId="0" xfId="0" applyFont="1" applyFill="1" applyAlignment="1">
      <alignment horizontal="center" vertical="center" wrapText="1"/>
    </xf>
    <xf numFmtId="0" fontId="343" fillId="50" borderId="0" xfId="0" applyFont="1" applyFill="1" applyAlignment="1">
      <alignment vertical="center"/>
    </xf>
    <xf numFmtId="0" fontId="343" fillId="50" borderId="29" xfId="0" applyFont="1" applyFill="1" applyBorder="1" applyAlignment="1">
      <alignment vertical="center"/>
    </xf>
    <xf numFmtId="0" fontId="278" fillId="0" borderId="0" xfId="0" applyFont="1" applyAlignment="1">
      <alignment vertical="center"/>
    </xf>
    <xf numFmtId="0" fontId="343" fillId="50" borderId="0" xfId="0" applyFont="1" applyFill="1" applyAlignment="1">
      <alignment horizontal="left" vertical="center"/>
    </xf>
    <xf numFmtId="0" fontId="0" fillId="0" borderId="0" xfId="39560" applyFont="1" applyAlignment="1">
      <alignment horizontal="center"/>
    </xf>
    <xf numFmtId="0" fontId="344" fillId="0" borderId="0" xfId="39560" applyFont="1" applyAlignment="1">
      <alignment horizontal="center"/>
    </xf>
    <xf numFmtId="0" fontId="326" fillId="0" borderId="0" xfId="39560" applyFont="1" applyAlignment="1">
      <alignment horizontal="center"/>
    </xf>
    <xf numFmtId="0" fontId="338" fillId="0" borderId="0" xfId="0" applyFont="1" applyFill="1" applyBorder="1" applyAlignment="1">
      <alignment horizontal="center"/>
    </xf>
    <xf numFmtId="0" fontId="278" fillId="0" borderId="0" xfId="0" applyFont="1" applyFill="1" applyAlignment="1">
      <alignment horizontal="center"/>
    </xf>
    <xf numFmtId="0" fontId="278" fillId="0" borderId="0" xfId="0" applyFont="1" applyAlignment="1">
      <alignment horizontal="center"/>
    </xf>
    <xf numFmtId="0" fontId="0" fillId="0" borderId="0" xfId="0" applyAlignment="1">
      <alignment horizontal="center"/>
    </xf>
    <xf numFmtId="0" fontId="344" fillId="0" borderId="0" xfId="0" applyFont="1" applyAlignment="1">
      <alignment horizontal="center"/>
    </xf>
    <xf numFmtId="170" fontId="0" fillId="0" borderId="0" xfId="827" applyNumberFormat="1" applyFont="1" applyAlignment="1">
      <alignment horizontal="left"/>
    </xf>
    <xf numFmtId="0" fontId="0" fillId="0" borderId="0" xfId="0" applyFont="1" applyAlignment="1">
      <alignment horizontal="center"/>
    </xf>
    <xf numFmtId="0" fontId="337" fillId="0" borderId="0" xfId="0" applyFont="1" applyAlignment="1">
      <alignment horizontal="justify" vertical="justify" wrapText="1"/>
    </xf>
    <xf numFmtId="0" fontId="343" fillId="48" borderId="0" xfId="0" applyFont="1" applyFill="1" applyAlignment="1">
      <alignment horizontal="left" vertical="center"/>
    </xf>
    <xf numFmtId="0" fontId="337" fillId="0" borderId="0" xfId="0" applyFont="1" applyFill="1" applyAlignment="1">
      <alignment horizontal="justify" vertical="justify" wrapText="1"/>
    </xf>
    <xf numFmtId="0" fontId="352" fillId="0" borderId="0" xfId="0" applyFont="1" applyFill="1" applyAlignment="1">
      <alignment horizontal="left" vertical="center"/>
    </xf>
    <xf numFmtId="0" fontId="0" fillId="0" borderId="0" xfId="0" applyAlignment="1">
      <alignment horizontal="left" vertical="center" wrapText="1"/>
    </xf>
    <xf numFmtId="0" fontId="0" fillId="0" borderId="0" xfId="0" applyAlignment="1">
      <alignment horizontal="justify" vertical="center" wrapText="1"/>
    </xf>
    <xf numFmtId="0" fontId="326" fillId="0" borderId="0" xfId="0" applyFont="1" applyAlignment="1">
      <alignment horizontal="justify" vertical="justify"/>
    </xf>
    <xf numFmtId="0" fontId="347" fillId="0" borderId="0" xfId="0" applyFont="1" applyAlignment="1">
      <alignment horizontal="left" vertical="center"/>
    </xf>
    <xf numFmtId="0" fontId="0" fillId="0" borderId="0" xfId="0" applyFill="1" applyAlignment="1">
      <alignment horizontal="justify" vertical="center" wrapText="1"/>
    </xf>
    <xf numFmtId="0" fontId="344" fillId="0" borderId="0" xfId="0" applyFont="1" applyAlignment="1">
      <alignment horizontal="justify" vertical="center" wrapText="1"/>
    </xf>
    <xf numFmtId="0" fontId="336" fillId="48" borderId="0" xfId="0" applyFont="1" applyFill="1" applyAlignment="1">
      <alignment horizontal="left" vertical="center"/>
    </xf>
    <xf numFmtId="0" fontId="0" fillId="0" borderId="0" xfId="0" applyAlignment="1">
      <alignment horizontal="justify" vertical="justify"/>
    </xf>
    <xf numFmtId="0" fontId="0" fillId="0" borderId="0" xfId="0" applyAlignment="1">
      <alignment horizontal="left" wrapText="1"/>
    </xf>
    <xf numFmtId="0" fontId="0" fillId="0" borderId="0" xfId="0" applyFont="1" applyAlignment="1">
      <alignment horizontal="justify" vertical="justify"/>
    </xf>
    <xf numFmtId="0" fontId="0" fillId="0" borderId="37" xfId="0" applyFill="1" applyBorder="1" applyAlignment="1">
      <alignment horizontal="center" vertical="center" wrapText="1"/>
    </xf>
    <xf numFmtId="0" fontId="0" fillId="0" borderId="43" xfId="0" applyFill="1" applyBorder="1" applyAlignment="1">
      <alignment horizontal="center" vertical="center" wrapText="1"/>
    </xf>
    <xf numFmtId="0" fontId="336" fillId="50" borderId="37" xfId="0" applyFont="1" applyFill="1" applyBorder="1" applyAlignment="1">
      <alignment horizontal="center" vertical="center"/>
    </xf>
    <xf numFmtId="0" fontId="336" fillId="50" borderId="34" xfId="0" applyFont="1" applyFill="1" applyBorder="1" applyAlignment="1">
      <alignment horizontal="center" vertical="center"/>
    </xf>
    <xf numFmtId="0" fontId="336" fillId="50" borderId="38" xfId="0" applyFont="1" applyFill="1" applyBorder="1" applyAlignment="1">
      <alignment horizontal="center" vertical="center"/>
    </xf>
    <xf numFmtId="0" fontId="336" fillId="50" borderId="31" xfId="0" applyFont="1" applyFill="1" applyBorder="1" applyAlignment="1">
      <alignment horizontal="center" vertical="center"/>
    </xf>
    <xf numFmtId="0" fontId="0" fillId="0" borderId="0" xfId="0" applyAlignment="1">
      <alignment horizontal="left" vertical="center"/>
    </xf>
    <xf numFmtId="0" fontId="336" fillId="50" borderId="35" xfId="0" applyFont="1" applyFill="1" applyBorder="1" applyAlignment="1">
      <alignment horizontal="left" vertical="center"/>
    </xf>
    <xf numFmtId="0" fontId="336" fillId="50" borderId="32" xfId="0" applyFont="1" applyFill="1" applyBorder="1" applyAlignment="1">
      <alignment horizontal="left" vertical="center"/>
    </xf>
    <xf numFmtId="0" fontId="336" fillId="50" borderId="35" xfId="0" applyFont="1" applyFill="1" applyBorder="1" applyAlignment="1">
      <alignment horizontal="center" vertical="center" wrapText="1"/>
    </xf>
    <xf numFmtId="0" fontId="336" fillId="50" borderId="32" xfId="0" applyFont="1" applyFill="1" applyBorder="1" applyAlignment="1">
      <alignment horizontal="center" vertical="center" wrapText="1"/>
    </xf>
    <xf numFmtId="0" fontId="336" fillId="50" borderId="0" xfId="0" applyFont="1" applyFill="1" applyBorder="1" applyAlignment="1">
      <alignment horizontal="left" vertical="center"/>
    </xf>
    <xf numFmtId="0" fontId="336" fillId="50" borderId="29" xfId="0" applyFont="1" applyFill="1" applyBorder="1" applyAlignment="1">
      <alignment horizontal="left" vertical="center"/>
    </xf>
    <xf numFmtId="0" fontId="0" fillId="0" borderId="0" xfId="0" applyAlignment="1">
      <alignment horizontal="justify" vertical="justify" wrapText="1"/>
    </xf>
    <xf numFmtId="0" fontId="360" fillId="48" borderId="39" xfId="0" applyFont="1" applyFill="1" applyBorder="1" applyAlignment="1">
      <alignment horizontal="center" vertical="center" wrapText="1"/>
    </xf>
    <xf numFmtId="0" fontId="360" fillId="48" borderId="40" xfId="0" applyFont="1" applyFill="1" applyBorder="1" applyAlignment="1">
      <alignment horizontal="center" vertical="center" wrapText="1"/>
    </xf>
    <xf numFmtId="0" fontId="360" fillId="48" borderId="36" xfId="0" applyFont="1" applyFill="1" applyBorder="1" applyAlignment="1">
      <alignment horizontal="center" vertical="center" wrapText="1"/>
    </xf>
    <xf numFmtId="0" fontId="350" fillId="0" borderId="0" xfId="0" applyFont="1" applyAlignment="1">
      <alignment horizontal="left" vertical="center"/>
    </xf>
    <xf numFmtId="0" fontId="343" fillId="50" borderId="0" xfId="39546" applyFont="1" applyFill="1" applyAlignment="1">
      <alignment horizontal="left"/>
    </xf>
    <xf numFmtId="0" fontId="278" fillId="0" borderId="0" xfId="39663" applyFont="1" applyFill="1" applyAlignment="1">
      <alignment horizontal="right" vertical="center"/>
    </xf>
    <xf numFmtId="0" fontId="0" fillId="0" borderId="0" xfId="39663" applyFont="1" applyAlignment="1">
      <alignment horizontal="justify" vertical="justify"/>
    </xf>
    <xf numFmtId="0" fontId="279" fillId="0" borderId="0" xfId="39663" applyAlignment="1">
      <alignment horizontal="justify" vertical="justify"/>
    </xf>
    <xf numFmtId="0" fontId="279" fillId="0" borderId="0" xfId="39663" applyFill="1" applyAlignment="1">
      <alignment vertical="center"/>
    </xf>
    <xf numFmtId="3" fontId="279" fillId="0" borderId="0" xfId="39663" applyNumberFormat="1" applyFill="1" applyAlignment="1">
      <alignment horizontal="right" vertical="center"/>
    </xf>
    <xf numFmtId="0" fontId="0" fillId="0" borderId="0" xfId="39663" applyFont="1" applyFill="1" applyAlignment="1">
      <alignment vertical="center"/>
    </xf>
    <xf numFmtId="0" fontId="336" fillId="50" borderId="45" xfId="39663" applyFont="1" applyFill="1" applyBorder="1" applyAlignment="1">
      <alignment horizontal="center" vertical="center" wrapText="1"/>
    </xf>
    <xf numFmtId="0" fontId="278" fillId="42" borderId="0" xfId="39663" applyFont="1" applyFill="1" applyAlignment="1">
      <alignment vertical="center"/>
    </xf>
    <xf numFmtId="0" fontId="337" fillId="42" borderId="0" xfId="39663" applyFont="1" applyFill="1" applyAlignment="1">
      <alignment vertical="center"/>
    </xf>
    <xf numFmtId="0" fontId="336" fillId="50" borderId="29" xfId="39663" applyFont="1" applyFill="1" applyBorder="1" applyAlignment="1">
      <alignment horizontal="center" vertical="center" wrapText="1"/>
    </xf>
    <xf numFmtId="0" fontId="336" fillId="50" borderId="39" xfId="39663" applyFont="1" applyFill="1" applyBorder="1" applyAlignment="1">
      <alignment horizontal="center" vertical="center" wrapText="1"/>
    </xf>
    <xf numFmtId="0" fontId="336" fillId="50" borderId="40" xfId="39663" applyFont="1" applyFill="1" applyBorder="1" applyAlignment="1">
      <alignment horizontal="center" vertical="center" wrapText="1"/>
    </xf>
    <xf numFmtId="0" fontId="0" fillId="0" borderId="0" xfId="0" applyFill="1" applyAlignment="1">
      <alignment horizontal="justify" vertical="justify"/>
    </xf>
  </cellXfs>
  <cellStyles count="39664">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10" xfId="39624"/>
    <cellStyle name="Millares [0] 10 2" xfId="39658"/>
    <cellStyle name="Millares [0] 11" xfId="39631"/>
    <cellStyle name="Millares [0] 11 2" xfId="39647"/>
    <cellStyle name="Millares [0] 12" xfId="39627"/>
    <cellStyle name="Millares [0] 13" xfId="39629"/>
    <cellStyle name="Millares [0] 14" xfId="39651"/>
    <cellStyle name="Millares [0] 2" xfId="828"/>
    <cellStyle name="Millares [0] 2 2" xfId="39653"/>
    <cellStyle name="Millares [0] 3" xfId="38679"/>
    <cellStyle name="Millares [0] 3 2" xfId="39656"/>
    <cellStyle name="Millares [0] 4" xfId="39331"/>
    <cellStyle name="Millares [0] 4 2" xfId="39657"/>
    <cellStyle name="Millares [0] 5" xfId="39378"/>
    <cellStyle name="Millares [0] 5 2" xfId="39662"/>
    <cellStyle name="Millares [0] 6" xfId="39386"/>
    <cellStyle name="Millares [0] 7" xfId="39528"/>
    <cellStyle name="Millares [0] 8" xfId="39547"/>
    <cellStyle name="Millares [0] 8 2" xfId="39640"/>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4 2" xfId="39644"/>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26" xfId="39655"/>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3 2" xfId="39628"/>
    <cellStyle name="Millares 534" xfId="39622"/>
    <cellStyle name="Millares 535" xfId="39633"/>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19 2" xfId="39648"/>
    <cellStyle name="Normal 1019 3" xfId="39639"/>
    <cellStyle name="Normal 102" xfId="22067"/>
    <cellStyle name="Normal 102 2" xfId="27613"/>
    <cellStyle name="Normal 102 3" xfId="33107"/>
    <cellStyle name="Normal 102 4" xfId="38591"/>
    <cellStyle name="Normal 1020" xfId="39550"/>
    <cellStyle name="Normal 1021" xfId="39630"/>
    <cellStyle name="Normal 1022" xfId="39614"/>
    <cellStyle name="Normal 1022 2" xfId="39645"/>
    <cellStyle name="Normal 1023" xfId="39625"/>
    <cellStyle name="Normal 1024" xfId="39567"/>
    <cellStyle name="Normal 1024 2" xfId="39626"/>
    <cellStyle name="Normal 1025" xfId="39617"/>
    <cellStyle name="Normal 1026" xfId="39616"/>
    <cellStyle name="Normal 1027" xfId="39618"/>
    <cellStyle name="Normal 1028" xfId="39663"/>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6 2" xfId="39643"/>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2 2" xfId="39649"/>
    <cellStyle name="Normal 125 2 3" xfId="39641"/>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14" xfId="39652"/>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50" xfId="3965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50" xfId="39659"/>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13" xfId="39660"/>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8 2" xfId="39650"/>
    <cellStyle name="Normal 638 3" xfId="39642"/>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5 2 2" xfId="39646"/>
    <cellStyle name="Normal 656" xfId="39175"/>
    <cellStyle name="Normal 656 2" xfId="39577"/>
    <cellStyle name="Normal 657" xfId="39176"/>
    <cellStyle name="Normal 657 2" xfId="39578"/>
    <cellStyle name="Normal 658" xfId="39177"/>
    <cellStyle name="Normal 658 2" xfId="39580"/>
    <cellStyle name="Normal 658 2 2" xfId="39637"/>
    <cellStyle name="Normal 658 3" xfId="39635"/>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7 2 2" xfId="39638"/>
    <cellStyle name="Normal 667 3" xfId="39636"/>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48" xfId="39661"/>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2" xfId="38681"/>
    <cellStyle name="Porcentaje 3" xfId="39332"/>
    <cellStyle name="Porcentaje 4" xfId="39379"/>
    <cellStyle name="Porcentaje 5" xfId="39554"/>
    <cellStyle name="Porcentaje 6" xfId="39632"/>
    <cellStyle name="Porcentaje 7" xfId="3963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D72B1"/>
      <color rgb="FF255E91"/>
      <color rgb="FF0000FF"/>
      <color rgb="FF00174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1.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jpeg"/><Relationship Id="rId14" Type="http://schemas.openxmlformats.org/officeDocument/2006/relationships/image" Target="../media/image1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99060</xdr:rowOff>
    </xdr:from>
    <xdr:to>
      <xdr:col>1</xdr:col>
      <xdr:colOff>809625</xdr:colOff>
      <xdr:row>4</xdr:row>
      <xdr:rowOff>81915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 y="99060"/>
          <a:ext cx="733425" cy="653415"/>
        </a:xfrm>
        <a:prstGeom prst="rect">
          <a:avLst/>
        </a:prstGeom>
        <a:noFill/>
        <a:ln>
          <a:noFill/>
        </a:ln>
      </xdr:spPr>
    </xdr:pic>
    <xdr:clientData/>
  </xdr:twoCellAnchor>
  <xdr:twoCellAnchor editAs="oneCell">
    <xdr:from>
      <xdr:col>3</xdr:col>
      <xdr:colOff>238125</xdr:colOff>
      <xdr:row>1</xdr:row>
      <xdr:rowOff>142875</xdr:rowOff>
    </xdr:from>
    <xdr:to>
      <xdr:col>3</xdr:col>
      <xdr:colOff>2273935</xdr:colOff>
      <xdr:row>3</xdr:row>
      <xdr:rowOff>97155</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6975" y="314325"/>
          <a:ext cx="2035810" cy="2971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733425</xdr:colOff>
      <xdr:row>6</xdr:row>
      <xdr:rowOff>135255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67236</xdr:rowOff>
    </xdr:from>
    <xdr:to>
      <xdr:col>3</xdr:col>
      <xdr:colOff>419660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67236"/>
          <a:ext cx="733425" cy="636270"/>
        </a:xfrm>
        <a:prstGeom prst="rect">
          <a:avLst/>
        </a:prstGeom>
        <a:noFill/>
        <a:ln>
          <a:noFill/>
        </a:ln>
      </xdr:spPr>
    </xdr:pic>
    <xdr:clientData/>
  </xdr:twoCellAnchor>
  <xdr:twoCellAnchor editAs="oneCell">
    <xdr:from>
      <xdr:col>4</xdr:col>
      <xdr:colOff>99060</xdr:colOff>
      <xdr:row>0</xdr:row>
      <xdr:rowOff>160020</xdr:rowOff>
    </xdr:from>
    <xdr:to>
      <xdr:col>7</xdr:col>
      <xdr:colOff>77470</xdr:colOff>
      <xdr:row>2</xdr:row>
      <xdr:rowOff>121920</xdr:rowOff>
    </xdr:to>
    <xdr:pic>
      <xdr:nvPicPr>
        <xdr:cNvPr id="4" name="Imagen 3"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0" y="160020"/>
          <a:ext cx="2035810" cy="29718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733425</xdr:colOff>
      <xdr:row>4</xdr:row>
      <xdr:rowOff>81915</xdr:rowOff>
    </xdr:to>
    <xdr:pic>
      <xdr:nvPicPr>
        <xdr:cNvPr id="3" name="Imagen 2">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33425" cy="6858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485775</xdr:colOff>
      <xdr:row>5</xdr:row>
      <xdr:rowOff>68580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71628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twoCellAnchor editAs="oneCell">
    <xdr:from>
      <xdr:col>3</xdr:col>
      <xdr:colOff>419100</xdr:colOff>
      <xdr:row>3</xdr:row>
      <xdr:rowOff>38100</xdr:rowOff>
    </xdr:from>
    <xdr:to>
      <xdr:col>5</xdr:col>
      <xdr:colOff>328930</xdr:colOff>
      <xdr:row>5</xdr:row>
      <xdr:rowOff>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9060" y="541020"/>
          <a:ext cx="2035810" cy="2971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twoCellAnchor editAs="oneCell">
    <xdr:from>
      <xdr:col>1</xdr:col>
      <xdr:colOff>4457700</xdr:colOff>
      <xdr:row>1</xdr:row>
      <xdr:rowOff>22860</xdr:rowOff>
    </xdr:from>
    <xdr:to>
      <xdr:col>4</xdr:col>
      <xdr:colOff>412750</xdr:colOff>
      <xdr:row>2</xdr:row>
      <xdr:rowOff>152400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3440" y="190500"/>
          <a:ext cx="2035810" cy="2971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101601</xdr:colOff>
      <xdr:row>0</xdr:row>
      <xdr:rowOff>154890</xdr:rowOff>
    </xdr:from>
    <xdr:to>
      <xdr:col>1</xdr:col>
      <xdr:colOff>953559</xdr:colOff>
      <xdr:row>6</xdr:row>
      <xdr:rowOff>50799</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1" y="154890"/>
          <a:ext cx="851958" cy="911909"/>
        </a:xfrm>
        <a:prstGeom prst="rect">
          <a:avLst/>
        </a:prstGeom>
        <a:noFill/>
        <a:ln>
          <a:noFill/>
        </a:ln>
      </xdr:spPr>
    </xdr:pic>
    <xdr:clientData/>
  </xdr:twoCellAnchor>
  <xdr:twoCellAnchor editAs="oneCell">
    <xdr:from>
      <xdr:col>15</xdr:col>
      <xdr:colOff>342900</xdr:colOff>
      <xdr:row>1</xdr:row>
      <xdr:rowOff>0</xdr:rowOff>
    </xdr:from>
    <xdr:to>
      <xdr:col>17</xdr:col>
      <xdr:colOff>1151890</xdr:colOff>
      <xdr:row>2</xdr:row>
      <xdr:rowOff>129540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6760" y="167640"/>
          <a:ext cx="2035810" cy="2971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twoCellAnchor editAs="oneCell">
    <xdr:from>
      <xdr:col>5</xdr:col>
      <xdr:colOff>236220</xdr:colOff>
      <xdr:row>2</xdr:row>
      <xdr:rowOff>38100</xdr:rowOff>
    </xdr:from>
    <xdr:to>
      <xdr:col>6</xdr:col>
      <xdr:colOff>1014730</xdr:colOff>
      <xdr:row>4</xdr:row>
      <xdr:rowOff>0</xdr:rowOff>
    </xdr:to>
    <xdr:pic>
      <xdr:nvPicPr>
        <xdr:cNvPr id="3" name="Imagen 2" descr="C:\Users\Usuario\AppData\Local\Microsoft\Windows\INetCache\Content.Word\BANDERAS PNG.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42460" y="373380"/>
          <a:ext cx="2035810" cy="2971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40005</xdr:colOff>
      <xdr:row>5</xdr:row>
      <xdr:rowOff>60960</xdr:rowOff>
    </xdr:from>
    <xdr:to>
      <xdr:col>1</xdr:col>
      <xdr:colOff>773430</xdr:colOff>
      <xdr:row>6</xdr:row>
      <xdr:rowOff>62865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432560"/>
          <a:ext cx="733425" cy="66865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790575</xdr:colOff>
      <xdr:row>4</xdr:row>
      <xdr:rowOff>64770</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85725"/>
          <a:ext cx="733425" cy="664845"/>
        </a:xfrm>
        <a:prstGeom prst="rect">
          <a:avLst/>
        </a:prstGeom>
        <a:noFill/>
        <a:ln>
          <a:noFill/>
        </a:ln>
      </xdr:spPr>
    </xdr:pic>
    <xdr:clientData/>
  </xdr:twoCellAnchor>
  <xdr:twoCellAnchor editAs="oneCell">
    <xdr:from>
      <xdr:col>2</xdr:col>
      <xdr:colOff>0</xdr:colOff>
      <xdr:row>1363</xdr:row>
      <xdr:rowOff>0</xdr:rowOff>
    </xdr:from>
    <xdr:to>
      <xdr:col>2</xdr:col>
      <xdr:colOff>5799323</xdr:colOff>
      <xdr:row>1368</xdr:row>
      <xdr:rowOff>15314</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0" y="22722840"/>
          <a:ext cx="5799323" cy="853514"/>
        </a:xfrm>
        <a:prstGeom prst="rect">
          <a:avLst/>
        </a:prstGeom>
      </xdr:spPr>
    </xdr:pic>
    <xdr:clientData/>
  </xdr:twoCellAnchor>
  <xdr:twoCellAnchor>
    <xdr:from>
      <xdr:col>1</xdr:col>
      <xdr:colOff>91440</xdr:colOff>
      <xdr:row>21</xdr:row>
      <xdr:rowOff>160020</xdr:rowOff>
    </xdr:from>
    <xdr:to>
      <xdr:col>1</xdr:col>
      <xdr:colOff>853440</xdr:colOff>
      <xdr:row>24</xdr:row>
      <xdr:rowOff>312420</xdr:rowOff>
    </xdr:to>
    <xdr:pic>
      <xdr:nvPicPr>
        <xdr:cNvPr id="4" name="Imagen 82" descr="BFC_LOGO">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 y="4351020"/>
          <a:ext cx="7620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25854</xdr:colOff>
      <xdr:row>34</xdr:row>
      <xdr:rowOff>5715</xdr:rowOff>
    </xdr:from>
    <xdr:to>
      <xdr:col>1</xdr:col>
      <xdr:colOff>999229</xdr:colOff>
      <xdr:row>37</xdr:row>
      <xdr:rowOff>0</xdr:rowOff>
    </xdr:to>
    <xdr:pic>
      <xdr:nvPicPr>
        <xdr:cNvPr id="5" name="Imagen 3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9625" y="7712801"/>
          <a:ext cx="973375" cy="100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975360</xdr:colOff>
      <xdr:row>48</xdr:row>
      <xdr:rowOff>76200</xdr:rowOff>
    </xdr:to>
    <xdr:pic>
      <xdr:nvPicPr>
        <xdr:cNvPr id="6" name="Imagen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82000"/>
          <a:ext cx="975360" cy="914400"/>
        </a:xfrm>
        <a:prstGeom prst="rect">
          <a:avLst/>
        </a:prstGeom>
        <a:noFill/>
        <a:ln>
          <a:noFill/>
        </a:ln>
      </xdr:spPr>
    </xdr:pic>
    <xdr:clientData/>
  </xdr:twoCellAnchor>
  <xdr:twoCellAnchor editAs="oneCell">
    <xdr:from>
      <xdr:col>1</xdr:col>
      <xdr:colOff>0</xdr:colOff>
      <xdr:row>49</xdr:row>
      <xdr:rowOff>1</xdr:rowOff>
    </xdr:from>
    <xdr:to>
      <xdr:col>1</xdr:col>
      <xdr:colOff>1016635</xdr:colOff>
      <xdr:row>50</xdr:row>
      <xdr:rowOff>91441</xdr:rowOff>
    </xdr:to>
    <xdr:pic>
      <xdr:nvPicPr>
        <xdr:cNvPr id="7" name="Imagen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9387841"/>
          <a:ext cx="1016635" cy="594360"/>
        </a:xfrm>
        <a:prstGeom prst="rect">
          <a:avLst/>
        </a:prstGeom>
      </xdr:spPr>
    </xdr:pic>
    <xdr:clientData/>
  </xdr:twoCellAnchor>
  <xdr:twoCellAnchor editAs="oneCell">
    <xdr:from>
      <xdr:col>1</xdr:col>
      <xdr:colOff>1</xdr:colOff>
      <xdr:row>52</xdr:row>
      <xdr:rowOff>1</xdr:rowOff>
    </xdr:from>
    <xdr:to>
      <xdr:col>1</xdr:col>
      <xdr:colOff>967740</xdr:colOff>
      <xdr:row>54</xdr:row>
      <xdr:rowOff>15241</xdr:rowOff>
    </xdr:to>
    <xdr:pic>
      <xdr:nvPicPr>
        <xdr:cNvPr id="8" name="Imagen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 y="10393681"/>
          <a:ext cx="967739" cy="518160"/>
        </a:xfrm>
        <a:prstGeom prst="rect">
          <a:avLst/>
        </a:prstGeom>
      </xdr:spPr>
    </xdr:pic>
    <xdr:clientData/>
  </xdr:twoCellAnchor>
  <xdr:twoCellAnchor editAs="oneCell">
    <xdr:from>
      <xdr:col>1</xdr:col>
      <xdr:colOff>76200</xdr:colOff>
      <xdr:row>54</xdr:row>
      <xdr:rowOff>137160</xdr:rowOff>
    </xdr:from>
    <xdr:to>
      <xdr:col>1</xdr:col>
      <xdr:colOff>998220</xdr:colOff>
      <xdr:row>56</xdr:row>
      <xdr:rowOff>65314</xdr:rowOff>
    </xdr:to>
    <xdr:pic>
      <xdr:nvPicPr>
        <xdr:cNvPr id="9" name="Imagen 8">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6200" y="10698480"/>
          <a:ext cx="922020" cy="777240"/>
        </a:xfrm>
        <a:prstGeom prst="rect">
          <a:avLst/>
        </a:prstGeom>
      </xdr:spPr>
    </xdr:pic>
    <xdr:clientData/>
  </xdr:twoCellAnchor>
  <xdr:twoCellAnchor>
    <xdr:from>
      <xdr:col>1</xdr:col>
      <xdr:colOff>13335</xdr:colOff>
      <xdr:row>38</xdr:row>
      <xdr:rowOff>112395</xdr:rowOff>
    </xdr:from>
    <xdr:to>
      <xdr:col>1</xdr:col>
      <xdr:colOff>988695</xdr:colOff>
      <xdr:row>43</xdr:row>
      <xdr:rowOff>0</xdr:rowOff>
    </xdr:to>
    <xdr:pic>
      <xdr:nvPicPr>
        <xdr:cNvPr id="12" name="Imagen 11" descr="CFC">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94385" y="8999220"/>
          <a:ext cx="975360" cy="78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990600</xdr:colOff>
      <xdr:row>57</xdr:row>
      <xdr:rowOff>624205</xdr:rowOff>
    </xdr:to>
    <xdr:pic>
      <xdr:nvPicPr>
        <xdr:cNvPr id="13" name="Imagen 12"/>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65760" y="13380720"/>
          <a:ext cx="990600" cy="624205"/>
        </a:xfrm>
        <a:prstGeom prst="rect">
          <a:avLst/>
        </a:prstGeom>
      </xdr:spPr>
    </xdr:pic>
    <xdr:clientData/>
  </xdr:twoCellAnchor>
  <xdr:twoCellAnchor editAs="oneCell">
    <xdr:from>
      <xdr:col>0</xdr:col>
      <xdr:colOff>342900</xdr:colOff>
      <xdr:row>58</xdr:row>
      <xdr:rowOff>160020</xdr:rowOff>
    </xdr:from>
    <xdr:to>
      <xdr:col>1</xdr:col>
      <xdr:colOff>942975</xdr:colOff>
      <xdr:row>60</xdr:row>
      <xdr:rowOff>32385</xdr:rowOff>
    </xdr:to>
    <xdr:pic>
      <xdr:nvPicPr>
        <xdr:cNvPr id="14" name="Imagen 13"/>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375" t="17135" r="9724" b="8938"/>
        <a:stretch/>
      </xdr:blipFill>
      <xdr:spPr bwMode="auto">
        <a:xfrm>
          <a:off x="342900" y="14241780"/>
          <a:ext cx="965835" cy="5429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62</xdr:row>
      <xdr:rowOff>0</xdr:rowOff>
    </xdr:from>
    <xdr:to>
      <xdr:col>1</xdr:col>
      <xdr:colOff>922655</xdr:colOff>
      <xdr:row>63</xdr:row>
      <xdr:rowOff>93980</xdr:rowOff>
    </xdr:to>
    <xdr:pic>
      <xdr:nvPicPr>
        <xdr:cNvPr id="15" name="Imagen 14"/>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5760" y="15087600"/>
          <a:ext cx="922655" cy="596900"/>
        </a:xfrm>
        <a:prstGeom prst="rect">
          <a:avLst/>
        </a:prstGeom>
      </xdr:spPr>
    </xdr:pic>
    <xdr:clientData/>
  </xdr:twoCellAnchor>
  <xdr:twoCellAnchor editAs="oneCell">
    <xdr:from>
      <xdr:col>1</xdr:col>
      <xdr:colOff>0</xdr:colOff>
      <xdr:row>65</xdr:row>
      <xdr:rowOff>0</xdr:rowOff>
    </xdr:from>
    <xdr:to>
      <xdr:col>1</xdr:col>
      <xdr:colOff>885190</xdr:colOff>
      <xdr:row>67</xdr:row>
      <xdr:rowOff>137160</xdr:rowOff>
    </xdr:to>
    <xdr:pic>
      <xdr:nvPicPr>
        <xdr:cNvPr id="16" name="Imagen 15"/>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65760" y="15925800"/>
          <a:ext cx="885190" cy="640080"/>
        </a:xfrm>
        <a:prstGeom prst="rect">
          <a:avLst/>
        </a:prstGeom>
      </xdr:spPr>
    </xdr:pic>
    <xdr:clientData/>
  </xdr:twoCellAnchor>
  <xdr:twoCellAnchor editAs="oneCell">
    <xdr:from>
      <xdr:col>0</xdr:col>
      <xdr:colOff>276225</xdr:colOff>
      <xdr:row>69</xdr:row>
      <xdr:rowOff>95249</xdr:rowOff>
    </xdr:from>
    <xdr:to>
      <xdr:col>1</xdr:col>
      <xdr:colOff>857250</xdr:colOff>
      <xdr:row>70</xdr:row>
      <xdr:rowOff>552449</xdr:rowOff>
    </xdr:to>
    <xdr:pic>
      <xdr:nvPicPr>
        <xdr:cNvPr id="18" name="Imagen 17"/>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76225" y="16697324"/>
          <a:ext cx="933450" cy="619125"/>
        </a:xfrm>
        <a:prstGeom prst="rect">
          <a:avLst/>
        </a:prstGeom>
      </xdr:spPr>
    </xdr:pic>
    <xdr:clientData/>
  </xdr:twoCellAnchor>
  <xdr:twoCellAnchor editAs="oneCell">
    <xdr:from>
      <xdr:col>0</xdr:col>
      <xdr:colOff>295275</xdr:colOff>
      <xdr:row>166</xdr:row>
      <xdr:rowOff>85725</xdr:rowOff>
    </xdr:from>
    <xdr:to>
      <xdr:col>2</xdr:col>
      <xdr:colOff>6506652</xdr:colOff>
      <xdr:row>173</xdr:row>
      <xdr:rowOff>76357</xdr:rowOff>
    </xdr:to>
    <xdr:pic>
      <xdr:nvPicPr>
        <xdr:cNvPr id="19" name="Imagen 18"/>
        <xdr:cNvPicPr>
          <a:picLocks noChangeAspect="1"/>
        </xdr:cNvPicPr>
      </xdr:nvPicPr>
      <xdr:blipFill>
        <a:blip xmlns:r="http://schemas.openxmlformats.org/officeDocument/2006/relationships" r:embed="rId15"/>
        <a:stretch>
          <a:fillRect/>
        </a:stretch>
      </xdr:blipFill>
      <xdr:spPr>
        <a:xfrm>
          <a:off x="295275" y="37623750"/>
          <a:ext cx="7716327" cy="11241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76B3D8D\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76B3D8D\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6"/>
  <sheetViews>
    <sheetView showGridLines="0" tabSelected="1" topLeftCell="A25" zoomScaleNormal="100" workbookViewId="0">
      <selection activeCell="G36" sqref="G36"/>
    </sheetView>
  </sheetViews>
  <sheetFormatPr baseColWidth="10" defaultColWidth="11.44140625" defaultRowHeight="13.2"/>
  <cols>
    <col min="2" max="2" width="20.33203125" customWidth="1"/>
    <col min="3" max="3" width="56.44140625" customWidth="1"/>
    <col min="4" max="4" width="37.33203125" customWidth="1"/>
  </cols>
  <sheetData>
    <row r="6" spans="2:9">
      <c r="B6" s="452" t="s">
        <v>723</v>
      </c>
      <c r="C6" s="452"/>
      <c r="D6" s="452"/>
      <c r="E6" s="37"/>
      <c r="F6" s="37"/>
      <c r="G6" s="37"/>
      <c r="H6" s="37"/>
      <c r="I6" s="37"/>
    </row>
    <row r="7" spans="2:9">
      <c r="B7" s="453" t="s">
        <v>674</v>
      </c>
      <c r="C7" s="453"/>
      <c r="D7" s="453"/>
      <c r="E7" s="38"/>
      <c r="F7" s="38"/>
      <c r="G7" s="38"/>
      <c r="H7" s="38"/>
      <c r="I7" s="38"/>
    </row>
    <row r="8" spans="2:9">
      <c r="B8" s="454" t="s">
        <v>0</v>
      </c>
      <c r="C8" s="454"/>
      <c r="D8" s="454"/>
      <c r="E8" s="38"/>
      <c r="F8" s="38"/>
      <c r="G8" s="38"/>
      <c r="H8" s="38"/>
      <c r="I8" s="38"/>
    </row>
    <row r="10" spans="2:9">
      <c r="B10" s="455" t="s">
        <v>1</v>
      </c>
      <c r="C10" s="456"/>
      <c r="D10" s="340" t="s">
        <v>2</v>
      </c>
    </row>
    <row r="11" spans="2:9">
      <c r="B11" s="355"/>
      <c r="C11" s="413"/>
      <c r="D11" s="414"/>
    </row>
    <row r="12" spans="2:9" ht="14.4">
      <c r="B12" s="40" t="s">
        <v>3</v>
      </c>
      <c r="C12" s="415" t="s">
        <v>4</v>
      </c>
      <c r="D12" s="44" t="s">
        <v>5</v>
      </c>
    </row>
    <row r="13" spans="2:9" ht="14.4">
      <c r="B13" s="40" t="s">
        <v>6</v>
      </c>
      <c r="C13" s="415" t="s">
        <v>7</v>
      </c>
      <c r="D13" s="44" t="s">
        <v>8</v>
      </c>
    </row>
    <row r="14" spans="2:9" ht="14.4">
      <c r="B14" s="40" t="s">
        <v>9</v>
      </c>
      <c r="C14" s="415" t="s">
        <v>10</v>
      </c>
      <c r="D14" s="44" t="s">
        <v>11</v>
      </c>
    </row>
    <row r="15" spans="2:9" ht="14.4">
      <c r="B15" s="40" t="s">
        <v>12</v>
      </c>
      <c r="C15" s="415" t="s">
        <v>13</v>
      </c>
      <c r="D15" s="44" t="s">
        <v>14</v>
      </c>
    </row>
    <row r="16" spans="2:9" ht="14.4">
      <c r="B16" s="40" t="s">
        <v>15</v>
      </c>
      <c r="C16" s="415" t="s">
        <v>16</v>
      </c>
      <c r="D16" s="44" t="s">
        <v>17</v>
      </c>
    </row>
    <row r="17" spans="2:4" ht="14.4">
      <c r="B17" s="40" t="s">
        <v>18</v>
      </c>
      <c r="C17" s="416" t="s">
        <v>19</v>
      </c>
      <c r="D17" s="87">
        <v>1</v>
      </c>
    </row>
    <row r="18" spans="2:4" ht="14.4">
      <c r="B18" s="40" t="s">
        <v>20</v>
      </c>
      <c r="C18" s="416" t="s">
        <v>21</v>
      </c>
      <c r="D18" s="87">
        <v>2</v>
      </c>
    </row>
    <row r="19" spans="2:4" ht="14.4">
      <c r="B19" s="40" t="s">
        <v>22</v>
      </c>
      <c r="C19" s="416" t="s">
        <v>23</v>
      </c>
      <c r="D19" s="112">
        <v>3</v>
      </c>
    </row>
    <row r="20" spans="2:4" ht="14.4">
      <c r="B20" s="40" t="s">
        <v>24</v>
      </c>
      <c r="C20" s="416" t="s">
        <v>25</v>
      </c>
      <c r="D20" s="112">
        <v>4</v>
      </c>
    </row>
    <row r="21" spans="2:4" ht="14.4">
      <c r="B21" s="40" t="s">
        <v>26</v>
      </c>
      <c r="C21" s="416" t="s">
        <v>27</v>
      </c>
      <c r="D21" s="112">
        <v>5</v>
      </c>
    </row>
    <row r="22" spans="2:4" ht="14.4">
      <c r="B22" s="40" t="s">
        <v>28</v>
      </c>
      <c r="C22" s="416" t="s">
        <v>29</v>
      </c>
      <c r="D22" s="112">
        <v>6</v>
      </c>
    </row>
    <row r="23" spans="2:4" ht="14.4">
      <c r="B23" s="40" t="s">
        <v>30</v>
      </c>
      <c r="C23" s="416" t="s">
        <v>31</v>
      </c>
      <c r="D23" s="112">
        <v>7</v>
      </c>
    </row>
    <row r="24" spans="2:4" ht="14.4">
      <c r="B24" s="40" t="s">
        <v>32</v>
      </c>
      <c r="C24" s="416" t="s">
        <v>33</v>
      </c>
      <c r="D24" s="112">
        <v>8</v>
      </c>
    </row>
    <row r="25" spans="2:4" ht="14.4">
      <c r="B25" s="40" t="s">
        <v>34</v>
      </c>
      <c r="C25" s="416" t="s">
        <v>35</v>
      </c>
      <c r="D25" s="87" t="s">
        <v>36</v>
      </c>
    </row>
    <row r="26" spans="2:4" ht="14.4">
      <c r="B26" s="40" t="s">
        <v>37</v>
      </c>
      <c r="C26" s="416" t="s">
        <v>38</v>
      </c>
      <c r="D26" s="112" t="s">
        <v>39</v>
      </c>
    </row>
    <row r="27" spans="2:4" ht="14.4">
      <c r="B27" s="40" t="s">
        <v>40</v>
      </c>
      <c r="C27" s="416" t="s">
        <v>41</v>
      </c>
      <c r="D27" s="87" t="s">
        <v>42</v>
      </c>
    </row>
    <row r="28" spans="2:4" ht="14.4">
      <c r="B28" s="40" t="s">
        <v>43</v>
      </c>
      <c r="C28" s="416" t="s">
        <v>44</v>
      </c>
      <c r="D28" s="87" t="s">
        <v>45</v>
      </c>
    </row>
    <row r="29" spans="2:4" ht="14.4">
      <c r="B29" s="40" t="s">
        <v>46</v>
      </c>
      <c r="C29" s="416" t="s">
        <v>47</v>
      </c>
      <c r="D29" s="87" t="s">
        <v>48</v>
      </c>
    </row>
    <row r="30" spans="2:4" ht="14.4">
      <c r="B30" s="40" t="s">
        <v>49</v>
      </c>
      <c r="C30" s="416" t="s">
        <v>50</v>
      </c>
      <c r="D30" s="87" t="s">
        <v>51</v>
      </c>
    </row>
    <row r="31" spans="2:4" ht="14.4">
      <c r="B31" s="40" t="s">
        <v>52</v>
      </c>
      <c r="C31" s="416" t="s">
        <v>765</v>
      </c>
      <c r="D31" s="112" t="s">
        <v>53</v>
      </c>
    </row>
    <row r="32" spans="2:4" ht="14.4">
      <c r="B32" s="40" t="s">
        <v>54</v>
      </c>
      <c r="C32" s="416" t="s">
        <v>55</v>
      </c>
      <c r="D32" s="112" t="s">
        <v>56</v>
      </c>
    </row>
    <row r="33" spans="2:4" ht="14.4">
      <c r="B33" s="40" t="s">
        <v>57</v>
      </c>
      <c r="C33" s="416" t="s">
        <v>703</v>
      </c>
      <c r="D33" s="112" t="s">
        <v>58</v>
      </c>
    </row>
    <row r="34" spans="2:4" ht="14.4">
      <c r="B34" s="190" t="s">
        <v>59</v>
      </c>
      <c r="C34" s="111" t="s">
        <v>704</v>
      </c>
      <c r="D34" s="112" t="s">
        <v>61</v>
      </c>
    </row>
    <row r="35" spans="2:4" ht="14.4">
      <c r="B35" s="190" t="s">
        <v>62</v>
      </c>
      <c r="C35" s="111" t="s">
        <v>705</v>
      </c>
      <c r="D35" s="112" t="s">
        <v>64</v>
      </c>
    </row>
    <row r="36" spans="2:4" ht="14.4">
      <c r="B36" s="191" t="s">
        <v>764</v>
      </c>
      <c r="C36" s="163" t="s">
        <v>60</v>
      </c>
      <c r="D36" s="417" t="s">
        <v>783</v>
      </c>
    </row>
    <row r="37" spans="2:4" ht="14.4">
      <c r="B37" s="43"/>
      <c r="C37" s="39"/>
      <c r="D37" s="107"/>
    </row>
    <row r="38" spans="2:4" s="108" customFormat="1" ht="14.4">
      <c r="B38" s="43"/>
      <c r="C38" s="39"/>
      <c r="D38" s="107"/>
    </row>
    <row r="39" spans="2:4" s="108" customFormat="1" ht="14.4">
      <c r="B39" s="340" t="s">
        <v>65</v>
      </c>
      <c r="C39" s="113"/>
      <c r="D39" s="114"/>
    </row>
    <row r="40" spans="2:4" s="108" customFormat="1">
      <c r="B40" s="41" t="s">
        <v>66</v>
      </c>
      <c r="C40" s="111" t="s">
        <v>67</v>
      </c>
      <c r="D40" s="109"/>
    </row>
    <row r="41" spans="2:4" s="108" customFormat="1">
      <c r="B41" s="42" t="s">
        <v>68</v>
      </c>
      <c r="C41" s="111" t="s">
        <v>69</v>
      </c>
      <c r="D41" s="110"/>
    </row>
    <row r="42" spans="2:4" s="108" customFormat="1">
      <c r="B42" s="361" t="s">
        <v>70</v>
      </c>
      <c r="C42" s="163" t="s">
        <v>71</v>
      </c>
      <c r="D42" s="362"/>
    </row>
    <row r="43" spans="2:4" s="108" customFormat="1">
      <c r="D43" s="39"/>
    </row>
    <row r="44" spans="2:4" s="108" customFormat="1">
      <c r="C44" s="39"/>
      <c r="D44" s="39"/>
    </row>
    <row r="45" spans="2:4" s="108" customFormat="1"/>
    <row r="46" spans="2:4" s="108" customFormat="1">
      <c r="B46"/>
      <c r="C46"/>
      <c r="D46"/>
    </row>
  </sheetData>
  <mergeCells count="4">
    <mergeCell ref="B6:D6"/>
    <mergeCell ref="B7:D7"/>
    <mergeCell ref="B8:D8"/>
    <mergeCell ref="B10:C10"/>
  </mergeCells>
  <hyperlinks>
    <hyperlink ref="D13" location="'ER CONSOLIDADO'!A1" display="ER CONSOLIDADO CONDENSADO"/>
    <hyperlink ref="D15" location="'EEPN CONSOLIDADO'!A1" display="EEPN CONSOLIDADO CONDENSADO "/>
    <hyperlink ref="D16" location="'EFF CONSOLIDADO'!A1" display="EFF CONSOLIDADO CONDENSADO"/>
    <hyperlink ref="D17" location="'1'!A1" display="1'"/>
    <hyperlink ref="D18" location="'2'!A1" display="2'"/>
    <hyperlink ref="D19" location="'3'!A1" display="3'"/>
    <hyperlink ref="D20" location="'4'!A1" display="4'"/>
    <hyperlink ref="D21" location="'5'!A1" display="5'"/>
    <hyperlink ref="D22" location="'6 '!A1" display="6 '"/>
    <hyperlink ref="D12" location="'ESF CONSOLIDADO'!A1" display="ESF CONSOLIDADO CONDENSADO"/>
    <hyperlink ref="D14" location="'ORI CONSOLIDADO'!A1" display="ORI CONSOLIDADO CONDENSADO"/>
    <hyperlink ref="D23" location="'7'!A1" display="7'"/>
    <hyperlink ref="D24" location="'8'!A1" display="8"/>
    <hyperlink ref="D25" location="'9'!A1" display="'9"/>
    <hyperlink ref="D26" location="'10'!A1" display="'10"/>
    <hyperlink ref="D27" location="'11'!A1" display="'11"/>
    <hyperlink ref="D28" location="'12'!A1" display="'12'!A1"/>
    <hyperlink ref="D29" location="'13'!A1" display="'13"/>
    <hyperlink ref="D30" location="'14'!A1" display="'14"/>
    <hyperlink ref="D31" location="'15'!A1" display="'15"/>
    <hyperlink ref="D32" location="'16'!A1" display="'16"/>
    <hyperlink ref="D34" location="'18'!A1" display="'18"/>
    <hyperlink ref="D33" location="'17'!A1" display="'17"/>
    <hyperlink ref="D35" location="'19'!A1" display="'19"/>
    <hyperlink ref="D36" location="'20'!A1" display="20"/>
  </hyperlinks>
  <pageMargins left="0.70866141732283472" right="0.70866141732283472" top="0.74803149606299213" bottom="0.74803149606299213" header="0.31496062992125984" footer="0.31496062992125984"/>
  <pageSetup paperSize="9" scale="70" orientation="landscape" r:id="rId1"/>
  <ignoredErrors>
    <ignoredError sqref="D35:D36 D25:D3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32"/>
  <sheetViews>
    <sheetView showGridLines="0" topLeftCell="A10" zoomScaleNormal="100" workbookViewId="0">
      <selection activeCell="J20" sqref="J20"/>
    </sheetView>
  </sheetViews>
  <sheetFormatPr baseColWidth="10" defaultColWidth="11.44140625" defaultRowHeight="13.2"/>
  <cols>
    <col min="1" max="1" width="36.44140625" customWidth="1"/>
    <col min="2" max="2" width="13.88671875" customWidth="1"/>
    <col min="3" max="3" width="12" customWidth="1"/>
    <col min="5" max="5" width="3" customWidth="1"/>
  </cols>
  <sheetData>
    <row r="6" spans="1:3">
      <c r="A6" s="266" t="s">
        <v>353</v>
      </c>
      <c r="B6" s="267"/>
      <c r="C6" s="267"/>
    </row>
    <row r="7" spans="1:3">
      <c r="A7" s="89" t="s">
        <v>340</v>
      </c>
    </row>
    <row r="9" spans="1:3">
      <c r="A9" s="66" t="s">
        <v>354</v>
      </c>
    </row>
    <row r="10" spans="1:3">
      <c r="A10" s="48"/>
    </row>
    <row r="11" spans="1:3">
      <c r="A11" s="302" t="s">
        <v>342</v>
      </c>
      <c r="B11" s="265">
        <f>+'ESF CONSOLIDADO'!F10</f>
        <v>45107</v>
      </c>
      <c r="C11" s="265">
        <v>44926</v>
      </c>
    </row>
    <row r="12" spans="1:3">
      <c r="A12" s="77" t="s">
        <v>355</v>
      </c>
      <c r="B12" s="108"/>
      <c r="C12" s="95"/>
    </row>
    <row r="13" spans="1:3">
      <c r="A13" s="77"/>
      <c r="B13" s="12"/>
      <c r="C13" s="352"/>
    </row>
    <row r="14" spans="1:3">
      <c r="A14" s="66" t="s">
        <v>356</v>
      </c>
      <c r="B14" s="24">
        <v>1514501</v>
      </c>
      <c r="C14" s="24">
        <v>1283287</v>
      </c>
    </row>
    <row r="15" spans="1:3">
      <c r="A15" s="66" t="s">
        <v>357</v>
      </c>
      <c r="B15" s="24">
        <v>96255</v>
      </c>
      <c r="C15" s="24">
        <v>520021</v>
      </c>
    </row>
    <row r="16" spans="1:3">
      <c r="A16" s="66" t="s">
        <v>698</v>
      </c>
      <c r="B16" s="24">
        <v>29423</v>
      </c>
      <c r="C16" s="24">
        <v>30750</v>
      </c>
    </row>
    <row r="17" spans="1:3">
      <c r="A17" s="66" t="s">
        <v>699</v>
      </c>
      <c r="B17" s="24">
        <v>831512</v>
      </c>
      <c r="C17" s="24">
        <v>0</v>
      </c>
    </row>
    <row r="18" spans="1:3">
      <c r="A18" s="66" t="s">
        <v>788</v>
      </c>
      <c r="B18" s="24">
        <v>18548</v>
      </c>
      <c r="C18" s="24">
        <v>16411</v>
      </c>
    </row>
    <row r="19" spans="1:3" s="1" customFormat="1" ht="13.8" thickBot="1">
      <c r="A19" s="70" t="s">
        <v>358</v>
      </c>
      <c r="B19" s="349">
        <f>SUM(B12:B18)</f>
        <v>2490239</v>
      </c>
      <c r="C19" s="349">
        <f>SUM(C12:C18)</f>
        <v>1850469</v>
      </c>
    </row>
    <row r="20" spans="1:3" ht="13.8" thickTop="1">
      <c r="B20" s="1"/>
      <c r="C20" s="1"/>
    </row>
    <row r="21" spans="1:3">
      <c r="A21" s="84" t="s">
        <v>359</v>
      </c>
      <c r="B21" s="1"/>
      <c r="C21" s="1"/>
    </row>
    <row r="22" spans="1:3">
      <c r="A22" s="66" t="s">
        <v>789</v>
      </c>
      <c r="B22" s="25">
        <v>1901</v>
      </c>
      <c r="C22" s="25">
        <v>1901</v>
      </c>
    </row>
    <row r="23" spans="1:3">
      <c r="A23" s="66" t="s">
        <v>360</v>
      </c>
      <c r="B23" s="25">
        <v>1499</v>
      </c>
      <c r="C23" s="25">
        <v>1499</v>
      </c>
    </row>
    <row r="24" spans="1:3">
      <c r="A24" s="66" t="s">
        <v>361</v>
      </c>
      <c r="B24" s="25">
        <v>-3120</v>
      </c>
      <c r="C24" s="25">
        <v>-3154</v>
      </c>
    </row>
    <row r="25" spans="1:3" ht="13.8" thickBot="1">
      <c r="A25" s="70" t="s">
        <v>362</v>
      </c>
      <c r="B25" s="346">
        <f>SUM(B22:B24)</f>
        <v>280</v>
      </c>
      <c r="C25" s="346">
        <f>SUM(C22:C24)</f>
        <v>246</v>
      </c>
    </row>
    <row r="26" spans="1:3" ht="13.8" thickTop="1"/>
    <row r="29" spans="1:3">
      <c r="B29" s="119"/>
      <c r="C29" s="119"/>
    </row>
    <row r="30" spans="1:3">
      <c r="B30" s="119"/>
      <c r="C30" s="119"/>
    </row>
    <row r="31" spans="1:3">
      <c r="B31" s="119"/>
      <c r="C31" s="119"/>
    </row>
    <row r="32" spans="1:3">
      <c r="B32" s="98"/>
      <c r="C32" s="98"/>
    </row>
  </sheetData>
  <pageMargins left="0.7" right="0.7" top="0.75" bottom="0.75" header="0.3" footer="0.3"/>
  <pageSetup paperSize="9" orientation="portrait" r:id="rId1"/>
  <ignoredErrors>
    <ignoredError sqref="B19:C1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46"/>
  <sheetViews>
    <sheetView showGridLines="0" topLeftCell="A4" workbookViewId="0">
      <selection activeCell="I19" sqref="I19"/>
    </sheetView>
  </sheetViews>
  <sheetFormatPr baseColWidth="10" defaultColWidth="11.44140625" defaultRowHeight="13.2"/>
  <cols>
    <col min="1" max="1" width="4.44140625" customWidth="1"/>
    <col min="2" max="2" width="35.109375" customWidth="1"/>
    <col min="3" max="3" width="0.44140625" customWidth="1"/>
    <col min="4" max="4" width="18.6640625" customWidth="1"/>
    <col min="5" max="5" width="16.109375" bestFit="1" customWidth="1"/>
  </cols>
  <sheetData>
    <row r="6" spans="1:5">
      <c r="B6" s="287" t="s">
        <v>363</v>
      </c>
      <c r="C6" s="288"/>
      <c r="D6" s="288"/>
      <c r="E6" s="288"/>
    </row>
    <row r="7" spans="1:5" s="1" customFormat="1">
      <c r="B7" s="89" t="s">
        <v>340</v>
      </c>
      <c r="C7" s="3"/>
      <c r="D7" s="3"/>
      <c r="E7" s="3"/>
    </row>
    <row r="8" spans="1:5" s="1" customFormat="1">
      <c r="B8" s="74"/>
      <c r="C8" s="3"/>
      <c r="D8" s="3"/>
      <c r="E8" s="3"/>
    </row>
    <row r="9" spans="1:5">
      <c r="B9" s="66" t="s">
        <v>364</v>
      </c>
      <c r="C9" s="1"/>
    </row>
    <row r="10" spans="1:5">
      <c r="B10" s="77"/>
      <c r="C10" s="1"/>
    </row>
    <row r="11" spans="1:5" ht="12.6" customHeight="1">
      <c r="B11" s="291" t="s">
        <v>342</v>
      </c>
      <c r="C11" s="290"/>
      <c r="D11" s="291">
        <f>+'ESF CONSOLIDADO'!F10</f>
        <v>45107</v>
      </c>
      <c r="E11" s="291">
        <v>44926</v>
      </c>
    </row>
    <row r="12" spans="1:5" s="1" customFormat="1" ht="12.6" customHeight="1">
      <c r="B12" s="292" t="s">
        <v>355</v>
      </c>
      <c r="C12" s="51"/>
      <c r="D12" s="194"/>
      <c r="E12" s="194"/>
    </row>
    <row r="13" spans="1:5">
      <c r="A13" s="32"/>
      <c r="B13" s="66" t="s">
        <v>682</v>
      </c>
      <c r="D13" s="25">
        <v>213669</v>
      </c>
      <c r="E13" s="102">
        <v>224159</v>
      </c>
    </row>
    <row r="14" spans="1:5" ht="13.8">
      <c r="B14" s="66" t="s">
        <v>683</v>
      </c>
      <c r="C14" s="141"/>
      <c r="D14" s="25">
        <v>91970</v>
      </c>
      <c r="E14" s="363">
        <v>47291</v>
      </c>
    </row>
    <row r="15" spans="1:5">
      <c r="A15" s="32"/>
      <c r="B15" s="66" t="s">
        <v>366</v>
      </c>
      <c r="D15" s="25">
        <v>40051</v>
      </c>
      <c r="E15" s="102">
        <v>40488</v>
      </c>
    </row>
    <row r="16" spans="1:5">
      <c r="A16" s="32"/>
      <c r="B16" s="66" t="s">
        <v>365</v>
      </c>
      <c r="D16" s="25">
        <v>403215</v>
      </c>
      <c r="E16" s="102">
        <v>207311</v>
      </c>
    </row>
    <row r="17" spans="1:5">
      <c r="A17" s="32"/>
      <c r="B17" s="66" t="s">
        <v>700</v>
      </c>
      <c r="D17" s="25">
        <v>158397</v>
      </c>
      <c r="E17" s="102">
        <v>0</v>
      </c>
    </row>
    <row r="18" spans="1:5">
      <c r="A18" s="127"/>
      <c r="B18" s="66" t="s">
        <v>790</v>
      </c>
      <c r="D18" s="25">
        <v>65663</v>
      </c>
      <c r="E18" s="102">
        <v>3188</v>
      </c>
    </row>
    <row r="19" spans="1:5">
      <c r="A19" s="32"/>
      <c r="B19" s="66" t="s">
        <v>684</v>
      </c>
      <c r="D19" s="25">
        <v>1199</v>
      </c>
      <c r="E19" s="102">
        <v>3994</v>
      </c>
    </row>
    <row r="20" spans="1:5">
      <c r="B20" s="66" t="s">
        <v>685</v>
      </c>
      <c r="D20" s="25">
        <v>1395</v>
      </c>
      <c r="E20" s="102">
        <v>732</v>
      </c>
    </row>
    <row r="21" spans="1:5" ht="13.8">
      <c r="B21" s="66" t="s">
        <v>563</v>
      </c>
      <c r="C21" s="141"/>
      <c r="D21" s="25">
        <v>102177</v>
      </c>
      <c r="E21" s="363">
        <v>18822</v>
      </c>
    </row>
    <row r="22" spans="1:5" ht="13.8" thickBot="1">
      <c r="B22" s="70" t="s">
        <v>367</v>
      </c>
      <c r="C22" s="70"/>
      <c r="D22" s="346">
        <f>SUM(D13:D21)</f>
        <v>1077736</v>
      </c>
      <c r="E22" s="346">
        <f>SUM(E13:E21)</f>
        <v>545985</v>
      </c>
    </row>
    <row r="23" spans="1:5" ht="13.8" thickTop="1"/>
    <row r="24" spans="1:5">
      <c r="B24" s="294" t="s">
        <v>342</v>
      </c>
      <c r="C24" s="290"/>
      <c r="D24" s="291">
        <f>+'ESF CONSOLIDADO'!F10</f>
        <v>45107</v>
      </c>
      <c r="E24" s="291">
        <v>44926</v>
      </c>
    </row>
    <row r="25" spans="1:5">
      <c r="B25" s="292" t="s">
        <v>359</v>
      </c>
      <c r="C25" s="51"/>
      <c r="D25" s="194"/>
      <c r="E25" s="194"/>
    </row>
    <row r="26" spans="1:5" hidden="1">
      <c r="B26" s="66" t="s">
        <v>686</v>
      </c>
      <c r="D26" s="24">
        <v>0</v>
      </c>
      <c r="E26" s="207" t="s">
        <v>413</v>
      </c>
    </row>
    <row r="27" spans="1:5">
      <c r="B27" s="66" t="s">
        <v>366</v>
      </c>
      <c r="C27" s="131"/>
      <c r="D27" s="24">
        <v>181122</v>
      </c>
      <c r="E27" s="24">
        <v>200367</v>
      </c>
    </row>
    <row r="28" spans="1:5">
      <c r="B28" s="66" t="s">
        <v>682</v>
      </c>
      <c r="C28" s="131"/>
      <c r="D28" s="24">
        <v>75845</v>
      </c>
      <c r="E28" s="24">
        <v>40274</v>
      </c>
    </row>
    <row r="29" spans="1:5">
      <c r="B29" s="66" t="s">
        <v>790</v>
      </c>
      <c r="D29" s="24">
        <v>0</v>
      </c>
      <c r="E29" s="207">
        <v>43024</v>
      </c>
    </row>
    <row r="30" spans="1:5">
      <c r="B30" s="66" t="s">
        <v>563</v>
      </c>
      <c r="C30" s="131"/>
      <c r="D30" s="24">
        <v>10132</v>
      </c>
      <c r="E30" s="24">
        <v>14058</v>
      </c>
    </row>
    <row r="31" spans="1:5">
      <c r="B31" s="66" t="s">
        <v>687</v>
      </c>
      <c r="D31" s="24">
        <v>-13448</v>
      </c>
      <c r="E31" s="207">
        <v>-13517</v>
      </c>
    </row>
    <row r="32" spans="1:5" ht="13.8" thickBot="1">
      <c r="B32" s="70" t="s">
        <v>368</v>
      </c>
      <c r="C32" s="70"/>
      <c r="D32" s="349">
        <f>SUM(D26:D31)</f>
        <v>253651</v>
      </c>
      <c r="E32" s="349">
        <f>SUM(E26:E31)</f>
        <v>284206</v>
      </c>
    </row>
    <row r="34" spans="2:5" ht="57" customHeight="1">
      <c r="B34" s="483"/>
      <c r="C34" s="483"/>
      <c r="D34" s="483"/>
      <c r="E34" s="483"/>
    </row>
    <row r="35" spans="2:5">
      <c r="D35" s="119"/>
      <c r="E35" s="121"/>
    </row>
    <row r="36" spans="2:5">
      <c r="D36" s="119"/>
      <c r="E36" s="121"/>
    </row>
    <row r="37" spans="2:5">
      <c r="B37" s="136"/>
      <c r="D37" s="120"/>
      <c r="E37" s="121"/>
    </row>
    <row r="38" spans="2:5">
      <c r="D38" s="119"/>
      <c r="E38" s="121"/>
    </row>
    <row r="39" spans="2:5">
      <c r="D39" s="119"/>
      <c r="E39" s="121"/>
    </row>
    <row r="40" spans="2:5">
      <c r="D40" s="119"/>
      <c r="E40" s="121"/>
    </row>
    <row r="41" spans="2:5">
      <c r="D41" s="119"/>
      <c r="E41" s="119"/>
    </row>
    <row r="42" spans="2:5">
      <c r="D42" s="170"/>
      <c r="E42" s="121"/>
    </row>
    <row r="43" spans="2:5">
      <c r="D43" s="119"/>
      <c r="E43" s="121"/>
    </row>
    <row r="44" spans="2:5">
      <c r="D44" s="119"/>
      <c r="E44" s="121"/>
    </row>
    <row r="45" spans="2:5">
      <c r="D45" s="119"/>
      <c r="E45" s="121"/>
    </row>
    <row r="46" spans="2:5">
      <c r="D46" s="98"/>
      <c r="E46" s="98"/>
    </row>
  </sheetData>
  <mergeCells count="1">
    <mergeCell ref="B34:E34"/>
  </mergeCells>
  <pageMargins left="0.7" right="0.7" top="0.75" bottom="0.75" header="0.3" footer="0.3"/>
  <pageSetup paperSize="9" orientation="portrait" horizontalDpi="0" verticalDpi="0" r:id="rId1"/>
  <ignoredErrors>
    <ignoredError sqref="D22:E22 D32:E32"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2"/>
  <sheetViews>
    <sheetView showGridLines="0" zoomScaleNormal="100" workbookViewId="0">
      <selection activeCell="A16" sqref="A16"/>
    </sheetView>
  </sheetViews>
  <sheetFormatPr baseColWidth="10" defaultColWidth="11.44140625" defaultRowHeight="13.2"/>
  <cols>
    <col min="1" max="1" width="44.109375" customWidth="1"/>
    <col min="2" max="2" width="0.33203125" customWidth="1"/>
    <col min="3" max="3" width="18.44140625" customWidth="1"/>
    <col min="4" max="4" width="19" customWidth="1"/>
    <col min="5" max="5" width="18.33203125" customWidth="1"/>
  </cols>
  <sheetData>
    <row r="6" spans="1:5">
      <c r="A6" s="287" t="s">
        <v>369</v>
      </c>
      <c r="B6" s="288"/>
      <c r="C6" s="288"/>
      <c r="D6" s="288"/>
    </row>
    <row r="7" spans="1:5" s="1" customFormat="1">
      <c r="A7" s="89" t="s">
        <v>340</v>
      </c>
      <c r="B7" s="3"/>
      <c r="C7" s="3"/>
      <c r="D7" s="3"/>
    </row>
    <row r="8" spans="1:5" s="1" customFormat="1">
      <c r="A8" s="74"/>
      <c r="B8" s="3"/>
      <c r="C8" s="3"/>
      <c r="D8" s="3"/>
    </row>
    <row r="9" spans="1:5">
      <c r="A9" s="66" t="s">
        <v>370</v>
      </c>
      <c r="B9" s="1"/>
    </row>
    <row r="10" spans="1:5">
      <c r="A10" s="72"/>
      <c r="B10" s="1"/>
    </row>
    <row r="11" spans="1:5">
      <c r="A11" s="291" t="s">
        <v>342</v>
      </c>
      <c r="B11" s="51"/>
      <c r="C11" s="291">
        <f>+'ESF CONSOLIDADO'!F10</f>
        <v>45107</v>
      </c>
      <c r="D11" s="291">
        <v>44926</v>
      </c>
    </row>
    <row r="12" spans="1:5">
      <c r="A12" s="66" t="s">
        <v>688</v>
      </c>
      <c r="B12" s="1"/>
      <c r="C12" s="25">
        <v>986555</v>
      </c>
      <c r="D12" s="25">
        <v>800257</v>
      </c>
    </row>
    <row r="13" spans="1:5">
      <c r="A13" s="66" t="s">
        <v>689</v>
      </c>
      <c r="B13" s="1"/>
      <c r="C13" s="25">
        <v>198405</v>
      </c>
      <c r="D13" s="102">
        <v>184369</v>
      </c>
    </row>
    <row r="14" spans="1:5">
      <c r="A14" s="66" t="s">
        <v>371</v>
      </c>
      <c r="B14" s="1"/>
      <c r="C14" s="25">
        <v>11378</v>
      </c>
      <c r="D14" s="25">
        <v>4469</v>
      </c>
    </row>
    <row r="15" spans="1:5">
      <c r="A15" s="66" t="s">
        <v>690</v>
      </c>
      <c r="B15" s="1"/>
      <c r="C15" s="25">
        <v>203403</v>
      </c>
      <c r="D15" s="25">
        <v>209282</v>
      </c>
    </row>
    <row r="16" spans="1:5" ht="13.8" thickBot="1">
      <c r="A16" s="70" t="s">
        <v>372</v>
      </c>
      <c r="B16" s="70"/>
      <c r="C16" s="346">
        <f>SUM(C12:C15)</f>
        <v>1399741</v>
      </c>
      <c r="D16" s="346">
        <f>SUM(D12:D15)</f>
        <v>1198377</v>
      </c>
      <c r="E16" s="121"/>
    </row>
    <row r="17" spans="1:5" ht="13.8" thickTop="1">
      <c r="B17" s="1"/>
      <c r="E17" s="121"/>
    </row>
    <row r="18" spans="1:5" ht="40.200000000000003" customHeight="1">
      <c r="A18" s="483" t="s">
        <v>732</v>
      </c>
      <c r="B18" s="483"/>
      <c r="C18" s="483"/>
      <c r="D18" s="483"/>
    </row>
    <row r="19" spans="1:5">
      <c r="C19" s="119"/>
      <c r="D19" s="121"/>
    </row>
    <row r="20" spans="1:5">
      <c r="C20" s="119"/>
      <c r="D20" s="121"/>
    </row>
    <row r="21" spans="1:5">
      <c r="C21" s="119"/>
      <c r="D21" s="121"/>
    </row>
    <row r="22" spans="1:5">
      <c r="C22" s="98"/>
      <c r="D22" s="98"/>
    </row>
  </sheetData>
  <mergeCells count="1">
    <mergeCell ref="A18:D18"/>
  </mergeCells>
  <pageMargins left="0.7" right="0.7" top="0.75" bottom="0.75" header="0.3" footer="0.3"/>
  <pageSetup paperSize="9" orientation="portrait" r:id="rId1"/>
  <ignoredErrors>
    <ignoredError sqref="C16:D1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4" zoomScaleNormal="100" workbookViewId="0">
      <selection activeCell="C17" sqref="C17"/>
    </sheetView>
  </sheetViews>
  <sheetFormatPr baseColWidth="10" defaultColWidth="11.44140625" defaultRowHeight="13.2"/>
  <cols>
    <col min="1" max="1" width="43.6640625" style="103" customWidth="1"/>
    <col min="2" max="2" width="0.33203125" style="103" customWidth="1"/>
    <col min="3" max="4" width="15" style="103" bestFit="1" customWidth="1"/>
    <col min="5" max="5" width="17.44140625" style="169" customWidth="1"/>
    <col min="6" max="16384" width="11.44140625" style="103"/>
  </cols>
  <sheetData>
    <row r="1" spans="1:5">
      <c r="A1" s="106">
        <v>7</v>
      </c>
    </row>
    <row r="9" spans="1:5">
      <c r="A9" s="287" t="s">
        <v>373</v>
      </c>
      <c r="B9" s="288"/>
      <c r="C9" s="288"/>
      <c r="D9" s="288"/>
    </row>
    <row r="10" spans="1:5" s="104" customFormat="1">
      <c r="A10" s="89" t="s">
        <v>340</v>
      </c>
      <c r="B10" s="3"/>
      <c r="C10" s="3"/>
      <c r="D10" s="3"/>
      <c r="E10" s="86"/>
    </row>
    <row r="11" spans="1:5" s="104" customFormat="1">
      <c r="A11" s="74"/>
      <c r="B11" s="3"/>
      <c r="C11" s="3"/>
      <c r="D11" s="3"/>
      <c r="E11" s="86"/>
    </row>
    <row r="12" spans="1:5">
      <c r="A12" s="66" t="s">
        <v>374</v>
      </c>
      <c r="B12" s="104"/>
    </row>
    <row r="13" spans="1:5">
      <c r="A13" s="72"/>
      <c r="B13" s="104"/>
    </row>
    <row r="14" spans="1:5">
      <c r="A14" s="294" t="s">
        <v>342</v>
      </c>
      <c r="B14" s="286"/>
      <c r="C14" s="291">
        <f>+'ESF CONSOLIDADO'!F10</f>
        <v>45107</v>
      </c>
      <c r="D14" s="291">
        <v>44926</v>
      </c>
    </row>
    <row r="15" spans="1:5">
      <c r="A15" s="66" t="s">
        <v>375</v>
      </c>
      <c r="B15" s="104"/>
      <c r="C15" s="353">
        <v>71098</v>
      </c>
      <c r="D15" s="353">
        <v>71098</v>
      </c>
    </row>
    <row r="16" spans="1:5">
      <c r="A16" s="66" t="s">
        <v>376</v>
      </c>
      <c r="B16" s="104"/>
      <c r="C16" s="353">
        <v>27394</v>
      </c>
      <c r="D16" s="353">
        <v>28634</v>
      </c>
    </row>
    <row r="17" spans="1:4" ht="13.8" thickBot="1">
      <c r="A17" s="70" t="s">
        <v>377</v>
      </c>
      <c r="B17" s="70"/>
      <c r="C17" s="346">
        <f>SUM(C15:C16)</f>
        <v>98492</v>
      </c>
      <c r="D17" s="346">
        <v>99732</v>
      </c>
    </row>
    <row r="18" spans="1:4" ht="13.8" thickTop="1">
      <c r="B18" s="104"/>
    </row>
    <row r="19" spans="1:4" ht="43.35" customHeight="1">
      <c r="A19" s="484" t="s">
        <v>378</v>
      </c>
      <c r="B19" s="484"/>
      <c r="C19" s="484"/>
      <c r="D19" s="484"/>
    </row>
    <row r="20" spans="1:4">
      <c r="A20"/>
      <c r="C20" s="105"/>
    </row>
  </sheetData>
  <mergeCells count="1">
    <mergeCell ref="A19:D19"/>
  </mergeCells>
  <hyperlinks>
    <hyperlink ref="A4" location="'7'!A1" display="7"/>
    <hyperlink ref="A1" location="'7'!A1" display="7"/>
  </hyperlinks>
  <pageMargins left="0.7" right="0.7" top="0.75" bottom="0.75" header="0.3" footer="0.3"/>
  <pageSetup paperSize="9" orientation="portrait" r:id="rId1"/>
  <ignoredErrors>
    <ignoredError sqref="C1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EY23"/>
  <sheetViews>
    <sheetView showGridLines="0" workbookViewId="0">
      <selection activeCell="H28" sqref="H28"/>
    </sheetView>
  </sheetViews>
  <sheetFormatPr baseColWidth="10" defaultColWidth="11.44140625" defaultRowHeight="13.2"/>
  <cols>
    <col min="1" max="1" width="43.6640625" customWidth="1"/>
    <col min="2" max="2" width="17.6640625" customWidth="1"/>
    <col min="3" max="3" width="17.44140625" customWidth="1"/>
  </cols>
  <sheetData>
    <row r="6" spans="1:3">
      <c r="A6" s="287" t="s">
        <v>379</v>
      </c>
      <c r="B6" s="288"/>
      <c r="C6" s="288"/>
    </row>
    <row r="7" spans="1:3" s="1" customFormat="1">
      <c r="A7" s="89" t="s">
        <v>340</v>
      </c>
      <c r="B7" s="3"/>
      <c r="C7" s="3"/>
    </row>
    <row r="8" spans="1:3" s="1" customFormat="1">
      <c r="A8" s="71"/>
      <c r="B8" s="3"/>
      <c r="C8" s="3"/>
    </row>
    <row r="9" spans="1:3">
      <c r="A9" s="66" t="s">
        <v>380</v>
      </c>
    </row>
    <row r="11" spans="1:3">
      <c r="A11" s="294" t="s">
        <v>342</v>
      </c>
      <c r="B11" s="291">
        <f>+'ESF CONSOLIDADO'!F10</f>
        <v>45107</v>
      </c>
      <c r="C11" s="291">
        <v>44926</v>
      </c>
    </row>
    <row r="12" spans="1:3" s="1" customFormat="1">
      <c r="A12" s="70" t="s">
        <v>355</v>
      </c>
      <c r="B12" s="194"/>
      <c r="C12" s="194"/>
    </row>
    <row r="13" spans="1:3">
      <c r="A13" s="1" t="s">
        <v>381</v>
      </c>
      <c r="B13" s="24">
        <v>236</v>
      </c>
      <c r="C13" s="24">
        <v>196</v>
      </c>
    </row>
    <row r="14" spans="1:3" ht="13.8" thickBot="1">
      <c r="A14" s="70" t="s">
        <v>382</v>
      </c>
      <c r="B14" s="346">
        <f>SUM(B13:B13)</f>
        <v>236</v>
      </c>
      <c r="C14" s="346">
        <v>196</v>
      </c>
    </row>
    <row r="15" spans="1:3" ht="13.8" thickTop="1">
      <c r="B15" s="24"/>
      <c r="C15" s="24"/>
    </row>
    <row r="16" spans="1:3">
      <c r="A16" s="9" t="s">
        <v>359</v>
      </c>
      <c r="B16" s="24"/>
      <c r="C16" s="24"/>
    </row>
    <row r="17" spans="1:3 16379:16379" s="1" customFormat="1">
      <c r="A17" s="1" t="s">
        <v>383</v>
      </c>
      <c r="B17" s="24">
        <v>0</v>
      </c>
      <c r="C17" s="24">
        <v>0</v>
      </c>
    </row>
    <row r="18" spans="1:3 16379:16379">
      <c r="A18" t="s">
        <v>384</v>
      </c>
      <c r="B18" s="24">
        <v>1225</v>
      </c>
      <c r="C18" s="24">
        <v>1242</v>
      </c>
    </row>
    <row r="19" spans="1:3 16379:16379" ht="13.8" thickBot="1">
      <c r="A19" s="70" t="s">
        <v>385</v>
      </c>
      <c r="B19" s="346">
        <f>SUM(B17:B18)</f>
        <v>1225</v>
      </c>
      <c r="C19" s="346">
        <v>1242</v>
      </c>
      <c r="XEY19" s="32">
        <f>SUM(B19:XEX19)</f>
        <v>2467</v>
      </c>
    </row>
    <row r="20" spans="1:3 16379:16379" ht="13.8" thickTop="1">
      <c r="B20" s="26"/>
      <c r="C20" s="26"/>
    </row>
    <row r="21" spans="1:3 16379:16379" ht="39.6" customHeight="1">
      <c r="A21" s="483" t="s">
        <v>386</v>
      </c>
      <c r="B21" s="483"/>
      <c r="C21" s="483"/>
    </row>
    <row r="22" spans="1:3 16379:16379">
      <c r="A22" s="45"/>
    </row>
    <row r="23" spans="1:3 16379:16379" ht="39.6" customHeight="1">
      <c r="A23" s="485" t="s">
        <v>691</v>
      </c>
      <c r="B23" s="485"/>
      <c r="C23" s="485"/>
    </row>
  </sheetData>
  <mergeCells count="2">
    <mergeCell ref="A21:C21"/>
    <mergeCell ref="A23:C23"/>
  </mergeCells>
  <pageMargins left="0.7" right="0.7" top="0.75" bottom="0.75" header="0.3" footer="0.3"/>
  <ignoredErrors>
    <ignoredError sqref="B19"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A60"/>
  <sheetViews>
    <sheetView showGridLines="0" zoomScaleNormal="90" workbookViewId="0">
      <selection activeCell="B11" sqref="B11"/>
    </sheetView>
  </sheetViews>
  <sheetFormatPr baseColWidth="10" defaultColWidth="11.44140625" defaultRowHeight="13.2"/>
  <cols>
    <col min="1" max="1" width="48" customWidth="1"/>
    <col min="2" max="2" width="24.44140625" customWidth="1"/>
    <col min="3" max="3" width="21.6640625" customWidth="1"/>
    <col min="4" max="4" width="14.6640625" bestFit="1" customWidth="1"/>
  </cols>
  <sheetData>
    <row r="6" spans="1:4">
      <c r="A6" s="287" t="s">
        <v>387</v>
      </c>
      <c r="B6" s="288"/>
      <c r="C6" s="288"/>
    </row>
    <row r="7" spans="1:4" s="1" customFormat="1">
      <c r="A7" s="89" t="s">
        <v>340</v>
      </c>
      <c r="B7" s="3"/>
      <c r="C7" s="3"/>
    </row>
    <row r="8" spans="1:4" s="1" customFormat="1">
      <c r="A8" s="71"/>
      <c r="B8" s="3"/>
      <c r="C8" s="3"/>
    </row>
    <row r="9" spans="1:4">
      <c r="A9" s="364" t="s">
        <v>692</v>
      </c>
    </row>
    <row r="11" spans="1:4">
      <c r="A11" s="287" t="s">
        <v>342</v>
      </c>
      <c r="B11" s="291">
        <f>+'ESF CONSOLIDADO'!F10</f>
        <v>45107</v>
      </c>
      <c r="C11" s="291">
        <v>44926</v>
      </c>
    </row>
    <row r="12" spans="1:4">
      <c r="A12" t="s">
        <v>388</v>
      </c>
      <c r="B12" s="354">
        <f>+B26</f>
        <v>1109736</v>
      </c>
      <c r="C12" s="354">
        <f>+C26</f>
        <v>927491</v>
      </c>
      <c r="D12" s="121"/>
    </row>
    <row r="13" spans="1:4">
      <c r="A13" t="s">
        <v>389</v>
      </c>
      <c r="B13" s="354">
        <f>+B34</f>
        <v>535421</v>
      </c>
      <c r="C13" s="354">
        <f>+C34</f>
        <v>544817</v>
      </c>
    </row>
    <row r="14" spans="1:4">
      <c r="A14" t="s">
        <v>390</v>
      </c>
      <c r="B14" s="354">
        <v>19809</v>
      </c>
      <c r="C14" s="354">
        <v>4692</v>
      </c>
    </row>
    <row r="15" spans="1:4">
      <c r="A15" s="287" t="s">
        <v>391</v>
      </c>
      <c r="B15" s="306">
        <f>SUM(B12:B14)</f>
        <v>1664966</v>
      </c>
      <c r="C15" s="306">
        <f>SUM(C12:C14)</f>
        <v>1477000</v>
      </c>
    </row>
    <row r="16" spans="1:4" s="1" customFormat="1">
      <c r="A16" s="122"/>
      <c r="B16" s="119"/>
      <c r="C16" s="119"/>
    </row>
    <row r="17" spans="1:5" s="1" customFormat="1">
      <c r="A17" t="s">
        <v>392</v>
      </c>
      <c r="B17" s="119"/>
      <c r="C17" s="119"/>
    </row>
    <row r="18" spans="1:5" s="1" customFormat="1">
      <c r="A18"/>
      <c r="B18" s="119"/>
      <c r="C18" s="119"/>
    </row>
    <row r="19" spans="1:5">
      <c r="A19" s="79" t="s">
        <v>393</v>
      </c>
      <c r="B19" s="119"/>
      <c r="C19" s="119"/>
    </row>
    <row r="20" spans="1:5">
      <c r="A20" s="79"/>
      <c r="B20" s="26"/>
      <c r="C20" s="26"/>
    </row>
    <row r="21" spans="1:5">
      <c r="A21" s="287" t="s">
        <v>342</v>
      </c>
      <c r="B21" s="291">
        <f>+'ESF CONSOLIDADO'!F10</f>
        <v>45107</v>
      </c>
      <c r="C21" s="291">
        <v>44926</v>
      </c>
    </row>
    <row r="22" spans="1:5">
      <c r="A22" t="s">
        <v>394</v>
      </c>
      <c r="B22" s="24">
        <v>577483</v>
      </c>
      <c r="C22" s="24">
        <v>309527</v>
      </c>
      <c r="D22" s="121"/>
      <c r="E22" s="121"/>
    </row>
    <row r="23" spans="1:5">
      <c r="A23" t="s">
        <v>395</v>
      </c>
      <c r="B23" s="24">
        <v>121526</v>
      </c>
      <c r="C23" s="24">
        <v>345410</v>
      </c>
      <c r="D23" s="121"/>
      <c r="E23" s="121"/>
    </row>
    <row r="24" spans="1:5">
      <c r="A24" t="s">
        <v>396</v>
      </c>
      <c r="B24" s="142">
        <v>162765</v>
      </c>
      <c r="C24" s="24">
        <v>61993</v>
      </c>
      <c r="D24" s="121"/>
      <c r="E24" s="121"/>
    </row>
    <row r="25" spans="1:5">
      <c r="A25" t="s">
        <v>397</v>
      </c>
      <c r="B25" s="142">
        <v>247962</v>
      </c>
      <c r="C25" s="24">
        <v>210561</v>
      </c>
      <c r="D25" s="121"/>
      <c r="E25" s="121"/>
    </row>
    <row r="26" spans="1:5">
      <c r="A26" s="70" t="s">
        <v>398</v>
      </c>
      <c r="B26" s="343">
        <f>SUM(B22:B25)</f>
        <v>1109736</v>
      </c>
      <c r="C26" s="343">
        <f>SUM(C22:C25)</f>
        <v>927491</v>
      </c>
      <c r="D26" s="121"/>
      <c r="E26" s="121"/>
    </row>
    <row r="27" spans="1:5">
      <c r="B27" s="26"/>
      <c r="C27" s="26"/>
    </row>
    <row r="28" spans="1:5">
      <c r="A28" s="479" t="s">
        <v>399</v>
      </c>
      <c r="B28" s="479"/>
      <c r="C28" s="479"/>
    </row>
    <row r="29" spans="1:5">
      <c r="B29" s="26"/>
      <c r="C29" s="26"/>
    </row>
    <row r="30" spans="1:5">
      <c r="A30" s="73" t="s">
        <v>400</v>
      </c>
      <c r="B30" s="291">
        <f>+'ESF CONSOLIDADO'!F10</f>
        <v>45107</v>
      </c>
      <c r="C30" s="291">
        <v>44926</v>
      </c>
      <c r="D30" s="119"/>
    </row>
    <row r="31" spans="1:5">
      <c r="A31" s="90" t="s">
        <v>401</v>
      </c>
      <c r="B31" s="24">
        <v>101193</v>
      </c>
      <c r="C31" s="24">
        <v>102306</v>
      </c>
      <c r="D31" s="121"/>
      <c r="E31" s="121"/>
    </row>
    <row r="32" spans="1:5">
      <c r="A32" s="90" t="s">
        <v>402</v>
      </c>
      <c r="B32" s="24">
        <v>206119</v>
      </c>
      <c r="C32" s="24">
        <v>208740</v>
      </c>
      <c r="D32" s="121"/>
      <c r="E32" s="121"/>
    </row>
    <row r="33" spans="1:6 16381:16381">
      <c r="A33" s="90" t="s">
        <v>403</v>
      </c>
      <c r="B33" s="24">
        <v>228109</v>
      </c>
      <c r="C33" s="24">
        <v>233771</v>
      </c>
      <c r="D33" s="121"/>
      <c r="E33" s="121"/>
    </row>
    <row r="34" spans="1:6 16381:16381">
      <c r="A34" s="70" t="s">
        <v>398</v>
      </c>
      <c r="B34" s="343">
        <f>SUM(B31:B33)</f>
        <v>535421</v>
      </c>
      <c r="C34" s="343">
        <f>SUM(C31:C33)</f>
        <v>544817</v>
      </c>
      <c r="D34" s="121"/>
      <c r="E34" s="121"/>
      <c r="XFA34" s="32">
        <f>SUM(B34:XEZ34)</f>
        <v>1080238</v>
      </c>
    </row>
    <row r="35" spans="1:6 16381:16381">
      <c r="A35" s="70"/>
      <c r="B35" s="26"/>
      <c r="C35" s="26"/>
      <c r="XFA35" s="32"/>
    </row>
    <row r="36" spans="1:6 16381:16381">
      <c r="B36" s="26"/>
      <c r="C36" s="26"/>
    </row>
    <row r="37" spans="1:6 16381:16381" ht="57" customHeight="1">
      <c r="A37" s="483" t="s">
        <v>404</v>
      </c>
      <c r="B37" s="483"/>
      <c r="C37" s="483"/>
    </row>
    <row r="39" spans="1:6 16381:16381" ht="106.35" customHeight="1">
      <c r="A39" s="483" t="s">
        <v>405</v>
      </c>
      <c r="B39" s="483"/>
      <c r="C39" s="483"/>
    </row>
    <row r="40" spans="1:6 16381:16381">
      <c r="A40" s="80"/>
      <c r="B40" s="80"/>
      <c r="C40" s="80"/>
    </row>
    <row r="41" spans="1:6 16381:16381" ht="39.6" customHeight="1">
      <c r="A41" s="483" t="s">
        <v>736</v>
      </c>
      <c r="B41" s="483"/>
      <c r="C41" s="483"/>
    </row>
    <row r="42" spans="1:6 16381:16381">
      <c r="A42" s="91" t="s">
        <v>406</v>
      </c>
    </row>
    <row r="44" spans="1:6 16381:16381">
      <c r="A44" s="91" t="s">
        <v>407</v>
      </c>
    </row>
    <row r="46" spans="1:6 16381:16381">
      <c r="A46" s="322" t="s">
        <v>408</v>
      </c>
      <c r="B46" s="291">
        <f>+'ESF CONSOLIDADO'!F10</f>
        <v>45107</v>
      </c>
      <c r="C46" s="291">
        <v>44926</v>
      </c>
    </row>
    <row r="47" spans="1:6 16381:16381">
      <c r="A47" s="375" t="s">
        <v>409</v>
      </c>
      <c r="B47" s="376">
        <v>1477000</v>
      </c>
      <c r="C47" s="377">
        <v>1015848</v>
      </c>
      <c r="D47" s="205"/>
      <c r="E47" s="128"/>
      <c r="F47" s="128"/>
    </row>
    <row r="48" spans="1:6 16381:16381" ht="26.4">
      <c r="A48" s="378" t="s">
        <v>410</v>
      </c>
      <c r="B48" s="376">
        <v>37006.5</v>
      </c>
      <c r="C48" s="377">
        <v>11286</v>
      </c>
      <c r="D48" s="206"/>
      <c r="E48" s="128"/>
      <c r="F48" s="128"/>
    </row>
    <row r="49" spans="1:6">
      <c r="A49" s="375" t="s">
        <v>411</v>
      </c>
      <c r="B49" s="376">
        <v>174848.5</v>
      </c>
      <c r="C49" s="379">
        <v>386663</v>
      </c>
      <c r="D49" s="205"/>
      <c r="E49" s="129"/>
      <c r="F49" s="129"/>
    </row>
    <row r="50" spans="1:6">
      <c r="A50" s="375" t="s">
        <v>412</v>
      </c>
      <c r="B50" s="376" t="s">
        <v>413</v>
      </c>
      <c r="C50" s="377">
        <v>60728</v>
      </c>
      <c r="D50" s="205"/>
      <c r="E50" s="129"/>
      <c r="F50" s="129"/>
    </row>
    <row r="51" spans="1:6">
      <c r="A51" s="375" t="s">
        <v>414</v>
      </c>
      <c r="B51" s="376">
        <v>-4966</v>
      </c>
      <c r="C51" s="377">
        <v>36151</v>
      </c>
      <c r="D51" s="205"/>
      <c r="E51" s="128"/>
      <c r="F51" s="128"/>
    </row>
    <row r="52" spans="1:6">
      <c r="A52" s="375" t="s">
        <v>415</v>
      </c>
      <c r="B52" s="376">
        <v>-18923.5</v>
      </c>
      <c r="C52" s="377">
        <v>-33676</v>
      </c>
      <c r="D52" s="205"/>
      <c r="E52" s="128"/>
      <c r="F52" s="128"/>
    </row>
    <row r="53" spans="1:6">
      <c r="A53" s="322" t="s">
        <v>416</v>
      </c>
      <c r="B53" s="380">
        <f>SUM(B47:B52)</f>
        <v>1664965.5</v>
      </c>
      <c r="C53" s="380">
        <f>SUM(C47:C52)</f>
        <v>1477000</v>
      </c>
    </row>
    <row r="55" spans="1:6">
      <c r="B55" s="171"/>
      <c r="C55" s="172"/>
    </row>
    <row r="56" spans="1:6">
      <c r="B56" s="171"/>
      <c r="C56" s="172"/>
    </row>
    <row r="57" spans="1:6">
      <c r="B57" s="171"/>
      <c r="C57" s="172"/>
    </row>
    <row r="58" spans="1:6">
      <c r="B58" s="171"/>
      <c r="C58" s="173"/>
    </row>
    <row r="59" spans="1:6">
      <c r="B59" s="171"/>
      <c r="C59" s="172"/>
    </row>
    <row r="60" spans="1:6">
      <c r="B60" s="98"/>
      <c r="C60" s="98"/>
    </row>
  </sheetData>
  <mergeCells count="4">
    <mergeCell ref="A28:C28"/>
    <mergeCell ref="A37:C37"/>
    <mergeCell ref="A39:C39"/>
    <mergeCell ref="A41:C41"/>
  </mergeCells>
  <pageMargins left="0.70866141732283472" right="0.70866141732283472" top="0.74803149606299213" bottom="0.74803149606299213" header="0.31496062992125984" footer="0.31496062992125984"/>
  <pageSetup paperSize="9" scale="70" orientation="portrait" r:id="rId1"/>
  <ignoredErrors>
    <ignoredError sqref="B26:C26 B34:C34 C15 C53"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8"/>
  <sheetViews>
    <sheetView showGridLines="0" zoomScaleNormal="100" workbookViewId="0">
      <selection activeCell="B17" sqref="B17"/>
    </sheetView>
  </sheetViews>
  <sheetFormatPr baseColWidth="10" defaultColWidth="11.44140625" defaultRowHeight="13.2"/>
  <cols>
    <col min="1" max="1" width="20.33203125" customWidth="1"/>
    <col min="2" max="2" width="24.5546875" customWidth="1"/>
    <col min="3" max="3" width="16" customWidth="1"/>
    <col min="4" max="4" width="19.6640625" customWidth="1"/>
    <col min="5" max="5" width="15.88671875" customWidth="1"/>
    <col min="6" max="6" width="13.6640625" bestFit="1" customWidth="1"/>
    <col min="7" max="7" width="16.33203125" bestFit="1" customWidth="1"/>
  </cols>
  <sheetData>
    <row r="6" spans="1:7">
      <c r="A6" s="287" t="s">
        <v>417</v>
      </c>
      <c r="B6" s="288"/>
      <c r="C6" s="288"/>
      <c r="D6" s="295"/>
      <c r="E6" s="295"/>
      <c r="F6" s="295"/>
    </row>
    <row r="7" spans="1:7" s="1" customFormat="1">
      <c r="A7" s="89" t="s">
        <v>340</v>
      </c>
      <c r="B7" s="3"/>
      <c r="C7" s="3"/>
    </row>
    <row r="9" spans="1:7">
      <c r="A9" s="492" t="s">
        <v>418</v>
      </c>
      <c r="B9" s="492"/>
      <c r="C9" s="492"/>
      <c r="D9" s="492"/>
      <c r="E9" s="492"/>
      <c r="F9" s="492"/>
    </row>
    <row r="10" spans="1:7">
      <c r="A10" s="307" t="s">
        <v>419</v>
      </c>
      <c r="B10" s="308" t="s">
        <v>420</v>
      </c>
      <c r="C10" s="309" t="s">
        <v>421</v>
      </c>
      <c r="D10" s="310" t="s">
        <v>422</v>
      </c>
      <c r="E10" s="291">
        <f>+'ESF CONSOLIDADO'!F10</f>
        <v>45107</v>
      </c>
      <c r="F10" s="291">
        <v>44926</v>
      </c>
      <c r="G10" s="313"/>
    </row>
    <row r="11" spans="1:7">
      <c r="A11" s="314">
        <v>199</v>
      </c>
      <c r="B11" s="315">
        <v>1488</v>
      </c>
      <c r="C11" s="316">
        <v>207757</v>
      </c>
      <c r="D11" s="316" t="s">
        <v>423</v>
      </c>
      <c r="E11" s="313">
        <v>16614</v>
      </c>
      <c r="F11" s="313">
        <v>16797</v>
      </c>
      <c r="G11" s="313"/>
    </row>
    <row r="12" spans="1:7">
      <c r="A12" s="314">
        <v>201</v>
      </c>
      <c r="B12" s="315">
        <v>1485</v>
      </c>
      <c r="C12" s="316">
        <v>207758</v>
      </c>
      <c r="D12" s="316" t="s">
        <v>423</v>
      </c>
      <c r="E12" s="313">
        <v>13845</v>
      </c>
      <c r="F12" s="313">
        <v>16628</v>
      </c>
      <c r="G12" s="313"/>
    </row>
    <row r="13" spans="1:7">
      <c r="A13" s="314">
        <v>202</v>
      </c>
      <c r="B13" s="315">
        <v>1486</v>
      </c>
      <c r="C13" s="316">
        <v>207768</v>
      </c>
      <c r="D13" s="316" t="s">
        <v>424</v>
      </c>
      <c r="E13" s="313">
        <v>14515</v>
      </c>
      <c r="F13" s="313">
        <v>13997</v>
      </c>
      <c r="G13" s="313"/>
    </row>
    <row r="14" spans="1:7">
      <c r="A14" s="314">
        <v>200</v>
      </c>
      <c r="B14" s="315">
        <v>1487</v>
      </c>
      <c r="C14" s="316">
        <v>207759</v>
      </c>
      <c r="D14" s="315" t="s">
        <v>425</v>
      </c>
      <c r="E14" s="313">
        <v>16448</v>
      </c>
      <c r="F14" s="313">
        <v>14675</v>
      </c>
      <c r="G14" s="313"/>
    </row>
    <row r="15" spans="1:7" ht="13.8" thickBot="1">
      <c r="A15" s="311" t="s">
        <v>426</v>
      </c>
      <c r="B15" s="308"/>
      <c r="C15" s="309"/>
      <c r="D15" s="310"/>
      <c r="E15" s="312">
        <f>SUM(E11:E14)</f>
        <v>61422</v>
      </c>
      <c r="F15" s="312">
        <f>SUM(F11:F14)</f>
        <v>62097</v>
      </c>
      <c r="G15" s="98"/>
    </row>
    <row r="16" spans="1:7" s="1" customFormat="1">
      <c r="A16" s="132"/>
      <c r="B16" s="133"/>
      <c r="C16" s="134"/>
      <c r="D16" s="133"/>
      <c r="E16" s="313"/>
      <c r="F16" s="317"/>
    </row>
    <row r="17" spans="1:6">
      <c r="A17" s="130" t="s">
        <v>427</v>
      </c>
    </row>
    <row r="18" spans="1:6" ht="53.4" customHeight="1">
      <c r="A18" s="483" t="s">
        <v>428</v>
      </c>
      <c r="B18" s="483"/>
      <c r="C18" s="483"/>
      <c r="D18" s="483"/>
      <c r="E18" s="483"/>
      <c r="F18" s="483"/>
    </row>
    <row r="19" spans="1:6">
      <c r="A19" s="45"/>
    </row>
    <row r="20" spans="1:6" ht="27" customHeight="1">
      <c r="A20" s="483" t="s">
        <v>429</v>
      </c>
      <c r="B20" s="483"/>
      <c r="C20" s="483"/>
      <c r="D20" s="483"/>
      <c r="E20" s="483"/>
      <c r="F20" s="483"/>
    </row>
    <row r="21" spans="1:6">
      <c r="A21" s="45"/>
    </row>
    <row r="22" spans="1:6" ht="27" customHeight="1">
      <c r="A22" s="483" t="s">
        <v>430</v>
      </c>
      <c r="B22" s="483"/>
      <c r="C22" s="483"/>
      <c r="D22" s="483"/>
      <c r="E22" s="483"/>
      <c r="F22" s="483"/>
    </row>
    <row r="23" spans="1:6" ht="13.8" thickBot="1">
      <c r="A23" s="45"/>
    </row>
    <row r="24" spans="1:6" ht="12.75" customHeight="1">
      <c r="A24" s="493" t="s">
        <v>342</v>
      </c>
      <c r="B24" s="495" t="s">
        <v>733</v>
      </c>
      <c r="C24" s="495" t="s">
        <v>431</v>
      </c>
      <c r="D24" s="495" t="s">
        <v>432</v>
      </c>
      <c r="E24" s="488" t="s">
        <v>433</v>
      </c>
      <c r="F24" s="489"/>
    </row>
    <row r="25" spans="1:6" ht="30" customHeight="1" thickBot="1">
      <c r="A25" s="494"/>
      <c r="B25" s="496"/>
      <c r="C25" s="496"/>
      <c r="D25" s="496"/>
      <c r="E25" s="490" t="s">
        <v>434</v>
      </c>
      <c r="F25" s="491"/>
    </row>
    <row r="26" spans="1:6" s="1" customFormat="1" ht="40.200000000000003" thickBot="1">
      <c r="A26" s="232" t="s">
        <v>435</v>
      </c>
      <c r="B26" s="233">
        <f>+E15</f>
        <v>61422</v>
      </c>
      <c r="C26" s="234" t="s">
        <v>436</v>
      </c>
      <c r="D26" s="234" t="s">
        <v>437</v>
      </c>
      <c r="E26" s="486" t="s">
        <v>438</v>
      </c>
      <c r="F26" s="487"/>
    </row>
    <row r="27" spans="1:6">
      <c r="A27" s="130" t="s">
        <v>439</v>
      </c>
    </row>
    <row r="28" spans="1:6">
      <c r="A28" s="497" t="s">
        <v>408</v>
      </c>
      <c r="B28" s="498"/>
      <c r="C28" s="291">
        <f>+'ESF CONSOLIDADO'!F10</f>
        <v>45107</v>
      </c>
      <c r="D28" s="291">
        <v>44926</v>
      </c>
    </row>
    <row r="29" spans="1:6">
      <c r="A29" s="35" t="s">
        <v>440</v>
      </c>
      <c r="C29" s="262">
        <f>+F15</f>
        <v>62097</v>
      </c>
      <c r="D29" s="262">
        <v>58207</v>
      </c>
    </row>
    <row r="30" spans="1:6">
      <c r="A30" s="35" t="s">
        <v>99</v>
      </c>
      <c r="B30" s="35"/>
      <c r="C30" s="262">
        <v>-675</v>
      </c>
      <c r="D30" s="262">
        <v>3890</v>
      </c>
    </row>
    <row r="31" spans="1:6">
      <c r="A31" s="497" t="s">
        <v>441</v>
      </c>
      <c r="B31" s="498"/>
      <c r="C31" s="384">
        <v>61422</v>
      </c>
      <c r="D31" s="384">
        <v>62097</v>
      </c>
    </row>
    <row r="32" spans="1:6">
      <c r="C32" s="32"/>
    </row>
    <row r="33" spans="1:6">
      <c r="A33" s="130" t="s">
        <v>697</v>
      </c>
      <c r="C33" s="32"/>
    </row>
    <row r="34" spans="1:6">
      <c r="A34" s="79"/>
    </row>
    <row r="35" spans="1:6">
      <c r="A35" s="483" t="s">
        <v>442</v>
      </c>
      <c r="B35" s="483"/>
      <c r="C35" s="483"/>
      <c r="D35" s="483"/>
      <c r="E35" s="483"/>
      <c r="F35" s="483"/>
    </row>
    <row r="38" spans="1:6">
      <c r="C38" s="26"/>
    </row>
  </sheetData>
  <mergeCells count="14">
    <mergeCell ref="E26:F26"/>
    <mergeCell ref="E24:F24"/>
    <mergeCell ref="E25:F25"/>
    <mergeCell ref="A35:F35"/>
    <mergeCell ref="A9:F9"/>
    <mergeCell ref="A18:F18"/>
    <mergeCell ref="A20:F20"/>
    <mergeCell ref="A22:F22"/>
    <mergeCell ref="A24:A25"/>
    <mergeCell ref="B24:B25"/>
    <mergeCell ref="C24:C25"/>
    <mergeCell ref="D24:D25"/>
    <mergeCell ref="A28:B28"/>
    <mergeCell ref="A31:B31"/>
  </mergeCells>
  <pageMargins left="0.7" right="0.7" top="0.75" bottom="0.75" header="0.3" footer="0.3"/>
  <pageSetup paperSize="9" orientation="portrait" horizontalDpi="0" verticalDpi="0" r:id="rId1"/>
  <ignoredErrors>
    <ignoredError sqref="E15:F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62"/>
  <sheetViews>
    <sheetView showGridLines="0" topLeftCell="A115" workbookViewId="0">
      <selection activeCell="B23" sqref="B23"/>
    </sheetView>
  </sheetViews>
  <sheetFormatPr baseColWidth="10" defaultColWidth="11.44140625" defaultRowHeight="13.2"/>
  <cols>
    <col min="1" max="1" width="43.6640625" customWidth="1"/>
    <col min="2" max="2" width="23.44140625" customWidth="1"/>
    <col min="3" max="3" width="18.44140625" customWidth="1"/>
    <col min="4" max="4" width="17.88671875" customWidth="1"/>
  </cols>
  <sheetData>
    <row r="6" spans="1:3">
      <c r="A6" s="287" t="s">
        <v>443</v>
      </c>
      <c r="B6" s="288"/>
      <c r="C6" s="288"/>
    </row>
    <row r="7" spans="1:3" s="1" customFormat="1">
      <c r="A7" s="89" t="s">
        <v>340</v>
      </c>
      <c r="B7" s="3"/>
      <c r="C7" s="3"/>
    </row>
    <row r="8" spans="1:3" s="1" customFormat="1">
      <c r="A8" s="74"/>
      <c r="B8" s="86"/>
      <c r="C8" s="3"/>
    </row>
    <row r="9" spans="1:3">
      <c r="A9" s="66" t="s">
        <v>444</v>
      </c>
    </row>
    <row r="10" spans="1:3">
      <c r="A10" s="72"/>
    </row>
    <row r="11" spans="1:3">
      <c r="A11" s="294" t="s">
        <v>342</v>
      </c>
      <c r="B11" s="291">
        <f>+'ESF CONSOLIDADO'!F10</f>
        <v>45107</v>
      </c>
      <c r="C11" s="291">
        <v>44926</v>
      </c>
    </row>
    <row r="12" spans="1:3" s="1" customFormat="1">
      <c r="A12" s="76"/>
      <c r="B12" s="194"/>
      <c r="C12" s="194"/>
    </row>
    <row r="13" spans="1:3" s="1" customFormat="1">
      <c r="A13" s="76" t="s">
        <v>355</v>
      </c>
      <c r="B13" s="194"/>
      <c r="C13" s="194"/>
    </row>
    <row r="14" spans="1:3">
      <c r="A14" s="66" t="s">
        <v>445</v>
      </c>
      <c r="B14" s="102">
        <f>+B53</f>
        <v>816447</v>
      </c>
      <c r="C14" s="102">
        <v>240913</v>
      </c>
    </row>
    <row r="15" spans="1:3">
      <c r="A15" s="66" t="s">
        <v>446</v>
      </c>
      <c r="B15" s="102">
        <f>+B86</f>
        <v>74186</v>
      </c>
      <c r="C15" s="102">
        <v>75162</v>
      </c>
    </row>
    <row r="16" spans="1:3">
      <c r="A16" s="66" t="s">
        <v>447</v>
      </c>
      <c r="B16" s="102">
        <f>+B101</f>
        <v>-93</v>
      </c>
      <c r="C16" s="102">
        <v>0</v>
      </c>
    </row>
    <row r="17" spans="1:6" ht="13.8" thickBot="1">
      <c r="A17" s="70" t="s">
        <v>448</v>
      </c>
      <c r="B17" s="346">
        <f>SUM(B14:B16)</f>
        <v>890540</v>
      </c>
      <c r="C17" s="346">
        <f>SUM(C14:C16)</f>
        <v>316075</v>
      </c>
    </row>
    <row r="18" spans="1:6" ht="14.4" thickTop="1" thickBot="1">
      <c r="A18" s="72"/>
      <c r="B18" s="346"/>
      <c r="C18" s="346"/>
    </row>
    <row r="19" spans="1:6" ht="13.8" thickTop="1">
      <c r="A19" s="9" t="s">
        <v>359</v>
      </c>
      <c r="B19" s="1"/>
    </row>
    <row r="20" spans="1:6">
      <c r="A20" s="66" t="s">
        <v>449</v>
      </c>
      <c r="B20" s="25">
        <f>+B74</f>
        <v>294538</v>
      </c>
      <c r="C20" s="25">
        <v>246687</v>
      </c>
    </row>
    <row r="21" spans="1:6">
      <c r="A21" s="66" t="s">
        <v>446</v>
      </c>
      <c r="B21" s="32">
        <f>+B92</f>
        <v>2179815</v>
      </c>
      <c r="C21" s="25">
        <v>2203779</v>
      </c>
      <c r="E21" s="25"/>
    </row>
    <row r="22" spans="1:6">
      <c r="A22" s="66" t="s">
        <v>447</v>
      </c>
      <c r="B22" s="25">
        <f>+B107</f>
        <v>204393</v>
      </c>
      <c r="C22" s="25">
        <v>154723</v>
      </c>
      <c r="E22" s="25"/>
      <c r="F22" s="32"/>
    </row>
    <row r="23" spans="1:6" ht="13.8" thickBot="1">
      <c r="A23" s="70" t="s">
        <v>450</v>
      </c>
      <c r="B23" s="346">
        <f>SUM(B20:B22)</f>
        <v>2678746</v>
      </c>
      <c r="C23" s="346">
        <f>SUM(C20:C22)</f>
        <v>2605189</v>
      </c>
    </row>
    <row r="24" spans="1:6" ht="13.8" thickTop="1">
      <c r="A24" s="72"/>
      <c r="B24" s="12"/>
      <c r="C24" s="108"/>
    </row>
    <row r="25" spans="1:6">
      <c r="A25" s="479" t="s">
        <v>451</v>
      </c>
      <c r="B25" s="479"/>
      <c r="C25" s="479"/>
    </row>
    <row r="26" spans="1:6">
      <c r="A26" s="79"/>
    </row>
    <row r="27" spans="1:6">
      <c r="A27" s="294" t="s">
        <v>342</v>
      </c>
      <c r="B27" s="291">
        <f>+'ESF CONSOLIDADO'!F10</f>
        <v>45107</v>
      </c>
      <c r="C27" s="291">
        <v>44926</v>
      </c>
    </row>
    <row r="28" spans="1:6">
      <c r="A28" s="77" t="s">
        <v>355</v>
      </c>
    </row>
    <row r="29" spans="1:6" s="1" customFormat="1">
      <c r="A29" s="49"/>
      <c r="B29" s="25"/>
      <c r="C29" s="25"/>
    </row>
    <row r="30" spans="1:6" s="1" customFormat="1">
      <c r="A30" s="49" t="s">
        <v>452</v>
      </c>
      <c r="B30" s="25">
        <v>98404</v>
      </c>
      <c r="C30" s="25">
        <v>28109</v>
      </c>
    </row>
    <row r="31" spans="1:6" s="1" customFormat="1">
      <c r="A31" s="49" t="s">
        <v>453</v>
      </c>
      <c r="B31" s="25">
        <v>117934</v>
      </c>
      <c r="C31" s="25">
        <v>42176</v>
      </c>
    </row>
    <row r="32" spans="1:6" s="1" customFormat="1">
      <c r="A32" s="49" t="s">
        <v>454</v>
      </c>
      <c r="B32" s="25">
        <v>1370</v>
      </c>
      <c r="C32" s="25">
        <v>3793</v>
      </c>
    </row>
    <row r="33" spans="1:3" s="1" customFormat="1">
      <c r="A33" s="49" t="s">
        <v>455</v>
      </c>
      <c r="B33" s="25">
        <v>1189</v>
      </c>
      <c r="C33" s="25">
        <v>1290</v>
      </c>
    </row>
    <row r="34" spans="1:3" s="1" customFormat="1">
      <c r="A34" s="49" t="s">
        <v>456</v>
      </c>
      <c r="B34" s="25">
        <v>39224</v>
      </c>
      <c r="C34" s="25">
        <v>37253</v>
      </c>
    </row>
    <row r="35" spans="1:3" s="1" customFormat="1">
      <c r="A35" s="49" t="s">
        <v>457</v>
      </c>
      <c r="B35" s="25">
        <v>146439</v>
      </c>
      <c r="C35" s="25">
        <v>73804</v>
      </c>
    </row>
    <row r="36" spans="1:3" s="1" customFormat="1">
      <c r="A36" s="49" t="s">
        <v>458</v>
      </c>
      <c r="B36" s="25">
        <v>51211</v>
      </c>
      <c r="C36" s="25">
        <v>36882</v>
      </c>
    </row>
    <row r="37" spans="1:3" s="1" customFormat="1">
      <c r="A37" s="49" t="s">
        <v>459</v>
      </c>
      <c r="B37" s="25">
        <v>1431</v>
      </c>
      <c r="C37" s="25">
        <v>1431</v>
      </c>
    </row>
    <row r="38" spans="1:3" s="1" customFormat="1">
      <c r="A38" s="49" t="s">
        <v>460</v>
      </c>
      <c r="B38" s="25">
        <v>1430</v>
      </c>
      <c r="C38" s="25">
        <v>1479</v>
      </c>
    </row>
    <row r="39" spans="1:3" s="1" customFormat="1">
      <c r="A39" s="49" t="s">
        <v>461</v>
      </c>
      <c r="B39" s="25">
        <v>1750</v>
      </c>
      <c r="C39" s="25">
        <v>3171</v>
      </c>
    </row>
    <row r="40" spans="1:3" s="1" customFormat="1">
      <c r="A40" s="49" t="s">
        <v>462</v>
      </c>
      <c r="B40" s="25">
        <v>1153</v>
      </c>
      <c r="C40" s="25">
        <v>1149</v>
      </c>
    </row>
    <row r="41" spans="1:3">
      <c r="A41" s="49" t="s">
        <v>737</v>
      </c>
      <c r="B41" s="25">
        <v>43640</v>
      </c>
      <c r="C41" s="25">
        <v>0</v>
      </c>
    </row>
    <row r="42" spans="1:3" s="1" customFormat="1">
      <c r="A42" s="49" t="s">
        <v>463</v>
      </c>
      <c r="B42" s="25">
        <v>1262</v>
      </c>
      <c r="C42" s="25">
        <v>51</v>
      </c>
    </row>
    <row r="43" spans="1:3" s="1" customFormat="1">
      <c r="A43" s="49" t="s">
        <v>464</v>
      </c>
      <c r="B43" s="25">
        <v>24448</v>
      </c>
      <c r="C43" s="25">
        <v>3928</v>
      </c>
    </row>
    <row r="44" spans="1:3" s="1" customFormat="1">
      <c r="A44" s="49" t="s">
        <v>465</v>
      </c>
      <c r="B44" s="25">
        <v>124118</v>
      </c>
      <c r="C44" s="25">
        <v>3042</v>
      </c>
    </row>
    <row r="45" spans="1:3" s="1" customFormat="1">
      <c r="A45" s="49" t="s">
        <v>466</v>
      </c>
      <c r="B45" s="25">
        <v>158912</v>
      </c>
      <c r="C45" s="25">
        <v>126</v>
      </c>
    </row>
    <row r="46" spans="1:3" s="1" customFormat="1">
      <c r="A46" s="49" t="s">
        <v>738</v>
      </c>
      <c r="B46" s="25">
        <v>9498</v>
      </c>
      <c r="C46" s="25">
        <v>0</v>
      </c>
    </row>
    <row r="47" spans="1:3" s="1" customFormat="1">
      <c r="A47" s="49" t="s">
        <v>739</v>
      </c>
      <c r="B47" s="25">
        <v>3578</v>
      </c>
      <c r="C47" s="25">
        <v>0</v>
      </c>
    </row>
    <row r="48" spans="1:3" s="1" customFormat="1">
      <c r="A48" s="49" t="s">
        <v>740</v>
      </c>
      <c r="B48" s="25">
        <v>311</v>
      </c>
      <c r="C48" s="25">
        <v>0</v>
      </c>
    </row>
    <row r="49" spans="1:7" s="1" customFormat="1">
      <c r="A49" s="49" t="s">
        <v>467</v>
      </c>
      <c r="B49" s="25">
        <v>804</v>
      </c>
      <c r="C49" s="25">
        <v>1103</v>
      </c>
    </row>
    <row r="50" spans="1:7" s="1" customFormat="1">
      <c r="A50" s="49" t="s">
        <v>468</v>
      </c>
      <c r="B50" s="25">
        <v>126</v>
      </c>
      <c r="C50" s="25">
        <v>252</v>
      </c>
    </row>
    <row r="51" spans="1:7" s="1" customFormat="1">
      <c r="A51" s="49" t="s">
        <v>469</v>
      </c>
      <c r="B51" s="25">
        <v>33008</v>
      </c>
      <c r="C51" s="25">
        <v>20373</v>
      </c>
    </row>
    <row r="52" spans="1:7" s="1" customFormat="1">
      <c r="A52" s="49" t="s">
        <v>693</v>
      </c>
      <c r="B52" s="25">
        <v>-44793</v>
      </c>
      <c r="C52" s="25">
        <v>-18499</v>
      </c>
    </row>
    <row r="53" spans="1:7" ht="13.8" thickBot="1">
      <c r="A53" s="70" t="s">
        <v>470</v>
      </c>
      <c r="B53" s="346">
        <f>SUM(B29:B52)</f>
        <v>816447</v>
      </c>
      <c r="C53" s="346">
        <f>SUM(C29:C52)</f>
        <v>240913</v>
      </c>
    </row>
    <row r="54" spans="1:7" ht="13.8" thickTop="1"/>
    <row r="55" spans="1:7">
      <c r="A55" s="294" t="s">
        <v>342</v>
      </c>
      <c r="B55" s="291">
        <f>+'ESF CONSOLIDADO'!F10</f>
        <v>45107</v>
      </c>
      <c r="C55" s="291">
        <v>44926</v>
      </c>
    </row>
    <row r="56" spans="1:7">
      <c r="A56" s="77" t="s">
        <v>359</v>
      </c>
    </row>
    <row r="57" spans="1:7">
      <c r="A57" s="49" t="s">
        <v>471</v>
      </c>
      <c r="B57" s="25">
        <v>752</v>
      </c>
      <c r="C57" s="25">
        <v>708</v>
      </c>
      <c r="D57" s="202"/>
      <c r="E57" s="1"/>
      <c r="F57" s="203"/>
      <c r="G57" s="203"/>
    </row>
    <row r="58" spans="1:7">
      <c r="A58" s="49" t="s">
        <v>472</v>
      </c>
      <c r="B58" s="102" t="s">
        <v>413</v>
      </c>
      <c r="C58" s="25">
        <v>578</v>
      </c>
      <c r="D58" s="202"/>
      <c r="E58" s="1"/>
      <c r="F58" s="203"/>
      <c r="G58" s="203"/>
    </row>
    <row r="59" spans="1:7">
      <c r="A59" s="49" t="s">
        <v>473</v>
      </c>
      <c r="B59" s="25">
        <v>1613</v>
      </c>
      <c r="C59" s="25">
        <v>2381</v>
      </c>
      <c r="D59" s="202"/>
      <c r="E59" s="1"/>
      <c r="F59" s="203"/>
      <c r="G59" s="203"/>
    </row>
    <row r="60" spans="1:7">
      <c r="A60" s="49" t="s">
        <v>456</v>
      </c>
      <c r="B60" s="25">
        <v>76486</v>
      </c>
      <c r="C60" s="25">
        <v>80256</v>
      </c>
      <c r="D60" s="202"/>
      <c r="E60" s="1"/>
      <c r="F60" s="203"/>
      <c r="G60" s="203"/>
    </row>
    <row r="61" spans="1:7">
      <c r="A61" s="49" t="s">
        <v>474</v>
      </c>
      <c r="B61" s="25">
        <v>93803</v>
      </c>
      <c r="C61" s="25">
        <v>97429</v>
      </c>
      <c r="D61" s="202"/>
      <c r="E61" s="1"/>
      <c r="F61" s="203"/>
      <c r="G61" s="203"/>
    </row>
    <row r="62" spans="1:7">
      <c r="A62" s="49" t="s">
        <v>741</v>
      </c>
      <c r="B62" s="25">
        <v>37057</v>
      </c>
      <c r="C62" s="25">
        <v>0</v>
      </c>
      <c r="D62" s="202"/>
      <c r="E62" s="1"/>
      <c r="F62" s="203"/>
      <c r="G62" s="203"/>
    </row>
    <row r="63" spans="1:7">
      <c r="A63" s="49" t="s">
        <v>475</v>
      </c>
      <c r="B63" s="25">
        <v>1459</v>
      </c>
      <c r="C63" s="25">
        <v>2749</v>
      </c>
      <c r="D63" s="202"/>
      <c r="E63" s="1"/>
      <c r="F63" s="203"/>
      <c r="G63" s="203"/>
    </row>
    <row r="64" spans="1:7">
      <c r="A64" s="49" t="s">
        <v>476</v>
      </c>
      <c r="B64" s="25">
        <v>22023</v>
      </c>
      <c r="C64" s="25">
        <v>10794</v>
      </c>
      <c r="D64" s="202"/>
      <c r="E64" s="1"/>
      <c r="F64" s="203"/>
      <c r="G64" s="203"/>
    </row>
    <row r="65" spans="1:7">
      <c r="A65" s="49" t="s">
        <v>742</v>
      </c>
      <c r="B65" s="25">
        <v>675</v>
      </c>
      <c r="C65" s="25">
        <v>0</v>
      </c>
      <c r="D65" s="202"/>
      <c r="E65" s="1"/>
      <c r="F65" s="203"/>
      <c r="G65" s="203"/>
    </row>
    <row r="66" spans="1:7">
      <c r="A66" s="49" t="s">
        <v>477</v>
      </c>
      <c r="B66" s="25">
        <v>21737</v>
      </c>
      <c r="C66" s="25">
        <v>10222</v>
      </c>
      <c r="D66" s="202"/>
      <c r="E66" s="1"/>
      <c r="F66" s="203"/>
      <c r="G66" s="203"/>
    </row>
    <row r="67" spans="1:7">
      <c r="A67" s="49" t="s">
        <v>463</v>
      </c>
      <c r="B67" s="25">
        <v>7288</v>
      </c>
      <c r="C67" s="25">
        <v>111</v>
      </c>
      <c r="D67" s="202"/>
      <c r="E67" s="1"/>
      <c r="F67" s="203"/>
      <c r="G67" s="203"/>
    </row>
    <row r="68" spans="1:7">
      <c r="A68" s="49" t="s">
        <v>466</v>
      </c>
      <c r="B68" s="25">
        <v>135</v>
      </c>
      <c r="C68" s="25">
        <v>189</v>
      </c>
      <c r="D68" s="202"/>
      <c r="E68" s="1"/>
      <c r="F68" s="203"/>
      <c r="G68" s="203"/>
    </row>
    <row r="69" spans="1:7">
      <c r="A69" s="49" t="s">
        <v>478</v>
      </c>
      <c r="B69" s="25">
        <v>35187</v>
      </c>
      <c r="C69" s="25">
        <v>45906</v>
      </c>
      <c r="D69" s="202"/>
      <c r="E69" s="1"/>
      <c r="F69" s="203"/>
      <c r="G69" s="203"/>
    </row>
    <row r="70" spans="1:7">
      <c r="A70" s="49" t="s">
        <v>479</v>
      </c>
      <c r="B70" s="25">
        <v>5537</v>
      </c>
      <c r="C70" s="25">
        <v>6193</v>
      </c>
      <c r="D70" s="202"/>
      <c r="E70" s="1"/>
      <c r="F70" s="203"/>
      <c r="G70" s="203"/>
    </row>
    <row r="71" spans="1:7">
      <c r="A71" s="49" t="s">
        <v>480</v>
      </c>
      <c r="B71" s="25">
        <v>24834</v>
      </c>
      <c r="C71" s="25">
        <v>26439</v>
      </c>
      <c r="D71" s="202"/>
      <c r="E71" s="1"/>
      <c r="F71" s="203"/>
      <c r="G71" s="203"/>
    </row>
    <row r="72" spans="1:7">
      <c r="A72" s="49" t="s">
        <v>468</v>
      </c>
      <c r="B72" s="25">
        <v>841</v>
      </c>
      <c r="C72" s="25">
        <v>853</v>
      </c>
      <c r="D72" s="202"/>
      <c r="E72" s="1"/>
      <c r="F72" s="203"/>
      <c r="G72" s="203"/>
    </row>
    <row r="73" spans="1:7">
      <c r="A73" s="49" t="s">
        <v>693</v>
      </c>
      <c r="B73" s="25">
        <v>-34889</v>
      </c>
      <c r="C73" s="25">
        <v>-38121</v>
      </c>
      <c r="D73" s="202"/>
      <c r="E73" s="1"/>
      <c r="F73" s="203"/>
      <c r="G73" s="203"/>
    </row>
    <row r="74" spans="1:7" ht="13.8" thickBot="1">
      <c r="A74" s="70" t="s">
        <v>481</v>
      </c>
      <c r="B74" s="346">
        <f>SUM(B57:B73)</f>
        <v>294538</v>
      </c>
      <c r="C74" s="346">
        <f>SUM(C57:C73)</f>
        <v>246687</v>
      </c>
      <c r="D74" s="202"/>
      <c r="F74" s="203"/>
      <c r="G74" s="203"/>
    </row>
    <row r="75" spans="1:7" ht="13.8" thickTop="1"/>
    <row r="76" spans="1:7" s="1" customFormat="1">
      <c r="A76" s="47" t="s">
        <v>734</v>
      </c>
    </row>
    <row r="78" spans="1:7">
      <c r="A78" s="479" t="s">
        <v>482</v>
      </c>
      <c r="B78" s="479"/>
      <c r="C78" s="479"/>
    </row>
    <row r="79" spans="1:7">
      <c r="A79" s="135"/>
    </row>
    <row r="80" spans="1:7" ht="173.4" customHeight="1">
      <c r="A80" s="483" t="s">
        <v>483</v>
      </c>
      <c r="B80" s="483"/>
      <c r="C80" s="483"/>
    </row>
    <row r="81" spans="1:3">
      <c r="A81" s="100"/>
      <c r="B81" s="100"/>
      <c r="C81" s="100"/>
    </row>
    <row r="82" spans="1:3">
      <c r="A82" s="294" t="s">
        <v>484</v>
      </c>
      <c r="B82" s="291">
        <f>+'ESF CONSOLIDADO'!F10</f>
        <v>45107</v>
      </c>
      <c r="C82" s="291">
        <v>44926</v>
      </c>
    </row>
    <row r="83" spans="1:3">
      <c r="A83" s="77" t="s">
        <v>485</v>
      </c>
      <c r="B83" s="77"/>
      <c r="C83" s="77"/>
    </row>
    <row r="84" spans="1:3">
      <c r="A84" s="66" t="s">
        <v>486</v>
      </c>
      <c r="B84" s="25">
        <v>167846</v>
      </c>
      <c r="C84" s="25">
        <v>169691</v>
      </c>
    </row>
    <row r="85" spans="1:3">
      <c r="A85" s="66" t="s">
        <v>487</v>
      </c>
      <c r="B85" s="25">
        <v>-93660</v>
      </c>
      <c r="C85" s="25">
        <v>-94529</v>
      </c>
    </row>
    <row r="86" spans="1:3" ht="13.8" thickBot="1">
      <c r="A86" s="70" t="s">
        <v>488</v>
      </c>
      <c r="B86" s="346">
        <f>SUM(B84:B85)</f>
        <v>74186</v>
      </c>
      <c r="C86" s="346">
        <f>SUM(C84:C85)</f>
        <v>75162</v>
      </c>
    </row>
    <row r="87" spans="1:3" ht="13.8" thickTop="1">
      <c r="A87" s="66"/>
      <c r="B87" s="1"/>
    </row>
    <row r="88" spans="1:3">
      <c r="A88" s="77" t="s">
        <v>489</v>
      </c>
      <c r="B88" s="1"/>
    </row>
    <row r="89" spans="1:3">
      <c r="A89" s="66" t="s">
        <v>490</v>
      </c>
      <c r="B89" s="25">
        <v>2179815</v>
      </c>
      <c r="C89" s="25">
        <v>2203779</v>
      </c>
    </row>
    <row r="90" spans="1:3">
      <c r="A90" s="66" t="s">
        <v>486</v>
      </c>
      <c r="B90" s="25">
        <v>755306</v>
      </c>
      <c r="C90" s="25">
        <v>848455</v>
      </c>
    </row>
    <row r="91" spans="1:3">
      <c r="A91" s="66" t="s">
        <v>491</v>
      </c>
      <c r="B91" s="25">
        <v>-755306</v>
      </c>
      <c r="C91" s="25">
        <v>-848455</v>
      </c>
    </row>
    <row r="92" spans="1:3" ht="13.8" thickBot="1">
      <c r="A92" s="70" t="s">
        <v>492</v>
      </c>
      <c r="B92" s="346">
        <f>SUM(B89:B91)</f>
        <v>2179815</v>
      </c>
      <c r="C92" s="346">
        <f>SUM(C89:C91)</f>
        <v>2203779</v>
      </c>
    </row>
    <row r="93" spans="1:3" ht="13.8" thickTop="1">
      <c r="B93" s="1"/>
    </row>
    <row r="94" spans="1:3">
      <c r="A94" s="479" t="s">
        <v>493</v>
      </c>
      <c r="B94" s="479"/>
      <c r="C94" s="479"/>
    </row>
    <row r="96" spans="1:3">
      <c r="A96" s="294" t="s">
        <v>484</v>
      </c>
      <c r="B96" s="291">
        <f>+'ESF CONSOLIDADO'!F10</f>
        <v>45107</v>
      </c>
      <c r="C96" s="291">
        <v>44926</v>
      </c>
    </row>
    <row r="97" spans="1:3">
      <c r="A97" s="77" t="s">
        <v>485</v>
      </c>
      <c r="B97" s="25"/>
      <c r="C97" s="77"/>
    </row>
    <row r="98" spans="1:3" hidden="1">
      <c r="A98" s="66" t="s">
        <v>494</v>
      </c>
      <c r="B98" s="25">
        <v>0</v>
      </c>
      <c r="C98" s="25">
        <v>0</v>
      </c>
    </row>
    <row r="99" spans="1:3">
      <c r="A99" s="66" t="s">
        <v>486</v>
      </c>
      <c r="B99" s="25">
        <v>19296</v>
      </c>
      <c r="C99" s="25">
        <v>16472</v>
      </c>
    </row>
    <row r="100" spans="1:3">
      <c r="A100" s="66" t="s">
        <v>487</v>
      </c>
      <c r="B100" s="25">
        <v>-19389</v>
      </c>
      <c r="C100" s="25">
        <v>-16472</v>
      </c>
    </row>
    <row r="101" spans="1:3" ht="13.8" thickBot="1">
      <c r="A101" s="70" t="s">
        <v>495</v>
      </c>
      <c r="B101" s="346">
        <f>SUM(B99:B100)</f>
        <v>-93</v>
      </c>
      <c r="C101" s="346">
        <f>SUM(C99:C100)</f>
        <v>0</v>
      </c>
    </row>
    <row r="102" spans="1:3" ht="13.8" thickTop="1">
      <c r="A102" s="66"/>
      <c r="B102" s="1"/>
    </row>
    <row r="103" spans="1:3">
      <c r="A103" s="77" t="s">
        <v>489</v>
      </c>
      <c r="B103" s="1"/>
    </row>
    <row r="104" spans="1:3">
      <c r="A104" s="66" t="s">
        <v>494</v>
      </c>
      <c r="B104" s="25">
        <v>201848</v>
      </c>
      <c r="C104" s="25">
        <v>152259</v>
      </c>
    </row>
    <row r="105" spans="1:3">
      <c r="A105" s="66" t="s">
        <v>486</v>
      </c>
      <c r="B105" s="25">
        <v>36786</v>
      </c>
      <c r="C105" s="25">
        <v>37352</v>
      </c>
    </row>
    <row r="106" spans="1:3">
      <c r="A106" s="66" t="s">
        <v>491</v>
      </c>
      <c r="B106" s="25">
        <v>-34241</v>
      </c>
      <c r="C106" s="25">
        <v>-34888</v>
      </c>
    </row>
    <row r="107" spans="1:3" ht="13.8" thickBot="1">
      <c r="A107" s="70" t="s">
        <v>496</v>
      </c>
      <c r="B107" s="346">
        <f>SUM(B104:B106)</f>
        <v>204393</v>
      </c>
      <c r="C107" s="346">
        <f>SUM(C104:C106)</f>
        <v>154723</v>
      </c>
    </row>
    <row r="108" spans="1:3" ht="13.8" thickTop="1"/>
    <row r="109" spans="1:3" ht="41.4" customHeight="1">
      <c r="A109" s="499" t="s">
        <v>497</v>
      </c>
      <c r="B109" s="499"/>
      <c r="C109" s="499"/>
    </row>
    <row r="111" spans="1:3">
      <c r="A111" s="47" t="s">
        <v>498</v>
      </c>
      <c r="B111" s="47"/>
      <c r="C111" s="198" t="s">
        <v>499</v>
      </c>
    </row>
    <row r="112" spans="1:3">
      <c r="A112" s="47" t="s">
        <v>500</v>
      </c>
      <c r="B112" s="47"/>
      <c r="C112" s="198" t="s">
        <v>501</v>
      </c>
    </row>
    <row r="113" spans="1:3">
      <c r="A113" s="47" t="s">
        <v>502</v>
      </c>
      <c r="B113" s="47"/>
      <c r="C113" s="198">
        <v>1</v>
      </c>
    </row>
    <row r="114" spans="1:3">
      <c r="A114" s="47" t="s">
        <v>503</v>
      </c>
      <c r="B114" s="47"/>
      <c r="C114" s="198" t="s">
        <v>504</v>
      </c>
    </row>
    <row r="115" spans="1:3">
      <c r="A115" s="47" t="s">
        <v>505</v>
      </c>
      <c r="B115" s="47"/>
      <c r="C115" s="198" t="s">
        <v>506</v>
      </c>
    </row>
    <row r="116" spans="1:3">
      <c r="A116" s="47" t="s">
        <v>507</v>
      </c>
      <c r="B116" s="47"/>
      <c r="C116" s="198" t="s">
        <v>508</v>
      </c>
    </row>
    <row r="117" spans="1:3">
      <c r="A117" s="47" t="s">
        <v>509</v>
      </c>
      <c r="B117" s="47"/>
      <c r="C117" s="199">
        <v>47297</v>
      </c>
    </row>
    <row r="118" spans="1:3">
      <c r="A118" s="47" t="s">
        <v>510</v>
      </c>
      <c r="B118" s="47"/>
      <c r="C118" s="199">
        <v>44749</v>
      </c>
    </row>
    <row r="119" spans="1:3">
      <c r="A119" s="47" t="s">
        <v>511</v>
      </c>
      <c r="B119" s="47"/>
      <c r="C119" s="198" t="s">
        <v>512</v>
      </c>
    </row>
    <row r="120" spans="1:3" ht="15" customHeight="1">
      <c r="A120" s="197" t="s">
        <v>513</v>
      </c>
      <c r="C120" s="198" t="s">
        <v>514</v>
      </c>
    </row>
    <row r="121" spans="1:3" ht="15" customHeight="1">
      <c r="A121" s="197" t="s">
        <v>515</v>
      </c>
      <c r="C121" s="198" t="s">
        <v>516</v>
      </c>
    </row>
    <row r="123" spans="1:3" ht="41.1" customHeight="1">
      <c r="A123" s="499" t="s">
        <v>517</v>
      </c>
      <c r="B123" s="499"/>
      <c r="C123" s="499"/>
    </row>
    <row r="125" spans="1:3">
      <c r="A125" s="197" t="s">
        <v>518</v>
      </c>
      <c r="B125" s="198" t="s">
        <v>519</v>
      </c>
      <c r="C125" s="198" t="s">
        <v>520</v>
      </c>
    </row>
    <row r="126" spans="1:3">
      <c r="A126" s="197" t="s">
        <v>500</v>
      </c>
      <c r="B126" s="198" t="s">
        <v>521</v>
      </c>
      <c r="C126" s="198" t="s">
        <v>521</v>
      </c>
    </row>
    <row r="127" spans="1:3">
      <c r="A127" s="197" t="s">
        <v>502</v>
      </c>
      <c r="B127" s="198">
        <v>1</v>
      </c>
      <c r="C127" s="198">
        <v>2</v>
      </c>
    </row>
    <row r="128" spans="1:3">
      <c r="A128" s="197" t="s">
        <v>503</v>
      </c>
      <c r="B128" s="198" t="s">
        <v>522</v>
      </c>
      <c r="C128" s="198" t="s">
        <v>522</v>
      </c>
    </row>
    <row r="129" spans="1:3">
      <c r="A129" s="197" t="s">
        <v>505</v>
      </c>
      <c r="B129" s="198" t="s">
        <v>523</v>
      </c>
      <c r="C129" s="198" t="s">
        <v>524</v>
      </c>
    </row>
    <row r="130" spans="1:3">
      <c r="A130" s="197" t="s">
        <v>507</v>
      </c>
      <c r="B130" s="198" t="s">
        <v>525</v>
      </c>
      <c r="C130" s="198" t="s">
        <v>526</v>
      </c>
    </row>
    <row r="131" spans="1:3">
      <c r="A131" s="197" t="s">
        <v>509</v>
      </c>
      <c r="B131" s="199">
        <v>46630</v>
      </c>
      <c r="C131" s="199">
        <v>45946</v>
      </c>
    </row>
    <row r="132" spans="1:3">
      <c r="A132" s="197" t="s">
        <v>510</v>
      </c>
      <c r="B132" s="199">
        <v>44810</v>
      </c>
      <c r="C132" s="195">
        <v>44854</v>
      </c>
    </row>
    <row r="133" spans="1:3">
      <c r="A133" s="197" t="s">
        <v>511</v>
      </c>
      <c r="B133" s="198" t="s">
        <v>527</v>
      </c>
      <c r="C133" s="199" t="s">
        <v>528</v>
      </c>
    </row>
    <row r="134" spans="1:3">
      <c r="A134" s="197" t="s">
        <v>513</v>
      </c>
      <c r="B134" s="198" t="s">
        <v>514</v>
      </c>
      <c r="C134" s="198" t="s">
        <v>514</v>
      </c>
    </row>
    <row r="135" spans="1:3">
      <c r="A135" s="197" t="s">
        <v>515</v>
      </c>
      <c r="B135" s="198" t="s">
        <v>516</v>
      </c>
      <c r="C135" s="198" t="s">
        <v>516</v>
      </c>
    </row>
    <row r="137" spans="1:3" ht="25.95" customHeight="1">
      <c r="A137" s="499" t="s">
        <v>746</v>
      </c>
      <c r="B137" s="499"/>
      <c r="C137" s="499"/>
    </row>
    <row r="138" spans="1:3" ht="7.2" customHeight="1">
      <c r="A138" s="392"/>
      <c r="B138" s="392"/>
      <c r="C138" s="392"/>
    </row>
    <row r="139" spans="1:3">
      <c r="A139" s="197" t="s">
        <v>518</v>
      </c>
      <c r="C139" s="198" t="s">
        <v>747</v>
      </c>
    </row>
    <row r="140" spans="1:3">
      <c r="A140" s="197" t="s">
        <v>500</v>
      </c>
      <c r="C140" s="198" t="s">
        <v>521</v>
      </c>
    </row>
    <row r="141" spans="1:3">
      <c r="A141" s="197" t="s">
        <v>502</v>
      </c>
      <c r="C141" s="198">
        <v>3</v>
      </c>
    </row>
    <row r="142" spans="1:3">
      <c r="A142" s="197" t="s">
        <v>503</v>
      </c>
      <c r="C142" s="198" t="s">
        <v>748</v>
      </c>
    </row>
    <row r="143" spans="1:3">
      <c r="A143" s="197" t="s">
        <v>505</v>
      </c>
      <c r="C143" s="198" t="s">
        <v>749</v>
      </c>
    </row>
    <row r="144" spans="1:3">
      <c r="A144" s="197" t="s">
        <v>507</v>
      </c>
      <c r="C144" s="198" t="s">
        <v>750</v>
      </c>
    </row>
    <row r="145" spans="1:3">
      <c r="A145" s="197" t="s">
        <v>509</v>
      </c>
      <c r="C145" s="199">
        <v>46104</v>
      </c>
    </row>
    <row r="146" spans="1:3">
      <c r="A146" s="197" t="s">
        <v>751</v>
      </c>
      <c r="C146" s="199">
        <v>45008</v>
      </c>
    </row>
    <row r="147" spans="1:3">
      <c r="A147" s="197" t="s">
        <v>511</v>
      </c>
      <c r="C147" s="198" t="s">
        <v>752</v>
      </c>
    </row>
    <row r="148" spans="1:3">
      <c r="A148" s="197" t="s">
        <v>513</v>
      </c>
      <c r="C148" s="198" t="s">
        <v>514</v>
      </c>
    </row>
    <row r="149" spans="1:3">
      <c r="A149" s="197" t="s">
        <v>515</v>
      </c>
      <c r="C149" s="198" t="s">
        <v>753</v>
      </c>
    </row>
    <row r="151" spans="1:3" ht="25.5" customHeight="1">
      <c r="A151" s="499" t="s">
        <v>754</v>
      </c>
      <c r="B151" s="499"/>
      <c r="C151" s="499"/>
    </row>
    <row r="152" spans="1:3">
      <c r="A152" s="197" t="s">
        <v>760</v>
      </c>
      <c r="C152" s="197" t="s">
        <v>755</v>
      </c>
    </row>
    <row r="153" spans="1:3">
      <c r="A153" s="197" t="s">
        <v>500</v>
      </c>
      <c r="C153" s="197" t="s">
        <v>521</v>
      </c>
    </row>
    <row r="154" spans="1:3">
      <c r="A154" s="197" t="s">
        <v>502</v>
      </c>
      <c r="C154" s="197">
        <v>4</v>
      </c>
    </row>
    <row r="155" spans="1:3">
      <c r="A155" s="197" t="s">
        <v>503</v>
      </c>
      <c r="C155" s="197" t="s">
        <v>756</v>
      </c>
    </row>
    <row r="156" spans="1:3">
      <c r="A156" s="197" t="s">
        <v>505</v>
      </c>
      <c r="C156" s="197" t="s">
        <v>524</v>
      </c>
    </row>
    <row r="157" spans="1:3">
      <c r="A157" s="197" t="s">
        <v>507</v>
      </c>
      <c r="C157" s="197" t="s">
        <v>750</v>
      </c>
    </row>
    <row r="158" spans="1:3">
      <c r="A158" s="197" t="s">
        <v>509</v>
      </c>
      <c r="C158" s="197">
        <v>46136</v>
      </c>
    </row>
    <row r="159" spans="1:3">
      <c r="A159" s="197" t="s">
        <v>751</v>
      </c>
      <c r="C159" s="197">
        <v>45041</v>
      </c>
    </row>
    <row r="160" spans="1:3">
      <c r="A160" s="197" t="s">
        <v>511</v>
      </c>
      <c r="C160" s="197" t="s">
        <v>757</v>
      </c>
    </row>
    <row r="161" spans="1:3">
      <c r="A161" s="197" t="s">
        <v>758</v>
      </c>
      <c r="C161" s="197" t="s">
        <v>514</v>
      </c>
    </row>
    <row r="162" spans="1:3">
      <c r="A162" s="197" t="s">
        <v>759</v>
      </c>
      <c r="C162" s="197" t="s">
        <v>753</v>
      </c>
    </row>
  </sheetData>
  <mergeCells count="8">
    <mergeCell ref="A25:C25"/>
    <mergeCell ref="A80:C80"/>
    <mergeCell ref="A94:C94"/>
    <mergeCell ref="A151:C151"/>
    <mergeCell ref="A137:C137"/>
    <mergeCell ref="A109:C109"/>
    <mergeCell ref="A123:C123"/>
    <mergeCell ref="A78:C78"/>
  </mergeCells>
  <pageMargins left="0.7" right="0.7" top="0.75" bottom="0.75" header="0.3" footer="0.3"/>
  <pageSetup paperSize="9" orientation="portrait" r:id="rId1"/>
  <ignoredErrors>
    <ignoredError sqref="B101:C101"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4"/>
  <sheetViews>
    <sheetView showGridLines="0" zoomScaleNormal="100" workbookViewId="0">
      <selection activeCell="E15" sqref="E15"/>
    </sheetView>
  </sheetViews>
  <sheetFormatPr baseColWidth="10" defaultColWidth="11.44140625" defaultRowHeight="13.2"/>
  <cols>
    <col min="1" max="1" width="49" customWidth="1"/>
    <col min="2" max="2" width="22.44140625" customWidth="1"/>
    <col min="3" max="3" width="17" customWidth="1"/>
    <col min="4" max="4" width="16.44140625" customWidth="1"/>
  </cols>
  <sheetData>
    <row r="6" spans="1:5">
      <c r="A6" s="287" t="s">
        <v>529</v>
      </c>
      <c r="B6" s="288"/>
      <c r="C6" s="288"/>
    </row>
    <row r="7" spans="1:5" s="1" customFormat="1">
      <c r="A7" s="89" t="s">
        <v>340</v>
      </c>
      <c r="B7" s="3"/>
      <c r="C7" s="3"/>
    </row>
    <row r="8" spans="1:5" s="1" customFormat="1">
      <c r="A8" s="74"/>
      <c r="B8" s="3"/>
      <c r="C8" s="3"/>
    </row>
    <row r="9" spans="1:5">
      <c r="A9" s="66" t="s">
        <v>530</v>
      </c>
    </row>
    <row r="10" spans="1:5">
      <c r="A10" s="72"/>
    </row>
    <row r="11" spans="1:5">
      <c r="A11" s="294" t="s">
        <v>342</v>
      </c>
      <c r="B11" s="291">
        <f>+'ESF CONSOLIDADO'!F10</f>
        <v>45107</v>
      </c>
      <c r="C11" s="291">
        <v>44926</v>
      </c>
    </row>
    <row r="12" spans="1:5">
      <c r="A12" s="77" t="s">
        <v>355</v>
      </c>
      <c r="C12" s="32"/>
    </row>
    <row r="13" spans="1:5" ht="15">
      <c r="A13" s="35" t="s">
        <v>531</v>
      </c>
      <c r="B13" s="25">
        <v>664865</v>
      </c>
      <c r="C13" s="25">
        <v>344463</v>
      </c>
      <c r="D13" s="264"/>
      <c r="E13" s="203"/>
    </row>
    <row r="14" spans="1:5">
      <c r="A14" s="35" t="s">
        <v>532</v>
      </c>
      <c r="B14" s="25">
        <v>102704</v>
      </c>
      <c r="C14" s="25">
        <v>45370</v>
      </c>
      <c r="D14" s="203"/>
      <c r="E14" s="203"/>
    </row>
    <row r="15" spans="1:5">
      <c r="A15" s="35" t="s">
        <v>533</v>
      </c>
      <c r="B15" s="25">
        <v>27259</v>
      </c>
      <c r="C15" s="25">
        <v>43234</v>
      </c>
      <c r="D15" s="203"/>
      <c r="E15" s="203"/>
    </row>
    <row r="16" spans="1:5">
      <c r="A16" s="35" t="s">
        <v>787</v>
      </c>
      <c r="B16" s="25">
        <v>18864</v>
      </c>
      <c r="C16" s="25">
        <v>19100</v>
      </c>
      <c r="D16" s="203"/>
      <c r="E16" s="203"/>
    </row>
    <row r="17" spans="1:4" ht="13.8" thickBot="1">
      <c r="A17" s="70" t="s">
        <v>534</v>
      </c>
      <c r="B17" s="346">
        <f>SUM(B13:B16)</f>
        <v>813692</v>
      </c>
      <c r="C17" s="346">
        <f>SUM(C13:C16)</f>
        <v>452167</v>
      </c>
    </row>
    <row r="18" spans="1:4" ht="13.8" thickTop="1">
      <c r="B18" s="1"/>
    </row>
    <row r="19" spans="1:4">
      <c r="A19" s="78" t="s">
        <v>359</v>
      </c>
      <c r="B19" s="1"/>
    </row>
    <row r="20" spans="1:4">
      <c r="A20" s="35" t="s">
        <v>531</v>
      </c>
      <c r="B20" s="25">
        <v>9599</v>
      </c>
      <c r="C20" s="391" t="s">
        <v>413</v>
      </c>
    </row>
    <row r="21" spans="1:4">
      <c r="A21" s="35" t="s">
        <v>532</v>
      </c>
      <c r="B21" s="25">
        <v>18609</v>
      </c>
      <c r="C21" s="391" t="s">
        <v>413</v>
      </c>
    </row>
    <row r="22" spans="1:4">
      <c r="A22" s="35" t="s">
        <v>535</v>
      </c>
      <c r="B22" s="25">
        <v>4584</v>
      </c>
      <c r="C22" s="25">
        <v>12056</v>
      </c>
      <c r="D22" s="26"/>
    </row>
    <row r="23" spans="1:4" ht="13.8" thickBot="1">
      <c r="A23" s="70" t="s">
        <v>534</v>
      </c>
      <c r="B23" s="346">
        <f>SUM(B20:B22)</f>
        <v>32792</v>
      </c>
      <c r="C23" s="346">
        <f>SUM(C22:C22)</f>
        <v>12056</v>
      </c>
    </row>
    <row r="24" spans="1:4" ht="13.8" thickTop="1">
      <c r="B24" s="1"/>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4"/>
  <sheetViews>
    <sheetView showGridLines="0" topLeftCell="A4" zoomScaleNormal="100" workbookViewId="0">
      <selection activeCell="H22" sqref="H22"/>
    </sheetView>
  </sheetViews>
  <sheetFormatPr baseColWidth="10" defaultColWidth="11.44140625" defaultRowHeight="13.2"/>
  <cols>
    <col min="1" max="1" width="30.33203125" customWidth="1"/>
    <col min="2" max="2" width="16.6640625" bestFit="1" customWidth="1"/>
    <col min="3" max="4" width="13.109375" bestFit="1" customWidth="1"/>
    <col min="5" max="6" width="11.44140625" customWidth="1"/>
    <col min="8" max="9" width="11.44140625" customWidth="1"/>
    <col min="13" max="13" width="11.44140625" customWidth="1"/>
  </cols>
  <sheetData>
    <row r="6" spans="1:8">
      <c r="A6" s="287" t="s">
        <v>536</v>
      </c>
      <c r="B6" s="288"/>
      <c r="C6" s="288"/>
      <c r="D6" s="295"/>
    </row>
    <row r="7" spans="1:8" s="1" customFormat="1">
      <c r="A7" s="89" t="s">
        <v>340</v>
      </c>
      <c r="B7" s="3"/>
      <c r="C7" s="3"/>
    </row>
    <row r="8" spans="1:8" s="1" customFormat="1">
      <c r="A8" s="71"/>
      <c r="B8" s="3"/>
      <c r="C8" s="3"/>
    </row>
    <row r="9" spans="1:8">
      <c r="A9" t="s">
        <v>537</v>
      </c>
    </row>
    <row r="11" spans="1:8" s="1" customFormat="1">
      <c r="A11" s="186" t="s">
        <v>694</v>
      </c>
    </row>
    <row r="12" spans="1:8" ht="13.8" thickBot="1"/>
    <row r="13" spans="1:8" ht="14.1" customHeight="1" thickBot="1">
      <c r="A13" s="174"/>
      <c r="B13" s="500" t="s">
        <v>719</v>
      </c>
      <c r="C13" s="501"/>
      <c r="D13" s="502"/>
      <c r="F13" s="500" t="s">
        <v>538</v>
      </c>
      <c r="G13" s="501"/>
      <c r="H13" s="502"/>
    </row>
    <row r="14" spans="1:8" ht="13.8" thickBot="1">
      <c r="A14" s="174"/>
      <c r="B14" s="176" t="s">
        <v>539</v>
      </c>
      <c r="C14" s="176" t="s">
        <v>540</v>
      </c>
      <c r="D14" s="176" t="s">
        <v>541</v>
      </c>
      <c r="F14" s="176" t="s">
        <v>539</v>
      </c>
      <c r="G14" s="176" t="s">
        <v>540</v>
      </c>
      <c r="H14" s="176" t="s">
        <v>541</v>
      </c>
    </row>
    <row r="15" spans="1:8" s="1" customFormat="1" ht="13.8">
      <c r="A15" s="365" t="s">
        <v>542</v>
      </c>
      <c r="B15" s="337"/>
      <c r="C15" s="337"/>
      <c r="D15" s="337"/>
      <c r="F15" s="337"/>
      <c r="G15" s="337"/>
      <c r="H15" s="337"/>
    </row>
    <row r="16" spans="1:8" s="1" customFormat="1" ht="13.8">
      <c r="A16" s="365" t="s">
        <v>543</v>
      </c>
      <c r="B16" s="337"/>
      <c r="C16" s="366"/>
      <c r="D16" s="337"/>
      <c r="F16" s="337"/>
      <c r="G16" s="366"/>
      <c r="H16" s="337"/>
    </row>
    <row r="17" spans="1:8" s="1" customFormat="1">
      <c r="A17" s="367" t="s">
        <v>544</v>
      </c>
      <c r="B17" s="368" t="s">
        <v>545</v>
      </c>
      <c r="C17" s="369">
        <f>+E23</f>
        <v>-43375</v>
      </c>
      <c r="D17" s="369">
        <f>+C17</f>
        <v>-43375</v>
      </c>
      <c r="F17" s="368" t="s">
        <v>545</v>
      </c>
      <c r="G17" s="369">
        <v>-43824</v>
      </c>
      <c r="H17" s="369">
        <f>+G17</f>
        <v>-43824</v>
      </c>
    </row>
    <row r="18" spans="1:8" s="1" customFormat="1" ht="13.8" thickBot="1">
      <c r="A18" s="365" t="s">
        <v>546</v>
      </c>
      <c r="B18" s="370" t="s">
        <v>545</v>
      </c>
      <c r="C18" s="371">
        <f>+C17</f>
        <v>-43375</v>
      </c>
      <c r="D18" s="371">
        <f>+D17</f>
        <v>-43375</v>
      </c>
      <c r="F18" s="370" t="s">
        <v>545</v>
      </c>
      <c r="G18" s="371">
        <f>+G17</f>
        <v>-43824</v>
      </c>
      <c r="H18" s="371">
        <f>+H17</f>
        <v>-43824</v>
      </c>
    </row>
    <row r="19" spans="1:8" ht="13.8" thickTop="1"/>
    <row r="20" spans="1:8">
      <c r="A20" s="130" t="s">
        <v>791</v>
      </c>
    </row>
    <row r="21" spans="1:8">
      <c r="B21" s="195"/>
    </row>
    <row r="22" spans="1:8" ht="38.1" customHeight="1">
      <c r="A22" s="174"/>
      <c r="B22" s="268" t="s">
        <v>550</v>
      </c>
      <c r="C22" s="442" t="s">
        <v>548</v>
      </c>
      <c r="D22" s="268" t="s">
        <v>549</v>
      </c>
      <c r="E22" s="268" t="s">
        <v>720</v>
      </c>
    </row>
    <row r="23" spans="1:8" ht="13.8" thickBot="1">
      <c r="A23" s="174" t="s">
        <v>551</v>
      </c>
      <c r="B23" s="180">
        <v>-43824</v>
      </c>
      <c r="C23" s="180">
        <v>0</v>
      </c>
      <c r="D23" s="180">
        <v>-449</v>
      </c>
      <c r="E23" s="180">
        <v>-43375</v>
      </c>
      <c r="F23" s="32"/>
    </row>
    <row r="24" spans="1:8" ht="14.4" thickTop="1">
      <c r="A24" s="94"/>
      <c r="B24" s="94"/>
      <c r="C24" s="175"/>
      <c r="D24" s="175"/>
      <c r="E24" s="94"/>
    </row>
    <row r="25" spans="1:8" ht="36">
      <c r="A25" s="174"/>
      <c r="B25" s="442" t="s">
        <v>547</v>
      </c>
      <c r="C25" s="442" t="s">
        <v>548</v>
      </c>
      <c r="D25" s="442" t="s">
        <v>549</v>
      </c>
      <c r="E25" s="442" t="s">
        <v>550</v>
      </c>
    </row>
    <row r="26" spans="1:8" ht="13.8" thickBot="1">
      <c r="A26" s="174" t="s">
        <v>551</v>
      </c>
      <c r="B26" s="443">
        <v>-35542</v>
      </c>
      <c r="C26" s="181" t="s">
        <v>413</v>
      </c>
      <c r="D26" s="443">
        <v>-8282</v>
      </c>
      <c r="E26" s="443">
        <v>-43824</v>
      </c>
      <c r="F26" s="32"/>
    </row>
    <row r="27" spans="1:8" ht="13.8" thickTop="1">
      <c r="E27" s="32"/>
    </row>
    <row r="28" spans="1:8">
      <c r="E28" s="177"/>
      <c r="F28" s="178"/>
    </row>
    <row r="29" spans="1:8">
      <c r="E29" s="174"/>
    </row>
    <row r="30" spans="1:8">
      <c r="E30" s="174"/>
    </row>
    <row r="31" spans="1:8">
      <c r="E31" s="174"/>
    </row>
    <row r="32" spans="1:8">
      <c r="E32" s="179"/>
      <c r="F32" s="108"/>
      <c r="G32" s="108"/>
    </row>
    <row r="33" spans="2:7">
      <c r="E33" s="179"/>
      <c r="F33" s="108"/>
      <c r="G33" s="108"/>
    </row>
    <row r="34" spans="2:7">
      <c r="B34" s="108"/>
      <c r="C34" s="108"/>
      <c r="D34" s="108"/>
      <c r="E34" s="108"/>
      <c r="F34" s="108"/>
      <c r="G34" s="108"/>
    </row>
  </sheetData>
  <mergeCells count="2">
    <mergeCell ref="B13:D13"/>
    <mergeCell ref="F13:H1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topLeftCell="A29" zoomScaleNormal="100" zoomScaleSheetLayoutView="100" zoomScalePageLayoutView="90" workbookViewId="0">
      <selection activeCell="D64" sqref="D64"/>
    </sheetView>
  </sheetViews>
  <sheetFormatPr baseColWidth="10" defaultColWidth="10.6640625" defaultRowHeight="13.2"/>
  <cols>
    <col min="1" max="1" width="4.44140625" style="418" customWidth="1"/>
    <col min="2" max="3" width="2.44140625" style="418" customWidth="1"/>
    <col min="4" max="4" width="48.6640625" style="418" customWidth="1"/>
    <col min="5" max="5" width="2.88671875" style="418" customWidth="1"/>
    <col min="6" max="7" width="13.5546875" style="418" customWidth="1"/>
    <col min="8" max="8" width="20.109375" style="86" customWidth="1"/>
    <col min="9" max="9" width="15.6640625" style="418" bestFit="1" customWidth="1"/>
    <col min="10" max="11" width="10.6640625" style="420"/>
    <col min="12" max="16384" width="10.6640625" style="418"/>
  </cols>
  <sheetData>
    <row r="1" spans="1:8">
      <c r="A1" s="419"/>
    </row>
    <row r="2" spans="1:8">
      <c r="A2" s="419"/>
    </row>
    <row r="3" spans="1:8">
      <c r="A3" s="419"/>
    </row>
    <row r="4" spans="1:8">
      <c r="A4" s="419"/>
    </row>
    <row r="5" spans="1:8">
      <c r="A5" s="419"/>
    </row>
    <row r="6" spans="1:8" ht="33.6" customHeight="1">
      <c r="A6" s="421"/>
      <c r="B6" s="457" t="s">
        <v>723</v>
      </c>
      <c r="C6" s="457"/>
      <c r="D6" s="457"/>
      <c r="E6" s="457"/>
      <c r="F6" s="457"/>
      <c r="G6" s="457"/>
    </row>
    <row r="7" spans="1:8">
      <c r="B7" s="462" t="s">
        <v>706</v>
      </c>
      <c r="C7" s="462"/>
      <c r="D7" s="462"/>
      <c r="E7" s="462"/>
      <c r="F7" s="462"/>
      <c r="G7" s="462"/>
      <c r="H7" s="193"/>
    </row>
    <row r="8" spans="1:8">
      <c r="B8" s="463" t="s">
        <v>72</v>
      </c>
      <c r="C8" s="463"/>
      <c r="D8" s="463"/>
      <c r="E8" s="463"/>
      <c r="F8" s="463"/>
      <c r="G8" s="463"/>
      <c r="H8" s="193"/>
    </row>
    <row r="9" spans="1:8" ht="13.5" customHeight="1"/>
    <row r="10" spans="1:8">
      <c r="B10" s="458" t="s">
        <v>73</v>
      </c>
      <c r="C10" s="458"/>
      <c r="D10" s="459"/>
      <c r="E10" s="429"/>
      <c r="F10" s="291">
        <v>45107</v>
      </c>
      <c r="G10" s="291">
        <v>44926</v>
      </c>
    </row>
    <row r="11" spans="1:8">
      <c r="B11" s="364"/>
      <c r="C11" s="460" t="s">
        <v>74</v>
      </c>
      <c r="D11" s="460"/>
      <c r="E11" s="424"/>
    </row>
    <row r="12" spans="1:8" ht="15" customHeight="1">
      <c r="B12" s="364"/>
      <c r="C12" s="364"/>
      <c r="D12" s="375" t="s">
        <v>75</v>
      </c>
      <c r="E12" s="430">
        <v>3</v>
      </c>
      <c r="F12" s="24">
        <f>+'3'!C22</f>
        <v>356850</v>
      </c>
      <c r="G12" s="13">
        <f>+'3'!D22</f>
        <v>248083</v>
      </c>
    </row>
    <row r="13" spans="1:8" ht="12" customHeight="1">
      <c r="B13" s="364"/>
      <c r="C13" s="364"/>
      <c r="D13" s="375" t="s">
        <v>76</v>
      </c>
      <c r="E13" s="430">
        <v>4</v>
      </c>
      <c r="F13" s="24">
        <f>+'4'!B19</f>
        <v>2490239</v>
      </c>
      <c r="G13" s="13">
        <f>+'4'!C19</f>
        <v>1850469</v>
      </c>
    </row>
    <row r="14" spans="1:8">
      <c r="B14" s="364"/>
      <c r="C14" s="364"/>
      <c r="D14" s="375" t="s">
        <v>77</v>
      </c>
      <c r="E14" s="430">
        <v>5</v>
      </c>
      <c r="F14" s="24">
        <f>+'5'!D22</f>
        <v>1077736</v>
      </c>
      <c r="G14" s="13">
        <f>+'5'!E22</f>
        <v>545985</v>
      </c>
    </row>
    <row r="15" spans="1:8">
      <c r="B15" s="364"/>
      <c r="C15" s="364"/>
      <c r="D15" s="375" t="s">
        <v>78</v>
      </c>
      <c r="E15" s="430">
        <v>6</v>
      </c>
      <c r="F15" s="24">
        <f>+'6 '!C16</f>
        <v>1399741</v>
      </c>
      <c r="G15" s="13">
        <f>+'6 '!D16</f>
        <v>1198377</v>
      </c>
    </row>
    <row r="16" spans="1:8">
      <c r="B16" s="364"/>
      <c r="C16" s="364"/>
      <c r="D16" s="375" t="s">
        <v>33</v>
      </c>
      <c r="E16" s="430" t="s">
        <v>79</v>
      </c>
      <c r="F16" s="24">
        <f>+'8'!B14</f>
        <v>236</v>
      </c>
      <c r="G16" s="13">
        <f>+'8'!C14</f>
        <v>196</v>
      </c>
    </row>
    <row r="17" spans="1:8">
      <c r="B17" s="364"/>
      <c r="C17" s="364"/>
      <c r="D17" s="437" t="s">
        <v>80</v>
      </c>
      <c r="E17" s="430"/>
      <c r="F17" s="341">
        <f>SUM(F12:F16)</f>
        <v>5324802</v>
      </c>
      <c r="G17" s="341">
        <f>SUM(G12:G16)+1</f>
        <v>3843111</v>
      </c>
    </row>
    <row r="18" spans="1:8">
      <c r="B18" s="364"/>
      <c r="C18" s="4" t="s">
        <v>81</v>
      </c>
      <c r="D18" s="49"/>
      <c r="E18" s="430"/>
    </row>
    <row r="19" spans="1:8">
      <c r="B19" s="364"/>
      <c r="C19" s="364"/>
      <c r="D19" s="375" t="s">
        <v>76</v>
      </c>
      <c r="E19" s="430">
        <v>4</v>
      </c>
      <c r="F19" s="13">
        <f>+'4'!B25</f>
        <v>280</v>
      </c>
      <c r="G19" s="13">
        <f>+'4'!C25</f>
        <v>246</v>
      </c>
    </row>
    <row r="20" spans="1:8">
      <c r="B20" s="364"/>
      <c r="C20" s="364"/>
      <c r="D20" s="375" t="s">
        <v>82</v>
      </c>
      <c r="E20" s="430">
        <v>5</v>
      </c>
      <c r="F20" s="13">
        <f>+'5'!D32</f>
        <v>253651</v>
      </c>
      <c r="G20" s="13">
        <f>+'5'!E32</f>
        <v>284206</v>
      </c>
    </row>
    <row r="21" spans="1:8">
      <c r="A21" s="4"/>
      <c r="B21" s="364"/>
      <c r="C21" s="364"/>
      <c r="D21" s="375" t="s">
        <v>83</v>
      </c>
      <c r="E21" s="430" t="s">
        <v>36</v>
      </c>
      <c r="F21" s="13">
        <f>+'9'!B53</f>
        <v>1664965.5</v>
      </c>
      <c r="G21" s="13">
        <f>+'9'!C53</f>
        <v>1477000</v>
      </c>
      <c r="H21" s="351"/>
    </row>
    <row r="22" spans="1:8">
      <c r="A22" s="4"/>
      <c r="B22" s="364"/>
      <c r="C22" s="364"/>
      <c r="D22" s="375" t="s">
        <v>31</v>
      </c>
      <c r="E22" s="430">
        <v>7</v>
      </c>
      <c r="F22" s="13">
        <f>+'7'!C17</f>
        <v>98492</v>
      </c>
      <c r="G22" s="13">
        <f>+'7'!D17</f>
        <v>99732</v>
      </c>
    </row>
    <row r="23" spans="1:8">
      <c r="B23" s="364"/>
      <c r="C23" s="364"/>
      <c r="D23" s="375" t="s">
        <v>84</v>
      </c>
      <c r="E23" s="430" t="s">
        <v>39</v>
      </c>
      <c r="F23" s="13">
        <f>+'10'!E15</f>
        <v>61422</v>
      </c>
      <c r="G23" s="13">
        <f>+'10'!F15</f>
        <v>62097</v>
      </c>
    </row>
    <row r="24" spans="1:8">
      <c r="B24" s="364"/>
      <c r="C24" s="364"/>
      <c r="D24" s="375" t="s">
        <v>85</v>
      </c>
      <c r="E24" s="430" t="s">
        <v>79</v>
      </c>
      <c r="F24" s="422">
        <f>+'8'!B18</f>
        <v>1225</v>
      </c>
      <c r="G24" s="422">
        <f>+'8'!C19</f>
        <v>1242</v>
      </c>
    </row>
    <row r="25" spans="1:8">
      <c r="B25" s="364"/>
      <c r="C25" s="364"/>
      <c r="D25" s="437" t="s">
        <v>86</v>
      </c>
      <c r="E25" s="187"/>
      <c r="F25" s="341">
        <f>SUM(F19:F24)</f>
        <v>2080035.5</v>
      </c>
      <c r="G25" s="341">
        <f>SUM(G19:G24)</f>
        <v>1924523</v>
      </c>
    </row>
    <row r="26" spans="1:8" ht="12.75" customHeight="1" thickBot="1">
      <c r="B26" s="461" t="s">
        <v>87</v>
      </c>
      <c r="C26" s="461"/>
      <c r="D26" s="461"/>
      <c r="E26" s="187"/>
      <c r="F26" s="342">
        <f>+F17+F25</f>
        <v>7404837.5</v>
      </c>
      <c r="G26" s="342">
        <f>+G25+G17</f>
        <v>5767634</v>
      </c>
    </row>
    <row r="27" spans="1:8" ht="3" customHeight="1" thickTop="1">
      <c r="B27" s="298"/>
      <c r="C27" s="298"/>
      <c r="D27" s="298"/>
      <c r="E27" s="187"/>
      <c r="F27" s="50"/>
      <c r="G27" s="50"/>
    </row>
    <row r="28" spans="1:8" ht="12.75" customHeight="1">
      <c r="B28" s="436" t="s">
        <v>88</v>
      </c>
      <c r="C28" s="423"/>
      <c r="D28" s="436"/>
      <c r="E28" s="187"/>
      <c r="F28" s="50"/>
      <c r="G28" s="50"/>
    </row>
    <row r="29" spans="1:8">
      <c r="B29" s="364"/>
      <c r="C29" s="437" t="s">
        <v>89</v>
      </c>
      <c r="D29" s="437"/>
      <c r="E29" s="187"/>
    </row>
    <row r="30" spans="1:8">
      <c r="B30" s="364"/>
      <c r="C30" s="364"/>
      <c r="D30" s="375" t="s">
        <v>90</v>
      </c>
      <c r="E30" s="430" t="s">
        <v>42</v>
      </c>
      <c r="F30" s="24">
        <f>+'11'!B17</f>
        <v>890540</v>
      </c>
      <c r="G30" s="24">
        <f>+'11'!C17</f>
        <v>316075</v>
      </c>
    </row>
    <row r="31" spans="1:8">
      <c r="B31" s="364"/>
      <c r="C31" s="364"/>
      <c r="D31" s="375" t="s">
        <v>91</v>
      </c>
      <c r="E31" s="430" t="s">
        <v>45</v>
      </c>
      <c r="F31" s="24">
        <f>+'12'!B17</f>
        <v>813692</v>
      </c>
      <c r="G31" s="24">
        <f>+'12'!C17</f>
        <v>452167</v>
      </c>
      <c r="H31" s="165"/>
    </row>
    <row r="32" spans="1:8">
      <c r="D32" s="424" t="s">
        <v>92</v>
      </c>
      <c r="E32" s="430" t="s">
        <v>51</v>
      </c>
      <c r="F32" s="24">
        <f>+'14'!B20</f>
        <v>552055</v>
      </c>
      <c r="G32" s="24">
        <f>+'14'!C20</f>
        <v>277482</v>
      </c>
    </row>
    <row r="33" spans="1:11">
      <c r="B33" s="364"/>
      <c r="C33" s="364"/>
      <c r="D33" s="437" t="s">
        <v>93</v>
      </c>
      <c r="E33" s="187"/>
      <c r="F33" s="343">
        <f>SUM(F30:F32)</f>
        <v>2256287</v>
      </c>
      <c r="G33" s="343">
        <f>SUM(G30:G32)</f>
        <v>1045724</v>
      </c>
    </row>
    <row r="34" spans="1:11">
      <c r="B34" s="364"/>
      <c r="C34" s="460" t="s">
        <v>94</v>
      </c>
      <c r="D34" s="460"/>
      <c r="E34" s="187"/>
      <c r="F34" s="24"/>
      <c r="G34" s="24"/>
    </row>
    <row r="35" spans="1:11">
      <c r="B35" s="364"/>
      <c r="C35" s="364"/>
      <c r="D35" s="425" t="s">
        <v>90</v>
      </c>
      <c r="E35" s="430" t="s">
        <v>42</v>
      </c>
      <c r="F35" s="24">
        <f>+'11'!B23</f>
        <v>2678746</v>
      </c>
      <c r="G35" s="24">
        <f>+'11'!C23</f>
        <v>2605189</v>
      </c>
    </row>
    <row r="36" spans="1:11">
      <c r="B36" s="364"/>
      <c r="C36" s="364"/>
      <c r="D36" s="375" t="s">
        <v>44</v>
      </c>
      <c r="E36" s="430" t="s">
        <v>45</v>
      </c>
      <c r="F36" s="24">
        <f>+'12'!B23</f>
        <v>32792</v>
      </c>
      <c r="G36" s="24">
        <f>+'12'!C23</f>
        <v>12056</v>
      </c>
    </row>
    <row r="37" spans="1:11">
      <c r="D37" s="424" t="s">
        <v>47</v>
      </c>
      <c r="E37" s="430" t="s">
        <v>48</v>
      </c>
      <c r="F37" s="24">
        <f>-'13'!D17</f>
        <v>43375</v>
      </c>
      <c r="G37" s="24">
        <f>-'13'!E26</f>
        <v>43824</v>
      </c>
    </row>
    <row r="38" spans="1:11">
      <c r="B38" s="364"/>
      <c r="C38" s="364"/>
      <c r="D38" s="375" t="s">
        <v>92</v>
      </c>
      <c r="E38" s="430" t="s">
        <v>51</v>
      </c>
      <c r="F38" s="24">
        <f>+'14'!B27</f>
        <v>59964</v>
      </c>
      <c r="G38" s="24">
        <f>+'14'!C27</f>
        <v>29190</v>
      </c>
    </row>
    <row r="39" spans="1:11">
      <c r="B39" s="364"/>
      <c r="C39" s="437" t="s">
        <v>95</v>
      </c>
      <c r="E39" s="187"/>
      <c r="F39" s="344">
        <f>SUM(F35:F38)</f>
        <v>2814877</v>
      </c>
      <c r="G39" s="344">
        <f>SUM(G35:G38)</f>
        <v>2690259</v>
      </c>
    </row>
    <row r="40" spans="1:11">
      <c r="B40" s="436" t="s">
        <v>96</v>
      </c>
      <c r="C40" s="423"/>
      <c r="D40" s="436"/>
      <c r="E40" s="187"/>
      <c r="F40" s="345">
        <f>+F33+F39</f>
        <v>5071164</v>
      </c>
      <c r="G40" s="345">
        <f>+G33+G39</f>
        <v>3735983</v>
      </c>
    </row>
    <row r="41" spans="1:11">
      <c r="A41" s="3"/>
      <c r="B41" s="458" t="s">
        <v>97</v>
      </c>
      <c r="C41" s="458"/>
      <c r="D41" s="458"/>
      <c r="E41" s="187"/>
      <c r="F41" s="24"/>
      <c r="G41" s="24"/>
    </row>
    <row r="42" spans="1:11">
      <c r="D42" s="424" t="s">
        <v>98</v>
      </c>
      <c r="E42" s="430" t="s">
        <v>64</v>
      </c>
      <c r="F42" s="24">
        <v>903600</v>
      </c>
      <c r="G42" s="24">
        <v>903600</v>
      </c>
      <c r="H42" s="192"/>
      <c r="I42" s="24"/>
    </row>
    <row r="43" spans="1:11">
      <c r="D43" s="424" t="s">
        <v>99</v>
      </c>
      <c r="E43" s="430" t="s">
        <v>64</v>
      </c>
      <c r="F43" s="24">
        <v>-105982</v>
      </c>
      <c r="G43" s="24">
        <v>92985</v>
      </c>
      <c r="I43" s="24"/>
    </row>
    <row r="44" spans="1:11">
      <c r="B44" s="364"/>
      <c r="C44" s="364"/>
      <c r="D44" s="375" t="s">
        <v>100</v>
      </c>
      <c r="E44" s="430" t="s">
        <v>64</v>
      </c>
      <c r="F44" s="24">
        <v>85582</v>
      </c>
      <c r="G44" s="24">
        <v>86501</v>
      </c>
      <c r="I44" s="24"/>
    </row>
    <row r="45" spans="1:11">
      <c r="B45" s="364"/>
      <c r="C45" s="364"/>
      <c r="D45" s="375" t="s">
        <v>101</v>
      </c>
      <c r="E45" s="430" t="s">
        <v>64</v>
      </c>
      <c r="F45" s="24">
        <v>74421</v>
      </c>
      <c r="G45" s="24">
        <v>75133</v>
      </c>
      <c r="I45" s="24"/>
    </row>
    <row r="46" spans="1:11">
      <c r="B46" s="364"/>
      <c r="C46" s="364"/>
      <c r="D46" s="375" t="s">
        <v>103</v>
      </c>
      <c r="E46" s="447"/>
      <c r="F46" s="24">
        <v>390038</v>
      </c>
      <c r="G46" s="24">
        <v>394084</v>
      </c>
      <c r="I46" s="24"/>
    </row>
    <row r="47" spans="1:11">
      <c r="B47" s="364"/>
      <c r="C47" s="364"/>
      <c r="D47" s="375" t="s">
        <v>102</v>
      </c>
      <c r="E47" s="430"/>
      <c r="F47" s="24">
        <v>421615</v>
      </c>
      <c r="G47" s="24">
        <v>41740</v>
      </c>
      <c r="I47" s="24"/>
    </row>
    <row r="48" spans="1:11" s="3" customFormat="1">
      <c r="B48" s="364"/>
      <c r="C48" s="364"/>
      <c r="D48" s="35" t="s">
        <v>130</v>
      </c>
      <c r="E48" s="187"/>
      <c r="F48" s="28">
        <v>479365</v>
      </c>
      <c r="G48" s="28">
        <v>384056</v>
      </c>
      <c r="H48" s="86"/>
      <c r="I48" s="142"/>
      <c r="J48" s="350"/>
      <c r="K48" s="350"/>
    </row>
    <row r="49" spans="2:11" s="3" customFormat="1">
      <c r="B49" s="418"/>
      <c r="C49" s="418"/>
      <c r="D49" s="418" t="s">
        <v>104</v>
      </c>
      <c r="E49" s="188"/>
      <c r="F49" s="24">
        <f>+F42+F43+F45+F47+F46+F48+F44</f>
        <v>2248639</v>
      </c>
      <c r="G49" s="24">
        <f>+G42+G43+G45+G47+G46+G48+G44</f>
        <v>1978099</v>
      </c>
      <c r="H49" s="192"/>
      <c r="I49" s="192"/>
      <c r="J49" s="350"/>
      <c r="K49" s="350"/>
    </row>
    <row r="50" spans="2:11" s="3" customFormat="1">
      <c r="B50" s="364"/>
      <c r="C50" s="364"/>
      <c r="D50" s="35" t="s">
        <v>105</v>
      </c>
      <c r="E50" s="187"/>
      <c r="F50" s="24">
        <v>85035</v>
      </c>
      <c r="G50" s="24">
        <v>53552</v>
      </c>
      <c r="H50" s="86"/>
      <c r="J50" s="350"/>
      <c r="K50" s="350"/>
    </row>
    <row r="51" spans="2:11" s="3" customFormat="1">
      <c r="B51" s="436" t="s">
        <v>106</v>
      </c>
      <c r="C51" s="423"/>
      <c r="D51" s="436"/>
      <c r="E51" s="187"/>
      <c r="F51" s="345">
        <f>+F42+F43+F44+F45+F47+F46+F48+F50</f>
        <v>2333674</v>
      </c>
      <c r="G51" s="345">
        <f>+G42+G43+G44+G45+G47+G46+G48+G50</f>
        <v>2031651</v>
      </c>
      <c r="H51" s="86"/>
      <c r="I51" s="192"/>
      <c r="J51" s="350"/>
      <c r="K51" s="350"/>
    </row>
    <row r="52" spans="2:11" s="3" customFormat="1" ht="13.8" thickBot="1">
      <c r="B52" s="436" t="s">
        <v>107</v>
      </c>
      <c r="C52" s="288"/>
      <c r="D52" s="436"/>
      <c r="E52" s="187"/>
      <c r="F52" s="299">
        <f>+F40+F51</f>
        <v>7404838</v>
      </c>
      <c r="G52" s="299">
        <f>+G40+G51</f>
        <v>5767634</v>
      </c>
      <c r="H52" s="86"/>
      <c r="J52" s="350"/>
      <c r="K52" s="350"/>
    </row>
    <row r="53" spans="2:11" s="3" customFormat="1" ht="13.8" hidden="1" thickTop="1">
      <c r="F53" s="389"/>
      <c r="H53" s="86"/>
      <c r="J53" s="350"/>
      <c r="K53" s="350"/>
    </row>
    <row r="54" spans="2:11" s="3" customFormat="1" ht="13.8" thickTop="1">
      <c r="B54" s="49" t="s">
        <v>108</v>
      </c>
      <c r="F54" s="389"/>
      <c r="G54" s="389"/>
      <c r="H54" s="86"/>
      <c r="J54" s="350"/>
      <c r="K54" s="350"/>
    </row>
    <row r="55" spans="2:11">
      <c r="F55" s="422"/>
      <c r="G55" s="422"/>
    </row>
    <row r="59" spans="2:11">
      <c r="F59" s="422"/>
    </row>
    <row r="69" ht="11.25" customHeight="1"/>
  </sheetData>
  <mergeCells count="8">
    <mergeCell ref="B6:G6"/>
    <mergeCell ref="B10:D10"/>
    <mergeCell ref="C11:D11"/>
    <mergeCell ref="B41:D41"/>
    <mergeCell ref="C34:D34"/>
    <mergeCell ref="B26:D26"/>
    <mergeCell ref="B7:G7"/>
    <mergeCell ref="B8:G8"/>
  </mergeCells>
  <hyperlinks>
    <hyperlink ref="E12" location="'3'!A1" display="3"/>
    <hyperlink ref="E13" location="'4'!A1" display="4"/>
    <hyperlink ref="E14" location="'5'!A1" display="5"/>
    <hyperlink ref="E15" location="'6 '!A1" display="6"/>
    <hyperlink ref="E19" location="'4'!A1" display="4"/>
    <hyperlink ref="E20" location="'5'!A1" display="5"/>
    <hyperlink ref="E22" location="'7'!A1" display="'7'!A1"/>
    <hyperlink ref="E21" location="'9'!A1" display="'9"/>
    <hyperlink ref="E23" location="'10'!A1" display="'10"/>
    <hyperlink ref="E24" location="'8'!A1" display="'8"/>
    <hyperlink ref="E30" location="'11'!A1" display="'11"/>
    <hyperlink ref="E31" location="'12'!A1" display="'12"/>
    <hyperlink ref="E32" location="'14'!A1" display="'14"/>
    <hyperlink ref="E35" location="'11'!A1" display="'11"/>
    <hyperlink ref="E36" location="'12'!A1" display="'12"/>
    <hyperlink ref="E37" location="'13'!A1" display="'13"/>
    <hyperlink ref="E38" location="'14'!A1" display="'14'!A1"/>
    <hyperlink ref="E16" location="'8'!A1" display="'8"/>
    <hyperlink ref="E42:E45" location="'19'!A1" display="'19"/>
  </hyperlinks>
  <printOptions horizontalCentered="1"/>
  <pageMargins left="0.9055118110236221" right="0.70866141732283472" top="0.74803149606299213" bottom="0.74803149606299213" header="0.31496062992125984" footer="0.31496062992125984"/>
  <pageSetup paperSize="5" scale="95" orientation="portrait" r:id="rId1"/>
  <headerFooter alignWithMargins="0">
    <oddFooter xml:space="preserve">&amp;R
</oddFooter>
  </headerFooter>
  <ignoredErrors>
    <ignoredError sqref="E21 E23:E24 E30:E32 E35:E38 E16 E42 E43:E4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31"/>
  <sheetViews>
    <sheetView showGridLines="0" topLeftCell="A10" workbookViewId="0">
      <selection activeCell="E18" sqref="E18"/>
    </sheetView>
  </sheetViews>
  <sheetFormatPr baseColWidth="10" defaultColWidth="11.44140625" defaultRowHeight="13.2"/>
  <cols>
    <col min="1" max="1" width="38.44140625" customWidth="1"/>
    <col min="2" max="3" width="22.6640625" customWidth="1"/>
    <col min="4" max="4" width="14.6640625" bestFit="1" customWidth="1"/>
  </cols>
  <sheetData>
    <row r="6" spans="1:5">
      <c r="A6" s="287" t="s">
        <v>552</v>
      </c>
      <c r="B6" s="287"/>
      <c r="C6" s="287"/>
    </row>
    <row r="7" spans="1:5" s="1" customFormat="1">
      <c r="A7" s="89" t="s">
        <v>340</v>
      </c>
      <c r="B7" s="3"/>
      <c r="C7" s="3"/>
    </row>
    <row r="8" spans="1:5" s="1" customFormat="1">
      <c r="A8" s="74"/>
      <c r="B8" s="3"/>
      <c r="C8" s="3"/>
    </row>
    <row r="9" spans="1:5">
      <c r="A9" s="66" t="s">
        <v>553</v>
      </c>
    </row>
    <row r="10" spans="1:5">
      <c r="A10" s="72"/>
    </row>
    <row r="11" spans="1:5">
      <c r="A11" s="287" t="s">
        <v>342</v>
      </c>
      <c r="B11" s="291">
        <f>+'ESF CONSOLIDADO'!F10</f>
        <v>45107</v>
      </c>
      <c r="C11" s="291">
        <v>44926</v>
      </c>
    </row>
    <row r="12" spans="1:5">
      <c r="A12" s="77" t="s">
        <v>355</v>
      </c>
    </row>
    <row r="13" spans="1:5">
      <c r="A13" s="381" t="s">
        <v>554</v>
      </c>
      <c r="B13" s="24">
        <v>59298</v>
      </c>
      <c r="C13" s="24">
        <v>30454</v>
      </c>
      <c r="D13" s="201"/>
      <c r="E13" s="201"/>
    </row>
    <row r="14" spans="1:5">
      <c r="A14" s="381" t="s">
        <v>555</v>
      </c>
      <c r="B14" s="24">
        <v>151071</v>
      </c>
      <c r="C14" s="24">
        <v>161893</v>
      </c>
      <c r="D14" s="201"/>
      <c r="E14" s="201"/>
    </row>
    <row r="15" spans="1:5">
      <c r="A15" s="381" t="s">
        <v>788</v>
      </c>
      <c r="B15" s="24">
        <v>5806</v>
      </c>
      <c r="C15" s="24">
        <v>4811</v>
      </c>
      <c r="D15" s="201"/>
      <c r="E15" s="201"/>
    </row>
    <row r="16" spans="1:5">
      <c r="A16" s="381" t="s">
        <v>556</v>
      </c>
      <c r="B16" s="24">
        <v>1777</v>
      </c>
      <c r="C16" s="24">
        <v>0</v>
      </c>
      <c r="D16" s="201"/>
      <c r="E16" s="201"/>
    </row>
    <row r="17" spans="1:5">
      <c r="A17" s="381" t="s">
        <v>557</v>
      </c>
      <c r="B17" s="24">
        <v>7682</v>
      </c>
      <c r="C17" s="24">
        <v>1790</v>
      </c>
      <c r="D17" s="201"/>
      <c r="E17" s="201"/>
    </row>
    <row r="18" spans="1:5">
      <c r="A18" s="381" t="s">
        <v>701</v>
      </c>
      <c r="B18" s="24">
        <v>312379</v>
      </c>
      <c r="C18" s="24">
        <v>63308</v>
      </c>
      <c r="D18" s="201"/>
      <c r="E18" s="201"/>
    </row>
    <row r="19" spans="1:5">
      <c r="A19" s="381" t="s">
        <v>696</v>
      </c>
      <c r="B19" s="24">
        <v>14042</v>
      </c>
      <c r="C19" s="207">
        <v>15226</v>
      </c>
      <c r="D19" s="201"/>
      <c r="E19" s="208"/>
    </row>
    <row r="20" spans="1:5" ht="13.8" thickBot="1">
      <c r="A20" s="382" t="s">
        <v>558</v>
      </c>
      <c r="B20" s="349">
        <f>SUM(B13:B19)</f>
        <v>552055</v>
      </c>
      <c r="C20" s="349">
        <f>SUM(C13:C19)</f>
        <v>277482</v>
      </c>
      <c r="D20" s="119"/>
    </row>
    <row r="21" spans="1:5" ht="13.8" thickTop="1">
      <c r="A21" s="1"/>
      <c r="B21" s="1"/>
      <c r="D21" s="119"/>
    </row>
    <row r="22" spans="1:5">
      <c r="A22" s="287" t="s">
        <v>342</v>
      </c>
      <c r="B22" s="291">
        <f>+'ESF CONSOLIDADO'!F10</f>
        <v>45107</v>
      </c>
      <c r="C22" s="291">
        <v>44926</v>
      </c>
      <c r="D22" s="119"/>
    </row>
    <row r="23" spans="1:5">
      <c r="A23" s="77" t="s">
        <v>359</v>
      </c>
      <c r="B23" s="24"/>
      <c r="C23" s="26"/>
      <c r="D23" s="98"/>
    </row>
    <row r="24" spans="1:5" s="1" customFormat="1">
      <c r="A24" s="381" t="s">
        <v>559</v>
      </c>
      <c r="B24" s="207">
        <v>9714</v>
      </c>
      <c r="C24" s="24">
        <v>14900</v>
      </c>
      <c r="D24" s="24"/>
    </row>
    <row r="25" spans="1:5" s="1" customFormat="1" hidden="1">
      <c r="A25" s="381" t="s">
        <v>695</v>
      </c>
      <c r="B25" s="24">
        <v>0</v>
      </c>
      <c r="C25" s="24">
        <v>0</v>
      </c>
      <c r="D25" s="24"/>
    </row>
    <row r="26" spans="1:5" s="1" customFormat="1">
      <c r="A26" s="381" t="s">
        <v>556</v>
      </c>
      <c r="B26" s="24">
        <v>50250</v>
      </c>
      <c r="C26" s="24">
        <v>14290</v>
      </c>
      <c r="D26" s="24"/>
    </row>
    <row r="27" spans="1:5" ht="13.8" thickBot="1">
      <c r="A27" s="70" t="s">
        <v>560</v>
      </c>
      <c r="B27" s="349">
        <f>SUM(B24:B26)</f>
        <v>59964</v>
      </c>
      <c r="C27" s="349">
        <f>SUM(C24:C26)</f>
        <v>29190</v>
      </c>
    </row>
    <row r="28" spans="1:5" ht="13.8" thickTop="1"/>
    <row r="29" spans="1:5" ht="25.35" customHeight="1">
      <c r="A29" s="483" t="s">
        <v>561</v>
      </c>
      <c r="B29" s="483"/>
      <c r="C29" s="483"/>
    </row>
    <row r="30" spans="1:5">
      <c r="A30" s="372"/>
      <c r="B30" s="372"/>
      <c r="C30" s="372"/>
    </row>
    <row r="31" spans="1:5" ht="26.1" customHeight="1">
      <c r="A31" s="483" t="s">
        <v>562</v>
      </c>
      <c r="B31" s="483"/>
      <c r="C31" s="483"/>
    </row>
  </sheetData>
  <mergeCells count="2">
    <mergeCell ref="A29:C29"/>
    <mergeCell ref="A31:C3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8"/>
  <sheetViews>
    <sheetView showGridLines="0" workbookViewId="0">
      <selection activeCell="E15" sqref="E15"/>
    </sheetView>
  </sheetViews>
  <sheetFormatPr baseColWidth="10" defaultColWidth="11.44140625" defaultRowHeight="13.2"/>
  <cols>
    <col min="1" max="1" width="38.44140625" style="364" customWidth="1"/>
    <col min="2" max="3" width="22.6640625" style="364" customWidth="1"/>
    <col min="4" max="4" width="14.6640625" style="364" bestFit="1" customWidth="1"/>
    <col min="5" max="16384" width="11.44140625" style="364"/>
  </cols>
  <sheetData>
    <row r="6" spans="1:3">
      <c r="A6" s="287" t="s">
        <v>777</v>
      </c>
      <c r="B6" s="287"/>
      <c r="C6" s="287"/>
    </row>
    <row r="8" spans="1:3" ht="67.2" customHeight="1">
      <c r="A8" s="485" t="s">
        <v>785</v>
      </c>
      <c r="B8" s="485"/>
      <c r="C8" s="485"/>
    </row>
    <row r="9" spans="1:3">
      <c r="A9" s="409"/>
      <c r="B9" s="409"/>
      <c r="C9" s="409"/>
    </row>
    <row r="10" spans="1:3">
      <c r="A10" s="485" t="s">
        <v>786</v>
      </c>
      <c r="B10" s="485"/>
      <c r="C10" s="485"/>
    </row>
    <row r="11" spans="1:3">
      <c r="A11" s="409"/>
      <c r="B11" s="409"/>
      <c r="C11" s="409"/>
    </row>
    <row r="12" spans="1:3" ht="28.95" customHeight="1">
      <c r="A12" s="485" t="s">
        <v>778</v>
      </c>
      <c r="B12" s="485"/>
      <c r="C12" s="485"/>
    </row>
    <row r="13" spans="1:3">
      <c r="A13" s="438"/>
      <c r="B13" s="438"/>
      <c r="C13" s="438"/>
    </row>
    <row r="14" spans="1:3">
      <c r="A14" s="35" t="s">
        <v>779</v>
      </c>
      <c r="B14" s="444">
        <v>17015156</v>
      </c>
    </row>
    <row r="15" spans="1:3">
      <c r="A15" s="35" t="s">
        <v>780</v>
      </c>
      <c r="B15" s="444">
        <v>5189805</v>
      </c>
    </row>
    <row r="16" spans="1:3">
      <c r="A16" s="35" t="s">
        <v>89</v>
      </c>
      <c r="B16" s="445">
        <v>-17236462</v>
      </c>
    </row>
    <row r="17" spans="1:2">
      <c r="A17" s="35" t="s">
        <v>781</v>
      </c>
      <c r="B17" s="445">
        <v>-4288870</v>
      </c>
    </row>
    <row r="18" spans="1:2">
      <c r="A18" s="436" t="s">
        <v>782</v>
      </c>
      <c r="B18" s="446">
        <v>679629</v>
      </c>
    </row>
  </sheetData>
  <mergeCells count="3">
    <mergeCell ref="A8:C8"/>
    <mergeCell ref="A10:C10"/>
    <mergeCell ref="A12:C1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126"/>
  <sheetViews>
    <sheetView showGridLines="0" topLeftCell="A10" zoomScaleNormal="100" workbookViewId="0">
      <selection activeCell="A15" sqref="A15:F15"/>
    </sheetView>
  </sheetViews>
  <sheetFormatPr baseColWidth="10" defaultColWidth="11.44140625" defaultRowHeight="13.2"/>
  <cols>
    <col min="1" max="1" width="46.109375" customWidth="1"/>
    <col min="2" max="2" width="32.109375" bestFit="1" customWidth="1"/>
    <col min="3" max="3" width="20.6640625" bestFit="1" customWidth="1"/>
    <col min="4" max="4" width="15.109375" customWidth="1"/>
    <col min="5" max="5" width="12.44140625" bestFit="1" customWidth="1"/>
    <col min="6" max="6" width="18.6640625" customWidth="1"/>
    <col min="7" max="7" width="16.33203125" bestFit="1" customWidth="1"/>
    <col min="8" max="8" width="12.109375" bestFit="1" customWidth="1"/>
    <col min="9" max="9" width="12.44140625" bestFit="1" customWidth="1"/>
    <col min="10" max="10" width="14.109375" bestFit="1" customWidth="1"/>
    <col min="11" max="11" width="12.109375" bestFit="1" customWidth="1"/>
  </cols>
  <sheetData>
    <row r="7" spans="1:6">
      <c r="A7" s="504" t="s">
        <v>766</v>
      </c>
      <c r="B7" s="504"/>
      <c r="C7" s="504"/>
      <c r="D7" s="504"/>
      <c r="E7" s="504"/>
      <c r="F7" s="504"/>
    </row>
    <row r="8" spans="1:6">
      <c r="A8" s="66"/>
      <c r="B8" s="23"/>
      <c r="C8" s="22"/>
      <c r="D8" s="22"/>
      <c r="E8" s="22"/>
    </row>
    <row r="9" spans="1:6">
      <c r="A9" s="79" t="s">
        <v>767</v>
      </c>
      <c r="B9" s="23"/>
      <c r="C9" s="22"/>
      <c r="D9" s="22"/>
      <c r="E9" s="22"/>
    </row>
    <row r="10" spans="1:6">
      <c r="A10" s="66"/>
      <c r="B10" s="23"/>
      <c r="C10" s="22"/>
      <c r="D10" s="22"/>
      <c r="E10" s="22"/>
    </row>
    <row r="11" spans="1:6">
      <c r="A11" s="492" t="s">
        <v>583</v>
      </c>
      <c r="B11" s="492"/>
      <c r="C11" s="492"/>
      <c r="D11" s="492"/>
      <c r="E11" s="492"/>
      <c r="F11" s="492"/>
    </row>
    <row r="12" spans="1:6" s="1" customFormat="1" ht="21" customHeight="1">
      <c r="A12" s="85" t="s">
        <v>796</v>
      </c>
    </row>
    <row r="13" spans="1:6" s="1" customFormat="1" ht="21" customHeight="1">
      <c r="A13" s="85" t="s">
        <v>797</v>
      </c>
    </row>
    <row r="14" spans="1:6" s="1" customFormat="1" ht="21" customHeight="1">
      <c r="A14" s="85" t="s">
        <v>798</v>
      </c>
    </row>
    <row r="15" spans="1:6" s="1" customFormat="1" ht="29.85" customHeight="1">
      <c r="A15" s="499" t="s">
        <v>584</v>
      </c>
      <c r="B15" s="499"/>
      <c r="C15" s="499"/>
      <c r="D15" s="499"/>
      <c r="E15" s="499"/>
      <c r="F15" s="499"/>
    </row>
    <row r="16" spans="1:6" ht="29.1" customHeight="1">
      <c r="A16" s="499" t="s">
        <v>585</v>
      </c>
      <c r="B16" s="499"/>
      <c r="C16" s="499"/>
      <c r="D16" s="499"/>
      <c r="E16" s="499"/>
      <c r="F16" s="499"/>
    </row>
    <row r="17" spans="1:6" ht="57" customHeight="1">
      <c r="A17" s="499" t="s">
        <v>586</v>
      </c>
      <c r="B17" s="499"/>
      <c r="C17" s="499"/>
      <c r="D17" s="499"/>
      <c r="E17" s="499"/>
      <c r="F17" s="499"/>
    </row>
    <row r="18" spans="1:6">
      <c r="A18" s="45"/>
    </row>
    <row r="19" spans="1:6">
      <c r="A19" s="79" t="s">
        <v>768</v>
      </c>
    </row>
    <row r="20" spans="1:6" ht="28.35" customHeight="1">
      <c r="A20" s="499" t="s">
        <v>587</v>
      </c>
      <c r="B20" s="499"/>
      <c r="C20" s="499"/>
      <c r="D20" s="499"/>
      <c r="E20" s="499"/>
      <c r="F20" s="499"/>
    </row>
    <row r="21" spans="1:6" ht="28.35" customHeight="1">
      <c r="A21" s="499" t="s">
        <v>588</v>
      </c>
      <c r="B21" s="499"/>
      <c r="C21" s="499"/>
      <c r="D21" s="499"/>
      <c r="E21" s="499"/>
      <c r="F21" s="499"/>
    </row>
    <row r="22" spans="1:6">
      <c r="A22" s="499" t="s">
        <v>589</v>
      </c>
      <c r="B22" s="499"/>
      <c r="C22" s="499"/>
      <c r="D22" s="499"/>
      <c r="E22" s="499"/>
      <c r="F22" s="499"/>
    </row>
    <row r="23" spans="1:6" ht="25.35" customHeight="1">
      <c r="A23" s="499" t="s">
        <v>590</v>
      </c>
      <c r="B23" s="499"/>
      <c r="C23" s="499"/>
      <c r="D23" s="499"/>
      <c r="E23" s="499"/>
      <c r="F23" s="499"/>
    </row>
    <row r="24" spans="1:6">
      <c r="A24" s="45"/>
    </row>
    <row r="25" spans="1:6">
      <c r="A25" s="503" t="s">
        <v>591</v>
      </c>
      <c r="B25" s="503"/>
      <c r="C25" s="503"/>
      <c r="D25" s="503"/>
      <c r="E25" s="503"/>
      <c r="F25" s="503"/>
    </row>
    <row r="26" spans="1:6" ht="29.4" customHeight="1">
      <c r="A26" s="499" t="s">
        <v>592</v>
      </c>
      <c r="B26" s="499"/>
      <c r="C26" s="499"/>
      <c r="D26" s="499"/>
      <c r="E26" s="499"/>
      <c r="F26" s="499"/>
    </row>
    <row r="27" spans="1:6">
      <c r="A27" s="45"/>
    </row>
    <row r="28" spans="1:6" ht="44.1" customHeight="1">
      <c r="A28" s="499" t="s">
        <v>593</v>
      </c>
      <c r="B28" s="499"/>
      <c r="C28" s="499"/>
      <c r="D28" s="499"/>
      <c r="E28" s="499"/>
      <c r="F28" s="499"/>
    </row>
    <row r="29" spans="1:6">
      <c r="A29" s="123"/>
      <c r="B29" s="123"/>
      <c r="C29" s="123"/>
      <c r="D29" s="123"/>
      <c r="E29" s="123"/>
      <c r="F29" s="123"/>
    </row>
    <row r="30" spans="1:6" ht="13.35" customHeight="1">
      <c r="A30" s="499" t="s">
        <v>594</v>
      </c>
      <c r="B30" s="499"/>
      <c r="C30" s="499"/>
      <c r="D30" s="499"/>
      <c r="E30" s="499"/>
      <c r="F30" s="499"/>
    </row>
    <row r="31" spans="1:6" ht="13.35" customHeight="1">
      <c r="A31" s="123"/>
      <c r="B31" s="123"/>
      <c r="C31" s="123"/>
      <c r="D31" s="123"/>
      <c r="E31" s="123"/>
      <c r="F31" s="123"/>
    </row>
    <row r="32" spans="1:6" ht="24" customHeight="1">
      <c r="A32" s="45" t="s">
        <v>595</v>
      </c>
    </row>
    <row r="33" spans="1:9" ht="23.1" customHeight="1">
      <c r="A33" s="476" t="s">
        <v>596</v>
      </c>
      <c r="B33" s="476"/>
      <c r="C33" s="476"/>
      <c r="D33" s="476"/>
      <c r="E33" s="476"/>
      <c r="F33" s="476"/>
    </row>
    <row r="34" spans="1:9">
      <c r="A34" s="476" t="s">
        <v>597</v>
      </c>
      <c r="B34" s="476"/>
      <c r="C34" s="476"/>
      <c r="D34" s="476"/>
      <c r="E34" s="476"/>
      <c r="F34" s="476"/>
    </row>
    <row r="35" spans="1:9">
      <c r="A35" s="45"/>
    </row>
    <row r="36" spans="1:9" ht="41.1" customHeight="1">
      <c r="A36" s="499" t="s">
        <v>598</v>
      </c>
      <c r="B36" s="499"/>
      <c r="C36" s="499"/>
      <c r="D36" s="499"/>
      <c r="E36" s="499"/>
      <c r="F36" s="499"/>
    </row>
    <row r="37" spans="1:9" s="1" customFormat="1" ht="13.8">
      <c r="A37" s="132"/>
      <c r="B37" s="337"/>
      <c r="C37" s="338"/>
      <c r="D37" s="339"/>
    </row>
    <row r="38" spans="1:9">
      <c r="A38" s="117" t="s">
        <v>769</v>
      </c>
      <c r="B38" s="79"/>
    </row>
    <row r="39" spans="1:9" ht="13.35" customHeight="1">
      <c r="A39" s="499" t="s">
        <v>600</v>
      </c>
      <c r="B39" s="499"/>
      <c r="C39" s="499"/>
      <c r="D39" s="499"/>
      <c r="E39" s="499"/>
      <c r="F39" s="499"/>
      <c r="I39" s="98"/>
    </row>
    <row r="40" spans="1:9" ht="26.1" customHeight="1">
      <c r="A40" s="499" t="s">
        <v>601</v>
      </c>
      <c r="B40" s="499"/>
      <c r="C40" s="499"/>
      <c r="D40" s="499"/>
      <c r="E40" s="499"/>
      <c r="F40" s="499"/>
      <c r="I40" s="98"/>
    </row>
    <row r="41" spans="1:9" ht="11.4" customHeight="1">
      <c r="A41" s="123"/>
      <c r="B41" s="123"/>
      <c r="C41" s="123"/>
      <c r="D41" s="123"/>
      <c r="E41" s="123"/>
      <c r="F41" s="123"/>
    </row>
    <row r="42" spans="1:9" ht="13.35" customHeight="1">
      <c r="A42" s="499" t="s">
        <v>602</v>
      </c>
      <c r="B42" s="499"/>
      <c r="C42" s="499"/>
      <c r="D42" s="499"/>
      <c r="E42" s="499"/>
      <c r="F42" s="499"/>
    </row>
    <row r="43" spans="1:9" ht="26.4" customHeight="1">
      <c r="A43" s="499" t="s">
        <v>603</v>
      </c>
      <c r="B43" s="499"/>
      <c r="C43" s="499"/>
      <c r="D43" s="499"/>
      <c r="E43" s="499"/>
      <c r="F43" s="499"/>
    </row>
    <row r="44" spans="1:9" ht="39.6" customHeight="1">
      <c r="A44" s="499" t="s">
        <v>604</v>
      </c>
      <c r="B44" s="499"/>
      <c r="C44" s="499"/>
      <c r="D44" s="499"/>
      <c r="E44" s="499"/>
      <c r="F44" s="499"/>
    </row>
    <row r="45" spans="1:9">
      <c r="B45" s="98"/>
      <c r="C45" s="26"/>
    </row>
    <row r="46" spans="1:9">
      <c r="A46" s="79" t="s">
        <v>770</v>
      </c>
      <c r="C46" s="26"/>
    </row>
    <row r="47" spans="1:9" ht="39" customHeight="1">
      <c r="A47" s="499" t="s">
        <v>605</v>
      </c>
      <c r="B47" s="499"/>
      <c r="C47" s="499"/>
      <c r="D47" s="499"/>
      <c r="E47" s="499"/>
      <c r="F47" s="499"/>
    </row>
    <row r="48" spans="1:9">
      <c r="A48" s="140"/>
    </row>
    <row r="49" spans="1:6">
      <c r="A49" s="479" t="s">
        <v>606</v>
      </c>
      <c r="B49" s="479"/>
      <c r="C49" s="479"/>
      <c r="D49" s="479"/>
      <c r="E49" s="479"/>
      <c r="F49" s="479"/>
    </row>
    <row r="50" spans="1:6">
      <c r="A50" s="139"/>
    </row>
    <row r="51" spans="1:6" ht="25.35" customHeight="1">
      <c r="A51" s="499" t="s">
        <v>607</v>
      </c>
      <c r="B51" s="499"/>
      <c r="C51" s="499"/>
      <c r="D51" s="499"/>
      <c r="E51" s="499"/>
      <c r="F51" s="499"/>
    </row>
    <row r="52" spans="1:6">
      <c r="A52" s="45"/>
      <c r="B52" s="45"/>
      <c r="C52" s="45"/>
      <c r="D52" s="45"/>
      <c r="E52" s="45"/>
    </row>
    <row r="53" spans="1:6" ht="68.400000000000006" customHeight="1">
      <c r="A53" s="499" t="s">
        <v>608</v>
      </c>
      <c r="B53" s="499"/>
      <c r="C53" s="499"/>
      <c r="D53" s="499"/>
      <c r="E53" s="499"/>
      <c r="F53" s="499"/>
    </row>
    <row r="54" spans="1:6">
      <c r="A54" s="45"/>
      <c r="B54" s="45"/>
      <c r="C54" s="45"/>
      <c r="D54" s="45"/>
      <c r="E54" s="45"/>
    </row>
    <row r="55" spans="1:6" ht="83.4" customHeight="1">
      <c r="A55" s="499" t="s">
        <v>609</v>
      </c>
      <c r="B55" s="499"/>
      <c r="C55" s="499"/>
      <c r="D55" s="499"/>
      <c r="E55" s="499"/>
      <c r="F55" s="499"/>
    </row>
    <row r="56" spans="1:6">
      <c r="A56" s="45"/>
      <c r="B56" s="45"/>
      <c r="C56" s="45"/>
      <c r="D56" s="45"/>
      <c r="E56" s="45"/>
    </row>
    <row r="57" spans="1:6" ht="81" customHeight="1">
      <c r="A57" s="499" t="s">
        <v>610</v>
      </c>
      <c r="B57" s="499"/>
      <c r="C57" s="499"/>
      <c r="D57" s="499"/>
      <c r="E57" s="499"/>
      <c r="F57" s="499"/>
    </row>
    <row r="58" spans="1:6" ht="17.100000000000001" customHeight="1">
      <c r="A58" s="45"/>
      <c r="B58" s="45"/>
      <c r="C58" s="45"/>
      <c r="D58" s="45"/>
      <c r="E58" s="45"/>
    </row>
    <row r="59" spans="1:6" s="1" customFormat="1">
      <c r="A59" s="225" t="s">
        <v>611</v>
      </c>
      <c r="B59" s="85"/>
      <c r="C59" s="85"/>
      <c r="D59" s="85"/>
      <c r="E59" s="85"/>
    </row>
    <row r="60" spans="1:6" ht="45" customHeight="1">
      <c r="A60" s="499" t="s">
        <v>612</v>
      </c>
      <c r="B60" s="499"/>
      <c r="C60" s="499"/>
      <c r="D60" s="499"/>
      <c r="E60" s="499"/>
      <c r="F60" s="499"/>
    </row>
    <row r="61" spans="1:6">
      <c r="A61" s="45"/>
      <c r="B61" s="45"/>
      <c r="C61" s="45"/>
      <c r="D61" s="45"/>
      <c r="E61" s="45"/>
    </row>
    <row r="62" spans="1:6">
      <c r="A62" s="45"/>
      <c r="B62" s="45"/>
      <c r="C62" s="45"/>
      <c r="D62" s="45"/>
      <c r="E62" s="45"/>
    </row>
    <row r="63" spans="1:6">
      <c r="A63" s="45"/>
      <c r="B63" s="45"/>
      <c r="C63" s="45"/>
      <c r="D63" s="45"/>
      <c r="E63" s="45"/>
    </row>
    <row r="64" spans="1:6">
      <c r="A64" s="45"/>
      <c r="B64" s="45"/>
      <c r="C64" s="45"/>
      <c r="D64" s="45"/>
      <c r="E64" s="45"/>
    </row>
    <row r="65" spans="1:5">
      <c r="A65" s="45"/>
      <c r="B65" s="45"/>
      <c r="C65" s="45"/>
      <c r="D65" s="45"/>
      <c r="E65" s="45"/>
    </row>
    <row r="66" spans="1:5">
      <c r="A66" s="45"/>
      <c r="B66" s="45"/>
      <c r="C66" s="45"/>
      <c r="D66" s="45"/>
      <c r="E66" s="45"/>
    </row>
    <row r="67" spans="1:5">
      <c r="A67" s="45"/>
      <c r="B67" s="45"/>
      <c r="C67" s="45"/>
      <c r="D67" s="45"/>
      <c r="E67" s="45"/>
    </row>
    <row r="68" spans="1:5">
      <c r="A68" s="45"/>
      <c r="B68" s="45"/>
      <c r="C68" s="45"/>
      <c r="D68" s="45"/>
      <c r="E68" s="45"/>
    </row>
    <row r="69" spans="1:5">
      <c r="A69" s="45"/>
      <c r="B69" s="45"/>
      <c r="C69" s="45"/>
      <c r="D69" s="45"/>
      <c r="E69" s="45"/>
    </row>
    <row r="70" spans="1:5">
      <c r="A70" s="45"/>
      <c r="B70" s="45"/>
      <c r="C70" s="45"/>
      <c r="D70" s="45"/>
      <c r="E70" s="45"/>
    </row>
    <row r="71" spans="1:5">
      <c r="A71" s="45"/>
      <c r="B71" s="45"/>
      <c r="C71" s="45"/>
      <c r="D71" s="45"/>
      <c r="E71" s="45"/>
    </row>
    <row r="72" spans="1:5">
      <c r="A72" s="45"/>
      <c r="B72" s="45"/>
      <c r="C72" s="45"/>
      <c r="D72" s="45"/>
      <c r="E72" s="45"/>
    </row>
    <row r="73" spans="1:5">
      <c r="A73" s="45"/>
      <c r="B73" s="45"/>
      <c r="C73" s="45"/>
      <c r="D73" s="45"/>
      <c r="E73" s="45"/>
    </row>
    <row r="74" spans="1:5">
      <c r="A74" s="45"/>
      <c r="B74" s="45"/>
      <c r="C74" s="45"/>
      <c r="D74" s="45"/>
      <c r="E74" s="45"/>
    </row>
    <row r="75" spans="1:5">
      <c r="A75" s="45"/>
      <c r="B75" s="45"/>
      <c r="C75" s="45"/>
      <c r="D75" s="45"/>
      <c r="E75" s="45"/>
    </row>
    <row r="76" spans="1:5">
      <c r="A76" s="45"/>
      <c r="B76" s="45"/>
      <c r="C76" s="45"/>
      <c r="D76" s="45"/>
      <c r="E76" s="45"/>
    </row>
    <row r="77" spans="1:5">
      <c r="A77" s="45"/>
      <c r="B77" s="45"/>
      <c r="C77" s="45"/>
      <c r="D77" s="45"/>
      <c r="E77" s="45"/>
    </row>
    <row r="78" spans="1:5">
      <c r="A78" s="45"/>
      <c r="B78" s="45"/>
      <c r="C78" s="45"/>
      <c r="D78" s="45"/>
      <c r="E78" s="45"/>
    </row>
    <row r="79" spans="1:5">
      <c r="A79" s="45"/>
      <c r="B79" s="45"/>
      <c r="C79" s="45"/>
      <c r="D79" s="45"/>
      <c r="E79" s="45"/>
    </row>
    <row r="80" spans="1:5">
      <c r="A80" s="45"/>
      <c r="B80" s="45"/>
      <c r="C80" s="45"/>
      <c r="D80" s="45"/>
      <c r="E80" s="45"/>
    </row>
    <row r="81" spans="1:5">
      <c r="A81" s="45"/>
      <c r="B81" s="45"/>
      <c r="C81" s="45"/>
      <c r="D81" s="45"/>
      <c r="E81" s="45"/>
    </row>
    <row r="82" spans="1:5">
      <c r="A82" s="45"/>
      <c r="B82" s="45"/>
      <c r="C82" s="45"/>
      <c r="D82" s="45"/>
      <c r="E82" s="45"/>
    </row>
    <row r="83" spans="1:5">
      <c r="A83" s="45"/>
      <c r="B83" s="45"/>
      <c r="C83" s="45"/>
      <c r="D83" s="45"/>
      <c r="E83" s="45"/>
    </row>
    <row r="84" spans="1:5">
      <c r="A84" s="45"/>
      <c r="B84" s="45"/>
      <c r="C84" s="45"/>
      <c r="D84" s="45"/>
      <c r="E84" s="45"/>
    </row>
    <row r="85" spans="1:5">
      <c r="A85" s="45"/>
      <c r="B85" s="45"/>
      <c r="C85" s="45"/>
      <c r="D85" s="45"/>
      <c r="E85" s="45"/>
    </row>
    <row r="86" spans="1:5">
      <c r="A86" s="45"/>
      <c r="B86" s="45"/>
      <c r="C86" s="45"/>
      <c r="D86" s="45"/>
      <c r="E86" s="45"/>
    </row>
    <row r="87" spans="1:5">
      <c r="A87" s="45"/>
      <c r="B87" s="45"/>
      <c r="C87" s="45"/>
      <c r="D87" s="45"/>
      <c r="E87" s="45"/>
    </row>
    <row r="88" spans="1:5">
      <c r="A88" s="45"/>
      <c r="B88" s="45"/>
      <c r="C88" s="45"/>
      <c r="D88" s="45"/>
      <c r="E88" s="45"/>
    </row>
    <row r="89" spans="1:5">
      <c r="A89" s="45"/>
      <c r="B89" s="45"/>
      <c r="C89" s="45"/>
      <c r="D89" s="45"/>
      <c r="E89" s="45"/>
    </row>
    <row r="90" spans="1:5">
      <c r="A90" s="45"/>
      <c r="B90" s="45"/>
      <c r="C90" s="45"/>
      <c r="D90" s="45"/>
      <c r="E90" s="45"/>
    </row>
    <row r="91" spans="1:5">
      <c r="A91" s="45"/>
      <c r="B91" s="45"/>
      <c r="C91" s="45"/>
      <c r="D91" s="45"/>
      <c r="E91" s="45"/>
    </row>
    <row r="92" spans="1:5">
      <c r="A92" s="45"/>
      <c r="B92" s="45"/>
      <c r="C92" s="45"/>
      <c r="D92" s="45"/>
      <c r="E92" s="45"/>
    </row>
    <row r="93" spans="1:5">
      <c r="A93" s="45"/>
      <c r="B93" s="45"/>
      <c r="C93" s="45"/>
      <c r="D93" s="45"/>
      <c r="E93" s="45"/>
    </row>
    <row r="94" spans="1:5">
      <c r="A94" s="45"/>
      <c r="B94" s="45"/>
      <c r="C94" s="45"/>
      <c r="D94" s="45"/>
      <c r="E94" s="45"/>
    </row>
    <row r="95" spans="1:5">
      <c r="A95" s="45"/>
      <c r="B95" s="45"/>
      <c r="C95" s="45"/>
      <c r="D95" s="45"/>
      <c r="E95" s="45"/>
    </row>
    <row r="96" spans="1:5">
      <c r="A96" s="45"/>
      <c r="B96" s="45"/>
      <c r="C96" s="45"/>
      <c r="D96" s="45"/>
      <c r="E96" s="45"/>
    </row>
    <row r="97" spans="1:5">
      <c r="A97" s="45"/>
      <c r="B97" s="45"/>
      <c r="C97" s="45"/>
      <c r="D97" s="45"/>
      <c r="E97" s="45"/>
    </row>
    <row r="98" spans="1:5">
      <c r="A98" s="45"/>
      <c r="B98" s="45"/>
      <c r="C98" s="45"/>
      <c r="D98" s="45"/>
      <c r="E98" s="45"/>
    </row>
    <row r="99" spans="1:5">
      <c r="A99" s="45"/>
      <c r="B99" s="45"/>
      <c r="C99" s="45"/>
      <c r="D99" s="45"/>
      <c r="E99" s="45"/>
    </row>
    <row r="100" spans="1:5">
      <c r="A100" s="45"/>
      <c r="B100" s="45"/>
      <c r="C100" s="45"/>
      <c r="D100" s="45"/>
      <c r="E100" s="45"/>
    </row>
    <row r="101" spans="1:5">
      <c r="A101" s="45"/>
      <c r="B101" s="45"/>
      <c r="C101" s="45"/>
      <c r="D101" s="45"/>
      <c r="E101" s="45"/>
    </row>
    <row r="102" spans="1:5">
      <c r="A102" s="45"/>
      <c r="B102" s="45"/>
      <c r="C102" s="45"/>
      <c r="D102" s="45"/>
      <c r="E102" s="45"/>
    </row>
    <row r="103" spans="1:5">
      <c r="A103" s="45"/>
      <c r="B103" s="45"/>
      <c r="C103" s="45"/>
      <c r="D103" s="45"/>
      <c r="E103" s="45"/>
    </row>
    <row r="104" spans="1:5">
      <c r="A104" s="45"/>
      <c r="B104" s="45"/>
      <c r="C104" s="45"/>
      <c r="D104" s="45"/>
      <c r="E104" s="45"/>
    </row>
    <row r="105" spans="1:5">
      <c r="A105" s="45"/>
      <c r="B105" s="45"/>
      <c r="C105" s="45"/>
      <c r="D105" s="45"/>
      <c r="E105" s="45"/>
    </row>
    <row r="106" spans="1:5">
      <c r="A106" s="45"/>
      <c r="B106" s="45"/>
      <c r="C106" s="45"/>
      <c r="D106" s="45"/>
      <c r="E106" s="45"/>
    </row>
    <row r="107" spans="1:5">
      <c r="A107" s="45"/>
      <c r="B107" s="45"/>
      <c r="C107" s="45"/>
      <c r="D107" s="45"/>
      <c r="E107" s="45"/>
    </row>
    <row r="108" spans="1:5">
      <c r="A108" s="45"/>
      <c r="B108" s="45"/>
      <c r="C108" s="45"/>
      <c r="D108" s="45"/>
      <c r="E108" s="45"/>
    </row>
    <row r="109" spans="1:5">
      <c r="A109" s="45"/>
      <c r="B109" s="45"/>
      <c r="C109" s="45"/>
      <c r="D109" s="45"/>
      <c r="E109" s="45"/>
    </row>
    <row r="110" spans="1:5">
      <c r="A110" s="45"/>
      <c r="B110" s="45"/>
      <c r="C110" s="45"/>
      <c r="D110" s="45"/>
      <c r="E110" s="45"/>
    </row>
    <row r="111" spans="1:5">
      <c r="A111" s="45"/>
      <c r="B111" s="45"/>
      <c r="C111" s="45"/>
      <c r="D111" s="45"/>
      <c r="E111" s="45"/>
    </row>
    <row r="112" spans="1:5">
      <c r="A112" s="45"/>
      <c r="B112" s="45"/>
      <c r="C112" s="45"/>
      <c r="D112" s="45"/>
      <c r="E112" s="45"/>
    </row>
    <row r="113" spans="1:5">
      <c r="A113" s="45"/>
      <c r="B113" s="45"/>
      <c r="C113" s="45"/>
      <c r="D113" s="45"/>
      <c r="E113" s="45"/>
    </row>
    <row r="114" spans="1:5">
      <c r="A114" s="45"/>
      <c r="B114" s="45"/>
      <c r="C114" s="45"/>
      <c r="D114" s="45"/>
      <c r="E114" s="45"/>
    </row>
    <row r="115" spans="1:5">
      <c r="A115" s="45"/>
      <c r="B115" s="45"/>
      <c r="C115" s="45"/>
      <c r="D115" s="45"/>
      <c r="E115" s="45"/>
    </row>
    <row r="116" spans="1:5">
      <c r="A116" s="45"/>
      <c r="B116" s="45"/>
      <c r="C116" s="45"/>
      <c r="D116" s="45"/>
      <c r="E116" s="45"/>
    </row>
    <row r="117" spans="1:5">
      <c r="A117" s="45"/>
      <c r="B117" s="45"/>
      <c r="C117" s="45"/>
      <c r="D117" s="45"/>
      <c r="E117" s="45"/>
    </row>
    <row r="118" spans="1:5">
      <c r="A118" s="45"/>
      <c r="B118" s="45"/>
      <c r="C118" s="45"/>
      <c r="D118" s="45"/>
      <c r="E118" s="45"/>
    </row>
    <row r="119" spans="1:5">
      <c r="A119" s="45"/>
      <c r="B119" s="45"/>
      <c r="C119" s="45"/>
      <c r="D119" s="45"/>
      <c r="E119" s="45"/>
    </row>
    <row r="120" spans="1:5">
      <c r="A120" s="45"/>
      <c r="B120" s="45"/>
      <c r="C120" s="45"/>
      <c r="D120" s="45"/>
      <c r="E120" s="45"/>
    </row>
    <row r="121" spans="1:5">
      <c r="A121" s="45"/>
      <c r="B121" s="45"/>
      <c r="C121" s="45"/>
      <c r="D121" s="45"/>
      <c r="E121" s="45"/>
    </row>
    <row r="122" spans="1:5">
      <c r="A122" s="45"/>
      <c r="B122" s="45"/>
      <c r="C122" s="45"/>
      <c r="D122" s="45"/>
      <c r="E122" s="45"/>
    </row>
    <row r="123" spans="1:5">
      <c r="A123" s="45"/>
      <c r="B123" s="45"/>
      <c r="C123" s="45"/>
      <c r="D123" s="45"/>
      <c r="E123" s="45"/>
    </row>
    <row r="124" spans="1:5">
      <c r="A124" s="45"/>
      <c r="B124" s="45"/>
      <c r="C124" s="45"/>
      <c r="D124" s="45"/>
      <c r="E124" s="45"/>
    </row>
    <row r="125" spans="1:5">
      <c r="A125" s="45"/>
      <c r="B125" s="45"/>
      <c r="C125" s="45"/>
      <c r="D125" s="45"/>
      <c r="E125" s="45"/>
    </row>
    <row r="126" spans="1:5">
      <c r="A126" s="45"/>
      <c r="B126" s="45"/>
      <c r="C126" s="45"/>
      <c r="D126" s="45"/>
      <c r="E126" s="45"/>
    </row>
  </sheetData>
  <mergeCells count="28">
    <mergeCell ref="A60:F60"/>
    <mergeCell ref="A57:F57"/>
    <mergeCell ref="A42:F42"/>
    <mergeCell ref="A43:F43"/>
    <mergeCell ref="A53:F53"/>
    <mergeCell ref="A55:F55"/>
    <mergeCell ref="A44:F44"/>
    <mergeCell ref="A47:F47"/>
    <mergeCell ref="A51:F51"/>
    <mergeCell ref="A49:F49"/>
    <mergeCell ref="A7:F7"/>
    <mergeCell ref="A11:F11"/>
    <mergeCell ref="A15:F15"/>
    <mergeCell ref="A16:F16"/>
    <mergeCell ref="A17:F17"/>
    <mergeCell ref="A39:F39"/>
    <mergeCell ref="A40:F40"/>
    <mergeCell ref="A20:F20"/>
    <mergeCell ref="A34:F34"/>
    <mergeCell ref="A36:F36"/>
    <mergeCell ref="A21:F21"/>
    <mergeCell ref="A26:F26"/>
    <mergeCell ref="A22:F22"/>
    <mergeCell ref="A23:F23"/>
    <mergeCell ref="A28:F28"/>
    <mergeCell ref="A33:F33"/>
    <mergeCell ref="A25:F25"/>
    <mergeCell ref="A30:F30"/>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67"/>
  <sheetViews>
    <sheetView showGridLines="0" zoomScaleNormal="100" workbookViewId="0">
      <selection activeCell="G33" sqref="G33"/>
    </sheetView>
  </sheetViews>
  <sheetFormatPr baseColWidth="10" defaultColWidth="11.44140625" defaultRowHeight="13.2"/>
  <cols>
    <col min="1" max="1" width="48.88671875" customWidth="1"/>
    <col min="2" max="2" width="23.88671875" customWidth="1"/>
    <col min="3" max="3" width="22.6640625" customWidth="1"/>
    <col min="4" max="4" width="23.44140625" customWidth="1"/>
    <col min="5" max="5" width="18.33203125" customWidth="1"/>
  </cols>
  <sheetData>
    <row r="8" spans="1:7">
      <c r="A8" s="325" t="s">
        <v>771</v>
      </c>
      <c r="B8" s="326"/>
      <c r="C8" s="326"/>
      <c r="D8" s="326"/>
      <c r="E8" s="326"/>
      <c r="F8" s="235"/>
      <c r="G8" s="235"/>
    </row>
    <row r="9" spans="1:7">
      <c r="A9" s="236" t="s">
        <v>613</v>
      </c>
      <c r="B9" s="235"/>
      <c r="C9" s="235"/>
      <c r="D9" s="235"/>
      <c r="E9" s="235"/>
      <c r="F9" s="235"/>
      <c r="G9" s="235"/>
    </row>
    <row r="10" spans="1:7">
      <c r="A10" s="236"/>
      <c r="B10" s="235"/>
      <c r="C10" s="235"/>
      <c r="D10" s="235"/>
      <c r="E10" s="235"/>
      <c r="F10" s="235"/>
      <c r="G10" s="235"/>
    </row>
    <row r="11" spans="1:7">
      <c r="A11" s="237" t="s">
        <v>784</v>
      </c>
      <c r="B11" s="235"/>
      <c r="C11" s="235"/>
      <c r="D11" s="235"/>
      <c r="E11" s="235"/>
      <c r="F11" s="235"/>
      <c r="G11" s="235"/>
    </row>
    <row r="12" spans="1:7">
      <c r="A12" s="238"/>
      <c r="B12" s="239"/>
      <c r="C12" s="239"/>
      <c r="D12" s="239"/>
      <c r="E12" s="239"/>
      <c r="F12" s="238"/>
      <c r="G12" s="238"/>
    </row>
    <row r="13" spans="1:7">
      <c r="A13" s="512" t="s">
        <v>735</v>
      </c>
      <c r="B13" s="512"/>
      <c r="C13" s="512"/>
      <c r="D13" s="512"/>
      <c r="E13" s="513"/>
      <c r="F13" s="513"/>
      <c r="G13" s="240"/>
    </row>
    <row r="14" spans="1:7" ht="6.75" customHeight="1">
      <c r="A14" s="241"/>
      <c r="B14" s="241"/>
      <c r="C14" s="241"/>
      <c r="D14" s="241"/>
      <c r="E14" s="240"/>
      <c r="F14" s="240"/>
      <c r="G14" s="240"/>
    </row>
    <row r="15" spans="1:7">
      <c r="A15" s="514" t="s">
        <v>342</v>
      </c>
      <c r="B15" s="327" t="s">
        <v>615</v>
      </c>
      <c r="C15" s="511" t="s">
        <v>793</v>
      </c>
      <c r="D15" s="511" t="s">
        <v>794</v>
      </c>
      <c r="E15" s="511" t="s">
        <v>795</v>
      </c>
      <c r="F15" s="235"/>
      <c r="G15" s="242"/>
    </row>
    <row r="16" spans="1:7">
      <c r="A16" s="514"/>
      <c r="B16" s="327" t="s">
        <v>792</v>
      </c>
      <c r="C16" s="511"/>
      <c r="D16" s="511"/>
      <c r="E16" s="511"/>
      <c r="F16" s="235"/>
      <c r="G16" s="242"/>
    </row>
    <row r="17" spans="1:7" ht="13.5" customHeight="1">
      <c r="A17" s="373" t="s">
        <v>616</v>
      </c>
      <c r="B17" s="244">
        <v>12699</v>
      </c>
      <c r="C17" s="244">
        <v>217</v>
      </c>
      <c r="D17" s="244">
        <v>56</v>
      </c>
      <c r="E17" s="244" t="s">
        <v>413</v>
      </c>
      <c r="F17" s="235"/>
      <c r="G17" s="242"/>
    </row>
    <row r="18" spans="1:7" ht="13.5" customHeight="1">
      <c r="A18" s="373" t="s">
        <v>617</v>
      </c>
      <c r="B18" s="244">
        <v>3968</v>
      </c>
      <c r="C18" s="244">
        <v>4383</v>
      </c>
      <c r="D18" s="244">
        <v>18014</v>
      </c>
      <c r="E18" s="244">
        <v>2369</v>
      </c>
      <c r="F18" s="235"/>
      <c r="G18" s="242"/>
    </row>
    <row r="19" spans="1:7" ht="13.5" customHeight="1">
      <c r="A19" s="373" t="s">
        <v>618</v>
      </c>
      <c r="B19" s="244">
        <v>117</v>
      </c>
      <c r="C19" s="244" t="s">
        <v>681</v>
      </c>
      <c r="D19" s="244">
        <v>120</v>
      </c>
      <c r="E19" s="244">
        <v>1154</v>
      </c>
      <c r="F19" s="235"/>
      <c r="G19" s="242"/>
    </row>
    <row r="20" spans="1:7" ht="13.5" customHeight="1">
      <c r="A20" s="373" t="s">
        <v>619</v>
      </c>
      <c r="B20" s="244">
        <v>79</v>
      </c>
      <c r="C20" s="244">
        <v>48784</v>
      </c>
      <c r="D20" s="244">
        <v>663</v>
      </c>
      <c r="E20" s="244">
        <v>2283</v>
      </c>
      <c r="F20" s="235"/>
      <c r="G20" s="242"/>
    </row>
    <row r="21" spans="1:7" ht="13.5" customHeight="1">
      <c r="A21" s="373" t="s">
        <v>620</v>
      </c>
      <c r="B21" s="244">
        <v>3586</v>
      </c>
      <c r="C21" s="244">
        <v>12279</v>
      </c>
      <c r="D21" s="244">
        <v>11</v>
      </c>
      <c r="E21" s="244" t="s">
        <v>413</v>
      </c>
      <c r="F21" s="235"/>
      <c r="G21" s="242"/>
    </row>
    <row r="22" spans="1:7">
      <c r="A22" s="328" t="s">
        <v>599</v>
      </c>
      <c r="B22" s="329">
        <f>SUM(B17:B21)</f>
        <v>20449</v>
      </c>
      <c r="C22" s="329">
        <f>SUM(C17:C21)</f>
        <v>65663</v>
      </c>
      <c r="D22" s="329">
        <f>SUM(D17:D21)</f>
        <v>18864</v>
      </c>
      <c r="E22" s="329">
        <f>SUM(E17:E21)</f>
        <v>5806</v>
      </c>
      <c r="F22" s="235"/>
      <c r="G22" s="242"/>
    </row>
    <row r="23" spans="1:7" s="1" customFormat="1">
      <c r="A23" s="385"/>
      <c r="B23" s="386"/>
      <c r="C23" s="386"/>
      <c r="D23" s="386"/>
      <c r="E23" s="387"/>
      <c r="F23" s="238"/>
      <c r="G23" s="247"/>
    </row>
    <row r="24" spans="1:7" ht="13.35" customHeight="1">
      <c r="A24" s="512" t="s">
        <v>614</v>
      </c>
      <c r="B24" s="512"/>
      <c r="C24" s="512"/>
      <c r="D24" s="512"/>
      <c r="F24" s="235"/>
      <c r="G24" s="245"/>
    </row>
    <row r="25" spans="1:7" ht="13.2" customHeight="1">
      <c r="A25" s="514" t="s">
        <v>342</v>
      </c>
      <c r="B25" s="374" t="s">
        <v>615</v>
      </c>
      <c r="C25" s="511" t="s">
        <v>793</v>
      </c>
      <c r="D25" s="511" t="s">
        <v>794</v>
      </c>
      <c r="E25" s="511" t="s">
        <v>795</v>
      </c>
      <c r="F25" s="235"/>
      <c r="G25" s="242"/>
    </row>
    <row r="26" spans="1:7">
      <c r="A26" s="514"/>
      <c r="B26" s="374" t="s">
        <v>792</v>
      </c>
      <c r="C26" s="511"/>
      <c r="D26" s="511"/>
      <c r="E26" s="511"/>
      <c r="F26" s="235"/>
      <c r="G26" s="242"/>
    </row>
    <row r="27" spans="1:7">
      <c r="A27" s="373" t="s">
        <v>616</v>
      </c>
      <c r="B27" s="244">
        <v>10475</v>
      </c>
      <c r="C27" s="244">
        <v>216</v>
      </c>
      <c r="D27" s="244">
        <v>639</v>
      </c>
      <c r="E27" s="356">
        <v>0</v>
      </c>
      <c r="F27" s="235"/>
      <c r="G27" s="242"/>
    </row>
    <row r="28" spans="1:7">
      <c r="A28" s="373" t="s">
        <v>617</v>
      </c>
      <c r="B28" s="244">
        <v>3855</v>
      </c>
      <c r="C28" s="244">
        <v>3171</v>
      </c>
      <c r="D28" s="244">
        <v>14030</v>
      </c>
      <c r="E28" s="356">
        <v>0</v>
      </c>
      <c r="F28" s="235"/>
      <c r="G28" s="242"/>
    </row>
    <row r="29" spans="1:7">
      <c r="A29" s="373" t="s">
        <v>618</v>
      </c>
      <c r="B29" s="244">
        <v>58</v>
      </c>
      <c r="C29" s="244" t="s">
        <v>413</v>
      </c>
      <c r="D29" s="244">
        <v>130</v>
      </c>
      <c r="E29" s="356">
        <v>1293</v>
      </c>
      <c r="F29" s="235"/>
      <c r="G29" s="242"/>
    </row>
    <row r="30" spans="1:7">
      <c r="A30" s="373" t="s">
        <v>619</v>
      </c>
      <c r="B30" s="244">
        <v>154</v>
      </c>
      <c r="C30" s="244">
        <v>31863</v>
      </c>
      <c r="D30" s="244">
        <v>4297</v>
      </c>
      <c r="E30" s="356">
        <v>3518</v>
      </c>
      <c r="F30" s="235"/>
      <c r="G30" s="242"/>
    </row>
    <row r="31" spans="1:7" ht="12.9" customHeight="1">
      <c r="A31" s="373" t="s">
        <v>620</v>
      </c>
      <c r="B31" s="244">
        <v>3770</v>
      </c>
      <c r="C31" s="244">
        <v>10962</v>
      </c>
      <c r="D31" s="244">
        <v>4</v>
      </c>
      <c r="E31" s="356">
        <v>0</v>
      </c>
      <c r="F31" s="246"/>
      <c r="G31" s="247"/>
    </row>
    <row r="32" spans="1:7">
      <c r="A32" s="328" t="s">
        <v>599</v>
      </c>
      <c r="B32" s="329">
        <f>SUM(B27:B31)</f>
        <v>18312</v>
      </c>
      <c r="C32" s="329">
        <f>SUM(C27:C31)</f>
        <v>46212</v>
      </c>
      <c r="D32" s="329">
        <f>SUM(D27:D31)</f>
        <v>19100</v>
      </c>
      <c r="E32" s="329">
        <f>SUM(E27:E31)</f>
        <v>4811</v>
      </c>
      <c r="F32" s="235"/>
      <c r="G32" s="235"/>
    </row>
    <row r="33" spans="1:7" ht="13.8" thickBot="1">
      <c r="A33" s="243"/>
      <c r="B33" s="235"/>
      <c r="C33" s="235"/>
      <c r="D33" s="235"/>
      <c r="E33" s="235"/>
      <c r="F33" s="235"/>
      <c r="G33" s="235"/>
    </row>
    <row r="34" spans="1:7" ht="13.8" thickBot="1">
      <c r="A34" s="248"/>
      <c r="B34" s="235"/>
      <c r="C34" s="515" t="s">
        <v>621</v>
      </c>
      <c r="D34" s="516"/>
      <c r="E34" s="249"/>
      <c r="F34" s="235"/>
      <c r="G34" s="235"/>
    </row>
    <row r="35" spans="1:7" ht="13.8" thickBot="1">
      <c r="A35" s="242"/>
      <c r="B35" s="235"/>
      <c r="C35" s="330">
        <f>+'ESF CONSOLIDADO'!F10</f>
        <v>45107</v>
      </c>
      <c r="D35" s="330">
        <f>+'ER CONSOLIDADO'!E12</f>
        <v>44742</v>
      </c>
      <c r="E35" s="250"/>
      <c r="F35" s="235"/>
      <c r="G35" s="235"/>
    </row>
    <row r="36" spans="1:7">
      <c r="A36" s="251"/>
      <c r="B36" s="235"/>
      <c r="C36" s="252"/>
      <c r="D36" s="252"/>
      <c r="E36" s="249"/>
      <c r="F36" s="235"/>
      <c r="G36" s="235"/>
    </row>
    <row r="37" spans="1:7" s="59" customFormat="1" ht="12.9" customHeight="1">
      <c r="A37" s="431" t="s">
        <v>622</v>
      </c>
      <c r="B37" s="394"/>
      <c r="C37" s="395"/>
      <c r="D37" s="324"/>
      <c r="E37" s="396"/>
      <c r="F37" s="394"/>
      <c r="G37" s="394"/>
    </row>
    <row r="38" spans="1:7" s="59" customFormat="1">
      <c r="A38" s="324" t="s">
        <v>616</v>
      </c>
      <c r="B38" s="394"/>
      <c r="C38" s="397">
        <v>8322.7080552000007</v>
      </c>
      <c r="D38" s="397">
        <v>10678</v>
      </c>
      <c r="E38" s="398"/>
      <c r="F38" s="394"/>
      <c r="G38" s="394"/>
    </row>
    <row r="39" spans="1:7" s="59" customFormat="1">
      <c r="A39" s="324" t="s">
        <v>617</v>
      </c>
      <c r="B39" s="394"/>
      <c r="C39" s="397">
        <v>647.68843095</v>
      </c>
      <c r="D39" s="397">
        <v>7523</v>
      </c>
      <c r="E39" s="398"/>
      <c r="F39" s="394"/>
      <c r="G39" s="394"/>
    </row>
    <row r="40" spans="1:7" s="59" customFormat="1">
      <c r="A40" s="324" t="s">
        <v>618</v>
      </c>
      <c r="B40" s="394"/>
      <c r="C40" s="397">
        <v>249.44349650000001</v>
      </c>
      <c r="D40" s="397">
        <v>455</v>
      </c>
      <c r="E40" s="398"/>
      <c r="F40" s="394"/>
      <c r="G40" s="394"/>
    </row>
    <row r="41" spans="1:7" s="59" customFormat="1" ht="12.9" customHeight="1">
      <c r="A41" s="324" t="s">
        <v>619</v>
      </c>
      <c r="B41" s="394"/>
      <c r="C41" s="397">
        <v>477.96803505000003</v>
      </c>
      <c r="D41" s="397">
        <v>488</v>
      </c>
      <c r="E41" s="398"/>
      <c r="F41" s="394"/>
      <c r="G41" s="394"/>
    </row>
    <row r="42" spans="1:7" s="59" customFormat="1" ht="13.8" thickBot="1">
      <c r="A42" s="324" t="s">
        <v>620</v>
      </c>
      <c r="B42" s="394"/>
      <c r="C42" s="397">
        <v>133.96416385000001</v>
      </c>
      <c r="D42" s="397">
        <v>197</v>
      </c>
      <c r="E42" s="398"/>
      <c r="F42" s="394"/>
      <c r="G42" s="394"/>
    </row>
    <row r="43" spans="1:7" s="59" customFormat="1">
      <c r="A43" s="393" t="s">
        <v>599</v>
      </c>
      <c r="B43" s="394"/>
      <c r="C43" s="399">
        <f>SUM(C38:C42)</f>
        <v>9831.7721815500008</v>
      </c>
      <c r="D43" s="399">
        <f>SUM(D38:D42)</f>
        <v>19341</v>
      </c>
      <c r="E43" s="400"/>
      <c r="F43" s="394"/>
      <c r="G43" s="394"/>
    </row>
    <row r="44" spans="1:7" s="59" customFormat="1">
      <c r="A44" s="393"/>
      <c r="B44" s="394"/>
      <c r="C44" s="401"/>
      <c r="D44" s="393"/>
      <c r="E44" s="402"/>
      <c r="F44" s="394"/>
      <c r="G44" s="394"/>
    </row>
    <row r="45" spans="1:7" s="59" customFormat="1">
      <c r="A45" s="431" t="s">
        <v>623</v>
      </c>
      <c r="B45" s="394"/>
      <c r="C45" s="401"/>
      <c r="D45" s="393"/>
      <c r="E45" s="402"/>
      <c r="F45" s="394"/>
      <c r="G45" s="394"/>
    </row>
    <row r="46" spans="1:7" s="59" customFormat="1">
      <c r="A46" s="324" t="s">
        <v>616</v>
      </c>
      <c r="B46" s="394"/>
      <c r="C46" s="403">
        <v>16.239621750000001</v>
      </c>
      <c r="D46" s="397">
        <v>5542</v>
      </c>
      <c r="E46" s="398"/>
      <c r="F46" s="394"/>
      <c r="G46" s="394"/>
    </row>
    <row r="47" spans="1:7" s="59" customFormat="1" ht="13.8" thickBot="1">
      <c r="A47" s="324" t="s">
        <v>624</v>
      </c>
      <c r="B47" s="394"/>
      <c r="C47" s="404">
        <v>26076.574625199999</v>
      </c>
      <c r="D47" s="397">
        <v>40991</v>
      </c>
      <c r="E47" s="398"/>
    </row>
    <row r="48" spans="1:7" s="59" customFormat="1" ht="12.9" customHeight="1">
      <c r="A48" s="393"/>
      <c r="B48" s="394"/>
      <c r="C48" s="399">
        <f>+C47+C46</f>
        <v>26092.814246949998</v>
      </c>
      <c r="D48" s="399">
        <f>+D47+D46</f>
        <v>46533</v>
      </c>
      <c r="E48" s="398"/>
    </row>
    <row r="49" spans="1:6" s="59" customFormat="1">
      <c r="A49" s="393"/>
      <c r="B49" s="505"/>
      <c r="C49" s="505"/>
      <c r="D49" s="393"/>
      <c r="E49" s="393"/>
    </row>
    <row r="50" spans="1:6" s="59" customFormat="1">
      <c r="A50" s="431" t="s">
        <v>625</v>
      </c>
      <c r="B50" s="505"/>
      <c r="C50" s="505"/>
      <c r="D50" s="393"/>
      <c r="E50" s="393"/>
    </row>
    <row r="51" spans="1:6" s="59" customFormat="1">
      <c r="A51" s="405"/>
      <c r="B51" s="505"/>
      <c r="C51" s="505"/>
      <c r="D51" s="505"/>
      <c r="E51" s="505"/>
    </row>
    <row r="52" spans="1:6" s="59" customFormat="1">
      <c r="A52" s="432" t="s">
        <v>626</v>
      </c>
      <c r="B52" s="505"/>
      <c r="C52" s="505"/>
      <c r="D52" s="505"/>
      <c r="E52" s="505"/>
    </row>
    <row r="53" spans="1:6" s="59" customFormat="1" ht="12.9" customHeight="1">
      <c r="A53" s="508" t="s">
        <v>617</v>
      </c>
      <c r="B53" s="394"/>
      <c r="C53" s="509">
        <v>26441</v>
      </c>
      <c r="D53" s="509">
        <v>27317</v>
      </c>
      <c r="E53" s="398"/>
    </row>
    <row r="54" spans="1:6" s="59" customFormat="1">
      <c r="A54" s="508"/>
      <c r="B54" s="394"/>
      <c r="C54" s="509"/>
      <c r="D54" s="509">
        <v>27317</v>
      </c>
      <c r="E54" s="398"/>
    </row>
    <row r="55" spans="1:6" s="59" customFormat="1">
      <c r="A55" s="324"/>
      <c r="B55" s="394"/>
      <c r="C55" s="406"/>
      <c r="D55" s="324"/>
      <c r="E55" s="396"/>
    </row>
    <row r="56" spans="1:6" s="59" customFormat="1">
      <c r="A56" s="431" t="s">
        <v>627</v>
      </c>
      <c r="B56" s="394"/>
      <c r="C56" s="406"/>
      <c r="D56" s="324"/>
      <c r="E56" s="396"/>
    </row>
    <row r="57" spans="1:6" s="59" customFormat="1">
      <c r="A57" s="324" t="s">
        <v>618</v>
      </c>
      <c r="B57" s="394"/>
      <c r="C57" s="403">
        <v>38</v>
      </c>
      <c r="D57" s="397">
        <v>47</v>
      </c>
      <c r="E57" s="398"/>
    </row>
    <row r="58" spans="1:6" s="59" customFormat="1" ht="13.8" thickBot="1">
      <c r="A58" s="324" t="s">
        <v>620</v>
      </c>
      <c r="B58" s="394"/>
      <c r="C58" s="404">
        <v>33</v>
      </c>
      <c r="D58" s="408" t="s">
        <v>413</v>
      </c>
      <c r="E58" s="398"/>
    </row>
    <row r="59" spans="1:6" s="59" customFormat="1" ht="12.9" customHeight="1">
      <c r="A59" s="393" t="s">
        <v>599</v>
      </c>
      <c r="B59" s="394"/>
      <c r="C59" s="399">
        <f>+C53+C57+C58</f>
        <v>26512</v>
      </c>
      <c r="D59" s="399">
        <f>+D53+D57</f>
        <v>27364</v>
      </c>
      <c r="E59" s="400"/>
    </row>
    <row r="60" spans="1:6" s="59" customFormat="1">
      <c r="A60" s="510" t="s">
        <v>628</v>
      </c>
      <c r="B60" s="394"/>
      <c r="C60" s="505"/>
      <c r="D60" s="505"/>
      <c r="E60" s="505"/>
      <c r="F60" s="394"/>
    </row>
    <row r="61" spans="1:6" s="59" customFormat="1">
      <c r="A61" s="508"/>
      <c r="B61" s="394"/>
      <c r="C61" s="505"/>
      <c r="D61" s="505"/>
      <c r="E61" s="505"/>
      <c r="F61" s="394"/>
    </row>
    <row r="62" spans="1:6" s="59" customFormat="1">
      <c r="A62" s="508"/>
      <c r="B62" s="394"/>
      <c r="C62" s="505"/>
      <c r="D62" s="505"/>
      <c r="E62" s="505"/>
      <c r="F62" s="394"/>
    </row>
    <row r="63" spans="1:6" ht="74.099999999999994" customHeight="1">
      <c r="A63" s="507" t="s">
        <v>629</v>
      </c>
      <c r="B63" s="507"/>
      <c r="C63" s="507"/>
      <c r="D63" s="507"/>
      <c r="E63" s="253"/>
      <c r="F63" s="253"/>
    </row>
    <row r="65" spans="1:6" ht="63.6" customHeight="1">
      <c r="A65" s="506" t="s">
        <v>630</v>
      </c>
      <c r="B65" s="507"/>
      <c r="C65" s="507"/>
      <c r="D65" s="507"/>
      <c r="E65" s="507"/>
      <c r="F65" s="507"/>
    </row>
    <row r="66" spans="1:6">
      <c r="A66" s="254"/>
      <c r="B66" s="254"/>
      <c r="C66" s="254"/>
      <c r="D66" s="254"/>
      <c r="E66" s="254"/>
      <c r="F66" s="254"/>
    </row>
    <row r="67" spans="1:6" s="1" customFormat="1">
      <c r="A67" s="324"/>
      <c r="B67" s="238"/>
      <c r="C67" s="238"/>
      <c r="D67" s="238"/>
    </row>
  </sheetData>
  <mergeCells count="26">
    <mergeCell ref="C34:D34"/>
    <mergeCell ref="B49:B50"/>
    <mergeCell ref="A24:D24"/>
    <mergeCell ref="A25:A26"/>
    <mergeCell ref="C25:C26"/>
    <mergeCell ref="D25:D26"/>
    <mergeCell ref="C49:C50"/>
    <mergeCell ref="E25:E26"/>
    <mergeCell ref="A13:D13"/>
    <mergeCell ref="E13:F13"/>
    <mergeCell ref="C15:C16"/>
    <mergeCell ref="D15:D16"/>
    <mergeCell ref="E15:E16"/>
    <mergeCell ref="A15:A16"/>
    <mergeCell ref="B51:B52"/>
    <mergeCell ref="C51:C52"/>
    <mergeCell ref="D51:E52"/>
    <mergeCell ref="A65:D65"/>
    <mergeCell ref="E65:F65"/>
    <mergeCell ref="A53:A54"/>
    <mergeCell ref="C53:C54"/>
    <mergeCell ref="A60:A62"/>
    <mergeCell ref="C60:C62"/>
    <mergeCell ref="D60:E62"/>
    <mergeCell ref="A63:D63"/>
    <mergeCell ref="D53:D5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8"/>
  <sheetViews>
    <sheetView showGridLines="0" topLeftCell="A25" workbookViewId="0">
      <selection activeCell="C32" sqref="C32"/>
    </sheetView>
  </sheetViews>
  <sheetFormatPr baseColWidth="10" defaultColWidth="11.44140625" defaultRowHeight="13.2"/>
  <cols>
    <col min="1" max="1" width="3.6640625" customWidth="1"/>
    <col min="2" max="2" width="36.44140625" customWidth="1"/>
    <col min="3" max="3" width="19.6640625" customWidth="1"/>
    <col min="4" max="4" width="0.109375" style="12" customWidth="1"/>
    <col min="5" max="5" width="17.6640625" customWidth="1"/>
    <col min="6" max="6" width="16.109375" customWidth="1"/>
  </cols>
  <sheetData>
    <row r="3" spans="1:6">
      <c r="E3" s="4"/>
    </row>
    <row r="7" spans="1:6">
      <c r="A7" s="287" t="s">
        <v>772</v>
      </c>
      <c r="B7" s="287"/>
      <c r="C7" s="287"/>
      <c r="D7" s="318"/>
      <c r="E7" s="287"/>
    </row>
    <row r="8" spans="1:6">
      <c r="A8" s="89" t="s">
        <v>340</v>
      </c>
    </row>
    <row r="9" spans="1:6">
      <c r="A9" s="89"/>
    </row>
    <row r="10" spans="1:6">
      <c r="A10" s="81" t="s">
        <v>773</v>
      </c>
    </row>
    <row r="12" spans="1:6">
      <c r="A12" t="s">
        <v>564</v>
      </c>
    </row>
    <row r="14" spans="1:6">
      <c r="B14" s="319" t="s">
        <v>342</v>
      </c>
      <c r="C14" s="291">
        <f>+'ER CONSOLIDADO'!D12</f>
        <v>45107</v>
      </c>
      <c r="D14" s="194"/>
      <c r="E14" s="293">
        <f>+'ER CONSOLIDADO'!E12</f>
        <v>44742</v>
      </c>
    </row>
    <row r="15" spans="1:6">
      <c r="B15" s="210" t="s">
        <v>565</v>
      </c>
      <c r="C15" s="217"/>
      <c r="D15" s="212"/>
      <c r="E15" s="211"/>
    </row>
    <row r="16" spans="1:6">
      <c r="B16" s="220" t="s">
        <v>566</v>
      </c>
      <c r="C16" s="214">
        <v>2003450.8929615601</v>
      </c>
      <c r="D16" s="214"/>
      <c r="E16" s="214">
        <v>1935468.3222225199</v>
      </c>
      <c r="F16" s="213"/>
    </row>
    <row r="17" spans="2:8">
      <c r="B17" s="220" t="s">
        <v>567</v>
      </c>
      <c r="C17" s="214">
        <v>214366.41266292002</v>
      </c>
      <c r="D17" s="214"/>
      <c r="E17" s="214">
        <v>249796.40006548501</v>
      </c>
      <c r="F17" s="213"/>
    </row>
    <row r="18" spans="2:8">
      <c r="B18" s="220" t="s">
        <v>568</v>
      </c>
      <c r="C18" s="214">
        <v>23036.171975880003</v>
      </c>
      <c r="D18" s="214"/>
      <c r="E18" s="214">
        <v>25807.071517905002</v>
      </c>
      <c r="F18" s="213"/>
    </row>
    <row r="19" spans="2:8">
      <c r="B19" s="220" t="s">
        <v>569</v>
      </c>
      <c r="C19" s="214">
        <v>184431.21351984001</v>
      </c>
      <c r="D19" s="214"/>
      <c r="E19" s="214">
        <v>119120.65397989501</v>
      </c>
      <c r="F19" s="213"/>
    </row>
    <row r="20" spans="2:8">
      <c r="B20" s="220" t="s">
        <v>570</v>
      </c>
      <c r="C20" s="214">
        <v>1846.1060251200001</v>
      </c>
      <c r="D20" s="214"/>
      <c r="E20" s="214" t="s">
        <v>413</v>
      </c>
      <c r="F20" s="213"/>
      <c r="H20" s="215"/>
    </row>
    <row r="21" spans="2:8">
      <c r="B21" s="220" t="s">
        <v>571</v>
      </c>
      <c r="C21" s="214">
        <v>59658.326852880004</v>
      </c>
      <c r="D21" s="214"/>
      <c r="E21" s="214" t="s">
        <v>413</v>
      </c>
      <c r="F21" s="213"/>
      <c r="H21" s="215"/>
    </row>
    <row r="22" spans="2:8">
      <c r="B22" s="221" t="s">
        <v>572</v>
      </c>
      <c r="C22" s="216">
        <f>SUM(C16:C21)</f>
        <v>2486789.1239981996</v>
      </c>
      <c r="D22" s="216"/>
      <c r="E22" s="216">
        <f>SUM(E16:E20)</f>
        <v>2330192.4477858054</v>
      </c>
    </row>
    <row r="23" spans="2:8">
      <c r="B23" s="222" t="s">
        <v>573</v>
      </c>
      <c r="C23" s="212"/>
      <c r="D23" s="212"/>
      <c r="E23" s="212"/>
    </row>
    <row r="24" spans="2:8">
      <c r="B24" s="220" t="s">
        <v>566</v>
      </c>
      <c r="C24" s="214">
        <v>1739319.6787612801</v>
      </c>
      <c r="D24" s="214"/>
      <c r="E24" s="214">
        <v>829039.62950000004</v>
      </c>
    </row>
    <row r="25" spans="2:8">
      <c r="B25" s="220" t="s">
        <v>567</v>
      </c>
      <c r="C25" s="214">
        <v>47136.112457279996</v>
      </c>
      <c r="D25" s="214"/>
      <c r="E25" s="214">
        <v>33240.704609969995</v>
      </c>
    </row>
    <row r="26" spans="2:8">
      <c r="B26" s="220" t="s">
        <v>568</v>
      </c>
      <c r="C26" s="214">
        <v>1305.1614853199999</v>
      </c>
      <c r="D26" s="214"/>
      <c r="E26" s="214">
        <v>330.73604693999999</v>
      </c>
    </row>
    <row r="27" spans="2:8">
      <c r="B27" s="220" t="s">
        <v>569</v>
      </c>
      <c r="C27" s="214">
        <v>149264.60948784</v>
      </c>
      <c r="D27" s="214"/>
      <c r="E27" s="214">
        <v>27227.975649029999</v>
      </c>
    </row>
    <row r="28" spans="2:8">
      <c r="B28" s="220" t="s">
        <v>574</v>
      </c>
      <c r="C28" s="214">
        <v>156608.40766955999</v>
      </c>
      <c r="D28" s="214"/>
      <c r="E28" s="214">
        <v>113452.67533859999</v>
      </c>
    </row>
    <row r="29" spans="2:8" ht="13.8" thickBot="1">
      <c r="B29" s="223" t="s">
        <v>570</v>
      </c>
      <c r="C29" s="214">
        <v>44877.578573520004</v>
      </c>
      <c r="D29" s="214"/>
      <c r="E29" s="214">
        <v>25749.043367579998</v>
      </c>
    </row>
    <row r="30" spans="2:8" ht="13.8" thickBot="1">
      <c r="B30" s="223" t="s">
        <v>571</v>
      </c>
      <c r="C30" s="214">
        <v>475361.9105004</v>
      </c>
      <c r="D30" s="214"/>
      <c r="E30" s="214" t="s">
        <v>413</v>
      </c>
    </row>
    <row r="31" spans="2:8" ht="13.8" thickBot="1">
      <c r="B31" s="224" t="s">
        <v>575</v>
      </c>
      <c r="C31" s="218">
        <f>SUM(C24:C30)</f>
        <v>2613873.4589352002</v>
      </c>
      <c r="D31" s="218"/>
      <c r="E31" s="218">
        <f>SUM(E24:E30)</f>
        <v>1029040.7645121199</v>
      </c>
    </row>
    <row r="32" spans="2:8" ht="26.4">
      <c r="B32" s="320" t="s">
        <v>576</v>
      </c>
      <c r="C32" s="321">
        <f>+C22+C31</f>
        <v>5100662.5829333998</v>
      </c>
      <c r="D32" s="219"/>
      <c r="E32" s="321">
        <f>+E22+E31</f>
        <v>3359233.2122979253</v>
      </c>
      <c r="F32" s="98"/>
    </row>
    <row r="33" spans="1:5">
      <c r="B33" s="323" t="s">
        <v>577</v>
      </c>
    </row>
    <row r="34" spans="1:5">
      <c r="B34" s="323" t="s">
        <v>578</v>
      </c>
    </row>
    <row r="35" spans="1:5" s="1" customFormat="1">
      <c r="D35" s="12"/>
    </row>
    <row r="36" spans="1:5" s="1" customFormat="1">
      <c r="A36" s="1" t="s">
        <v>707</v>
      </c>
      <c r="D36" s="12"/>
    </row>
    <row r="37" spans="1:5" s="1" customFormat="1">
      <c r="A37" s="388"/>
      <c r="B37" s="388"/>
      <c r="C37" s="388"/>
      <c r="D37" s="388"/>
      <c r="E37" s="388"/>
    </row>
    <row r="38" spans="1:5" s="1" customFormat="1">
      <c r="A38" s="388"/>
      <c r="B38" s="319" t="s">
        <v>715</v>
      </c>
      <c r="C38" s="291">
        <f>+'ER CONSOLIDADO'!D12</f>
        <v>45107</v>
      </c>
      <c r="D38" s="194"/>
      <c r="E38" s="293">
        <f>+'ER CONSOLIDADO'!E12</f>
        <v>44742</v>
      </c>
    </row>
    <row r="39" spans="1:5" s="1" customFormat="1">
      <c r="B39" s="410"/>
      <c r="C39" s="212"/>
      <c r="D39" s="212"/>
      <c r="E39" s="212"/>
    </row>
    <row r="40" spans="1:5" s="1" customFormat="1">
      <c r="B40" s="411" t="s">
        <v>708</v>
      </c>
      <c r="C40" s="214">
        <v>94384.105678799999</v>
      </c>
      <c r="D40" s="214"/>
      <c r="E40" s="214">
        <v>46297.878790919996</v>
      </c>
    </row>
    <row r="41" spans="1:5" s="1" customFormat="1">
      <c r="B41" s="411" t="s">
        <v>709</v>
      </c>
      <c r="C41" s="214">
        <v>441428.15339699999</v>
      </c>
      <c r="D41" s="214"/>
      <c r="E41" s="214">
        <v>831088.10671368008</v>
      </c>
    </row>
    <row r="42" spans="1:5" s="1" customFormat="1">
      <c r="B42" s="411" t="s">
        <v>710</v>
      </c>
      <c r="C42" s="214">
        <v>1757214.03457404</v>
      </c>
      <c r="D42" s="214"/>
      <c r="E42" s="214">
        <v>713162.84395866003</v>
      </c>
    </row>
    <row r="43" spans="1:5" s="1" customFormat="1">
      <c r="B43" s="411" t="s">
        <v>711</v>
      </c>
      <c r="C43" s="214">
        <v>793.51859160000004</v>
      </c>
      <c r="D43" s="214"/>
      <c r="E43" s="214">
        <v>2788.6167031350001</v>
      </c>
    </row>
    <row r="44" spans="1:5" s="1" customFormat="1">
      <c r="B44" s="411" t="s">
        <v>712</v>
      </c>
      <c r="C44" s="214">
        <v>16814.948316599999</v>
      </c>
      <c r="D44" s="214"/>
      <c r="E44" s="214">
        <v>518088.00008266506</v>
      </c>
    </row>
    <row r="45" spans="1:5" s="1" customFormat="1">
      <c r="B45" s="411" t="s">
        <v>713</v>
      </c>
      <c r="C45" s="214">
        <v>73475.288023200002</v>
      </c>
      <c r="D45" s="214"/>
      <c r="E45" s="214">
        <v>31310.53677105</v>
      </c>
    </row>
    <row r="46" spans="1:5" s="1" customFormat="1">
      <c r="B46" s="411" t="s">
        <v>714</v>
      </c>
      <c r="C46" s="214">
        <v>96086.384181480011</v>
      </c>
      <c r="D46" s="214"/>
      <c r="E46" s="214">
        <v>187456.46476569001</v>
      </c>
    </row>
    <row r="47" spans="1:5" s="1" customFormat="1">
      <c r="B47" s="411" t="s">
        <v>761</v>
      </c>
      <c r="C47" s="214">
        <v>6593</v>
      </c>
      <c r="D47" s="214"/>
      <c r="E47" s="214" t="s">
        <v>413</v>
      </c>
    </row>
    <row r="48" spans="1:5" s="1" customFormat="1">
      <c r="B48" s="320" t="s">
        <v>716</v>
      </c>
      <c r="C48" s="321">
        <f>SUM(C40:C47)</f>
        <v>2486789.4327627202</v>
      </c>
      <c r="D48" s="219"/>
      <c r="E48" s="321">
        <f>SUM(E40:E47)</f>
        <v>2330192.4477858003</v>
      </c>
    </row>
    <row r="49" spans="1:5" s="1" customFormat="1">
      <c r="D49" s="12"/>
    </row>
    <row r="50" spans="1:5">
      <c r="A50" s="81" t="s">
        <v>774</v>
      </c>
    </row>
    <row r="52" spans="1:5" ht="38.85" customHeight="1">
      <c r="B52" s="483" t="s">
        <v>579</v>
      </c>
      <c r="C52" s="483"/>
      <c r="D52" s="483"/>
      <c r="E52" s="483"/>
    </row>
    <row r="53" spans="1:5" ht="12.6" customHeight="1">
      <c r="B53" s="100"/>
      <c r="C53" s="100"/>
      <c r="D53" s="100"/>
      <c r="E53" s="100"/>
    </row>
    <row r="54" spans="1:5" ht="26.1" customHeight="1">
      <c r="B54" s="483" t="s">
        <v>580</v>
      </c>
      <c r="C54" s="483"/>
      <c r="D54" s="483"/>
      <c r="E54" s="483"/>
    </row>
    <row r="56" spans="1:5" ht="39.6" customHeight="1">
      <c r="B56" s="483" t="s">
        <v>581</v>
      </c>
      <c r="C56" s="483"/>
      <c r="D56" s="483"/>
      <c r="E56" s="483"/>
    </row>
    <row r="58" spans="1:5" ht="24.6" customHeight="1">
      <c r="B58" s="483" t="s">
        <v>582</v>
      </c>
      <c r="C58" s="483"/>
      <c r="D58" s="483"/>
      <c r="E58" s="483"/>
    </row>
  </sheetData>
  <mergeCells count="4">
    <mergeCell ref="B52:E52"/>
    <mergeCell ref="B54:E54"/>
    <mergeCell ref="B56:E56"/>
    <mergeCell ref="B58:E5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55"/>
  <sheetViews>
    <sheetView showGridLines="0" topLeftCell="A43" zoomScaleNormal="100" workbookViewId="0">
      <selection activeCell="A29" sqref="A29:D29"/>
    </sheetView>
  </sheetViews>
  <sheetFormatPr baseColWidth="10" defaultColWidth="11.44140625" defaultRowHeight="13.2"/>
  <cols>
    <col min="1" max="1" width="48.6640625" customWidth="1"/>
    <col min="2" max="2" width="22.6640625" customWidth="1"/>
    <col min="3" max="3" width="19.6640625" customWidth="1"/>
    <col min="4" max="4" width="22.6640625" customWidth="1"/>
    <col min="5" max="5" width="12.44140625" bestFit="1" customWidth="1"/>
  </cols>
  <sheetData>
    <row r="6" spans="1:4">
      <c r="A6" s="297" t="s">
        <v>775</v>
      </c>
      <c r="B6" s="288"/>
      <c r="C6" s="288"/>
      <c r="D6" s="288"/>
    </row>
    <row r="7" spans="1:4" s="1" customFormat="1">
      <c r="A7" s="89" t="s">
        <v>340</v>
      </c>
      <c r="B7" s="3"/>
      <c r="C7" s="3"/>
      <c r="D7" s="3"/>
    </row>
    <row r="9" spans="1:4">
      <c r="A9" s="81" t="s">
        <v>631</v>
      </c>
      <c r="C9" s="26"/>
    </row>
    <row r="11" spans="1:4" ht="26.4" customHeight="1">
      <c r="A11" s="517" t="s">
        <v>721</v>
      </c>
      <c r="B11" s="517"/>
      <c r="C11" s="517"/>
      <c r="D11" s="517"/>
    </row>
    <row r="12" spans="1:4" ht="12.6" customHeight="1"/>
    <row r="13" spans="1:4" ht="21.75" customHeight="1">
      <c r="A13" s="310" t="s">
        <v>632</v>
      </c>
      <c r="B13" s="332" t="s">
        <v>633</v>
      </c>
      <c r="C13" s="332" t="s">
        <v>634</v>
      </c>
      <c r="D13" s="331" t="s">
        <v>635</v>
      </c>
    </row>
    <row r="14" spans="1:4" ht="12.6" customHeight="1">
      <c r="A14" s="255" t="s">
        <v>67</v>
      </c>
      <c r="B14" s="256">
        <v>8578</v>
      </c>
      <c r="C14" s="257">
        <v>857800</v>
      </c>
      <c r="D14" s="258">
        <v>0.94920000000000004</v>
      </c>
    </row>
    <row r="15" spans="1:4" ht="12.6" customHeight="1">
      <c r="A15" s="47" t="s">
        <v>636</v>
      </c>
      <c r="B15" s="259">
        <v>184</v>
      </c>
      <c r="C15" s="257">
        <v>18400</v>
      </c>
      <c r="D15" s="258">
        <v>2.0400000000000001E-2</v>
      </c>
    </row>
    <row r="16" spans="1:4" ht="12.6" customHeight="1">
      <c r="A16" s="47" t="s">
        <v>637</v>
      </c>
      <c r="B16" s="259">
        <v>184</v>
      </c>
      <c r="C16" s="257">
        <v>18400</v>
      </c>
      <c r="D16" s="258">
        <v>2.0400000000000001E-2</v>
      </c>
    </row>
    <row r="17" spans="1:4" ht="12.6" customHeight="1">
      <c r="A17" s="47" t="s">
        <v>638</v>
      </c>
      <c r="B17" s="259">
        <v>90</v>
      </c>
      <c r="C17" s="257">
        <v>9000</v>
      </c>
      <c r="D17" s="260">
        <v>0.01</v>
      </c>
    </row>
    <row r="18" spans="1:4" ht="12.6" customHeight="1">
      <c r="A18" s="322" t="s">
        <v>599</v>
      </c>
      <c r="B18" s="333">
        <f>SUM(B14:B17)</f>
        <v>9036</v>
      </c>
      <c r="C18" s="333">
        <f>SUM(C14:C17)</f>
        <v>903600</v>
      </c>
      <c r="D18" s="334">
        <v>1</v>
      </c>
    </row>
    <row r="19" spans="1:4" ht="12.6" customHeight="1"/>
    <row r="20" spans="1:4">
      <c r="A20" s="82" t="s">
        <v>639</v>
      </c>
      <c r="B20" s="75"/>
      <c r="C20" s="99"/>
      <c r="D20" s="75"/>
    </row>
    <row r="21" spans="1:4">
      <c r="A21" s="75"/>
      <c r="B21" s="75"/>
      <c r="C21" s="75"/>
      <c r="D21" s="75"/>
    </row>
    <row r="22" spans="1:4" ht="45.6" customHeight="1">
      <c r="A22" s="517" t="s">
        <v>640</v>
      </c>
      <c r="B22" s="517"/>
      <c r="C22" s="517"/>
      <c r="D22" s="517"/>
    </row>
    <row r="23" spans="1:4" ht="10.35" customHeight="1">
      <c r="A23" s="100"/>
      <c r="B23" s="100"/>
      <c r="C23" s="100"/>
      <c r="D23" s="100"/>
    </row>
    <row r="24" spans="1:4" ht="13.35" customHeight="1">
      <c r="A24" s="517" t="s">
        <v>641</v>
      </c>
      <c r="B24" s="517"/>
      <c r="C24" s="517"/>
      <c r="D24" s="517"/>
    </row>
    <row r="25" spans="1:4" ht="7.35" customHeight="1">
      <c r="A25" s="75"/>
      <c r="B25" s="75"/>
      <c r="C25" s="75"/>
      <c r="D25" s="75"/>
    </row>
    <row r="26" spans="1:4" ht="18.600000000000001" customHeight="1">
      <c r="A26" s="82" t="s">
        <v>642</v>
      </c>
      <c r="B26" s="75"/>
      <c r="C26" s="75"/>
      <c r="D26" s="75"/>
    </row>
    <row r="27" spans="1:4" ht="38.4" customHeight="1">
      <c r="A27" s="517" t="s">
        <v>640</v>
      </c>
      <c r="B27" s="517"/>
      <c r="C27" s="517"/>
      <c r="D27" s="517"/>
    </row>
    <row r="28" spans="1:4" ht="7.35" customHeight="1">
      <c r="A28" s="75"/>
      <c r="B28" s="75"/>
      <c r="C28" s="75"/>
      <c r="D28" s="75"/>
    </row>
    <row r="29" spans="1:4" ht="26.4" customHeight="1">
      <c r="A29" s="517" t="s">
        <v>643</v>
      </c>
      <c r="B29" s="517"/>
      <c r="C29" s="517"/>
      <c r="D29" s="517"/>
    </row>
    <row r="30" spans="1:4" ht="7.35" customHeight="1">
      <c r="A30" s="75"/>
      <c r="B30" s="75"/>
      <c r="C30" s="75"/>
      <c r="D30" s="75"/>
    </row>
    <row r="31" spans="1:4" ht="27" customHeight="1">
      <c r="A31" s="517" t="s">
        <v>644</v>
      </c>
      <c r="B31" s="517"/>
      <c r="C31" s="517"/>
      <c r="D31" s="517"/>
    </row>
    <row r="32" spans="1:4" ht="7.35" customHeight="1">
      <c r="A32" s="75"/>
      <c r="B32" s="75"/>
      <c r="C32" s="75"/>
      <c r="D32" s="75"/>
    </row>
    <row r="33" spans="1:4" s="1" customFormat="1" ht="18.600000000000001" customHeight="1">
      <c r="A33" s="517" t="s">
        <v>645</v>
      </c>
      <c r="B33" s="517"/>
      <c r="C33" s="517"/>
      <c r="D33" s="517"/>
    </row>
    <row r="34" spans="1:4" ht="28.35" customHeight="1">
      <c r="A34" s="517" t="s">
        <v>646</v>
      </c>
      <c r="B34" s="517"/>
      <c r="C34" s="517"/>
      <c r="D34" s="517"/>
    </row>
    <row r="35" spans="1:4" ht="7.35" customHeight="1">
      <c r="A35" s="75"/>
      <c r="B35" s="75"/>
      <c r="C35" s="75"/>
      <c r="D35" s="75"/>
    </row>
    <row r="36" spans="1:4">
      <c r="A36" s="517" t="s">
        <v>743</v>
      </c>
      <c r="B36" s="517"/>
      <c r="C36" s="517"/>
      <c r="D36" s="517"/>
    </row>
    <row r="37" spans="1:4" s="1" customFormat="1">
      <c r="A37" s="164"/>
      <c r="B37" s="164"/>
      <c r="C37" s="164"/>
      <c r="D37" s="164"/>
    </row>
    <row r="38" spans="1:4" s="1" customFormat="1" ht="13.8" thickBot="1">
      <c r="A38" s="335" t="s">
        <v>647</v>
      </c>
      <c r="B38" s="291">
        <f>+'ESF CONSOLIDADO'!F10</f>
        <v>45107</v>
      </c>
      <c r="C38" s="291">
        <v>44926</v>
      </c>
      <c r="D38" s="261"/>
    </row>
    <row r="39" spans="1:4" s="1" customFormat="1">
      <c r="A39" s="88" t="s">
        <v>648</v>
      </c>
      <c r="B39" s="263">
        <f>+'ESF CONSOLIDADO'!F30+'ESF CONSOLIDADO'!F35</f>
        <v>3569286</v>
      </c>
      <c r="C39" s="263">
        <v>2921264</v>
      </c>
    </row>
    <row r="40" spans="1:4" s="1" customFormat="1" ht="15">
      <c r="A40" s="88" t="s">
        <v>649</v>
      </c>
      <c r="B40" s="433">
        <f>+'ESF CONSOLIDADO'!F12</f>
        <v>356850</v>
      </c>
      <c r="C40" s="434">
        <v>248083</v>
      </c>
    </row>
    <row r="41" spans="1:4" s="1" customFormat="1">
      <c r="A41" s="88" t="s">
        <v>650</v>
      </c>
      <c r="B41" s="435">
        <f>B39-B40</f>
        <v>3212436</v>
      </c>
      <c r="C41" s="435">
        <f>C39-C40</f>
        <v>2673181</v>
      </c>
    </row>
    <row r="42" spans="1:4" s="1" customFormat="1">
      <c r="A42" s="88" t="s">
        <v>651</v>
      </c>
      <c r="B42" s="263">
        <f>+'ESF CONSOLIDADO'!F51</f>
        <v>2333674</v>
      </c>
      <c r="C42" s="263">
        <f>+'ESF CONSOLIDADO'!G51</f>
        <v>2031651</v>
      </c>
    </row>
    <row r="43" spans="1:4" s="1" customFormat="1" ht="13.8" thickBot="1">
      <c r="A43" s="335" t="s">
        <v>652</v>
      </c>
      <c r="B43" s="336">
        <f>B41/B42</f>
        <v>1.3765573083472671</v>
      </c>
      <c r="C43" s="336">
        <f>C41/C42</f>
        <v>1.3157678164212259</v>
      </c>
    </row>
    <row r="44" spans="1:4" s="1" customFormat="1">
      <c r="A44" s="88"/>
      <c r="B44" s="263"/>
      <c r="C44" s="263"/>
    </row>
    <row r="45" spans="1:4" ht="7.35" customHeight="1">
      <c r="A45" s="75"/>
      <c r="B45" s="75"/>
      <c r="C45" s="75"/>
      <c r="D45" s="75"/>
    </row>
    <row r="46" spans="1:4">
      <c r="A46" s="138" t="s">
        <v>653</v>
      </c>
    </row>
    <row r="47" spans="1:4" ht="45.6" customHeight="1">
      <c r="A47" s="483" t="s">
        <v>654</v>
      </c>
      <c r="B47" s="483"/>
      <c r="C47" s="483"/>
      <c r="D47" s="483"/>
    </row>
    <row r="49" spans="1:4">
      <c r="A49" s="138" t="s">
        <v>655</v>
      </c>
    </row>
    <row r="50" spans="1:4">
      <c r="A50" s="137"/>
    </row>
    <row r="51" spans="1:4" ht="28.35" customHeight="1">
      <c r="A51" s="483" t="s">
        <v>656</v>
      </c>
      <c r="B51" s="483"/>
      <c r="C51" s="483"/>
      <c r="D51" s="483"/>
    </row>
    <row r="53" spans="1:4">
      <c r="A53" s="138" t="s">
        <v>657</v>
      </c>
    </row>
    <row r="54" spans="1:4">
      <c r="A54" s="137"/>
    </row>
    <row r="55" spans="1:4">
      <c r="A55" s="483" t="s">
        <v>658</v>
      </c>
      <c r="B55" s="483"/>
      <c r="C55" s="483"/>
      <c r="D55" s="483"/>
    </row>
  </sheetData>
  <mergeCells count="12">
    <mergeCell ref="A55:D55"/>
    <mergeCell ref="A11:D11"/>
    <mergeCell ref="A47:D47"/>
    <mergeCell ref="A51:D51"/>
    <mergeCell ref="A22:D22"/>
    <mergeCell ref="A24:D24"/>
    <mergeCell ref="A27:D27"/>
    <mergeCell ref="A29:D29"/>
    <mergeCell ref="A31:D31"/>
    <mergeCell ref="A33:D33"/>
    <mergeCell ref="A34:D34"/>
    <mergeCell ref="A36:D3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37"/>
  <sheetViews>
    <sheetView showGridLines="0" topLeftCell="A31" zoomScaleNormal="100" workbookViewId="0">
      <selection activeCell="J32" sqref="J32"/>
    </sheetView>
  </sheetViews>
  <sheetFormatPr baseColWidth="10" defaultColWidth="11.44140625" defaultRowHeight="13.2"/>
  <cols>
    <col min="1" max="1" width="2.44140625" customWidth="1"/>
    <col min="2" max="2" width="57.6640625" customWidth="1"/>
    <col min="3" max="3" width="13.6640625" customWidth="1"/>
    <col min="4" max="4" width="16.109375" customWidth="1"/>
    <col min="5" max="5" width="22.109375" customWidth="1"/>
  </cols>
  <sheetData>
    <row r="6" spans="2:5">
      <c r="B6" s="297" t="s">
        <v>776</v>
      </c>
      <c r="C6" s="297"/>
      <c r="D6" s="297"/>
      <c r="E6" s="297"/>
    </row>
    <row r="8" spans="2:5">
      <c r="B8" s="492" t="s">
        <v>659</v>
      </c>
      <c r="C8" s="492"/>
      <c r="D8" s="492"/>
      <c r="E8" s="492"/>
    </row>
    <row r="9" spans="2:5">
      <c r="B9" s="47"/>
    </row>
    <row r="10" spans="2:5" ht="33" customHeight="1">
      <c r="B10" s="477" t="s">
        <v>660</v>
      </c>
      <c r="C10" s="477"/>
      <c r="D10" s="477"/>
      <c r="E10" s="477"/>
    </row>
    <row r="12" spans="2:5" ht="13.35" customHeight="1">
      <c r="B12" t="s">
        <v>661</v>
      </c>
      <c r="C12" s="126"/>
      <c r="D12" s="126"/>
      <c r="E12" s="126"/>
    </row>
    <row r="13" spans="2:5">
      <c r="B13" s="123"/>
      <c r="C13" s="123"/>
      <c r="D13" s="123"/>
      <c r="E13" s="123"/>
    </row>
    <row r="14" spans="2:5" ht="29.1" customHeight="1">
      <c r="B14" s="476" t="s">
        <v>662</v>
      </c>
      <c r="C14" s="476"/>
      <c r="D14" s="476"/>
      <c r="E14" s="476"/>
    </row>
    <row r="15" spans="2:5">
      <c r="B15" s="123"/>
      <c r="C15" s="123"/>
      <c r="D15" s="123"/>
      <c r="E15" s="123"/>
    </row>
    <row r="16" spans="2:5">
      <c r="B16" t="s">
        <v>663</v>
      </c>
    </row>
    <row r="18" spans="2:5" ht="30" customHeight="1">
      <c r="B18" s="477" t="s">
        <v>664</v>
      </c>
      <c r="C18" s="477"/>
      <c r="D18" s="477"/>
      <c r="E18" s="477"/>
    </row>
    <row r="20" spans="2:5" ht="16.350000000000001" customHeight="1">
      <c r="B20" s="483" t="s">
        <v>665</v>
      </c>
      <c r="C20" s="483"/>
      <c r="D20" s="483"/>
      <c r="E20" s="483"/>
    </row>
    <row r="22" spans="2:5" ht="51.75" customHeight="1">
      <c r="B22" s="477" t="s">
        <v>666</v>
      </c>
      <c r="C22" s="477"/>
      <c r="D22" s="477"/>
      <c r="E22" s="477"/>
    </row>
    <row r="24" spans="2:5" ht="47.4" customHeight="1">
      <c r="B24" s="477" t="s">
        <v>667</v>
      </c>
      <c r="C24" s="477"/>
      <c r="D24" s="477"/>
      <c r="E24" s="477"/>
    </row>
    <row r="26" spans="2:5" ht="13.35" customHeight="1">
      <c r="B26" s="476" t="s">
        <v>668</v>
      </c>
      <c r="C26" s="476"/>
      <c r="D26" s="476"/>
      <c r="E26" s="476"/>
    </row>
    <row r="27" spans="2:5">
      <c r="B27" s="483"/>
      <c r="C27" s="483"/>
      <c r="D27" s="483"/>
      <c r="E27" s="483"/>
    </row>
    <row r="28" spans="2:5" ht="39" customHeight="1">
      <c r="B28" s="477" t="s">
        <v>669</v>
      </c>
      <c r="C28" s="477"/>
      <c r="D28" s="477"/>
      <c r="E28" s="477"/>
    </row>
    <row r="29" spans="2:5">
      <c r="B29" s="483"/>
      <c r="C29" s="483"/>
      <c r="D29" s="483"/>
      <c r="E29" s="483"/>
    </row>
    <row r="30" spans="2:5" ht="24.75" customHeight="1">
      <c r="B30" s="477" t="s">
        <v>670</v>
      </c>
      <c r="C30" s="477"/>
      <c r="D30" s="477"/>
      <c r="E30" s="477"/>
    </row>
    <row r="32" spans="2:5" ht="25.5" customHeight="1">
      <c r="B32" s="477" t="s">
        <v>671</v>
      </c>
      <c r="C32" s="477"/>
      <c r="D32" s="477"/>
      <c r="E32" s="477"/>
    </row>
    <row r="34" spans="2:5" ht="27" customHeight="1">
      <c r="B34" s="477" t="s">
        <v>672</v>
      </c>
      <c r="C34" s="477"/>
      <c r="D34" s="477"/>
      <c r="E34" s="477"/>
    </row>
    <row r="35" spans="2:5" ht="27" customHeight="1">
      <c r="B35" s="477" t="s">
        <v>722</v>
      </c>
      <c r="C35" s="477"/>
      <c r="D35" s="477"/>
      <c r="E35" s="477"/>
    </row>
    <row r="36" spans="2:5" ht="12" customHeight="1">
      <c r="B36" s="80"/>
      <c r="C36" s="80"/>
      <c r="D36" s="80"/>
      <c r="E36" s="80"/>
    </row>
    <row r="37" spans="2:5">
      <c r="B37" t="s">
        <v>673</v>
      </c>
    </row>
  </sheetData>
  <mergeCells count="15">
    <mergeCell ref="B35:E35"/>
    <mergeCell ref="B20:E20"/>
    <mergeCell ref="B27:E27"/>
    <mergeCell ref="B29:E29"/>
    <mergeCell ref="B8:E8"/>
    <mergeCell ref="B10:E10"/>
    <mergeCell ref="B18:E18"/>
    <mergeCell ref="B14:E14"/>
    <mergeCell ref="B32:E32"/>
    <mergeCell ref="B34:E34"/>
    <mergeCell ref="B22:E22"/>
    <mergeCell ref="B24:E24"/>
    <mergeCell ref="B26:E26"/>
    <mergeCell ref="B28:E28"/>
    <mergeCell ref="B30:E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66"/>
  <sheetViews>
    <sheetView showGridLines="0" topLeftCell="A34" zoomScaleNormal="100" zoomScaleSheetLayoutView="90" zoomScalePageLayoutView="90" workbookViewId="0">
      <selection activeCell="B48" sqref="B48"/>
    </sheetView>
  </sheetViews>
  <sheetFormatPr baseColWidth="10" defaultColWidth="10.6640625" defaultRowHeight="13.2"/>
  <cols>
    <col min="1" max="1" width="3" style="49" customWidth="1"/>
    <col min="2" max="2" width="48.6640625" style="49" customWidth="1"/>
    <col min="3" max="3" width="2.88671875" style="49" customWidth="1"/>
    <col min="4" max="4" width="15.44140625" style="49" customWidth="1"/>
    <col min="5" max="5" width="15.5546875" style="49" customWidth="1"/>
    <col min="6" max="6" width="20.44140625" style="49" customWidth="1"/>
    <col min="7" max="7" width="17.6640625" style="49" customWidth="1"/>
    <col min="8" max="16384" width="10.6640625" style="49"/>
  </cols>
  <sheetData>
    <row r="7" spans="1:7">
      <c r="B7" s="465" t="s">
        <v>109</v>
      </c>
      <c r="C7" s="465"/>
      <c r="D7" s="465"/>
      <c r="E7" s="465"/>
    </row>
    <row r="8" spans="1:7">
      <c r="B8" s="465" t="s">
        <v>724</v>
      </c>
      <c r="C8" s="465"/>
      <c r="D8" s="465"/>
      <c r="E8" s="465"/>
    </row>
    <row r="9" spans="1:7">
      <c r="B9" s="464" t="s">
        <v>725</v>
      </c>
      <c r="C9" s="464"/>
      <c r="D9" s="464"/>
      <c r="E9" s="464"/>
      <c r="F9" s="39"/>
      <c r="G9" s="39"/>
    </row>
    <row r="10" spans="1:7">
      <c r="B10" s="463" t="s">
        <v>72</v>
      </c>
      <c r="C10" s="463"/>
      <c r="D10" s="463"/>
      <c r="E10" s="463"/>
      <c r="F10" s="189"/>
      <c r="G10" s="189"/>
    </row>
    <row r="11" spans="1:7">
      <c r="B11" s="144"/>
      <c r="C11" s="144"/>
      <c r="D11" s="145"/>
      <c r="E11" s="145"/>
    </row>
    <row r="12" spans="1:7">
      <c r="A12" s="146"/>
      <c r="B12" s="300"/>
      <c r="C12" s="97"/>
      <c r="D12" s="293">
        <f>+'ESF CONSOLIDADO'!F10</f>
        <v>45107</v>
      </c>
      <c r="E12" s="293">
        <v>44742</v>
      </c>
    </row>
    <row r="13" spans="1:7">
      <c r="A13" s="146"/>
      <c r="B13" s="147" t="s">
        <v>110</v>
      </c>
      <c r="C13" s="148"/>
      <c r="D13" s="149"/>
      <c r="E13" s="149"/>
    </row>
    <row r="14" spans="1:7">
      <c r="A14" s="146"/>
      <c r="B14" s="145" t="s">
        <v>111</v>
      </c>
      <c r="C14" s="430" t="s">
        <v>61</v>
      </c>
      <c r="D14" s="150">
        <v>2613873</v>
      </c>
      <c r="E14" s="150">
        <v>1029041</v>
      </c>
      <c r="F14" s="142"/>
    </row>
    <row r="15" spans="1:7">
      <c r="A15" s="151"/>
      <c r="B15" s="145" t="s">
        <v>112</v>
      </c>
      <c r="C15" s="430" t="s">
        <v>61</v>
      </c>
      <c r="D15" s="150">
        <v>2486789</v>
      </c>
      <c r="E15" s="150">
        <v>2330192</v>
      </c>
      <c r="F15" s="142"/>
    </row>
    <row r="16" spans="1:7">
      <c r="B16" s="145" t="s">
        <v>113</v>
      </c>
      <c r="C16" s="426"/>
      <c r="D16" s="150">
        <v>-4140361</v>
      </c>
      <c r="E16" s="150">
        <v>-2716250</v>
      </c>
      <c r="F16" s="142"/>
    </row>
    <row r="17" spans="1:7">
      <c r="B17" s="145"/>
      <c r="C17" s="145"/>
      <c r="D17" s="150"/>
      <c r="E17" s="152"/>
    </row>
    <row r="18" spans="1:7">
      <c r="B18" s="147" t="s">
        <v>114</v>
      </c>
      <c r="C18" s="147"/>
      <c r="D18" s="152">
        <f>SUM(D14:D17)</f>
        <v>960301</v>
      </c>
      <c r="E18" s="152">
        <f>SUM(E14:E17)</f>
        <v>642983</v>
      </c>
      <c r="F18" s="142"/>
    </row>
    <row r="19" spans="1:7" ht="12.75" customHeight="1">
      <c r="B19" s="145"/>
      <c r="C19" s="145"/>
      <c r="D19" s="150"/>
      <c r="E19" s="152"/>
    </row>
    <row r="20" spans="1:7">
      <c r="B20" s="145" t="s">
        <v>115</v>
      </c>
      <c r="C20" s="145"/>
      <c r="D20" s="150">
        <v>-94404</v>
      </c>
      <c r="E20" s="150">
        <v>-74593</v>
      </c>
      <c r="F20" s="142"/>
    </row>
    <row r="21" spans="1:7">
      <c r="B21" s="145" t="s">
        <v>116</v>
      </c>
      <c r="C21" s="145"/>
      <c r="D21" s="150">
        <v>-66325</v>
      </c>
      <c r="E21" s="150">
        <v>-31409</v>
      </c>
      <c r="F21" s="142"/>
    </row>
    <row r="22" spans="1:7">
      <c r="A22" s="153"/>
      <c r="B22" s="145" t="s">
        <v>117</v>
      </c>
      <c r="C22" s="145"/>
      <c r="D22" s="150">
        <v>-127451</v>
      </c>
      <c r="E22" s="150">
        <v>-58279</v>
      </c>
      <c r="F22" s="142"/>
    </row>
    <row r="23" spans="1:7">
      <c r="A23" s="153"/>
      <c r="B23" s="145" t="s">
        <v>118</v>
      </c>
      <c r="C23" s="145"/>
      <c r="D23" s="150">
        <v>-18923</v>
      </c>
      <c r="E23" s="150">
        <v>-14193</v>
      </c>
      <c r="F23" s="142"/>
    </row>
    <row r="24" spans="1:7" ht="12.75" customHeight="1">
      <c r="B24" s="154" t="s">
        <v>119</v>
      </c>
      <c r="C24" s="154"/>
      <c r="D24" s="150"/>
      <c r="E24" s="152"/>
    </row>
    <row r="25" spans="1:7">
      <c r="B25" s="147" t="s">
        <v>120</v>
      </c>
      <c r="C25" s="147"/>
      <c r="D25" s="152">
        <f>SUM(D18:D24)</f>
        <v>653198</v>
      </c>
      <c r="E25" s="152">
        <f>SUM(E18:E24)</f>
        <v>464509</v>
      </c>
      <c r="F25" s="142"/>
    </row>
    <row r="26" spans="1:7">
      <c r="B26" s="145"/>
      <c r="C26" s="145"/>
      <c r="D26" s="150"/>
      <c r="E26" s="152"/>
    </row>
    <row r="27" spans="1:7">
      <c r="B27" s="147" t="s">
        <v>121</v>
      </c>
      <c r="C27" s="145"/>
      <c r="D27" s="150"/>
      <c r="E27" s="145"/>
      <c r="G27" s="155"/>
    </row>
    <row r="28" spans="1:7">
      <c r="B28" s="145" t="s">
        <v>122</v>
      </c>
      <c r="C28" s="145"/>
      <c r="D28" s="150">
        <v>-27293</v>
      </c>
      <c r="E28" s="150">
        <v>-12086</v>
      </c>
      <c r="F28" s="142"/>
    </row>
    <row r="29" spans="1:7">
      <c r="B29" s="145" t="s">
        <v>123</v>
      </c>
      <c r="C29" s="145"/>
      <c r="D29" s="150">
        <v>-83600</v>
      </c>
      <c r="E29" s="150">
        <v>-79748</v>
      </c>
      <c r="F29" s="142"/>
    </row>
    <row r="30" spans="1:7">
      <c r="B30" s="145" t="s">
        <v>124</v>
      </c>
      <c r="C30" s="145"/>
      <c r="D30" s="150">
        <v>-23289</v>
      </c>
      <c r="E30" s="150">
        <v>-5098</v>
      </c>
      <c r="F30" s="142"/>
    </row>
    <row r="31" spans="1:7">
      <c r="B31" s="147" t="s">
        <v>125</v>
      </c>
      <c r="C31" s="145"/>
      <c r="D31" s="152">
        <f>SUM(D28:D30)</f>
        <v>-134182</v>
      </c>
      <c r="E31" s="152">
        <f>SUM(E28:E30)</f>
        <v>-96932</v>
      </c>
      <c r="F31" s="142"/>
    </row>
    <row r="32" spans="1:7">
      <c r="B32" s="145"/>
      <c r="C32" s="145"/>
      <c r="D32" s="150"/>
      <c r="E32" s="150"/>
    </row>
    <row r="33" spans="1:7">
      <c r="B33" s="145" t="s">
        <v>126</v>
      </c>
      <c r="C33" s="145"/>
      <c r="D33" s="150">
        <v>55552</v>
      </c>
      <c r="E33" s="150">
        <v>-11323</v>
      </c>
      <c r="F33" s="142"/>
    </row>
    <row r="34" spans="1:7">
      <c r="B34" s="145" t="s">
        <v>127</v>
      </c>
      <c r="C34" s="145"/>
      <c r="D34" s="150">
        <v>-126</v>
      </c>
      <c r="E34" s="150">
        <v>-3825</v>
      </c>
      <c r="F34" s="142"/>
    </row>
    <row r="35" spans="1:7">
      <c r="B35" s="145"/>
      <c r="C35" s="145"/>
      <c r="D35" s="150"/>
      <c r="E35" s="152"/>
    </row>
    <row r="36" spans="1:7">
      <c r="B36" s="147" t="s">
        <v>128</v>
      </c>
      <c r="C36" s="147"/>
      <c r="D36" s="152">
        <f>+D25+D31+D33+D34</f>
        <v>574442</v>
      </c>
      <c r="E36" s="152">
        <f>+E25+E31+E33+E34</f>
        <v>352429</v>
      </c>
      <c r="F36" s="142"/>
    </row>
    <row r="37" spans="1:7">
      <c r="B37" s="145"/>
      <c r="C37" s="145"/>
      <c r="D37" s="150"/>
      <c r="E37" s="152"/>
    </row>
    <row r="38" spans="1:7">
      <c r="A38" s="156"/>
      <c r="B38" s="145" t="s">
        <v>129</v>
      </c>
      <c r="C38" s="145"/>
      <c r="D38" s="150">
        <v>-65798</v>
      </c>
      <c r="E38" s="150">
        <v>-31308</v>
      </c>
      <c r="F38" s="142"/>
    </row>
    <row r="39" spans="1:7" ht="9.75" customHeight="1">
      <c r="B39" s="145"/>
      <c r="C39" s="145"/>
      <c r="D39" s="150"/>
      <c r="E39" s="150"/>
    </row>
    <row r="40" spans="1:7">
      <c r="B40" s="147" t="s">
        <v>130</v>
      </c>
      <c r="C40" s="147"/>
      <c r="D40" s="152">
        <f>+D36+D38</f>
        <v>508644</v>
      </c>
      <c r="E40" s="152">
        <f>+E36+E38</f>
        <v>321121</v>
      </c>
    </row>
    <row r="41" spans="1:7">
      <c r="B41" s="145"/>
      <c r="C41" s="145"/>
      <c r="D41" s="150"/>
      <c r="E41" s="150"/>
    </row>
    <row r="42" spans="1:7">
      <c r="A42" s="157"/>
      <c r="B42" s="145" t="s">
        <v>131</v>
      </c>
      <c r="C42" s="145"/>
      <c r="D42" s="150">
        <v>0</v>
      </c>
      <c r="E42" s="150">
        <v>0</v>
      </c>
    </row>
    <row r="43" spans="1:7" ht="10.5" customHeight="1">
      <c r="B43" s="145"/>
      <c r="C43" s="145"/>
      <c r="D43" s="150"/>
      <c r="E43" s="150"/>
    </row>
    <row r="44" spans="1:7">
      <c r="B44" s="296" t="s">
        <v>132</v>
      </c>
      <c r="C44" s="58"/>
      <c r="D44" s="301">
        <f>+D42+D40</f>
        <v>508644</v>
      </c>
      <c r="E44" s="301">
        <f>+E42+E40</f>
        <v>321121</v>
      </c>
    </row>
    <row r="45" spans="1:7">
      <c r="B45" s="145"/>
      <c r="C45" s="145"/>
      <c r="D45" s="145"/>
      <c r="E45" s="145"/>
    </row>
    <row r="46" spans="1:7">
      <c r="B46" s="145" t="s">
        <v>133</v>
      </c>
      <c r="C46" s="145"/>
      <c r="D46" s="150"/>
      <c r="E46" s="145"/>
    </row>
    <row r="47" spans="1:7">
      <c r="B47" s="145" t="s">
        <v>134</v>
      </c>
      <c r="C47" s="145"/>
      <c r="D47" s="150">
        <v>479365</v>
      </c>
      <c r="E47" s="150">
        <v>300166</v>
      </c>
      <c r="G47" s="158"/>
    </row>
    <row r="48" spans="1:7">
      <c r="B48" s="145" t="s">
        <v>135</v>
      </c>
      <c r="C48" s="145"/>
      <c r="D48" s="150">
        <v>29279</v>
      </c>
      <c r="E48" s="150">
        <v>20955</v>
      </c>
      <c r="F48" s="158"/>
    </row>
    <row r="49" spans="1:6">
      <c r="D49" s="158"/>
    </row>
    <row r="50" spans="1:6">
      <c r="B50" s="49" t="s">
        <v>108</v>
      </c>
      <c r="D50" s="158"/>
    </row>
    <row r="51" spans="1:6">
      <c r="D51" s="158"/>
    </row>
    <row r="52" spans="1:6">
      <c r="D52" s="158"/>
      <c r="E52" s="159"/>
      <c r="F52" s="159"/>
    </row>
    <row r="53" spans="1:6">
      <c r="E53" s="160"/>
      <c r="F53" s="160"/>
    </row>
    <row r="54" spans="1:6" ht="12" customHeight="1">
      <c r="F54" s="153"/>
    </row>
    <row r="55" spans="1:6" ht="12" customHeight="1">
      <c r="D55" s="158"/>
      <c r="F55" s="153"/>
    </row>
    <row r="56" spans="1:6" ht="12" customHeight="1">
      <c r="F56" s="153"/>
    </row>
    <row r="57" spans="1:6" ht="12" customHeight="1">
      <c r="E57" s="161"/>
      <c r="F57" s="161"/>
    </row>
    <row r="58" spans="1:6" ht="12" customHeight="1">
      <c r="A58" s="161"/>
      <c r="B58" s="161"/>
      <c r="C58" s="427"/>
      <c r="D58" s="161"/>
      <c r="E58" s="162"/>
      <c r="F58" s="162"/>
    </row>
    <row r="59" spans="1:6" ht="12" customHeight="1">
      <c r="F59" s="153"/>
    </row>
    <row r="60" spans="1:6" ht="12" customHeight="1"/>
    <row r="61" spans="1:6" ht="12" customHeight="1"/>
    <row r="62" spans="1:6" ht="12" customHeight="1"/>
    <row r="63" spans="1:6" ht="12" customHeight="1"/>
    <row r="64" spans="1:6" ht="12" customHeight="1"/>
    <row r="65" ht="12" customHeight="1"/>
    <row r="66" ht="12" customHeight="1"/>
  </sheetData>
  <mergeCells count="4">
    <mergeCell ref="B9:E9"/>
    <mergeCell ref="B10:E10"/>
    <mergeCell ref="B8:E8"/>
    <mergeCell ref="B7:E7"/>
  </mergeCells>
  <hyperlinks>
    <hyperlink ref="C14" location="'18'!A1" display="'18"/>
    <hyperlink ref="C15" location="'18'!A1" display="'18"/>
  </hyperlinks>
  <printOptions horizontalCentered="1"/>
  <pageMargins left="0.70866141732283472" right="0.31496062992125984" top="0.74803149606299213" bottom="0.74803149606299213" header="0.31496062992125984" footer="0.31496062992125984"/>
  <pageSetup paperSize="5" fitToHeight="0" orientation="portrait" r:id="rId1"/>
  <headerFooter alignWithMargins="0"/>
  <ignoredErrors>
    <ignoredError sqref="C14:C1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50"/>
  <sheetViews>
    <sheetView showGridLines="0" topLeftCell="A24" zoomScaleNormal="80" workbookViewId="0">
      <selection activeCell="D28" sqref="D28"/>
    </sheetView>
  </sheetViews>
  <sheetFormatPr baseColWidth="10" defaultColWidth="10.6640625" defaultRowHeight="13.2"/>
  <cols>
    <col min="1" max="1" width="3" style="418" customWidth="1"/>
    <col min="2" max="2" width="72.6640625" style="418" customWidth="1"/>
    <col min="3" max="3" width="0.33203125" style="418" customWidth="1"/>
    <col min="4" max="5" width="15.5546875" style="418" customWidth="1"/>
    <col min="6" max="6" width="10.6640625" style="418"/>
    <col min="7" max="7" width="15" style="418" customWidth="1"/>
    <col min="8" max="16384" width="10.6640625" style="418"/>
  </cols>
  <sheetData>
    <row r="7" spans="1:7">
      <c r="B7" s="466" t="s">
        <v>136</v>
      </c>
      <c r="C7" s="466"/>
      <c r="D7" s="466"/>
      <c r="E7" s="466"/>
    </row>
    <row r="8" spans="1:7">
      <c r="B8" s="466" t="s">
        <v>726</v>
      </c>
      <c r="C8" s="466"/>
      <c r="D8" s="466"/>
      <c r="E8" s="466"/>
    </row>
    <row r="9" spans="1:7">
      <c r="B9" s="462" t="s">
        <v>727</v>
      </c>
      <c r="C9" s="462"/>
      <c r="D9" s="462"/>
      <c r="E9" s="462"/>
      <c r="F9" s="92"/>
      <c r="G9" s="92"/>
    </row>
    <row r="10" spans="1:7">
      <c r="B10" s="463" t="s">
        <v>72</v>
      </c>
      <c r="C10" s="463"/>
      <c r="D10" s="463"/>
      <c r="E10" s="463"/>
      <c r="F10" s="92"/>
      <c r="G10" s="92"/>
    </row>
    <row r="11" spans="1:7">
      <c r="B11" s="448"/>
      <c r="C11" s="448"/>
    </row>
    <row r="12" spans="1:7">
      <c r="A12" s="448"/>
      <c r="B12" s="428"/>
      <c r="D12" s="291">
        <f>+'ESF CONSOLIDADO'!F10</f>
        <v>45107</v>
      </c>
      <c r="E12" s="291">
        <v>44742</v>
      </c>
    </row>
    <row r="14" spans="1:7">
      <c r="B14" s="303" t="s">
        <v>137</v>
      </c>
      <c r="D14" s="305">
        <f>+'ER CONSOLIDADO'!D44</f>
        <v>508644</v>
      </c>
      <c r="E14" s="305">
        <f>+'ER CONSOLIDADO'!E44</f>
        <v>321121</v>
      </c>
    </row>
    <row r="16" spans="1:7">
      <c r="B16" s="4" t="s">
        <v>138</v>
      </c>
    </row>
    <row r="18" spans="2:7">
      <c r="B18" s="93" t="s">
        <v>139</v>
      </c>
    </row>
    <row r="20" spans="2:7">
      <c r="B20" s="418" t="s">
        <v>140</v>
      </c>
      <c r="D20" s="24">
        <v>0</v>
      </c>
      <c r="E20" s="24">
        <v>0</v>
      </c>
    </row>
    <row r="22" spans="2:7" ht="26.4">
      <c r="B22" s="93" t="s">
        <v>141</v>
      </c>
    </row>
    <row r="23" spans="2:7">
      <c r="B23" s="418" t="s">
        <v>142</v>
      </c>
      <c r="D23" s="422">
        <v>0</v>
      </c>
      <c r="E23" s="422">
        <v>0</v>
      </c>
    </row>
    <row r="24" spans="2:7">
      <c r="B24" s="418" t="s">
        <v>143</v>
      </c>
      <c r="D24" s="422">
        <f>-207674+1053</f>
        <v>-206621</v>
      </c>
      <c r="E24" s="422">
        <v>-33712</v>
      </c>
    </row>
    <row r="26" spans="2:7" ht="13.8" thickBot="1">
      <c r="B26" s="4" t="s">
        <v>144</v>
      </c>
      <c r="D26" s="346">
        <f>+D23+D24</f>
        <v>-206621</v>
      </c>
      <c r="E26" s="346">
        <f>SUM(E19:E25)</f>
        <v>-33712</v>
      </c>
    </row>
    <row r="27" spans="2:7" ht="13.8" thickTop="1"/>
    <row r="28" spans="2:7">
      <c r="B28" s="303" t="s">
        <v>145</v>
      </c>
      <c r="D28" s="304">
        <f>+D14+D26</f>
        <v>302023</v>
      </c>
      <c r="E28" s="304">
        <f>+E14+E26</f>
        <v>287409</v>
      </c>
      <c r="G28" s="422">
        <f>+D31+D32-D28</f>
        <v>0</v>
      </c>
    </row>
    <row r="29" spans="2:7">
      <c r="B29" s="440"/>
    </row>
    <row r="30" spans="2:7">
      <c r="B30" s="441" t="s">
        <v>133</v>
      </c>
    </row>
    <row r="31" spans="2:7">
      <c r="B31" s="440" t="s">
        <v>146</v>
      </c>
      <c r="D31" s="422">
        <f>+'EEPN CONSOLIDADO'!N48</f>
        <v>270540</v>
      </c>
      <c r="E31" s="422">
        <v>266851</v>
      </c>
    </row>
    <row r="32" spans="2:7">
      <c r="B32" s="440" t="s">
        <v>135</v>
      </c>
      <c r="D32" s="422">
        <v>31483</v>
      </c>
      <c r="E32" s="46">
        <v>20558</v>
      </c>
    </row>
    <row r="33" spans="1:6">
      <c r="B33" s="145" t="s">
        <v>108</v>
      </c>
      <c r="D33" s="422"/>
    </row>
    <row r="34" spans="1:6">
      <c r="B34" s="440"/>
      <c r="D34" s="422"/>
    </row>
    <row r="35" spans="1:6">
      <c r="A35" s="3"/>
      <c r="B35" s="3"/>
      <c r="D35" s="3"/>
      <c r="E35" s="19"/>
      <c r="F35" s="19"/>
    </row>
    <row r="36" spans="1:6">
      <c r="E36" s="20"/>
      <c r="F36" s="20"/>
    </row>
    <row r="37" spans="1:6" ht="12" customHeight="1">
      <c r="A37" s="3"/>
      <c r="B37" s="3"/>
      <c r="D37" s="3"/>
      <c r="E37" s="3"/>
      <c r="F37" s="4"/>
    </row>
    <row r="38" spans="1:6" ht="12" customHeight="1">
      <c r="A38" s="3"/>
      <c r="B38" s="3"/>
      <c r="D38" s="143"/>
      <c r="E38" s="3"/>
      <c r="F38" s="4"/>
    </row>
    <row r="39" spans="1:6" ht="12" customHeight="1">
      <c r="A39" s="3"/>
      <c r="B39" s="3"/>
      <c r="D39" s="3"/>
      <c r="E39" s="3"/>
      <c r="F39" s="4"/>
    </row>
    <row r="40" spans="1:6" ht="12" customHeight="1">
      <c r="A40" s="3"/>
      <c r="B40" s="3"/>
      <c r="D40" s="3"/>
      <c r="E40" s="3"/>
      <c r="F40" s="4"/>
    </row>
    <row r="41" spans="1:6" ht="12" customHeight="1">
      <c r="E41" s="425"/>
      <c r="F41" s="425"/>
    </row>
    <row r="42" spans="1:6" ht="12" customHeight="1">
      <c r="A42" s="425"/>
      <c r="B42" s="425"/>
      <c r="C42" s="425"/>
      <c r="D42" s="425"/>
      <c r="E42" s="10"/>
      <c r="F42" s="10"/>
    </row>
    <row r="43" spans="1:6" ht="12" customHeight="1">
      <c r="A43" s="3"/>
      <c r="B43" s="3"/>
      <c r="D43" s="3"/>
      <c r="E43" s="3"/>
      <c r="F43" s="4"/>
    </row>
    <row r="44" spans="1:6" ht="12" customHeight="1"/>
    <row r="45" spans="1:6" ht="12" customHeight="1"/>
    <row r="46" spans="1:6" ht="12" customHeight="1"/>
    <row r="47" spans="1:6" ht="12" customHeight="1"/>
    <row r="48" spans="1:6" ht="12" customHeight="1"/>
    <row r="49" ht="12" customHeight="1"/>
    <row r="50" ht="12" customHeight="1"/>
  </sheetData>
  <mergeCells count="4">
    <mergeCell ref="B7:E7"/>
    <mergeCell ref="B8:E8"/>
    <mergeCell ref="B9:E9"/>
    <mergeCell ref="B10:E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topLeftCell="A16" zoomScale="80" zoomScaleNormal="80" zoomScalePageLayoutView="90" workbookViewId="0">
      <selection activeCell="U20" sqref="U20"/>
    </sheetView>
  </sheetViews>
  <sheetFormatPr baseColWidth="10" defaultColWidth="11.44140625" defaultRowHeight="13.2"/>
  <cols>
    <col min="1" max="1" width="4.44140625" style="1" customWidth="1"/>
    <col min="2" max="2" width="60.33203125" customWidth="1"/>
    <col min="3" max="3" width="0.44140625" style="1" customWidth="1"/>
    <col min="4" max="4" width="17.44140625" style="5" customWidth="1"/>
    <col min="5" max="5" width="0.44140625" style="21" customWidth="1"/>
    <col min="6" max="6" width="17.44140625" style="5" customWidth="1"/>
    <col min="7" max="7" width="0.44140625" style="21" customWidth="1"/>
    <col min="8" max="8" width="17.44140625" style="5" customWidth="1"/>
    <col min="9" max="9" width="0.44140625" style="21" customWidth="1"/>
    <col min="10" max="10" width="17.44140625" style="5" customWidth="1"/>
    <col min="11" max="11" width="0.44140625" style="21" customWidth="1"/>
    <col min="12" max="12" width="17.44140625" style="5" customWidth="1"/>
    <col min="13" max="13" width="0.44140625" style="5" customWidth="1"/>
    <col min="14" max="14" width="17.44140625" customWidth="1"/>
    <col min="15" max="15" width="0.44140625" style="11" customWidth="1"/>
    <col min="16" max="16" width="17.44140625" style="7" customWidth="1"/>
    <col min="17" max="17" width="0.44140625" style="7" customWidth="1"/>
    <col min="18" max="18" width="17.44140625" customWidth="1"/>
    <col min="19" max="19" width="20.33203125" style="169" customWidth="1"/>
    <col min="20" max="20" width="16.44140625" style="169" customWidth="1"/>
  </cols>
  <sheetData>
    <row r="1" spans="2:20">
      <c r="N1" s="2"/>
      <c r="R1" s="2"/>
    </row>
    <row r="2" spans="2:20">
      <c r="N2" s="2"/>
      <c r="R2" s="2"/>
    </row>
    <row r="3" spans="2:20">
      <c r="N3" s="2"/>
      <c r="R3" s="2"/>
    </row>
    <row r="4" spans="2:20">
      <c r="N4" s="2"/>
      <c r="R4" s="2"/>
    </row>
    <row r="5" spans="2:20">
      <c r="N5" s="2"/>
      <c r="R5" s="2"/>
    </row>
    <row r="6" spans="2:20">
      <c r="B6" s="467" t="s">
        <v>728</v>
      </c>
      <c r="C6" s="467"/>
      <c r="D6" s="467"/>
      <c r="E6" s="467"/>
      <c r="F6" s="467"/>
      <c r="G6" s="467"/>
      <c r="H6" s="467"/>
      <c r="I6" s="467"/>
      <c r="J6" s="467"/>
      <c r="K6" s="467"/>
      <c r="L6" s="467"/>
      <c r="M6" s="467"/>
      <c r="N6" s="467"/>
      <c r="O6" s="467"/>
      <c r="P6" s="467"/>
      <c r="Q6" s="467"/>
      <c r="R6" s="467"/>
    </row>
    <row r="7" spans="2:20">
      <c r="B7" s="468" t="s">
        <v>717</v>
      </c>
      <c r="C7" s="468"/>
      <c r="D7" s="468"/>
      <c r="E7" s="468"/>
      <c r="F7" s="468"/>
      <c r="G7" s="468"/>
      <c r="H7" s="468"/>
      <c r="I7" s="468"/>
      <c r="J7" s="468"/>
      <c r="K7" s="468"/>
      <c r="L7" s="468"/>
      <c r="M7" s="468"/>
      <c r="N7" s="468"/>
      <c r="O7" s="468"/>
      <c r="P7" s="468"/>
      <c r="Q7" s="468"/>
      <c r="R7" s="468"/>
    </row>
    <row r="8" spans="2:20">
      <c r="B8" s="469" t="s">
        <v>147</v>
      </c>
      <c r="C8" s="469"/>
      <c r="D8" s="469"/>
      <c r="E8" s="469"/>
      <c r="F8" s="469"/>
      <c r="G8" s="469"/>
      <c r="H8" s="469"/>
      <c r="I8" s="469"/>
      <c r="J8" s="469"/>
      <c r="K8" s="469"/>
      <c r="L8" s="469"/>
      <c r="M8" s="469"/>
      <c r="N8" s="469"/>
      <c r="O8" s="469"/>
      <c r="P8" s="469"/>
      <c r="Q8" s="469"/>
      <c r="R8" s="469"/>
    </row>
    <row r="9" spans="2:20">
      <c r="D9" s="31"/>
      <c r="E9" s="269"/>
      <c r="F9" s="29"/>
      <c r="G9" s="278"/>
      <c r="H9" s="29"/>
      <c r="I9" s="278"/>
      <c r="J9" s="30"/>
      <c r="K9" s="270"/>
      <c r="L9" s="29"/>
      <c r="M9" s="29"/>
      <c r="N9" s="63"/>
      <c r="O9" s="278"/>
      <c r="P9" s="63"/>
      <c r="Q9" s="65"/>
      <c r="R9" s="2"/>
    </row>
    <row r="10" spans="2:20" ht="26.4">
      <c r="B10" s="32"/>
      <c r="C10" s="25"/>
      <c r="D10" s="347" t="s">
        <v>148</v>
      </c>
      <c r="E10" s="270"/>
      <c r="F10" s="348" t="s">
        <v>149</v>
      </c>
      <c r="G10" s="279"/>
      <c r="H10" s="347" t="s">
        <v>150</v>
      </c>
      <c r="I10" s="270"/>
      <c r="J10" s="348" t="s">
        <v>151</v>
      </c>
      <c r="K10" s="279"/>
      <c r="L10" s="348" t="s">
        <v>152</v>
      </c>
      <c r="M10" s="64"/>
      <c r="N10" s="348" t="s">
        <v>153</v>
      </c>
      <c r="O10" s="279"/>
      <c r="P10" s="348" t="s">
        <v>105</v>
      </c>
      <c r="Q10" s="64"/>
      <c r="R10" s="348" t="s">
        <v>153</v>
      </c>
    </row>
    <row r="11" spans="2:20" ht="8.1" customHeight="1">
      <c r="M11" s="6"/>
      <c r="N11" s="5"/>
      <c r="P11" s="5"/>
      <c r="R11" s="5"/>
    </row>
    <row r="12" spans="2:20">
      <c r="B12" s="183" t="s">
        <v>160</v>
      </c>
      <c r="C12" s="58"/>
      <c r="D12" s="182">
        <v>660900</v>
      </c>
      <c r="E12" s="167"/>
      <c r="F12" s="182">
        <v>23519</v>
      </c>
      <c r="G12" s="167"/>
      <c r="H12" s="182">
        <v>52112</v>
      </c>
      <c r="I12" s="167"/>
      <c r="J12" s="182">
        <v>374570</v>
      </c>
      <c r="K12" s="167"/>
      <c r="L12" s="182">
        <v>243172</v>
      </c>
      <c r="M12" s="54"/>
      <c r="N12" s="182">
        <v>1354273</v>
      </c>
      <c r="O12" s="167"/>
      <c r="P12" s="182">
        <v>60992</v>
      </c>
      <c r="Q12" s="54"/>
      <c r="R12" s="182">
        <v>1415266</v>
      </c>
    </row>
    <row r="13" spans="2:20" s="1" customFormat="1">
      <c r="B13" s="58"/>
      <c r="C13" s="58"/>
      <c r="D13" s="54"/>
      <c r="E13" s="167"/>
      <c r="F13" s="54"/>
      <c r="G13" s="167"/>
      <c r="H13" s="54"/>
      <c r="I13" s="167"/>
      <c r="J13" s="54"/>
      <c r="K13" s="167"/>
      <c r="L13" s="54"/>
      <c r="M13" s="54"/>
      <c r="N13" s="54"/>
      <c r="O13" s="167"/>
      <c r="P13" s="54"/>
      <c r="Q13" s="54"/>
      <c r="R13" s="54"/>
      <c r="S13" s="86"/>
      <c r="T13" s="86"/>
    </row>
    <row r="14" spans="2:20" s="1" customFormat="1">
      <c r="B14" s="124" t="s">
        <v>154</v>
      </c>
      <c r="C14" s="4"/>
      <c r="D14" s="53">
        <v>0</v>
      </c>
      <c r="E14" s="167"/>
      <c r="F14" s="53">
        <v>0</v>
      </c>
      <c r="G14" s="167"/>
      <c r="H14" s="53">
        <v>0</v>
      </c>
      <c r="I14" s="167"/>
      <c r="J14" s="53">
        <v>252</v>
      </c>
      <c r="K14" s="167"/>
      <c r="L14" s="53">
        <v>-7347</v>
      </c>
      <c r="M14" s="54"/>
      <c r="N14" s="53">
        <v>-7095</v>
      </c>
      <c r="O14" s="167"/>
      <c r="P14" s="53">
        <v>0</v>
      </c>
      <c r="Q14" s="61"/>
      <c r="R14" s="53">
        <f>+N14+P14</f>
        <v>-7095</v>
      </c>
      <c r="S14" s="86"/>
      <c r="T14" s="86"/>
    </row>
    <row r="15" spans="2:20" s="1" customFormat="1">
      <c r="B15" s="51"/>
      <c r="C15" s="4"/>
      <c r="D15" s="54"/>
      <c r="E15" s="167"/>
      <c r="F15" s="54"/>
      <c r="G15" s="167"/>
      <c r="H15" s="54"/>
      <c r="I15" s="167"/>
      <c r="J15" s="54"/>
      <c r="K15" s="167"/>
      <c r="L15" s="54"/>
      <c r="M15" s="54"/>
      <c r="N15" s="54"/>
      <c r="O15" s="167"/>
      <c r="P15" s="54"/>
      <c r="Q15" s="61"/>
      <c r="R15" s="54"/>
      <c r="S15" s="86"/>
      <c r="T15" s="86"/>
    </row>
    <row r="16" spans="2:20">
      <c r="B16" s="124" t="s">
        <v>161</v>
      </c>
      <c r="C16" s="51"/>
      <c r="D16" s="55">
        <v>0</v>
      </c>
      <c r="E16" s="167"/>
      <c r="F16" s="55">
        <v>404</v>
      </c>
      <c r="G16" s="167"/>
      <c r="H16" s="55">
        <v>2528</v>
      </c>
      <c r="I16" s="167"/>
      <c r="J16" s="55">
        <v>14540</v>
      </c>
      <c r="K16" s="167"/>
      <c r="L16" s="55">
        <v>27507</v>
      </c>
      <c r="M16" s="56"/>
      <c r="N16" s="53">
        <v>44979</v>
      </c>
      <c r="O16" s="166"/>
      <c r="P16" s="55">
        <v>-19255</v>
      </c>
      <c r="Q16" s="54"/>
      <c r="R16" s="53">
        <f>+N16+P16</f>
        <v>25724</v>
      </c>
    </row>
    <row r="17" spans="1:20" s="1" customFormat="1">
      <c r="B17" s="51"/>
      <c r="C17" s="4"/>
      <c r="D17" s="54"/>
      <c r="E17" s="167"/>
      <c r="F17" s="54"/>
      <c r="G17" s="167"/>
      <c r="H17" s="54"/>
      <c r="I17" s="167"/>
      <c r="J17" s="54"/>
      <c r="K17" s="167"/>
      <c r="L17" s="54"/>
      <c r="M17" s="54"/>
      <c r="N17" s="54"/>
      <c r="O17" s="167"/>
      <c r="P17" s="54"/>
      <c r="Q17" s="61"/>
      <c r="R17" s="54"/>
      <c r="S17" s="86"/>
      <c r="T17" s="86"/>
    </row>
    <row r="18" spans="1:20">
      <c r="B18" s="124" t="s">
        <v>155</v>
      </c>
      <c r="C18" s="51"/>
      <c r="D18" s="55">
        <v>242700</v>
      </c>
      <c r="E18" s="167"/>
      <c r="F18" s="55">
        <v>0</v>
      </c>
      <c r="G18" s="167"/>
      <c r="H18" s="55">
        <v>0</v>
      </c>
      <c r="I18" s="167"/>
      <c r="J18" s="53">
        <v>0</v>
      </c>
      <c r="K18" s="167"/>
      <c r="L18" s="55">
        <v>-242700</v>
      </c>
      <c r="M18" s="56"/>
      <c r="N18" s="53">
        <v>0</v>
      </c>
      <c r="O18" s="166"/>
      <c r="P18" s="55">
        <v>0</v>
      </c>
      <c r="Q18" s="54"/>
      <c r="R18" s="53">
        <f>+N18+P18</f>
        <v>0</v>
      </c>
    </row>
    <row r="19" spans="1:20" s="1" customFormat="1">
      <c r="B19" s="51"/>
      <c r="C19" s="4"/>
      <c r="D19" s="54"/>
      <c r="E19" s="167"/>
      <c r="F19" s="54"/>
      <c r="G19" s="167"/>
      <c r="H19" s="54"/>
      <c r="I19" s="167"/>
      <c r="J19" s="54"/>
      <c r="K19" s="167"/>
      <c r="L19" s="54"/>
      <c r="M19" s="54"/>
      <c r="N19" s="54"/>
      <c r="O19" s="167"/>
      <c r="P19" s="54"/>
      <c r="Q19" s="61"/>
      <c r="R19" s="54"/>
      <c r="S19" s="86"/>
      <c r="T19" s="86"/>
    </row>
    <row r="20" spans="1:20">
      <c r="B20" s="124" t="s">
        <v>156</v>
      </c>
      <c r="C20" s="51"/>
      <c r="D20" s="55">
        <v>0</v>
      </c>
      <c r="E20" s="167"/>
      <c r="F20" s="55">
        <v>0</v>
      </c>
      <c r="G20" s="167"/>
      <c r="H20" s="55">
        <v>0</v>
      </c>
      <c r="I20" s="167"/>
      <c r="J20" s="55">
        <v>0</v>
      </c>
      <c r="K20" s="167"/>
      <c r="L20" s="55">
        <v>0</v>
      </c>
      <c r="M20" s="56"/>
      <c r="N20" s="53">
        <v>0</v>
      </c>
      <c r="O20" s="166"/>
      <c r="P20" s="55">
        <v>0</v>
      </c>
      <c r="Q20" s="54"/>
      <c r="R20" s="53">
        <f>+N20+P20</f>
        <v>0</v>
      </c>
    </row>
    <row r="21" spans="1:20" s="1" customFormat="1">
      <c r="B21" s="51"/>
      <c r="C21" s="4"/>
      <c r="D21" s="54"/>
      <c r="E21" s="167"/>
      <c r="F21" s="54"/>
      <c r="G21" s="167"/>
      <c r="H21" s="54"/>
      <c r="I21" s="167"/>
      <c r="J21" s="54"/>
      <c r="K21" s="167"/>
      <c r="L21" s="54"/>
      <c r="M21" s="54"/>
      <c r="N21" s="54"/>
      <c r="O21" s="167"/>
      <c r="P21" s="54"/>
      <c r="Q21" s="61"/>
      <c r="R21" s="54"/>
      <c r="S21" s="86"/>
      <c r="T21" s="86"/>
    </row>
    <row r="22" spans="1:20" s="1" customFormat="1">
      <c r="B22" s="52" t="s">
        <v>157</v>
      </c>
      <c r="C22" s="4"/>
      <c r="D22" s="55">
        <v>0</v>
      </c>
      <c r="E22" s="167"/>
      <c r="F22" s="55">
        <v>-45341</v>
      </c>
      <c r="G22" s="167"/>
      <c r="H22" s="55">
        <v>-772</v>
      </c>
      <c r="I22" s="167"/>
      <c r="J22" s="55">
        <v>-1519</v>
      </c>
      <c r="K22" s="167"/>
      <c r="L22" s="55">
        <v>14317</v>
      </c>
      <c r="M22" s="56"/>
      <c r="N22" s="53">
        <v>-33315</v>
      </c>
      <c r="O22" s="167"/>
      <c r="P22" s="55">
        <v>-397</v>
      </c>
      <c r="Q22" s="61"/>
      <c r="R22" s="53">
        <f>+N22+P22</f>
        <v>-33712</v>
      </c>
      <c r="S22" s="86"/>
      <c r="T22" s="86"/>
    </row>
    <row r="23" spans="1:20" s="1" customFormat="1">
      <c r="B23" s="58"/>
      <c r="C23" s="58"/>
      <c r="D23" s="54"/>
      <c r="E23" s="167"/>
      <c r="F23" s="54"/>
      <c r="G23" s="167"/>
      <c r="H23" s="54"/>
      <c r="I23" s="167"/>
      <c r="J23" s="54"/>
      <c r="K23" s="167"/>
      <c r="L23" s="54"/>
      <c r="M23" s="54"/>
      <c r="N23" s="54"/>
      <c r="O23" s="167"/>
      <c r="P23" s="54"/>
      <c r="Q23" s="54"/>
      <c r="R23" s="54"/>
      <c r="S23" s="86"/>
      <c r="T23" s="86"/>
    </row>
    <row r="24" spans="1:20" s="1" customFormat="1">
      <c r="B24" s="52" t="s">
        <v>158</v>
      </c>
      <c r="C24" s="4"/>
      <c r="D24" s="55">
        <v>0</v>
      </c>
      <c r="E24" s="167"/>
      <c r="F24" s="55">
        <v>0</v>
      </c>
      <c r="G24" s="167"/>
      <c r="H24" s="55">
        <v>0</v>
      </c>
      <c r="I24" s="167"/>
      <c r="J24" s="55"/>
      <c r="K24" s="167"/>
      <c r="L24" s="55">
        <v>300166</v>
      </c>
      <c r="M24" s="56"/>
      <c r="N24" s="53">
        <v>300166</v>
      </c>
      <c r="O24" s="56"/>
      <c r="P24" s="55">
        <v>20955</v>
      </c>
      <c r="Q24" s="61"/>
      <c r="R24" s="53">
        <f>+N24+P24</f>
        <v>321121</v>
      </c>
      <c r="S24" s="86"/>
      <c r="T24" s="86"/>
    </row>
    <row r="25" spans="1:20" s="1" customFormat="1">
      <c r="B25" s="58"/>
      <c r="C25" s="58"/>
      <c r="D25" s="54"/>
      <c r="E25" s="167"/>
      <c r="F25" s="54"/>
      <c r="G25" s="167"/>
      <c r="H25" s="54"/>
      <c r="I25" s="167"/>
      <c r="J25" s="54"/>
      <c r="K25" s="167"/>
      <c r="L25" s="54"/>
      <c r="M25" s="54"/>
      <c r="N25" s="54"/>
      <c r="O25" s="167"/>
      <c r="P25" s="54"/>
      <c r="Q25" s="54"/>
      <c r="R25" s="54"/>
      <c r="S25" s="86"/>
      <c r="T25" s="86"/>
    </row>
    <row r="26" spans="1:20" s="1" customFormat="1">
      <c r="B26" s="52" t="s">
        <v>159</v>
      </c>
      <c r="C26" s="4"/>
      <c r="D26" s="55">
        <v>0</v>
      </c>
      <c r="E26" s="167"/>
      <c r="F26" s="55">
        <v>-45341</v>
      </c>
      <c r="G26" s="167"/>
      <c r="H26" s="55">
        <v>-772</v>
      </c>
      <c r="I26" s="167"/>
      <c r="J26" s="55">
        <v>-1519</v>
      </c>
      <c r="K26" s="167"/>
      <c r="L26" s="55">
        <v>314483</v>
      </c>
      <c r="M26" s="56"/>
      <c r="N26" s="53">
        <v>266851</v>
      </c>
      <c r="O26" s="56"/>
      <c r="P26" s="55">
        <v>20558</v>
      </c>
      <c r="Q26" s="61"/>
      <c r="R26" s="53">
        <f>+N26+P26</f>
        <v>287409</v>
      </c>
      <c r="S26" s="86"/>
      <c r="T26" s="86"/>
    </row>
    <row r="27" spans="1:20" s="1" customFormat="1">
      <c r="B27" s="58"/>
      <c r="C27" s="58"/>
      <c r="D27" s="54"/>
      <c r="E27" s="167"/>
      <c r="F27" s="54"/>
      <c r="G27" s="167"/>
      <c r="H27" s="54"/>
      <c r="I27" s="167"/>
      <c r="J27" s="54"/>
      <c r="K27" s="167"/>
      <c r="L27" s="54"/>
      <c r="M27" s="54"/>
      <c r="N27" s="54"/>
      <c r="O27" s="167"/>
      <c r="P27" s="54"/>
      <c r="Q27" s="54"/>
      <c r="R27" s="54"/>
      <c r="S27" s="86"/>
      <c r="T27" s="86"/>
    </row>
    <row r="28" spans="1:20" s="1" customFormat="1" ht="14.25" customHeight="1">
      <c r="A28" s="4"/>
      <c r="B28" s="52" t="s">
        <v>150</v>
      </c>
      <c r="C28" s="51"/>
      <c r="D28" s="55">
        <v>0</v>
      </c>
      <c r="E28" s="167"/>
      <c r="F28" s="55">
        <v>0</v>
      </c>
      <c r="G28" s="167"/>
      <c r="H28" s="55">
        <v>1474</v>
      </c>
      <c r="I28" s="167"/>
      <c r="J28" s="55">
        <v>0</v>
      </c>
      <c r="K28" s="167"/>
      <c r="L28" s="55">
        <v>-1474</v>
      </c>
      <c r="M28" s="56"/>
      <c r="N28" s="53">
        <v>0</v>
      </c>
      <c r="O28" s="166"/>
      <c r="P28" s="55">
        <v>0</v>
      </c>
      <c r="Q28" s="54">
        <v>0</v>
      </c>
      <c r="R28" s="53">
        <f>+N28+P28</f>
        <v>0</v>
      </c>
      <c r="S28" s="168"/>
      <c r="T28" s="168"/>
    </row>
    <row r="29" spans="1:20" s="1" customFormat="1">
      <c r="B29" s="58"/>
      <c r="C29" s="58"/>
      <c r="D29" s="54"/>
      <c r="E29" s="167"/>
      <c r="F29" s="54"/>
      <c r="G29" s="167"/>
      <c r="H29" s="54"/>
      <c r="I29" s="167"/>
      <c r="J29" s="54"/>
      <c r="K29" s="167"/>
      <c r="L29" s="54"/>
      <c r="M29" s="54"/>
      <c r="N29" s="54"/>
      <c r="O29" s="167"/>
      <c r="P29" s="54"/>
      <c r="Q29" s="54"/>
      <c r="R29" s="54"/>
      <c r="S29" s="86"/>
      <c r="T29" s="86"/>
    </row>
    <row r="30" spans="1:20" s="1" customFormat="1">
      <c r="B30" s="183" t="s">
        <v>744</v>
      </c>
      <c r="C30" s="58"/>
      <c r="D30" s="182">
        <f>SUM(D12:D28)</f>
        <v>903600</v>
      </c>
      <c r="E30" s="167"/>
      <c r="F30" s="182">
        <f>+F12+F16+F26+F28</f>
        <v>-21418</v>
      </c>
      <c r="G30" s="167"/>
      <c r="H30" s="182">
        <f>+H12+H16+H26+H28</f>
        <v>55342</v>
      </c>
      <c r="I30" s="167"/>
      <c r="J30" s="182">
        <f>+J12+J16+J22+J14</f>
        <v>387843</v>
      </c>
      <c r="K30" s="167"/>
      <c r="L30" s="182">
        <f>+L12+L14+L16+L18+L26+L28</f>
        <v>333641</v>
      </c>
      <c r="M30" s="54"/>
      <c r="N30" s="182">
        <f>+N12+N14+N16+N18+N26+N28</f>
        <v>1659008</v>
      </c>
      <c r="O30" s="167"/>
      <c r="P30" s="182">
        <f>+P12+P14+P16+P18+P26+P28</f>
        <v>62295</v>
      </c>
      <c r="Q30" s="61"/>
      <c r="R30" s="182">
        <f>+R12+R14+R16+R18+R26+R28</f>
        <v>1721304</v>
      </c>
      <c r="S30" s="86"/>
      <c r="T30" s="86"/>
    </row>
    <row r="31" spans="1:20" s="1" customFormat="1">
      <c r="B31" s="58"/>
      <c r="C31" s="58"/>
      <c r="D31" s="54"/>
      <c r="E31" s="167"/>
      <c r="F31" s="54"/>
      <c r="G31" s="167"/>
      <c r="H31" s="54"/>
      <c r="I31" s="167"/>
      <c r="J31" s="54"/>
      <c r="K31" s="167"/>
      <c r="L31" s="54"/>
      <c r="M31" s="54"/>
      <c r="N31" s="54"/>
      <c r="O31" s="167"/>
      <c r="P31" s="54"/>
      <c r="Q31" s="54"/>
      <c r="R31" s="54"/>
      <c r="S31" s="86"/>
      <c r="T31" s="192"/>
    </row>
    <row r="32" spans="1:20">
      <c r="B32" s="183" t="s">
        <v>162</v>
      </c>
      <c r="C32" s="4"/>
      <c r="D32" s="182">
        <v>903600</v>
      </c>
      <c r="E32" s="167"/>
      <c r="F32" s="182">
        <v>92985</v>
      </c>
      <c r="G32" s="167"/>
      <c r="H32" s="182">
        <v>86501</v>
      </c>
      <c r="I32" s="167"/>
      <c r="J32" s="182">
        <v>469217</v>
      </c>
      <c r="K32" s="167"/>
      <c r="L32" s="182">
        <v>425796</v>
      </c>
      <c r="M32" s="54"/>
      <c r="N32" s="182">
        <v>1978099</v>
      </c>
      <c r="O32" s="167"/>
      <c r="P32" s="182">
        <v>53552</v>
      </c>
      <c r="Q32" s="61"/>
      <c r="R32" s="182">
        <v>2031651</v>
      </c>
    </row>
    <row r="33" spans="1:20" ht="8.1" customHeight="1">
      <c r="B33" s="1"/>
      <c r="D33" s="6"/>
      <c r="F33" s="6"/>
      <c r="H33" s="6"/>
      <c r="J33" s="6"/>
      <c r="L33" s="6"/>
      <c r="M33" s="6"/>
      <c r="N33" s="6"/>
      <c r="P33" s="6"/>
      <c r="R33" s="6"/>
    </row>
    <row r="34" spans="1:20">
      <c r="B34" s="124" t="s">
        <v>154</v>
      </c>
      <c r="C34" s="4"/>
      <c r="D34" s="53">
        <v>0</v>
      </c>
      <c r="E34" s="167"/>
      <c r="F34" s="53">
        <v>0</v>
      </c>
      <c r="G34" s="167"/>
      <c r="H34" s="53">
        <v>0</v>
      </c>
      <c r="I34" s="167"/>
      <c r="J34" s="53">
        <v>0</v>
      </c>
      <c r="K34" s="167"/>
      <c r="L34" s="53">
        <v>0</v>
      </c>
      <c r="M34" s="54"/>
      <c r="N34" s="53">
        <f>+D34+F34+H34+J34+L34</f>
        <v>0</v>
      </c>
      <c r="O34" s="167"/>
      <c r="P34" s="55">
        <v>0</v>
      </c>
      <c r="Q34" s="61"/>
      <c r="R34" s="53">
        <f>+N34+P34</f>
        <v>0</v>
      </c>
    </row>
    <row r="35" spans="1:20" ht="8.1" customHeight="1">
      <c r="M35" s="6"/>
      <c r="N35" s="5"/>
      <c r="P35" s="5"/>
      <c r="R35" s="5"/>
    </row>
    <row r="36" spans="1:20">
      <c r="B36" s="124" t="s">
        <v>161</v>
      </c>
      <c r="C36" s="51"/>
      <c r="D36" s="55">
        <v>0</v>
      </c>
      <c r="E36" s="167"/>
      <c r="F36" s="55">
        <v>0</v>
      </c>
      <c r="G36" s="167"/>
      <c r="H36" s="55">
        <v>0</v>
      </c>
      <c r="I36" s="167"/>
      <c r="J36" s="55">
        <v>0</v>
      </c>
      <c r="K36" s="167"/>
      <c r="L36" s="55">
        <v>0</v>
      </c>
      <c r="M36" s="56"/>
      <c r="N36" s="53">
        <f>+D36+F36+H36+J36+L36</f>
        <v>0</v>
      </c>
      <c r="O36" s="166"/>
      <c r="P36" s="55">
        <v>0</v>
      </c>
      <c r="Q36" s="54"/>
      <c r="R36" s="53">
        <f>+N36+P36</f>
        <v>0</v>
      </c>
    </row>
    <row r="37" spans="1:20" ht="8.1" customHeight="1">
      <c r="M37" s="6"/>
      <c r="N37" s="5"/>
      <c r="P37" s="5"/>
      <c r="R37" s="5"/>
    </row>
    <row r="38" spans="1:20">
      <c r="B38" s="124" t="s">
        <v>155</v>
      </c>
      <c r="C38" s="51"/>
      <c r="D38" s="55">
        <v>0</v>
      </c>
      <c r="E38" s="167"/>
      <c r="F38" s="53">
        <v>0</v>
      </c>
      <c r="G38" s="167"/>
      <c r="H38" s="53">
        <v>0</v>
      </c>
      <c r="I38" s="167"/>
      <c r="J38" s="53">
        <v>0</v>
      </c>
      <c r="K38" s="167"/>
      <c r="L38" s="55">
        <v>0</v>
      </c>
      <c r="M38" s="56"/>
      <c r="N38" s="53">
        <f>+D38+F38+H38+J38+L38</f>
        <v>0</v>
      </c>
      <c r="O38" s="166"/>
      <c r="P38" s="55">
        <v>0</v>
      </c>
      <c r="Q38" s="54"/>
      <c r="R38" s="53">
        <f>+N38+P38</f>
        <v>0</v>
      </c>
    </row>
    <row r="39" spans="1:20" ht="8.1" customHeight="1">
      <c r="M39" s="6"/>
      <c r="N39" s="5"/>
      <c r="P39" s="5"/>
      <c r="R39" s="5"/>
    </row>
    <row r="40" spans="1:20">
      <c r="B40" s="124" t="s">
        <v>154</v>
      </c>
      <c r="C40" s="51"/>
      <c r="D40" s="55">
        <v>0</v>
      </c>
      <c r="E40" s="167"/>
      <c r="F40" s="55">
        <v>0</v>
      </c>
      <c r="G40" s="167"/>
      <c r="H40" s="55">
        <v>0</v>
      </c>
      <c r="I40" s="167"/>
      <c r="J40" s="55">
        <v>0</v>
      </c>
      <c r="K40" s="167"/>
      <c r="L40" s="55">
        <v>0</v>
      </c>
      <c r="M40" s="56"/>
      <c r="N40" s="53">
        <f>+D40+F40+H40+J40+L40</f>
        <v>0</v>
      </c>
      <c r="O40" s="166"/>
      <c r="P40" s="53">
        <v>0</v>
      </c>
      <c r="Q40" s="54"/>
      <c r="R40" s="53">
        <f>+N40+P40</f>
        <v>0</v>
      </c>
    </row>
    <row r="41" spans="1:20">
      <c r="D41" s="24"/>
      <c r="E41" s="271"/>
      <c r="F41" s="24"/>
      <c r="G41" s="271"/>
      <c r="H41" s="24"/>
      <c r="I41" s="271"/>
      <c r="J41" s="24"/>
      <c r="K41" s="271"/>
      <c r="L41" s="24"/>
      <c r="M41" s="24"/>
      <c r="N41" s="24"/>
      <c r="O41" s="283"/>
      <c r="P41" s="24"/>
      <c r="Q41" s="46"/>
      <c r="R41" s="32"/>
    </row>
    <row r="42" spans="1:20">
      <c r="B42" s="124" t="s">
        <v>140</v>
      </c>
      <c r="C42" s="51"/>
      <c r="D42" s="55">
        <v>0</v>
      </c>
      <c r="E42" s="167"/>
      <c r="F42" s="55">
        <v>0</v>
      </c>
      <c r="G42" s="167"/>
      <c r="H42" s="55">
        <v>0</v>
      </c>
      <c r="I42" s="167"/>
      <c r="J42" s="55">
        <v>0</v>
      </c>
      <c r="K42" s="167"/>
      <c r="L42" s="55"/>
      <c r="M42" s="56"/>
      <c r="N42" s="53">
        <f>+D42+F42+H42+J42+L42</f>
        <v>0</v>
      </c>
      <c r="O42" s="166"/>
      <c r="P42" s="55">
        <v>0</v>
      </c>
      <c r="Q42" s="54"/>
      <c r="R42" s="53">
        <f>+N42+P42</f>
        <v>0</v>
      </c>
    </row>
    <row r="43" spans="1:20">
      <c r="D43" s="24"/>
      <c r="E43" s="271"/>
      <c r="F43" s="24"/>
      <c r="G43" s="271"/>
      <c r="H43" s="24"/>
      <c r="I43" s="271"/>
      <c r="J43" s="24"/>
      <c r="K43" s="271"/>
      <c r="L43" s="24"/>
      <c r="M43" s="24"/>
      <c r="N43" s="24"/>
      <c r="O43" s="283"/>
      <c r="P43" s="24"/>
      <c r="Q43" s="46"/>
      <c r="R43" s="32"/>
    </row>
    <row r="44" spans="1:20" s="1" customFormat="1">
      <c r="B44" s="52" t="s">
        <v>157</v>
      </c>
      <c r="C44" s="51"/>
      <c r="D44" s="55">
        <v>0</v>
      </c>
      <c r="E44" s="167"/>
      <c r="F44" s="55">
        <v>-198967</v>
      </c>
      <c r="G44" s="167"/>
      <c r="H44" s="55">
        <v>-919</v>
      </c>
      <c r="I44" s="167"/>
      <c r="J44" s="55">
        <v>-4758</v>
      </c>
      <c r="K44" s="167"/>
      <c r="L44" s="55">
        <v>-4181</v>
      </c>
      <c r="M44" s="56"/>
      <c r="N44" s="53">
        <f>+D44+F44+H44+J44+L44</f>
        <v>-208825</v>
      </c>
      <c r="O44" s="166"/>
      <c r="P44" s="55">
        <v>2204</v>
      </c>
      <c r="Q44" s="54"/>
      <c r="R44" s="53">
        <f>+N44+P44</f>
        <v>-206621</v>
      </c>
      <c r="S44" s="86"/>
      <c r="T44" s="86"/>
    </row>
    <row r="45" spans="1:20">
      <c r="D45" s="24"/>
      <c r="E45" s="271"/>
      <c r="F45" s="24"/>
      <c r="G45" s="271"/>
      <c r="H45" s="24"/>
      <c r="I45" s="271"/>
      <c r="J45" s="24"/>
      <c r="K45" s="271"/>
      <c r="L45" s="24"/>
      <c r="M45" s="24"/>
      <c r="N45" s="24"/>
      <c r="O45" s="283"/>
      <c r="P45" s="24"/>
      <c r="Q45" s="46"/>
      <c r="R45" s="32"/>
    </row>
    <row r="46" spans="1:20">
      <c r="B46" s="52" t="s">
        <v>158</v>
      </c>
      <c r="C46" s="51"/>
      <c r="D46" s="55">
        <v>0</v>
      </c>
      <c r="E46" s="167"/>
      <c r="F46" s="55">
        <v>0</v>
      </c>
      <c r="G46" s="167"/>
      <c r="H46" s="55">
        <v>0</v>
      </c>
      <c r="I46" s="167"/>
      <c r="J46" s="55">
        <v>0</v>
      </c>
      <c r="K46" s="167"/>
      <c r="L46" s="55">
        <v>479365</v>
      </c>
      <c r="M46" s="56"/>
      <c r="N46" s="53">
        <f>+D46+F46+H46+J46+L46</f>
        <v>479365</v>
      </c>
      <c r="O46" s="166"/>
      <c r="P46" s="55">
        <v>29279</v>
      </c>
      <c r="Q46" s="54"/>
      <c r="R46" s="53">
        <f>+N46+P46</f>
        <v>508644</v>
      </c>
      <c r="S46" s="168"/>
      <c r="T46" s="168"/>
    </row>
    <row r="47" spans="1:20" s="1" customFormat="1" ht="14.25" customHeight="1">
      <c r="A47" s="4"/>
      <c r="B47" s="51"/>
      <c r="C47" s="51"/>
      <c r="D47" s="56"/>
      <c r="E47" s="167"/>
      <c r="F47" s="56"/>
      <c r="G47" s="167"/>
      <c r="H47" s="56"/>
      <c r="I47" s="167"/>
      <c r="J47" s="56"/>
      <c r="K47" s="167"/>
      <c r="L47" s="56"/>
      <c r="M47" s="56"/>
      <c r="N47" s="56"/>
      <c r="O47" s="166"/>
      <c r="P47" s="56"/>
      <c r="Q47" s="54"/>
      <c r="R47" s="54"/>
      <c r="S47" s="168"/>
      <c r="T47" s="168"/>
    </row>
    <row r="48" spans="1:20" s="1" customFormat="1" ht="14.25" customHeight="1">
      <c r="A48" s="4"/>
      <c r="B48" s="52" t="s">
        <v>159</v>
      </c>
      <c r="C48" s="51"/>
      <c r="D48" s="55">
        <v>0</v>
      </c>
      <c r="E48" s="167"/>
      <c r="F48" s="55">
        <v>-198967</v>
      </c>
      <c r="G48" s="167"/>
      <c r="H48" s="55">
        <v>-919</v>
      </c>
      <c r="I48" s="167"/>
      <c r="J48" s="55">
        <v>-4758</v>
      </c>
      <c r="K48" s="167"/>
      <c r="L48" s="55">
        <v>475184</v>
      </c>
      <c r="M48" s="56"/>
      <c r="N48" s="55">
        <f>+N44+N46</f>
        <v>270540</v>
      </c>
      <c r="O48" s="166"/>
      <c r="P48" s="55">
        <v>31483</v>
      </c>
      <c r="Q48" s="53">
        <v>0</v>
      </c>
      <c r="R48" s="53">
        <f>+N48+P48</f>
        <v>302023</v>
      </c>
      <c r="S48" s="168"/>
      <c r="T48" s="168"/>
    </row>
    <row r="49" spans="1:20" s="1" customFormat="1" ht="14.25" customHeight="1">
      <c r="A49" s="4"/>
      <c r="B49" s="51"/>
      <c r="C49" s="51"/>
      <c r="D49" s="56"/>
      <c r="E49" s="167"/>
      <c r="F49" s="56"/>
      <c r="G49" s="167"/>
      <c r="H49" s="56"/>
      <c r="I49" s="167"/>
      <c r="J49" s="56"/>
      <c r="K49" s="167"/>
      <c r="L49" s="56"/>
      <c r="M49" s="56"/>
      <c r="N49" s="56"/>
      <c r="O49" s="166"/>
      <c r="P49" s="56"/>
      <c r="Q49" s="54"/>
      <c r="R49" s="54"/>
      <c r="S49" s="168"/>
      <c r="T49" s="168"/>
    </row>
    <row r="50" spans="1:20" s="1" customFormat="1" ht="14.25" customHeight="1">
      <c r="A50" s="4"/>
      <c r="B50" s="52" t="s">
        <v>150</v>
      </c>
      <c r="C50" s="51"/>
      <c r="D50" s="55">
        <v>0</v>
      </c>
      <c r="E50" s="167"/>
      <c r="F50" s="55">
        <v>0</v>
      </c>
      <c r="G50" s="167"/>
      <c r="H50" s="55">
        <v>0</v>
      </c>
      <c r="I50" s="167"/>
      <c r="J50" s="55">
        <v>0</v>
      </c>
      <c r="K50" s="167"/>
      <c r="L50" s="55">
        <v>0</v>
      </c>
      <c r="M50" s="56"/>
      <c r="N50" s="53">
        <f>+D50+F50+H50+J50+L50</f>
        <v>0</v>
      </c>
      <c r="O50" s="166"/>
      <c r="P50" s="53">
        <v>0</v>
      </c>
      <c r="Q50" s="54">
        <v>0</v>
      </c>
      <c r="R50" s="53">
        <f>+N50+P50</f>
        <v>0</v>
      </c>
      <c r="S50" s="168"/>
      <c r="T50" s="168"/>
    </row>
    <row r="51" spans="1:20" s="1" customFormat="1" ht="14.25" customHeight="1">
      <c r="A51" s="4"/>
      <c r="B51" s="51"/>
      <c r="C51" s="51"/>
      <c r="D51" s="56"/>
      <c r="E51" s="167"/>
      <c r="F51" s="56"/>
      <c r="G51" s="167"/>
      <c r="H51" s="56"/>
      <c r="I51" s="167"/>
      <c r="J51" s="56"/>
      <c r="K51" s="167"/>
      <c r="L51" s="56"/>
      <c r="M51" s="56"/>
      <c r="N51" s="56"/>
      <c r="O51" s="166"/>
      <c r="P51" s="56"/>
      <c r="Q51" s="54"/>
      <c r="R51" s="54"/>
      <c r="S51" s="168"/>
      <c r="T51" s="168"/>
    </row>
    <row r="52" spans="1:20" s="1" customFormat="1">
      <c r="B52" s="183" t="s">
        <v>735</v>
      </c>
      <c r="C52" s="58"/>
      <c r="D52" s="439">
        <f>SUM(D32:E51)</f>
        <v>903600</v>
      </c>
      <c r="E52" s="167"/>
      <c r="F52" s="439">
        <f>+F32+F36+F50+F48</f>
        <v>-105982</v>
      </c>
      <c r="G52" s="167"/>
      <c r="H52" s="182">
        <f>+H32+H36+H50+H48</f>
        <v>85582</v>
      </c>
      <c r="I52" s="167"/>
      <c r="J52" s="182">
        <f>+J32+J36+J50+J34+J48</f>
        <v>464459</v>
      </c>
      <c r="K52" s="167"/>
      <c r="L52" s="182">
        <f>+L32+L34+L36+L48+L50+L38</f>
        <v>900980</v>
      </c>
      <c r="M52" s="54"/>
      <c r="N52" s="439">
        <f>+N32+N34+N36+N48+N50+N38</f>
        <v>2248639</v>
      </c>
      <c r="O52" s="167"/>
      <c r="P52" s="182">
        <f>+P32+P34+P36+P48+P50</f>
        <v>85035</v>
      </c>
      <c r="Q52" s="54"/>
      <c r="R52" s="182">
        <f>+N52+P52</f>
        <v>2333674</v>
      </c>
      <c r="S52" s="168"/>
      <c r="T52" s="168"/>
    </row>
    <row r="53" spans="1:20" s="1" customFormat="1">
      <c r="B53" s="51"/>
      <c r="C53" s="58"/>
      <c r="D53" s="167"/>
      <c r="E53" s="167"/>
      <c r="F53" s="167"/>
      <c r="G53" s="167"/>
      <c r="H53" s="167"/>
      <c r="I53" s="167"/>
      <c r="J53" s="167"/>
      <c r="K53" s="167"/>
      <c r="L53" s="167"/>
      <c r="M53" s="167"/>
      <c r="N53" s="167"/>
      <c r="O53" s="167"/>
      <c r="P53" s="167"/>
      <c r="Q53" s="167"/>
      <c r="R53" s="167"/>
      <c r="S53" s="168"/>
      <c r="T53" s="168"/>
    </row>
    <row r="54" spans="1:20">
      <c r="B54" s="49" t="s">
        <v>108</v>
      </c>
      <c r="D54" s="15"/>
      <c r="E54" s="272"/>
      <c r="F54" s="62"/>
      <c r="G54" s="272"/>
      <c r="H54" s="62"/>
      <c r="I54" s="272"/>
      <c r="J54" s="15"/>
      <c r="K54" s="272"/>
      <c r="L54" s="15"/>
      <c r="M54" s="15"/>
      <c r="N54" s="125"/>
      <c r="O54" s="272"/>
      <c r="P54" s="62"/>
      <c r="R54" s="125"/>
    </row>
    <row r="55" spans="1:20">
      <c r="D55" s="14"/>
      <c r="F55" s="11"/>
      <c r="H55" s="11"/>
      <c r="J55" s="25"/>
      <c r="K55" s="168"/>
      <c r="L55" s="11"/>
      <c r="M55" s="11"/>
      <c r="N55" s="200"/>
      <c r="P55" s="21"/>
      <c r="Q55" s="16"/>
      <c r="R55" s="200"/>
    </row>
    <row r="56" spans="1:20">
      <c r="D56" s="11"/>
      <c r="F56" s="11"/>
      <c r="H56" s="11"/>
      <c r="J56" s="25"/>
      <c r="K56" s="168"/>
      <c r="L56" s="11"/>
      <c r="M56" s="11"/>
      <c r="N56" s="32"/>
      <c r="P56" s="21"/>
      <c r="Q56" s="21"/>
      <c r="R56" s="32"/>
    </row>
    <row r="57" spans="1:20">
      <c r="H57" s="8"/>
      <c r="J57" s="1"/>
      <c r="K57" s="168"/>
    </row>
    <row r="58" spans="1:20">
      <c r="B58" s="18"/>
      <c r="C58" s="59"/>
      <c r="D58" s="18"/>
      <c r="E58" s="273"/>
      <c r="F58" s="18"/>
      <c r="G58" s="273"/>
      <c r="H58" s="18"/>
      <c r="I58" s="281"/>
      <c r="J58" s="19"/>
      <c r="K58" s="275"/>
      <c r="L58" s="19"/>
      <c r="M58" s="19"/>
      <c r="O58" s="284"/>
      <c r="P58" s="65"/>
      <c r="Q58" s="184"/>
    </row>
    <row r="59" spans="1:20">
      <c r="B59" s="10"/>
      <c r="C59" s="57"/>
      <c r="D59" s="196"/>
      <c r="E59" s="274"/>
      <c r="F59" s="196"/>
      <c r="G59" s="274"/>
      <c r="H59" s="196"/>
      <c r="I59" s="282"/>
      <c r="J59" s="20"/>
      <c r="K59" s="269"/>
      <c r="L59" s="20"/>
      <c r="M59" s="20"/>
      <c r="O59" s="276"/>
      <c r="P59" s="60"/>
      <c r="Q59" s="101"/>
    </row>
    <row r="60" spans="1:20">
      <c r="B60" s="9"/>
      <c r="C60" s="4"/>
    </row>
    <row r="61" spans="1:20">
      <c r="B61" s="19"/>
      <c r="C61" s="184"/>
      <c r="D61" s="19"/>
      <c r="E61" s="275"/>
      <c r="F61" s="19"/>
      <c r="G61" s="280"/>
    </row>
    <row r="62" spans="1:20">
      <c r="B62" s="20"/>
      <c r="C62" s="101"/>
      <c r="D62" s="20"/>
      <c r="E62" s="276"/>
      <c r="F62" s="20"/>
      <c r="G62" s="278"/>
    </row>
    <row r="63" spans="1:20" ht="13.8">
      <c r="D63" s="17"/>
      <c r="E63" s="277"/>
      <c r="F63" s="17"/>
      <c r="G63" s="277"/>
    </row>
    <row r="64" spans="1:20" ht="13.8">
      <c r="D64" s="17"/>
      <c r="E64" s="277"/>
      <c r="F64" s="17"/>
      <c r="G64" s="277"/>
    </row>
    <row r="65" spans="4:7" ht="13.8">
      <c r="D65" s="17"/>
      <c r="E65" s="277"/>
      <c r="F65" s="17"/>
      <c r="G65" s="277"/>
    </row>
    <row r="66" spans="4:7" ht="13.8">
      <c r="D66" s="17"/>
      <c r="E66" s="277"/>
      <c r="F66" s="17"/>
      <c r="G66" s="277"/>
    </row>
    <row r="67" spans="4:7" ht="13.8">
      <c r="D67" s="17"/>
      <c r="E67" s="277"/>
      <c r="F67" s="17"/>
      <c r="G67" s="277"/>
    </row>
    <row r="68" spans="4:7" ht="13.8">
      <c r="D68" s="17"/>
      <c r="E68" s="277"/>
      <c r="F68" s="17"/>
      <c r="G68" s="277"/>
    </row>
    <row r="69" spans="4:7" ht="13.8">
      <c r="D69" s="17"/>
      <c r="E69" s="277"/>
      <c r="F69" s="17"/>
      <c r="G69" s="277"/>
    </row>
  </sheetData>
  <dataConsolidate/>
  <mergeCells count="3">
    <mergeCell ref="B6:R6"/>
    <mergeCell ref="B7:R7"/>
    <mergeCell ref="B8:R8"/>
  </mergeCells>
  <printOptions horizontalCentered="1"/>
  <pageMargins left="0.31496062992125984" right="0.70866141732283472" top="0.74803149606299213" bottom="0.74803149606299213" header="0.31496062992125984" footer="0.31496062992125984"/>
  <pageSetup paperSize="5"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H58"/>
  <sheetViews>
    <sheetView showGridLines="0" topLeftCell="A16" zoomScaleNormal="100" zoomScalePageLayoutView="80" workbookViewId="0">
      <selection activeCell="G40" sqref="G40"/>
    </sheetView>
  </sheetViews>
  <sheetFormatPr baseColWidth="10" defaultColWidth="10.6640625" defaultRowHeight="13.2"/>
  <cols>
    <col min="1" max="1" width="2.33203125" style="364" customWidth="1"/>
    <col min="2" max="2" width="1.6640625" style="364" customWidth="1"/>
    <col min="3" max="3" width="2.33203125" style="364" customWidth="1"/>
    <col min="4" max="4" width="1.33203125" style="364" customWidth="1"/>
    <col min="5" max="5" width="53.6640625" style="364" customWidth="1"/>
    <col min="6" max="6" width="18.33203125" style="6" bestFit="1" customWidth="1"/>
    <col min="7" max="7" width="16.109375" style="364" customWidth="1"/>
    <col min="8" max="8" width="23.44140625" style="364" customWidth="1"/>
    <col min="9" max="16384" width="10.6640625" style="364"/>
  </cols>
  <sheetData>
    <row r="7" spans="5:8">
      <c r="E7" s="467" t="s">
        <v>163</v>
      </c>
      <c r="F7" s="467"/>
      <c r="G7" s="467"/>
    </row>
    <row r="8" spans="5:8">
      <c r="E8" s="467" t="s">
        <v>718</v>
      </c>
      <c r="F8" s="467"/>
      <c r="G8" s="467"/>
    </row>
    <row r="9" spans="5:8">
      <c r="E9" s="471" t="s">
        <v>717</v>
      </c>
      <c r="F9" s="471"/>
      <c r="G9" s="471"/>
    </row>
    <row r="10" spans="5:8">
      <c r="E10" s="469" t="s">
        <v>72</v>
      </c>
      <c r="F10" s="469"/>
      <c r="G10" s="469"/>
    </row>
    <row r="11" spans="5:8">
      <c r="G11" s="418"/>
    </row>
    <row r="12" spans="5:8">
      <c r="E12" s="423"/>
      <c r="F12" s="293">
        <f>+'ESF CONSOLIDADO'!F10</f>
        <v>45107</v>
      </c>
      <c r="G12" s="293">
        <v>44742</v>
      </c>
    </row>
    <row r="13" spans="5:8">
      <c r="F13" s="449"/>
      <c r="G13" s="449"/>
    </row>
    <row r="14" spans="5:8">
      <c r="E14" s="4" t="s">
        <v>164</v>
      </c>
      <c r="G14" s="6"/>
    </row>
    <row r="15" spans="5:8">
      <c r="E15" s="9"/>
      <c r="G15" s="6"/>
    </row>
    <row r="16" spans="5:8">
      <c r="E16" s="364" t="s">
        <v>165</v>
      </c>
      <c r="F16" s="6">
        <v>6197218</v>
      </c>
      <c r="G16" s="6">
        <v>3192252</v>
      </c>
      <c r="H16" s="26"/>
    </row>
    <row r="17" spans="1:8">
      <c r="E17" s="364" t="s">
        <v>166</v>
      </c>
      <c r="F17" s="46">
        <v>-6331503</v>
      </c>
      <c r="G17" s="46">
        <v>-3066924</v>
      </c>
      <c r="H17" s="26"/>
    </row>
    <row r="18" spans="1:8">
      <c r="G18" s="6"/>
      <c r="H18" s="26"/>
    </row>
    <row r="19" spans="1:8">
      <c r="E19" s="290" t="s">
        <v>167</v>
      </c>
      <c r="F19" s="450">
        <f>+F16+F17</f>
        <v>-134285</v>
      </c>
      <c r="G19" s="450">
        <f>+G16+G17</f>
        <v>125328</v>
      </c>
      <c r="H19" s="26"/>
    </row>
    <row r="20" spans="1:8">
      <c r="A20" s="9"/>
      <c r="G20" s="6"/>
      <c r="H20" s="26"/>
    </row>
    <row r="21" spans="1:8">
      <c r="E21" s="418" t="s">
        <v>168</v>
      </c>
      <c r="F21" s="24">
        <v>-20446</v>
      </c>
      <c r="G21" s="24">
        <v>-65765</v>
      </c>
      <c r="H21" s="26"/>
    </row>
    <row r="22" spans="1:8">
      <c r="E22" s="364" t="s">
        <v>169</v>
      </c>
      <c r="F22" s="24">
        <v>0</v>
      </c>
      <c r="G22" s="24">
        <v>0</v>
      </c>
      <c r="H22" s="26"/>
    </row>
    <row r="23" spans="1:8">
      <c r="E23" s="290" t="s">
        <v>170</v>
      </c>
      <c r="F23" s="450">
        <f>+F19+F21</f>
        <v>-154731</v>
      </c>
      <c r="G23" s="450">
        <f>+G19+G21</f>
        <v>59563</v>
      </c>
      <c r="H23" s="26"/>
    </row>
    <row r="24" spans="1:8">
      <c r="G24" s="6"/>
      <c r="H24" s="26"/>
    </row>
    <row r="25" spans="1:8">
      <c r="E25" s="9" t="s">
        <v>171</v>
      </c>
      <c r="G25" s="6"/>
      <c r="H25" s="26"/>
    </row>
    <row r="26" spans="1:8">
      <c r="E26" s="364" t="s">
        <v>172</v>
      </c>
      <c r="F26" s="24">
        <v>-174848</v>
      </c>
      <c r="G26" s="24">
        <v>-76245</v>
      </c>
      <c r="H26" s="26"/>
    </row>
    <row r="27" spans="1:8">
      <c r="E27" s="364" t="s">
        <v>173</v>
      </c>
      <c r="F27" s="24">
        <v>0</v>
      </c>
      <c r="G27" s="24">
        <v>-6421</v>
      </c>
      <c r="H27" s="26"/>
    </row>
    <row r="28" spans="1:8">
      <c r="E28" s="296" t="s">
        <v>174</v>
      </c>
      <c r="F28" s="450">
        <f>+F26+F27</f>
        <v>-174848</v>
      </c>
      <c r="G28" s="450">
        <f>+G26+G27</f>
        <v>-82666</v>
      </c>
      <c r="H28" s="26"/>
    </row>
    <row r="29" spans="1:8">
      <c r="G29" s="6"/>
      <c r="H29" s="26"/>
    </row>
    <row r="30" spans="1:8">
      <c r="E30" s="9" t="s">
        <v>175</v>
      </c>
      <c r="G30" s="6"/>
      <c r="H30" s="26"/>
    </row>
    <row r="31" spans="1:8">
      <c r="E31" s="418" t="s">
        <v>176</v>
      </c>
      <c r="F31" s="24">
        <v>538569</v>
      </c>
      <c r="G31" s="24">
        <v>-34441</v>
      </c>
      <c r="H31" s="26"/>
    </row>
    <row r="32" spans="1:8">
      <c r="E32" s="364" t="s">
        <v>177</v>
      </c>
      <c r="F32" s="24">
        <v>-110893</v>
      </c>
      <c r="G32" s="24">
        <v>-91822</v>
      </c>
      <c r="H32" s="26"/>
    </row>
    <row r="33" spans="5:8" hidden="1">
      <c r="E33" s="364" t="s">
        <v>178</v>
      </c>
      <c r="F33" s="24">
        <v>0</v>
      </c>
      <c r="G33" s="24">
        <v>0</v>
      </c>
      <c r="H33" s="26"/>
    </row>
    <row r="34" spans="5:8" hidden="1">
      <c r="E34" s="364" t="s">
        <v>179</v>
      </c>
      <c r="F34" s="24">
        <v>0</v>
      </c>
      <c r="G34" s="24">
        <v>0</v>
      </c>
      <c r="H34" s="26"/>
    </row>
    <row r="35" spans="5:8">
      <c r="E35" s="296" t="s">
        <v>180</v>
      </c>
      <c r="F35" s="450">
        <f>SUM(F31:F34)</f>
        <v>427676</v>
      </c>
      <c r="G35" s="450">
        <f>SUM(G31:G34)</f>
        <v>-126263</v>
      </c>
      <c r="H35" s="26"/>
    </row>
    <row r="36" spans="5:8">
      <c r="G36" s="6"/>
      <c r="H36" s="26"/>
    </row>
    <row r="37" spans="5:8">
      <c r="E37" s="364" t="s">
        <v>127</v>
      </c>
      <c r="F37" s="24">
        <v>1501</v>
      </c>
      <c r="G37" s="24">
        <v>-2660</v>
      </c>
      <c r="H37" s="26"/>
    </row>
    <row r="38" spans="5:8">
      <c r="G38" s="6"/>
      <c r="H38" s="26"/>
    </row>
    <row r="39" spans="5:8">
      <c r="E39" s="364" t="s">
        <v>181</v>
      </c>
      <c r="F39" s="451">
        <f>+F23+F28+F35+F37</f>
        <v>99598</v>
      </c>
      <c r="G39" s="451">
        <v>-215801</v>
      </c>
      <c r="H39" s="26"/>
    </row>
    <row r="40" spans="5:8">
      <c r="E40" s="364" t="s">
        <v>182</v>
      </c>
      <c r="F40" s="6">
        <v>257252</v>
      </c>
      <c r="G40" s="6">
        <v>629850</v>
      </c>
      <c r="H40" s="26"/>
    </row>
    <row r="41" spans="5:8">
      <c r="E41" s="296" t="s">
        <v>183</v>
      </c>
      <c r="F41" s="450">
        <f>+F39+F40</f>
        <v>356850</v>
      </c>
      <c r="G41" s="450">
        <f>+G39+G40</f>
        <v>414049</v>
      </c>
      <c r="H41" s="26"/>
    </row>
    <row r="42" spans="5:8" hidden="1">
      <c r="F42" s="16"/>
      <c r="G42" s="418"/>
    </row>
    <row r="43" spans="5:8" hidden="1">
      <c r="F43" s="16"/>
      <c r="G43" s="418"/>
    </row>
    <row r="44" spans="5:8">
      <c r="F44" s="21"/>
      <c r="G44" s="418"/>
    </row>
    <row r="45" spans="5:8">
      <c r="E45" s="49" t="s">
        <v>108</v>
      </c>
      <c r="F45" s="11"/>
      <c r="G45" s="11"/>
    </row>
    <row r="46" spans="5:8">
      <c r="F46" s="11"/>
      <c r="G46" s="8"/>
    </row>
    <row r="47" spans="5:8">
      <c r="F47" s="11"/>
      <c r="G47" s="418"/>
    </row>
    <row r="48" spans="5:8">
      <c r="F48" s="11"/>
      <c r="G48" s="418"/>
    </row>
    <row r="49" spans="3:7">
      <c r="G49" s="418"/>
    </row>
    <row r="50" spans="3:7">
      <c r="C50" s="470"/>
      <c r="D50" s="470"/>
      <c r="E50" s="470"/>
      <c r="G50" s="418"/>
    </row>
    <row r="51" spans="3:7">
      <c r="C51" s="20"/>
      <c r="D51" s="20"/>
      <c r="E51" s="20"/>
    </row>
    <row r="56" spans="3:7">
      <c r="C56" s="425"/>
    </row>
    <row r="57" spans="3:7">
      <c r="E57" s="27"/>
      <c r="F57" s="27"/>
      <c r="G57" s="9"/>
    </row>
    <row r="58" spans="3:7">
      <c r="D58" s="9"/>
    </row>
  </sheetData>
  <mergeCells count="5">
    <mergeCell ref="C50:E50"/>
    <mergeCell ref="E9:G9"/>
    <mergeCell ref="E8:G8"/>
    <mergeCell ref="E10:G10"/>
    <mergeCell ref="E7:G7"/>
  </mergeCells>
  <printOptions horizontalCentered="1"/>
  <pageMargins left="0.9055118110236221" right="0.74803149606299213" top="0.74803149606299213" bottom="0.74803149606299213" header="0.31496062992125984" footer="0.31496062992125984"/>
  <pageSetup paperSize="5" scale="87"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showGridLines="0" topLeftCell="A7" zoomScaleNormal="100" workbookViewId="0">
      <selection activeCell="C6" sqref="C6"/>
    </sheetView>
  </sheetViews>
  <sheetFormatPr baseColWidth="10" defaultColWidth="11.44140625" defaultRowHeight="13.2"/>
  <cols>
    <col min="1" max="1" width="1.44140625" customWidth="1"/>
    <col min="2" max="2" width="18.109375" customWidth="1"/>
    <col min="3" max="3" width="111.33203125" style="18" customWidth="1"/>
  </cols>
  <sheetData>
    <row r="1" spans="2:4" s="1" customFormat="1">
      <c r="C1" s="59"/>
    </row>
    <row r="3" spans="2:4">
      <c r="B3" s="473" t="s">
        <v>702</v>
      </c>
      <c r="C3" s="473"/>
    </row>
    <row r="4" spans="2:4">
      <c r="C4" s="33"/>
    </row>
    <row r="5" spans="2:4" s="1" customFormat="1">
      <c r="B5" s="79" t="s">
        <v>184</v>
      </c>
    </row>
    <row r="6" spans="2:4" s="1" customFormat="1" ht="53.25" customHeight="1">
      <c r="C6" s="225" t="s">
        <v>185</v>
      </c>
    </row>
    <row r="7" spans="2:4" s="1" customFormat="1">
      <c r="C7" s="226"/>
    </row>
    <row r="8" spans="2:4" s="1" customFormat="1" ht="27.6" customHeight="1">
      <c r="B8" s="474" t="s">
        <v>186</v>
      </c>
      <c r="C8" s="474"/>
    </row>
    <row r="9" spans="2:4" s="1" customFormat="1">
      <c r="C9" s="226"/>
    </row>
    <row r="10" spans="2:4" s="1" customFormat="1" ht="27" customHeight="1">
      <c r="B10" s="474" t="s">
        <v>187</v>
      </c>
      <c r="C10" s="474"/>
      <c r="D10" s="227"/>
    </row>
    <row r="11" spans="2:4" s="1" customFormat="1">
      <c r="C11" s="226"/>
    </row>
    <row r="12" spans="2:4" s="1" customFormat="1" ht="30.6" customHeight="1">
      <c r="B12" s="474" t="s">
        <v>188</v>
      </c>
      <c r="C12" s="474"/>
    </row>
    <row r="13" spans="2:4" s="1" customFormat="1">
      <c r="C13" s="226"/>
    </row>
    <row r="14" spans="2:4" s="1" customFormat="1" ht="32.4" customHeight="1">
      <c r="B14" s="474" t="s">
        <v>189</v>
      </c>
      <c r="C14" s="474"/>
    </row>
    <row r="15" spans="2:4" s="1" customFormat="1">
      <c r="C15" s="228"/>
    </row>
    <row r="16" spans="2:4" s="1" customFormat="1" ht="13.35" customHeight="1">
      <c r="B16" s="474" t="s">
        <v>190</v>
      </c>
      <c r="C16" s="474"/>
    </row>
    <row r="17" spans="2:3" s="1" customFormat="1">
      <c r="C17" s="226"/>
    </row>
    <row r="18" spans="2:3" s="1" customFormat="1">
      <c r="B18" s="475"/>
      <c r="C18" s="475"/>
    </row>
    <row r="19" spans="2:3" s="1" customFormat="1">
      <c r="C19" s="228"/>
    </row>
    <row r="20" spans="2:3" s="1" customFormat="1">
      <c r="C20" s="209"/>
    </row>
    <row r="21" spans="2:3" s="1" customFormat="1">
      <c r="C21" s="229"/>
    </row>
    <row r="22" spans="2:3" ht="2.1" customHeight="1">
      <c r="C22" s="36"/>
    </row>
    <row r="23" spans="2:3" ht="27" customHeight="1">
      <c r="B23" s="472"/>
      <c r="C23" s="472"/>
    </row>
    <row r="24" spans="2:3" ht="6" customHeight="1">
      <c r="C24" s="36"/>
    </row>
    <row r="25" spans="2:3" ht="26.1" customHeight="1">
      <c r="B25" s="472"/>
      <c r="C25" s="472"/>
    </row>
    <row r="26" spans="2:3" ht="7.35" customHeight="1">
      <c r="C26" s="36"/>
    </row>
    <row r="27" spans="2:3" ht="26.1" customHeight="1">
      <c r="B27" s="472"/>
      <c r="C27" s="472"/>
    </row>
    <row r="28" spans="2:3" ht="5.85" customHeight="1">
      <c r="C28" s="36"/>
    </row>
    <row r="29" spans="2:3" ht="26.1" customHeight="1">
      <c r="B29" s="472"/>
      <c r="C29" s="472"/>
    </row>
    <row r="30" spans="2:3" ht="3" customHeight="1">
      <c r="B30" s="96"/>
      <c r="C30" s="96"/>
    </row>
    <row r="32" spans="2:3" ht="61.35" customHeight="1">
      <c r="C32" s="80"/>
    </row>
    <row r="34" spans="3:3" ht="75.599999999999994" customHeight="1">
      <c r="C34" s="80"/>
    </row>
  </sheetData>
  <mergeCells count="11">
    <mergeCell ref="B29:C29"/>
    <mergeCell ref="B3:C3"/>
    <mergeCell ref="B8:C8"/>
    <mergeCell ref="B12:C12"/>
    <mergeCell ref="B14:C14"/>
    <mergeCell ref="B10:C10"/>
    <mergeCell ref="B16:C16"/>
    <mergeCell ref="B18:C18"/>
    <mergeCell ref="B23:C23"/>
    <mergeCell ref="B25:C25"/>
    <mergeCell ref="B27:C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440"/>
  <sheetViews>
    <sheetView showGridLines="0" zoomScaleNormal="100" workbookViewId="0">
      <selection activeCell="E280" sqref="E280"/>
    </sheetView>
  </sheetViews>
  <sheetFormatPr baseColWidth="10" defaultColWidth="11.44140625" defaultRowHeight="13.2"/>
  <cols>
    <col min="1" max="1" width="5.33203125" customWidth="1"/>
    <col min="2" max="2" width="17.33203125" customWidth="1"/>
    <col min="3" max="3" width="121.33203125" customWidth="1"/>
  </cols>
  <sheetData>
    <row r="6" spans="2:3">
      <c r="B6" s="482" t="s">
        <v>191</v>
      </c>
      <c r="C6" s="482"/>
    </row>
    <row r="7" spans="2:3">
      <c r="C7" s="45"/>
    </row>
    <row r="8" spans="2:3">
      <c r="B8" s="479" t="s">
        <v>192</v>
      </c>
      <c r="C8" s="479"/>
    </row>
    <row r="9" spans="2:3" ht="32.4" customHeight="1">
      <c r="B9" s="476" t="s">
        <v>729</v>
      </c>
      <c r="C9" s="476"/>
    </row>
    <row r="10" spans="2:3">
      <c r="B10" s="45"/>
    </row>
    <row r="11" spans="2:3">
      <c r="B11" s="479" t="s">
        <v>193</v>
      </c>
      <c r="C11" s="479"/>
    </row>
    <row r="12" spans="2:3">
      <c r="B12" s="45"/>
    </row>
    <row r="13" spans="2:3" ht="36" customHeight="1">
      <c r="B13" s="476" t="s">
        <v>194</v>
      </c>
      <c r="C13" s="476"/>
    </row>
    <row r="14" spans="2:3">
      <c r="B14" s="359"/>
      <c r="C14" s="359"/>
    </row>
    <row r="15" spans="2:3">
      <c r="B15" s="479" t="s">
        <v>195</v>
      </c>
      <c r="C15" s="479"/>
    </row>
    <row r="16" spans="2:3">
      <c r="B16" s="357"/>
      <c r="C16" s="357"/>
    </row>
    <row r="17" spans="2:4" ht="28.35" customHeight="1">
      <c r="B17" s="476" t="s">
        <v>196</v>
      </c>
      <c r="C17" s="476"/>
    </row>
    <row r="18" spans="2:4" ht="13.95" customHeight="1">
      <c r="B18" s="360"/>
      <c r="C18" s="360"/>
    </row>
    <row r="19" spans="2:4" ht="22.95" customHeight="1">
      <c r="B19" s="476" t="s">
        <v>675</v>
      </c>
      <c r="C19" s="476"/>
    </row>
    <row r="20" spans="2:4">
      <c r="B20" s="45"/>
      <c r="C20" s="476"/>
      <c r="D20" s="476"/>
    </row>
    <row r="21" spans="2:4">
      <c r="B21" s="479" t="s">
        <v>197</v>
      </c>
      <c r="C21" s="479"/>
    </row>
    <row r="22" spans="2:4">
      <c r="C22" s="45"/>
    </row>
    <row r="23" spans="2:4" ht="39.6">
      <c r="C23" s="79" t="s">
        <v>198</v>
      </c>
    </row>
    <row r="24" spans="2:4">
      <c r="C24" s="45"/>
    </row>
    <row r="25" spans="2:4" ht="33.6" customHeight="1">
      <c r="C25" s="230" t="s">
        <v>188</v>
      </c>
      <c r="D25" s="230"/>
    </row>
    <row r="26" spans="2:4">
      <c r="C26" s="45"/>
    </row>
    <row r="27" spans="2:4" ht="29.1" customHeight="1">
      <c r="B27" s="476" t="s">
        <v>199</v>
      </c>
      <c r="C27" s="476"/>
    </row>
    <row r="28" spans="2:4">
      <c r="B28" s="45"/>
    </row>
    <row r="29" spans="2:4" ht="30.6" customHeight="1">
      <c r="B29" s="476" t="s">
        <v>200</v>
      </c>
      <c r="C29" s="476"/>
    </row>
    <row r="30" spans="2:4">
      <c r="B30" s="34"/>
    </row>
    <row r="31" spans="2:4" ht="33.6" customHeight="1">
      <c r="B31" s="476" t="s">
        <v>201</v>
      </c>
      <c r="C31" s="476"/>
    </row>
    <row r="32" spans="2:4">
      <c r="B32" s="80"/>
      <c r="C32" s="80"/>
    </row>
    <row r="33" spans="2:3" ht="27" customHeight="1">
      <c r="B33" s="476" t="s">
        <v>202</v>
      </c>
      <c r="C33" s="476"/>
    </row>
    <row r="34" spans="2:3">
      <c r="C34" s="47"/>
    </row>
    <row r="35" spans="2:3">
      <c r="C35" s="45"/>
    </row>
    <row r="36" spans="2:3" ht="51" customHeight="1">
      <c r="C36" s="79" t="s">
        <v>203</v>
      </c>
    </row>
    <row r="37" spans="2:3">
      <c r="C37" s="79"/>
    </row>
    <row r="38" spans="2:3" ht="13.35" customHeight="1">
      <c r="B38" s="476" t="s">
        <v>204</v>
      </c>
      <c r="C38" s="476"/>
    </row>
    <row r="39" spans="2:3">
      <c r="C39" s="45"/>
    </row>
    <row r="40" spans="2:3">
      <c r="C40" s="478" t="s">
        <v>205</v>
      </c>
    </row>
    <row r="41" spans="2:3">
      <c r="C41" s="478"/>
    </row>
    <row r="42" spans="2:3" ht="13.35" customHeight="1">
      <c r="C42" s="478"/>
    </row>
    <row r="43" spans="2:3" hidden="1">
      <c r="C43" s="478"/>
    </row>
    <row r="44" spans="2:3">
      <c r="C44" s="45"/>
    </row>
    <row r="45" spans="2:3">
      <c r="B45" s="479" t="s">
        <v>206</v>
      </c>
      <c r="C45" s="479"/>
    </row>
    <row r="46" spans="2:3">
      <c r="C46" s="45"/>
    </row>
    <row r="47" spans="2:3" ht="52.8">
      <c r="C47" s="79" t="s">
        <v>207</v>
      </c>
    </row>
    <row r="48" spans="2:3">
      <c r="C48" s="45"/>
    </row>
    <row r="49" spans="3:3">
      <c r="C49" s="45"/>
    </row>
    <row r="50" spans="3:3" ht="39.6">
      <c r="C50" s="79" t="s">
        <v>208</v>
      </c>
    </row>
    <row r="51" spans="3:3">
      <c r="C51" s="45"/>
    </row>
    <row r="52" spans="3:3">
      <c r="C52" s="45"/>
    </row>
    <row r="53" spans="3:3" ht="26.4">
      <c r="C53" s="79" t="s">
        <v>209</v>
      </c>
    </row>
    <row r="54" spans="3:3">
      <c r="C54" s="45"/>
    </row>
    <row r="55" spans="3:3">
      <c r="C55" s="45"/>
    </row>
    <row r="56" spans="3:3" ht="52.8">
      <c r="C56" s="383" t="s">
        <v>210</v>
      </c>
    </row>
    <row r="57" spans="3:3">
      <c r="C57" s="45"/>
    </row>
    <row r="58" spans="3:3" ht="55.2" customHeight="1">
      <c r="C58" s="231" t="s">
        <v>677</v>
      </c>
    </row>
    <row r="59" spans="3:3">
      <c r="C59" s="45"/>
    </row>
    <row r="60" spans="3:3" ht="39.6">
      <c r="C60" s="231" t="s">
        <v>676</v>
      </c>
    </row>
    <row r="61" spans="3:3">
      <c r="C61" s="45"/>
    </row>
    <row r="62" spans="3:3">
      <c r="C62" s="45"/>
    </row>
    <row r="63" spans="3:3" ht="39.6">
      <c r="C63" s="231" t="s">
        <v>678</v>
      </c>
    </row>
    <row r="64" spans="3:3">
      <c r="C64" s="45"/>
    </row>
    <row r="65" spans="2:3">
      <c r="C65" s="45"/>
    </row>
    <row r="66" spans="2:3" ht="26.4">
      <c r="C66" s="231" t="s">
        <v>679</v>
      </c>
    </row>
    <row r="67" spans="2:3">
      <c r="C67" s="45"/>
    </row>
    <row r="68" spans="2:3">
      <c r="C68" s="45"/>
    </row>
    <row r="69" spans="2:3">
      <c r="C69" s="45"/>
    </row>
    <row r="70" spans="2:3">
      <c r="C70" s="45"/>
    </row>
    <row r="71" spans="2:3" ht="52.8">
      <c r="C71" s="45" t="s">
        <v>762</v>
      </c>
    </row>
    <row r="72" spans="2:3">
      <c r="C72" s="45"/>
    </row>
    <row r="73" spans="2:3">
      <c r="C73" s="45"/>
    </row>
    <row r="74" spans="2:3">
      <c r="B74" s="479" t="s">
        <v>211</v>
      </c>
      <c r="C74" s="479"/>
    </row>
    <row r="75" spans="2:3" ht="23.4" customHeight="1">
      <c r="B75" s="476" t="s">
        <v>212</v>
      </c>
      <c r="C75" s="476"/>
    </row>
    <row r="76" spans="2:3">
      <c r="B76" s="45"/>
    </row>
    <row r="77" spans="2:3" ht="13.35" customHeight="1">
      <c r="B77" s="476" t="s">
        <v>213</v>
      </c>
      <c r="C77" s="476"/>
    </row>
    <row r="78" spans="2:3">
      <c r="B78" s="45"/>
    </row>
    <row r="79" spans="2:3" ht="13.35" customHeight="1">
      <c r="B79" s="479" t="s">
        <v>214</v>
      </c>
      <c r="C79" s="479"/>
    </row>
    <row r="80" spans="2:3">
      <c r="B80" s="79"/>
    </row>
    <row r="81" spans="2:3" ht="43.35" customHeight="1">
      <c r="B81" s="476" t="s">
        <v>215</v>
      </c>
      <c r="C81" s="476"/>
    </row>
    <row r="82" spans="2:3">
      <c r="B82" s="45"/>
    </row>
    <row r="83" spans="2:3">
      <c r="B83" s="479" t="s">
        <v>216</v>
      </c>
      <c r="C83" s="479"/>
    </row>
    <row r="84" spans="2:3" ht="35.1" customHeight="1">
      <c r="B84" s="476" t="s">
        <v>217</v>
      </c>
      <c r="C84" s="476"/>
    </row>
    <row r="85" spans="2:3">
      <c r="B85" s="45"/>
    </row>
    <row r="86" spans="2:3">
      <c r="B86" s="479" t="s">
        <v>218</v>
      </c>
      <c r="C86" s="479"/>
    </row>
    <row r="87" spans="2:3">
      <c r="B87" s="116"/>
    </row>
    <row r="88" spans="2:3">
      <c r="B88" s="479" t="s">
        <v>219</v>
      </c>
      <c r="C88" s="479"/>
    </row>
    <row r="89" spans="2:3">
      <c r="B89" s="477"/>
      <c r="C89" s="477"/>
    </row>
    <row r="90" spans="2:3">
      <c r="B90" s="477" t="s">
        <v>730</v>
      </c>
      <c r="C90" s="477"/>
    </row>
    <row r="91" spans="2:3">
      <c r="B91" s="358"/>
      <c r="C91" s="358"/>
    </row>
    <row r="92" spans="2:3">
      <c r="B92" s="479" t="s">
        <v>220</v>
      </c>
      <c r="C92" s="479"/>
    </row>
    <row r="93" spans="2:3">
      <c r="B93" s="79"/>
    </row>
    <row r="94" spans="2:3">
      <c r="B94" s="479" t="s">
        <v>221</v>
      </c>
      <c r="C94" s="479"/>
    </row>
    <row r="95" spans="2:3">
      <c r="B95" s="477" t="s">
        <v>222</v>
      </c>
      <c r="C95" s="477"/>
    </row>
    <row r="96" spans="2:3">
      <c r="B96" s="45"/>
    </row>
    <row r="97" spans="2:3">
      <c r="B97" s="481" t="s">
        <v>223</v>
      </c>
      <c r="C97" s="481"/>
    </row>
    <row r="98" spans="2:3" ht="30" customHeight="1">
      <c r="B98" s="477" t="s">
        <v>224</v>
      </c>
      <c r="C98" s="477"/>
    </row>
    <row r="99" spans="2:3">
      <c r="B99" s="45"/>
    </row>
    <row r="100" spans="2:3" ht="30" customHeight="1">
      <c r="B100" s="477" t="s">
        <v>225</v>
      </c>
      <c r="C100" s="477"/>
    </row>
    <row r="101" spans="2:3">
      <c r="B101" s="45"/>
    </row>
    <row r="102" spans="2:3" ht="26.1" customHeight="1">
      <c r="B102" s="477" t="s">
        <v>226</v>
      </c>
      <c r="C102" s="477"/>
    </row>
    <row r="103" spans="2:3">
      <c r="B103" s="477" t="s">
        <v>227</v>
      </c>
      <c r="C103" s="477"/>
    </row>
    <row r="104" spans="2:3">
      <c r="B104" s="477" t="s">
        <v>228</v>
      </c>
      <c r="C104" s="477"/>
    </row>
    <row r="105" spans="2:3">
      <c r="B105" s="477" t="s">
        <v>229</v>
      </c>
      <c r="C105" s="477"/>
    </row>
    <row r="106" spans="2:3">
      <c r="B106" s="477" t="s">
        <v>230</v>
      </c>
      <c r="C106" s="477"/>
    </row>
    <row r="107" spans="2:3" ht="30.6" customHeight="1">
      <c r="B107" s="477" t="s">
        <v>231</v>
      </c>
      <c r="C107" s="477"/>
    </row>
    <row r="108" spans="2:3">
      <c r="B108" s="45"/>
    </row>
    <row r="109" spans="2:3">
      <c r="B109" s="479" t="s">
        <v>232</v>
      </c>
      <c r="C109" s="479"/>
    </row>
    <row r="110" spans="2:3">
      <c r="B110" s="477" t="s">
        <v>233</v>
      </c>
      <c r="C110" s="477"/>
    </row>
    <row r="111" spans="2:3">
      <c r="B111" s="80"/>
      <c r="C111" s="80"/>
    </row>
    <row r="112" spans="2:3">
      <c r="B112" s="479" t="s">
        <v>234</v>
      </c>
      <c r="C112" s="479"/>
    </row>
    <row r="113" spans="2:3">
      <c r="B113" s="477" t="s">
        <v>235</v>
      </c>
      <c r="C113" s="477"/>
    </row>
    <row r="114" spans="2:3">
      <c r="B114" s="45"/>
    </row>
    <row r="115" spans="2:3">
      <c r="B115" s="479" t="s">
        <v>236</v>
      </c>
      <c r="C115" s="479"/>
    </row>
    <row r="116" spans="2:3">
      <c r="B116" s="477" t="s">
        <v>237</v>
      </c>
      <c r="C116" s="477"/>
    </row>
    <row r="117" spans="2:3">
      <c r="B117" s="45"/>
    </row>
    <row r="118" spans="2:3">
      <c r="B118" s="479" t="s">
        <v>238</v>
      </c>
      <c r="C118" s="479"/>
    </row>
    <row r="119" spans="2:3">
      <c r="B119" s="477" t="s">
        <v>237</v>
      </c>
      <c r="C119" s="477"/>
    </row>
    <row r="120" spans="2:3">
      <c r="B120" s="45"/>
    </row>
    <row r="121" spans="2:3">
      <c r="B121" s="479" t="s">
        <v>239</v>
      </c>
      <c r="C121" s="479"/>
    </row>
    <row r="122" spans="2:3">
      <c r="B122" s="477" t="s">
        <v>237</v>
      </c>
      <c r="C122" s="477"/>
    </row>
    <row r="123" spans="2:3">
      <c r="B123" s="45"/>
    </row>
    <row r="124" spans="2:3">
      <c r="B124" s="479" t="s">
        <v>240</v>
      </c>
      <c r="C124" s="479"/>
    </row>
    <row r="125" spans="2:3">
      <c r="B125" s="477" t="s">
        <v>241</v>
      </c>
      <c r="C125" s="477"/>
    </row>
    <row r="126" spans="2:3">
      <c r="B126" s="45"/>
    </row>
    <row r="127" spans="2:3">
      <c r="B127" s="479" t="s">
        <v>242</v>
      </c>
      <c r="C127" s="479"/>
    </row>
    <row r="128" spans="2:3">
      <c r="B128" s="477" t="s">
        <v>241</v>
      </c>
      <c r="C128" s="477"/>
    </row>
    <row r="129" spans="2:3">
      <c r="B129" s="80"/>
      <c r="C129" s="80"/>
    </row>
    <row r="130" spans="2:3">
      <c r="B130" s="285" t="s">
        <v>243</v>
      </c>
      <c r="C130" s="80"/>
    </row>
    <row r="131" spans="2:3">
      <c r="B131" s="477" t="s">
        <v>237</v>
      </c>
      <c r="C131" s="477"/>
    </row>
    <row r="132" spans="2:3">
      <c r="B132" s="80"/>
      <c r="C132" s="80"/>
    </row>
    <row r="133" spans="2:3">
      <c r="B133" s="285" t="s">
        <v>244</v>
      </c>
      <c r="C133" s="80"/>
    </row>
    <row r="134" spans="2:3">
      <c r="B134" s="477" t="s">
        <v>237</v>
      </c>
      <c r="C134" s="477"/>
    </row>
    <row r="135" spans="2:3">
      <c r="B135" s="80"/>
      <c r="C135" s="80"/>
    </row>
    <row r="136" spans="2:3">
      <c r="B136" s="285" t="s">
        <v>245</v>
      </c>
      <c r="C136" s="80"/>
    </row>
    <row r="137" spans="2:3">
      <c r="B137" s="477" t="s">
        <v>241</v>
      </c>
      <c r="C137" s="477"/>
    </row>
    <row r="138" spans="2:3">
      <c r="B138" s="80"/>
      <c r="C138" s="80"/>
    </row>
    <row r="139" spans="2:3">
      <c r="B139" s="285" t="s">
        <v>246</v>
      </c>
      <c r="C139" s="80"/>
    </row>
    <row r="140" spans="2:3">
      <c r="B140" s="477" t="s">
        <v>247</v>
      </c>
      <c r="C140" s="477"/>
    </row>
    <row r="141" spans="2:3">
      <c r="B141" s="407"/>
      <c r="C141" s="407"/>
    </row>
    <row r="142" spans="2:3">
      <c r="B142" s="285" t="s">
        <v>763</v>
      </c>
      <c r="C142" s="407"/>
    </row>
    <row r="143" spans="2:3">
      <c r="B143" s="412" t="s">
        <v>241</v>
      </c>
      <c r="C143" s="407"/>
    </row>
    <row r="144" spans="2:3">
      <c r="B144" s="407"/>
      <c r="C144" s="407"/>
    </row>
    <row r="145" spans="2:3">
      <c r="B145" s="45"/>
    </row>
    <row r="146" spans="2:3">
      <c r="B146" s="479" t="s">
        <v>248</v>
      </c>
      <c r="C146" s="479"/>
    </row>
    <row r="147" spans="2:3" ht="31.35" customHeight="1">
      <c r="B147" s="477" t="s">
        <v>249</v>
      </c>
      <c r="C147" s="477"/>
    </row>
    <row r="148" spans="2:3" ht="45" customHeight="1">
      <c r="B148" s="477" t="s">
        <v>250</v>
      </c>
      <c r="C148" s="477"/>
    </row>
    <row r="149" spans="2:3" ht="35.1" customHeight="1">
      <c r="B149" s="477" t="s">
        <v>251</v>
      </c>
      <c r="C149" s="477"/>
    </row>
    <row r="150" spans="2:3" ht="24" customHeight="1">
      <c r="B150" s="477" t="s">
        <v>252</v>
      </c>
      <c r="C150" s="477"/>
    </row>
    <row r="151" spans="2:3">
      <c r="B151" s="45"/>
    </row>
    <row r="152" spans="2:3">
      <c r="B152" s="479" t="s">
        <v>253</v>
      </c>
      <c r="C152" s="479"/>
    </row>
    <row r="153" spans="2:3" ht="56.1" customHeight="1">
      <c r="B153" s="477" t="s">
        <v>254</v>
      </c>
      <c r="C153" s="477"/>
    </row>
    <row r="154" spans="2:3">
      <c r="B154" s="45"/>
    </row>
    <row r="155" spans="2:3">
      <c r="B155" s="479" t="s">
        <v>255</v>
      </c>
      <c r="C155" s="479"/>
    </row>
    <row r="156" spans="2:3" ht="33.6" customHeight="1">
      <c r="B156" s="480" t="s">
        <v>745</v>
      </c>
      <c r="C156" s="480"/>
    </row>
    <row r="157" spans="2:3">
      <c r="B157" s="45"/>
    </row>
    <row r="158" spans="2:3">
      <c r="B158" s="479" t="s">
        <v>256</v>
      </c>
      <c r="C158" s="479"/>
    </row>
    <row r="159" spans="2:3" ht="42" customHeight="1">
      <c r="B159" s="477" t="s">
        <v>257</v>
      </c>
      <c r="C159" s="477"/>
    </row>
    <row r="160" spans="2:3" ht="30" customHeight="1">
      <c r="B160" s="477" t="s">
        <v>258</v>
      </c>
      <c r="C160" s="477"/>
    </row>
    <row r="161" spans="2:3">
      <c r="B161" s="45"/>
    </row>
    <row r="162" spans="2:3">
      <c r="B162" s="479" t="s">
        <v>259</v>
      </c>
      <c r="C162" s="479"/>
    </row>
    <row r="163" spans="2:3" ht="43.35" customHeight="1">
      <c r="B163" s="477" t="s">
        <v>260</v>
      </c>
      <c r="C163" s="477"/>
    </row>
    <row r="164" spans="2:3">
      <c r="B164" s="477" t="s">
        <v>261</v>
      </c>
      <c r="C164" s="477"/>
    </row>
    <row r="165" spans="2:3">
      <c r="B165" s="45"/>
    </row>
    <row r="166" spans="2:3" s="1" customFormat="1" ht="37.35" customHeight="1">
      <c r="B166" s="480" t="s">
        <v>262</v>
      </c>
      <c r="C166" s="480"/>
    </row>
    <row r="167" spans="2:3" s="1" customFormat="1">
      <c r="B167" s="209"/>
      <c r="C167" s="209"/>
    </row>
    <row r="168" spans="2:3" s="1" customFormat="1">
      <c r="B168" s="390"/>
      <c r="C168" s="390"/>
    </row>
    <row r="169" spans="2:3" s="1" customFormat="1">
      <c r="B169" s="390"/>
      <c r="C169" s="390"/>
    </row>
    <row r="170" spans="2:3" s="1" customFormat="1">
      <c r="B170" s="390"/>
      <c r="C170" s="390"/>
    </row>
    <row r="171" spans="2:3" s="1" customFormat="1">
      <c r="B171" s="390"/>
      <c r="C171" s="390"/>
    </row>
    <row r="172" spans="2:3" s="1" customFormat="1">
      <c r="B172" s="390"/>
      <c r="C172" s="390"/>
    </row>
    <row r="173" spans="2:3" s="1" customFormat="1">
      <c r="B173" s="390"/>
      <c r="C173" s="390"/>
    </row>
    <row r="174" spans="2:3" s="1" customFormat="1">
      <c r="B174" s="390"/>
      <c r="C174" s="390"/>
    </row>
    <row r="175" spans="2:3" s="1" customFormat="1">
      <c r="B175" s="390"/>
      <c r="C175" s="390"/>
    </row>
    <row r="176" spans="2:3" s="1" customFormat="1">
      <c r="B176" s="390"/>
      <c r="C176" s="390"/>
    </row>
    <row r="177" spans="2:3" s="1" customFormat="1">
      <c r="B177" s="185" t="s">
        <v>263</v>
      </c>
    </row>
    <row r="178" spans="2:3" s="1" customFormat="1">
      <c r="B178" s="185"/>
    </row>
    <row r="179" spans="2:3">
      <c r="B179" s="479" t="s">
        <v>264</v>
      </c>
      <c r="C179" s="479"/>
    </row>
    <row r="180" spans="2:3" ht="38.1" customHeight="1">
      <c r="B180" s="477" t="s">
        <v>265</v>
      </c>
      <c r="C180" s="477"/>
    </row>
    <row r="181" spans="2:3" ht="27.6" customHeight="1">
      <c r="B181" s="477" t="s">
        <v>266</v>
      </c>
      <c r="C181" s="477"/>
    </row>
    <row r="182" spans="2:3">
      <c r="B182" s="230"/>
      <c r="C182" s="230"/>
    </row>
    <row r="183" spans="2:3" ht="25.35" customHeight="1">
      <c r="B183" s="477" t="s">
        <v>267</v>
      </c>
      <c r="C183" s="477"/>
    </row>
    <row r="184" spans="2:3">
      <c r="B184" s="230"/>
      <c r="C184" s="230"/>
    </row>
    <row r="185" spans="2:3" ht="13.35" customHeight="1">
      <c r="B185" s="477" t="s">
        <v>268</v>
      </c>
      <c r="C185" s="477"/>
    </row>
    <row r="186" spans="2:3">
      <c r="B186" s="230"/>
      <c r="C186" s="230"/>
    </row>
    <row r="187" spans="2:3" ht="21" customHeight="1">
      <c r="B187" s="477" t="s">
        <v>269</v>
      </c>
      <c r="C187" s="477"/>
    </row>
    <row r="188" spans="2:3">
      <c r="B188" s="80"/>
      <c r="C188" s="80"/>
    </row>
    <row r="189" spans="2:3" ht="13.35" customHeight="1">
      <c r="B189" s="477" t="s">
        <v>270</v>
      </c>
      <c r="C189" s="477"/>
    </row>
    <row r="190" spans="2:3">
      <c r="B190" s="80"/>
      <c r="C190" s="80"/>
    </row>
    <row r="191" spans="2:3">
      <c r="B191" s="479" t="s">
        <v>271</v>
      </c>
      <c r="C191" s="479"/>
    </row>
    <row r="192" spans="2:3" ht="54.6" customHeight="1">
      <c r="B192" s="477" t="s">
        <v>272</v>
      </c>
      <c r="C192" s="477"/>
    </row>
    <row r="193" spans="2:3">
      <c r="B193" s="80"/>
      <c r="C193" s="80"/>
    </row>
    <row r="194" spans="2:3" ht="49.35" customHeight="1">
      <c r="B194" s="477" t="s">
        <v>273</v>
      </c>
      <c r="C194" s="477"/>
    </row>
    <row r="195" spans="2:3">
      <c r="B195" s="45"/>
    </row>
    <row r="196" spans="2:3">
      <c r="B196" s="479" t="s">
        <v>274</v>
      </c>
      <c r="C196" s="479"/>
    </row>
    <row r="197" spans="2:3" ht="38.1" customHeight="1">
      <c r="B197" s="477" t="s">
        <v>275</v>
      </c>
      <c r="C197" s="477"/>
    </row>
    <row r="198" spans="2:3">
      <c r="B198" s="45"/>
    </row>
    <row r="199" spans="2:3">
      <c r="B199" s="479" t="s">
        <v>276</v>
      </c>
      <c r="C199" s="479"/>
    </row>
    <row r="200" spans="2:3" ht="25.35" customHeight="1">
      <c r="B200" s="477" t="s">
        <v>277</v>
      </c>
      <c r="C200" s="477"/>
    </row>
    <row r="201" spans="2:3">
      <c r="B201" s="477" t="s">
        <v>278</v>
      </c>
      <c r="C201" s="477"/>
    </row>
    <row r="202" spans="2:3">
      <c r="B202" s="45"/>
    </row>
    <row r="203" spans="2:3">
      <c r="B203" s="479" t="s">
        <v>279</v>
      </c>
      <c r="C203" s="479"/>
    </row>
    <row r="204" spans="2:3">
      <c r="B204" s="477" t="s">
        <v>280</v>
      </c>
      <c r="C204" s="477"/>
    </row>
    <row r="205" spans="2:3">
      <c r="B205" s="80"/>
      <c r="C205" s="80"/>
    </row>
    <row r="206" spans="2:3" ht="35.1" customHeight="1">
      <c r="B206" s="477" t="s">
        <v>281</v>
      </c>
      <c r="C206" s="477"/>
    </row>
    <row r="207" spans="2:3">
      <c r="B207" s="45"/>
    </row>
    <row r="208" spans="2:3">
      <c r="B208" s="479" t="s">
        <v>282</v>
      </c>
      <c r="C208" s="479"/>
    </row>
    <row r="209" spans="2:3">
      <c r="B209" s="79" t="s">
        <v>283</v>
      </c>
    </row>
    <row r="210" spans="2:3" ht="24" customHeight="1">
      <c r="B210" s="477" t="s">
        <v>284</v>
      </c>
      <c r="C210" s="477"/>
    </row>
    <row r="211" spans="2:3">
      <c r="B211" s="80"/>
      <c r="C211" s="80"/>
    </row>
    <row r="212" spans="2:3" ht="13.35" customHeight="1">
      <c r="B212" s="477" t="s">
        <v>285</v>
      </c>
      <c r="C212" s="477"/>
    </row>
    <row r="213" spans="2:3">
      <c r="B213" s="80"/>
      <c r="C213" s="80"/>
    </row>
    <row r="214" spans="2:3" ht="13.35" customHeight="1">
      <c r="B214" s="477" t="s">
        <v>286</v>
      </c>
      <c r="C214" s="477"/>
    </row>
    <row r="215" spans="2:3">
      <c r="B215" s="45"/>
    </row>
    <row r="216" spans="2:3">
      <c r="B216" s="477" t="s">
        <v>287</v>
      </c>
      <c r="C216" s="477"/>
    </row>
    <row r="217" spans="2:3">
      <c r="B217" s="45"/>
    </row>
    <row r="218" spans="2:3">
      <c r="B218" s="479" t="s">
        <v>63</v>
      </c>
      <c r="C218" s="479"/>
    </row>
    <row r="219" spans="2:3" ht="30.6" customHeight="1">
      <c r="B219" s="477" t="s">
        <v>288</v>
      </c>
      <c r="C219" s="477"/>
    </row>
    <row r="220" spans="2:3">
      <c r="B220" s="79" t="s">
        <v>289</v>
      </c>
    </row>
    <row r="221" spans="2:3" ht="33" customHeight="1">
      <c r="B221" s="477" t="s">
        <v>290</v>
      </c>
      <c r="C221" s="477"/>
    </row>
    <row r="222" spans="2:3">
      <c r="B222" s="477" t="s">
        <v>291</v>
      </c>
      <c r="C222" s="477"/>
    </row>
    <row r="223" spans="2:3">
      <c r="B223" s="477" t="s">
        <v>292</v>
      </c>
      <c r="C223" s="477"/>
    </row>
    <row r="224" spans="2:3">
      <c r="B224" s="45" t="s">
        <v>293</v>
      </c>
    </row>
    <row r="225" spans="2:3">
      <c r="B225" s="477" t="s">
        <v>294</v>
      </c>
      <c r="C225" s="477"/>
    </row>
    <row r="226" spans="2:3">
      <c r="B226" s="45" t="s">
        <v>295</v>
      </c>
    </row>
    <row r="227" spans="2:3">
      <c r="B227" s="477" t="s">
        <v>296</v>
      </c>
      <c r="C227" s="477"/>
    </row>
    <row r="228" spans="2:3">
      <c r="B228" s="80"/>
      <c r="C228" s="80"/>
    </row>
    <row r="229" spans="2:3">
      <c r="B229" s="479" t="s">
        <v>297</v>
      </c>
      <c r="C229" s="479"/>
    </row>
    <row r="230" spans="2:3" ht="28.35" customHeight="1">
      <c r="B230" s="480" t="s">
        <v>298</v>
      </c>
      <c r="C230" s="480"/>
    </row>
    <row r="231" spans="2:3">
      <c r="B231" s="45"/>
    </row>
    <row r="232" spans="2:3">
      <c r="B232" s="479" t="s">
        <v>299</v>
      </c>
      <c r="C232" s="479"/>
    </row>
    <row r="233" spans="2:3">
      <c r="B233" s="477" t="s">
        <v>300</v>
      </c>
      <c r="C233" s="477"/>
    </row>
    <row r="234" spans="2:3">
      <c r="B234" s="45"/>
    </row>
    <row r="235" spans="2:3">
      <c r="B235" s="479" t="s">
        <v>301</v>
      </c>
      <c r="C235" s="479"/>
    </row>
    <row r="236" spans="2:3">
      <c r="B236" s="479" t="s">
        <v>302</v>
      </c>
      <c r="C236" s="479"/>
    </row>
    <row r="237" spans="2:3" ht="34.35" customHeight="1">
      <c r="B237" s="477" t="s">
        <v>303</v>
      </c>
      <c r="C237" s="477"/>
    </row>
    <row r="238" spans="2:3" ht="6.6" customHeight="1">
      <c r="B238" s="477"/>
      <c r="C238" s="477"/>
    </row>
    <row r="239" spans="2:3" ht="52.35" customHeight="1">
      <c r="B239" s="477" t="s">
        <v>304</v>
      </c>
      <c r="C239" s="477"/>
    </row>
    <row r="240" spans="2:3">
      <c r="B240" s="45"/>
    </row>
    <row r="241" spans="2:3">
      <c r="B241" s="479" t="s">
        <v>305</v>
      </c>
      <c r="C241" s="479"/>
    </row>
    <row r="242" spans="2:3">
      <c r="B242" s="479" t="s">
        <v>264</v>
      </c>
      <c r="C242" s="479"/>
    </row>
    <row r="243" spans="2:3">
      <c r="B243" s="79"/>
    </row>
    <row r="244" spans="2:3" ht="38.1" customHeight="1">
      <c r="B244" s="477" t="s">
        <v>306</v>
      </c>
      <c r="C244" s="477"/>
    </row>
    <row r="245" spans="2:3">
      <c r="B245" s="45"/>
    </row>
    <row r="246" spans="2:3" ht="42.6" customHeight="1">
      <c r="B246" s="477" t="s">
        <v>307</v>
      </c>
      <c r="C246" s="477"/>
    </row>
    <row r="247" spans="2:3">
      <c r="B247" s="45"/>
    </row>
    <row r="248" spans="2:3">
      <c r="B248" s="477" t="s">
        <v>308</v>
      </c>
      <c r="C248" s="477"/>
    </row>
    <row r="249" spans="2:3">
      <c r="B249" s="45"/>
    </row>
    <row r="250" spans="2:3">
      <c r="B250" s="477" t="s">
        <v>309</v>
      </c>
      <c r="C250" s="477"/>
    </row>
    <row r="251" spans="2:3" ht="24.6" customHeight="1">
      <c r="B251" s="477" t="s">
        <v>310</v>
      </c>
      <c r="C251" s="477"/>
    </row>
    <row r="252" spans="2:3">
      <c r="B252" s="45"/>
    </row>
    <row r="253" spans="2:3">
      <c r="B253" s="479" t="s">
        <v>311</v>
      </c>
      <c r="C253" s="479"/>
    </row>
    <row r="254" spans="2:3">
      <c r="B254" s="117"/>
    </row>
    <row r="255" spans="2:3" ht="42.6" customHeight="1">
      <c r="B255" s="477" t="s">
        <v>312</v>
      </c>
      <c r="C255" s="477"/>
    </row>
    <row r="256" spans="2:3" ht="13.35" customHeight="1">
      <c r="B256" s="477" t="s">
        <v>313</v>
      </c>
      <c r="C256" s="477"/>
    </row>
    <row r="257" spans="2:3">
      <c r="B257" s="45"/>
    </row>
    <row r="258" spans="2:3">
      <c r="B258" s="479" t="s">
        <v>314</v>
      </c>
      <c r="C258" s="479"/>
    </row>
    <row r="259" spans="2:3">
      <c r="B259" s="117"/>
    </row>
    <row r="260" spans="2:3">
      <c r="B260" s="477" t="s">
        <v>315</v>
      </c>
      <c r="C260" s="477"/>
    </row>
    <row r="261" spans="2:3">
      <c r="B261" s="80"/>
      <c r="C261" s="80"/>
    </row>
    <row r="262" spans="2:3">
      <c r="B262" s="477" t="s">
        <v>316</v>
      </c>
      <c r="C262" s="477"/>
    </row>
    <row r="263" spans="2:3">
      <c r="B263" s="80"/>
      <c r="C263" s="80"/>
    </row>
    <row r="264" spans="2:3">
      <c r="B264" s="477" t="s">
        <v>317</v>
      </c>
      <c r="C264" s="477"/>
    </row>
    <row r="265" spans="2:3">
      <c r="B265" s="45"/>
    </row>
    <row r="266" spans="2:3">
      <c r="B266" s="479" t="s">
        <v>318</v>
      </c>
      <c r="C266" s="479"/>
    </row>
    <row r="267" spans="2:3">
      <c r="B267" s="117"/>
    </row>
    <row r="268" spans="2:3" ht="39" customHeight="1">
      <c r="B268" s="477" t="s">
        <v>319</v>
      </c>
      <c r="C268" s="477"/>
    </row>
    <row r="269" spans="2:3">
      <c r="B269" s="45"/>
    </row>
    <row r="270" spans="2:3">
      <c r="B270" s="477" t="s">
        <v>320</v>
      </c>
      <c r="C270" s="477"/>
    </row>
    <row r="271" spans="2:3">
      <c r="B271" s="45"/>
    </row>
    <row r="272" spans="2:3">
      <c r="B272" s="477" t="s">
        <v>321</v>
      </c>
      <c r="C272" s="477"/>
    </row>
    <row r="273" spans="2:3">
      <c r="B273" s="45"/>
    </row>
    <row r="274" spans="2:3">
      <c r="B274" s="477" t="s">
        <v>322</v>
      </c>
      <c r="C274" s="477"/>
    </row>
    <row r="275" spans="2:3">
      <c r="B275" s="45"/>
    </row>
    <row r="276" spans="2:3">
      <c r="B276" s="477" t="s">
        <v>323</v>
      </c>
      <c r="C276" s="477"/>
    </row>
    <row r="277" spans="2:3">
      <c r="B277" s="45"/>
    </row>
    <row r="278" spans="2:3" ht="40.35" customHeight="1">
      <c r="B278" s="477" t="s">
        <v>324</v>
      </c>
      <c r="C278" s="477"/>
    </row>
    <row r="279" spans="2:3" ht="29.4" customHeight="1">
      <c r="B279" s="477" t="s">
        <v>325</v>
      </c>
      <c r="C279" s="477"/>
    </row>
    <row r="280" spans="2:3">
      <c r="B280" s="47"/>
    </row>
    <row r="281" spans="2:3">
      <c r="B281" s="479" t="s">
        <v>326</v>
      </c>
      <c r="C281" s="479"/>
    </row>
    <row r="282" spans="2:3">
      <c r="B282" s="477" t="s">
        <v>327</v>
      </c>
      <c r="C282" s="477"/>
    </row>
    <row r="283" spans="2:3">
      <c r="B283" s="80"/>
      <c r="C283" s="80"/>
    </row>
    <row r="284" spans="2:3" ht="24.6" customHeight="1">
      <c r="B284" s="477" t="s">
        <v>328</v>
      </c>
      <c r="C284" s="477"/>
    </row>
    <row r="285" spans="2:3">
      <c r="B285" s="80"/>
      <c r="C285" s="80"/>
    </row>
    <row r="286" spans="2:3">
      <c r="B286" s="477" t="s">
        <v>329</v>
      </c>
      <c r="C286" s="477"/>
    </row>
    <row r="287" spans="2:3">
      <c r="B287" s="80"/>
      <c r="C287" s="80"/>
    </row>
    <row r="288" spans="2:3" ht="39" customHeight="1">
      <c r="B288" s="477" t="s">
        <v>330</v>
      </c>
      <c r="C288" s="477"/>
    </row>
    <row r="289" spans="2:3">
      <c r="B289" s="80"/>
      <c r="C289" s="80"/>
    </row>
    <row r="290" spans="2:3" ht="30" customHeight="1">
      <c r="B290" s="477" t="s">
        <v>331</v>
      </c>
      <c r="C290" s="477"/>
    </row>
    <row r="291" spans="2:3">
      <c r="B291" s="45"/>
    </row>
    <row r="292" spans="2:3">
      <c r="B292" s="479" t="s">
        <v>332</v>
      </c>
      <c r="C292" s="479"/>
    </row>
    <row r="293" spans="2:3">
      <c r="B293" s="118"/>
    </row>
    <row r="294" spans="2:3" ht="13.35" customHeight="1">
      <c r="B294" s="477" t="s">
        <v>333</v>
      </c>
      <c r="C294" s="477"/>
    </row>
    <row r="295" spans="2:3">
      <c r="B295" s="45"/>
    </row>
    <row r="296" spans="2:3" ht="49.35" customHeight="1">
      <c r="B296" s="477" t="s">
        <v>334</v>
      </c>
      <c r="C296" s="477"/>
    </row>
    <row r="297" spans="2:3">
      <c r="B297" s="45"/>
    </row>
    <row r="298" spans="2:3" ht="13.35" customHeight="1">
      <c r="B298" s="477" t="s">
        <v>335</v>
      </c>
      <c r="C298" s="477"/>
    </row>
    <row r="299" spans="2:3">
      <c r="B299" s="45"/>
    </row>
    <row r="300" spans="2:3" ht="29.1" customHeight="1">
      <c r="B300" s="477" t="s">
        <v>336</v>
      </c>
      <c r="C300" s="477"/>
    </row>
    <row r="301" spans="2:3">
      <c r="B301" s="80"/>
      <c r="C301" s="80"/>
    </row>
    <row r="302" spans="2:3">
      <c r="B302" s="479" t="s">
        <v>337</v>
      </c>
      <c r="C302" s="479"/>
    </row>
    <row r="303" spans="2:3">
      <c r="B303" s="45"/>
    </row>
    <row r="304" spans="2:3" ht="53.4" customHeight="1">
      <c r="B304" s="477" t="s">
        <v>338</v>
      </c>
      <c r="C304" s="477"/>
    </row>
    <row r="305" spans="2:3">
      <c r="B305" s="45"/>
    </row>
    <row r="306" spans="2:3" ht="62.4" customHeight="1">
      <c r="B306" s="477" t="s">
        <v>731</v>
      </c>
      <c r="C306" s="477"/>
    </row>
    <row r="307" spans="2:3">
      <c r="B307" s="45"/>
    </row>
    <row r="308" spans="2:3">
      <c r="B308" s="45"/>
    </row>
    <row r="309" spans="2:3">
      <c r="B309" s="45"/>
    </row>
    <row r="310" spans="2:3">
      <c r="B310" s="45"/>
    </row>
    <row r="311" spans="2:3">
      <c r="B311" s="45"/>
    </row>
    <row r="312" spans="2:3">
      <c r="B312" s="45"/>
    </row>
    <row r="1274" spans="3:3">
      <c r="C1274" s="115"/>
    </row>
    <row r="1275" spans="3:3" s="115" customFormat="1">
      <c r="C1275" s="1"/>
    </row>
    <row r="1276" spans="3:3" s="1" customFormat="1">
      <c r="C1276"/>
    </row>
    <row r="1316" ht="48.6" customHeight="1"/>
    <row r="1370" ht="60.75" customHeight="1"/>
    <row r="1372" ht="39.75" customHeight="1"/>
    <row r="1374" ht="31.5" customHeight="1"/>
    <row r="1436" ht="66.75" customHeight="1"/>
    <row r="1440" ht="67.5" customHeight="1"/>
  </sheetData>
  <mergeCells count="149">
    <mergeCell ref="B206:C206"/>
    <mergeCell ref="B225:C225"/>
    <mergeCell ref="B21:C21"/>
    <mergeCell ref="B27:C27"/>
    <mergeCell ref="B29:C29"/>
    <mergeCell ref="B31:C31"/>
    <mergeCell ref="B6:C6"/>
    <mergeCell ref="B8:C8"/>
    <mergeCell ref="B11:C11"/>
    <mergeCell ref="B15:C15"/>
    <mergeCell ref="C20:D20"/>
    <mergeCell ref="B81:C81"/>
    <mergeCell ref="B83:C83"/>
    <mergeCell ref="B84:C84"/>
    <mergeCell ref="B86:C86"/>
    <mergeCell ref="B88:C88"/>
    <mergeCell ref="B89:C89"/>
    <mergeCell ref="B45:C45"/>
    <mergeCell ref="B74:C74"/>
    <mergeCell ref="B77:C77"/>
    <mergeCell ref="B75:C75"/>
    <mergeCell ref="B102:C102"/>
    <mergeCell ref="B103:C103"/>
    <mergeCell ref="B104:C104"/>
    <mergeCell ref="B79:C79"/>
    <mergeCell ref="B105:C105"/>
    <mergeCell ref="B106:C106"/>
    <mergeCell ref="B107:C107"/>
    <mergeCell ref="B92:C92"/>
    <mergeCell ref="B94:C94"/>
    <mergeCell ref="B95:C95"/>
    <mergeCell ref="B97:C97"/>
    <mergeCell ref="B98:C98"/>
    <mergeCell ref="B100:C100"/>
    <mergeCell ref="B33:C33"/>
    <mergeCell ref="B38:C38"/>
    <mergeCell ref="B158:C158"/>
    <mergeCell ref="B159:C159"/>
    <mergeCell ref="B160:C160"/>
    <mergeCell ref="B140:C140"/>
    <mergeCell ref="B121:C121"/>
    <mergeCell ref="B122:C122"/>
    <mergeCell ref="B124:C124"/>
    <mergeCell ref="B125:C125"/>
    <mergeCell ref="B146:C146"/>
    <mergeCell ref="B147:C147"/>
    <mergeCell ref="B148:C148"/>
    <mergeCell ref="B149:C149"/>
    <mergeCell ref="B150:C150"/>
    <mergeCell ref="B152:C152"/>
    <mergeCell ref="B127:C127"/>
    <mergeCell ref="B128:C128"/>
    <mergeCell ref="B109:C109"/>
    <mergeCell ref="B110:C110"/>
    <mergeCell ref="B115:C115"/>
    <mergeCell ref="B116:C116"/>
    <mergeCell ref="B119:C119"/>
    <mergeCell ref="B118:C118"/>
    <mergeCell ref="B179:C179"/>
    <mergeCell ref="B180:C180"/>
    <mergeCell ref="B181:C181"/>
    <mergeCell ref="B183:C183"/>
    <mergeCell ref="B153:C153"/>
    <mergeCell ref="B155:C155"/>
    <mergeCell ref="B156:C156"/>
    <mergeCell ref="B131:C131"/>
    <mergeCell ref="B134:C134"/>
    <mergeCell ref="B137:C137"/>
    <mergeCell ref="B162:C162"/>
    <mergeCell ref="B163:C163"/>
    <mergeCell ref="B164:C164"/>
    <mergeCell ref="B166:C166"/>
    <mergeCell ref="B200:C200"/>
    <mergeCell ref="B201:C201"/>
    <mergeCell ref="B203:C203"/>
    <mergeCell ref="B204:C204"/>
    <mergeCell ref="B185:C185"/>
    <mergeCell ref="B187:C187"/>
    <mergeCell ref="B189:C189"/>
    <mergeCell ref="B192:C192"/>
    <mergeCell ref="B194:C194"/>
    <mergeCell ref="B196:C196"/>
    <mergeCell ref="B191:C191"/>
    <mergeCell ref="B197:C197"/>
    <mergeCell ref="B199:C199"/>
    <mergeCell ref="B221:C221"/>
    <mergeCell ref="B222:C222"/>
    <mergeCell ref="B223:C223"/>
    <mergeCell ref="B227:C227"/>
    <mergeCell ref="B229:C229"/>
    <mergeCell ref="B230:C230"/>
    <mergeCell ref="B208:C208"/>
    <mergeCell ref="B210:C210"/>
    <mergeCell ref="B212:C212"/>
    <mergeCell ref="B214:C214"/>
    <mergeCell ref="B218:C218"/>
    <mergeCell ref="B219:C219"/>
    <mergeCell ref="B216:C216"/>
    <mergeCell ref="B241:C241"/>
    <mergeCell ref="B242:C242"/>
    <mergeCell ref="B244:C244"/>
    <mergeCell ref="B246:C246"/>
    <mergeCell ref="B248:C248"/>
    <mergeCell ref="B250:C250"/>
    <mergeCell ref="B232:C232"/>
    <mergeCell ref="B233:C233"/>
    <mergeCell ref="B235:C235"/>
    <mergeCell ref="B236:C236"/>
    <mergeCell ref="B237:C237"/>
    <mergeCell ref="B239:C239"/>
    <mergeCell ref="B238:C238"/>
    <mergeCell ref="B281:C281"/>
    <mergeCell ref="B282:C282"/>
    <mergeCell ref="B262:C262"/>
    <mergeCell ref="B264:C264"/>
    <mergeCell ref="B266:C266"/>
    <mergeCell ref="B268:C268"/>
    <mergeCell ref="B270:C270"/>
    <mergeCell ref="B272:C272"/>
    <mergeCell ref="B251:C251"/>
    <mergeCell ref="B253:C253"/>
    <mergeCell ref="B255:C255"/>
    <mergeCell ref="B256:C256"/>
    <mergeCell ref="B258:C258"/>
    <mergeCell ref="B260:C260"/>
    <mergeCell ref="B9:C9"/>
    <mergeCell ref="B13:C13"/>
    <mergeCell ref="B17:C17"/>
    <mergeCell ref="B19:C19"/>
    <mergeCell ref="B90:C90"/>
    <mergeCell ref="B306:C306"/>
    <mergeCell ref="C40:C43"/>
    <mergeCell ref="B112:C112"/>
    <mergeCell ref="B113:C113"/>
    <mergeCell ref="B296:C296"/>
    <mergeCell ref="B298:C298"/>
    <mergeCell ref="B300:C300"/>
    <mergeCell ref="B302:C302"/>
    <mergeCell ref="B304:C304"/>
    <mergeCell ref="B284:C284"/>
    <mergeCell ref="B286:C286"/>
    <mergeCell ref="B288:C288"/>
    <mergeCell ref="B290:C290"/>
    <mergeCell ref="B292:C292"/>
    <mergeCell ref="B294:C294"/>
    <mergeCell ref="B274:C274"/>
    <mergeCell ref="B276:C276"/>
    <mergeCell ref="B278:C278"/>
    <mergeCell ref="B279:C27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4"/>
  <sheetViews>
    <sheetView showGridLines="0" zoomScaleNormal="100" workbookViewId="0">
      <selection activeCell="C21" sqref="C21"/>
    </sheetView>
  </sheetViews>
  <sheetFormatPr baseColWidth="10" defaultColWidth="11.44140625" defaultRowHeight="13.2"/>
  <cols>
    <col min="1" max="1" width="37.44140625" customWidth="1"/>
    <col min="2" max="2" width="18.6640625" style="1" customWidth="1"/>
    <col min="3" max="3" width="18.109375" customWidth="1"/>
    <col min="4" max="4" width="19.6640625" customWidth="1"/>
  </cols>
  <sheetData>
    <row r="6" spans="1:5">
      <c r="A6" s="287" t="s">
        <v>339</v>
      </c>
      <c r="B6" s="287"/>
      <c r="C6" s="288"/>
      <c r="D6" s="288"/>
    </row>
    <row r="7" spans="1:5" s="1" customFormat="1">
      <c r="A7" s="89" t="s">
        <v>340</v>
      </c>
      <c r="B7" s="74"/>
      <c r="C7" s="3"/>
      <c r="D7" s="3"/>
    </row>
    <row r="8" spans="1:5" s="1" customFormat="1">
      <c r="A8" s="74"/>
      <c r="B8" s="74"/>
      <c r="C8" s="3"/>
      <c r="D8" s="3"/>
    </row>
    <row r="9" spans="1:5">
      <c r="A9" s="66" t="s">
        <v>341</v>
      </c>
      <c r="B9" s="66"/>
    </row>
    <row r="10" spans="1:5">
      <c r="A10" s="66"/>
      <c r="B10" s="66"/>
    </row>
    <row r="11" spans="1:5">
      <c r="A11" s="289" t="s">
        <v>342</v>
      </c>
      <c r="B11" s="290"/>
      <c r="C11" s="291">
        <f>+'ESF CONSOLIDADO'!F10</f>
        <v>45107</v>
      </c>
      <c r="D11" s="291">
        <v>44926</v>
      </c>
    </row>
    <row r="12" spans="1:5">
      <c r="A12" s="67" t="s">
        <v>348</v>
      </c>
      <c r="B12" s="67"/>
      <c r="C12" s="25">
        <v>5791</v>
      </c>
      <c r="D12" s="25">
        <v>1211</v>
      </c>
      <c r="E12" s="204"/>
    </row>
    <row r="13" spans="1:5">
      <c r="A13" s="67" t="s">
        <v>351</v>
      </c>
      <c r="B13" s="67"/>
      <c r="C13" s="25">
        <v>44</v>
      </c>
      <c r="D13" s="25">
        <v>41</v>
      </c>
      <c r="E13" s="204"/>
    </row>
    <row r="14" spans="1:5">
      <c r="A14" s="67" t="s">
        <v>346</v>
      </c>
      <c r="B14" s="67"/>
      <c r="C14" s="25">
        <v>7552</v>
      </c>
      <c r="D14" s="25">
        <v>5644</v>
      </c>
      <c r="E14" s="204"/>
    </row>
    <row r="15" spans="1:5">
      <c r="A15" s="83" t="s">
        <v>350</v>
      </c>
      <c r="B15" s="67"/>
      <c r="C15" s="25">
        <v>197</v>
      </c>
      <c r="D15" s="25">
        <v>112</v>
      </c>
      <c r="E15" s="204"/>
    </row>
    <row r="16" spans="1:5">
      <c r="A16" s="83" t="s">
        <v>347</v>
      </c>
      <c r="B16" s="83"/>
      <c r="C16" s="25">
        <v>3067</v>
      </c>
      <c r="D16" s="25">
        <v>2313</v>
      </c>
      <c r="E16" s="204"/>
    </row>
    <row r="17" spans="1:5">
      <c r="A17" s="83" t="s">
        <v>349</v>
      </c>
      <c r="B17" s="83"/>
      <c r="C17" s="25">
        <v>6356</v>
      </c>
      <c r="D17" s="25">
        <v>806</v>
      </c>
      <c r="E17" s="204"/>
    </row>
    <row r="18" spans="1:5">
      <c r="A18" s="67" t="s">
        <v>344</v>
      </c>
      <c r="B18" s="67"/>
      <c r="C18" s="25">
        <v>5817</v>
      </c>
      <c r="D18" s="25">
        <v>9653</v>
      </c>
      <c r="E18" s="204"/>
    </row>
    <row r="19" spans="1:5">
      <c r="A19" s="68" t="s">
        <v>345</v>
      </c>
      <c r="B19" s="68"/>
      <c r="C19" s="25">
        <v>6972</v>
      </c>
      <c r="D19" s="25">
        <v>8301</v>
      </c>
      <c r="E19" s="204"/>
    </row>
    <row r="20" spans="1:5">
      <c r="A20" s="83" t="s">
        <v>680</v>
      </c>
      <c r="B20" s="83"/>
      <c r="C20" s="102">
        <v>435</v>
      </c>
      <c r="D20" s="25">
        <v>1188</v>
      </c>
      <c r="E20" s="204"/>
    </row>
    <row r="21" spans="1:5">
      <c r="A21" s="67" t="s">
        <v>343</v>
      </c>
      <c r="B21" s="67"/>
      <c r="C21" s="352">
        <v>320619</v>
      </c>
      <c r="D21" s="352">
        <v>218814</v>
      </c>
      <c r="E21" s="204"/>
    </row>
    <row r="22" spans="1:5" ht="13.8" thickBot="1">
      <c r="A22" s="69" t="s">
        <v>352</v>
      </c>
      <c r="B22" s="70"/>
      <c r="C22" s="346">
        <f>SUM(C12:C21)</f>
        <v>356850</v>
      </c>
      <c r="D22" s="346">
        <f>SUM(D12:D21)</f>
        <v>248083</v>
      </c>
    </row>
    <row r="23" spans="1:5" ht="13.8" thickTop="1"/>
    <row r="24" spans="1:5">
      <c r="C24" s="98"/>
      <c r="D24" s="98"/>
    </row>
  </sheetData>
  <pageMargins left="0.7" right="0.7" top="0.75" bottom="0.75" header="0.3" footer="0.3"/>
  <pageSetup paperSize="9" orientation="portrait" r:id="rId1"/>
  <ignoredErrors>
    <ignoredError sqref="C22:D22"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rGYvDrkEc4He0Ksds4DU+kpUxThkxInYx6NrCyg/1/o=</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epHFVY2rMAkf6fUbIfajhdLIeGUoFHdJsH/JRyeWBuc=</DigestValue>
    </Reference>
  </SignedInfo>
  <SignatureValue>S7hprlIsmcjMreJQgbo1X1zV5JpQAK3Z2ERWQXL+splRofkKZXmzITaKBwJOxe5ozsOQWbWGaUeZ
GP5E6lN+QaUtX/lTPzkNKRlYqoNPFOf5SlubJ4mngjOfw3MXhtLBL/bYm9YIRjH2ubRJzRA/Xn0w
VNxRKJERGLVbKcxf2u1LQIrRwvS6p9jffU5qinFOK6hV9Y0cPCIfMB+0QBDj7wivp8uhgeVhf+yp
LxgKlXhqdzq4sqJX5sdHNAKRwKfnHpM0lTfFaOha71U78U+lsxSZkBc/6G6hVDY0oakzY8m7AWy2
wfFpn2tJGx5QfCQ9hVWYN6dU7ajtkf9/YSDUYQ==</SignatureValue>
  <KeyInfo>
    <X509Data>
      <X509Certificate>MIIHozCCBYugAwIBAgIRAMl0W46FF26tQL/m/BJIKAMwDQYJKoZIhvcNAQELBQAwgYUxCzAJBgNVBAYTAlBZMQ0wCwYDVQQKEwRJQ1BQMTgwNgYDVQQLEy9QcmVzdGFkb3IgQ3VhbGlmaWNhZG8gZGUgU2VydmljaW9zIGRlIENvbmZpYW56YTEVMBMGA1UEAxMMQ09ERTEwMCBTLkEuMRYwFAYDVQQFEw1SVUM4MDA4MDYxMC03MB4XDTIzMDYwOTEzMDY0MFoXDTI1MDYwOTEzMDY0MFowgbQxCzAJBgNVBAYTAlBZMTYwNAYDVQQKDC1DRVJUSUZJQ0FETyBDVUFMSUZJQ0FETyBERSBGSVJNQSBFTEVDVFLDk05JQ0ExCzAJBgNVBAsTAkYyMREwDwYDVQQEEwhQQVNDVVRUSTEXMBUGA1UEKhMOUEVEUk8gQ0FTU0lMRE8xIDAeBgNVBAMTF1BFRFJPIENBU1NJTERPIFBBU0NVVFRJMRIwEAYDVQQFEwlDSTY4ODcxNTcwggEiMA0GCSqGSIb3DQEBAQUAA4IBDwAwggEKAoIBAQChHZgHdyClwwCS/aoBamWXKeIxrrZEv4RW4WYYKOCOdWPkKykcQoBphc17T2IZj6ANLil8km8Ws1bk8pX+Q28ZdqQdtobvYegIJDRB2re4YQc9hnUsX04BFquQS765g/6sM20Cd49f3tjdoAnx6sOAb0HT8dfHVS1eB1Ho3chNEnZotg06lQyxHA2c10Yb/3IBnyT9KjR9Rfc+rVGqwfJFCgyeP0wU5bsnLz9hS6z8/nFqZpATbw/Op9qpl53nq2utwPcxk+LqR0i+SLJ5sk6W5wHD04zoMF1UuzNxD6Q21CeLMCnX2bxi72YteO/ifjJ2IWcfxtpnQRWGLTZv63TvAgMBAAGjggLbMIIC1zAMBgNVHRMBAf8EAjAAMB0GA1UdDgQWBBRQ8iSYGzVBHQFJIOXCWghDpPqnbTAfBgNVHSMEGDAWgBS+NVRiaGDnJtMxwV+XseL2ZM4H9TAOBgNVHQ8BAf8EBAMCBeAwUgYDVR0RBEswSYEaUENQQEdSVVBPQ09OQ0VQQ0lPTi5DT00uUFmkKzApMScwJQYDVQQNDB5GSVJNQSBFTEVDVFLDk05JQ0EgQ1VBTElGSUNBREEwgfcGA1UdIASB7zCB7DCB6QYLKwYBBAGDrnABAQQwgdkwRgYIKwYBBQUHAgEWOmh0dHBzOi8vY29kZTEwMC5jb20ucHkvcmVwb3NpdG9yaW8tZGUtZG9jdW1lbnRvcy1wdWJsaWNvcy8wgY4GCCsGAQUFBwICMIGBDH9jZXJ0aWZpY2FkbyBjdWFsaWZpY2FkbyBkZSBmaXJtYSBlbGVjdHLDs25pY2EgdGlwbyBGMiBzdWpldGEgYSBsYXMgY29uZGljaW9uZXMgZGUgdXNvIGV4cHVlc3RhcyBlbiBsYSBEUEMgZGVsIFBDU0MgQ09ERTEwMCBTLkEuMHsGA1UdHwR0MHIwN6A1oDOGMWh0dHA6Ly9wY2ExLmNvZGUxMDAuY29tLnB5L2NybHMvY2EtY29kZTEwMC1zYS5jcmwwN6A1oDOGMWh0dHA6Ly9wY2EyLmNvZGUxMDAuY29tLnB5L2NybHMvY2EtY29kZTEwMC1zYS5jcmwwIAYDVR0lAQH/BBYwFAYIKwYBBQUHAwIGCCsGAQUFBwMEMIGJBggrBgEFBQcBAQR9MHswOQYIKwYBBQUHMAGGLWh0dHA6Ly9vY3NwLmNvZGUxMDAuY29tLnB5L29jc3AvY2EtY29kZTEwMC1zYTA+BggrBgEFBQcwAoYyaHR0cDovL3BjYTEuY29kZTEwMC5jb20ucHkvY2VydHMvY2EtY29kZTEwMC1zYS5jZXIwDQYJKoZIhvcNAQELBQADggIBAGHwJUv433hqdwoyN8Svo9RlakhnKnavaaDwNlqZFy8W5s2Tx8tFK8DHUgDeb2RTWmGnnyYHLCA5iKyQPCoUC3XKISmooVHTsCw7JvIPdYCi3dA63uhoK6X+G+GhjJRJkP3TGbDDnYPG+57xMYGAfH1GOlZLGQpsgMCxCWt36PHNSjgPXDO6VwH6gB/6qtn9O/Y4sY94jn2j8TpEQL9Mx1ykszw7ChAYiQr6HhN0RSd31L/cy5PaidWywzHeKkBffqrYb3wdvFAQK1rikzJCtTUYV6l4Hg+eJBJNdquJzAvkJal/d0CZM3fo1ngZJvdvAE8gLaAxwVn3kSZMQ2/znO2tK55soPeWXKBCR7S6AU/keXQe4XPOETyo7i3J/rmDwNkoFSg36FbToXkbUaJmd9Vp3VH8IClQGmlC+vR8MkqproXcWizC+jtK8o6kGLccNcGjErAWN5H7GPITcIPSZH6cT7mCx5fwHr1j1+cM8n6TStSQ6CPzGiE534kM5IFODdbOBl0E1x85wbqNnj4vZP4mSPDjGz3ubXIxJcgwY8NuuH33ZZWoduWXYgyiDGWnz7Ggmid0bEp8GkjcGWW6F3ByF7Dijgcbz+BAdgdqXuhzt0bn0dJHGZV/aI+Ux3yNWdMbNGVHM0gbHo/Htm07MN3iASjlej/fxXsJ1dVDG8K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s+0bZPeoGL4ewYuSEViKhtcn1fdfnoD+pBBsG2QGToI=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yZcpkHbjTB0AooX5OYoVErw6erl2icASb12Q4F9YR+4=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9Dp6sXfjSRA8sWw3mH9kzu+jGF6PObpq0BHb2tbnlB4=</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OCxzcf2NzCoN0XlyWAV+X6WC7XwzMWQmUqN9NJPMyxg=</DigestValue>
      </Reference>
      <Reference URI="/xl/drawings/drawing22.xml?ContentType=application/vnd.openxmlformats-officedocument.drawing+xml">
        <DigestMethod Algorithm="http://www.w3.org/2001/04/xmlenc#sha256"/>
        <DigestValue>z5WwYi1PSegy3clg5kxwum3KmY76cegRrKo4S9TIDrM=</DigestValue>
      </Reference>
      <Reference URI="/xl/drawings/drawing23.xml?ContentType=application/vnd.openxmlformats-officedocument.drawing+xml">
        <DigestMethod Algorithm="http://www.w3.org/2001/04/xmlenc#sha256"/>
        <DigestValue>TystH8OnvHfpd+d/33ReIcJnV2p6N+ti32lHaTA2vb4=</DigestValue>
      </Reference>
      <Reference URI="/xl/drawings/drawing24.xml?ContentType=application/vnd.openxmlformats-officedocument.drawing+xml">
        <DigestMethod Algorithm="http://www.w3.org/2001/04/xmlenc#sha256"/>
        <DigestValue>Ged+QJk8MHMNEASjBIxJ5ncrCCLM9aIR1Fad7ldNax8=</DigestValue>
      </Reference>
      <Reference URI="/xl/drawings/drawing25.xml?ContentType=application/vnd.openxmlformats-officedocument.drawing+xml">
        <DigestMethod Algorithm="http://www.w3.org/2001/04/xmlenc#sha256"/>
        <DigestValue>kCY01Mq/XV7IkxNATIcXGc9AFt/5IxT1jWaiyBkDh0Y=</DigestValue>
      </Reference>
      <Reference URI="/xl/drawings/drawing26.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fUnizYTbLTImlF8+7XcIp5gkqu/lSN49GymGlGe2vRQ=</DigestValue>
      </Reference>
      <Reference URI="/xl/drawings/drawing4.xml?ContentType=application/vnd.openxmlformats-officedocument.drawing+xml">
        <DigestMethod Algorithm="http://www.w3.org/2001/04/xmlenc#sha256"/>
        <DigestValue>CWm91bTnMpn8CqPrh/820GcGovGQQvGmpZu0fND1XrI=</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FkP+6E9b7TEXMVa7PFg4OQx5Opi0Z18gn49tkPxjAks=</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8ZDHC7a2dMuYwYBl1Mwr8bGym6QhjCSKeL/vC7ODHdw=</DigestValue>
      </Reference>
      <Reference URI="/xl/media/image16.png?ContentType=image/png">
        <DigestMethod Algorithm="http://www.w3.org/2001/04/xmlenc#sha256"/>
        <DigestValue>qTsrs0w580BT4p0zG1/R99DClG5VBX1tvz/QO5BjWfg=</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DIc9QHqdq7qF5m2Ln2FaZqkZ6+JXqEbVVvOCRWzVYM8=</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j/1WILQO7py7k5GUsMoYKdyd6svnbK6Ti2VSAgmuWxg=</DigestValue>
      </Reference>
      <Reference URI="/xl/printerSettings/printerSettings2.bin?ContentType=application/vnd.openxmlformats-officedocument.spreadsheetml.printerSettings">
        <DigestMethod Algorithm="http://www.w3.org/2001/04/xmlenc#sha256"/>
        <DigestValue>ddzRQMsvG/Jwo6kvScoB3PbSYZ6a7Glwa8L+YpH6IrE=</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DIc9QHqdq7qF5m2Ln2FaZqkZ6+JXqEbVVvOCRWzVYM8=</DigestValue>
      </Reference>
      <Reference URI="/xl/printerSettings/printerSettings22.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ddzRQMsvG/Jwo6kvScoB3PbSYZ6a7Glwa8L+YpH6IrE=</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GpcssB0x7+JAvnoVr4FITXtR+htHnLTNt1ZiSjIyDoY=</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q4pUcVozgEz+Og38ikyBge3YyHrY7XZbtdgY4bmxcMw=</DigestValue>
      </Reference>
      <Reference URI="/xl/styles.xml?ContentType=application/vnd.openxmlformats-officedocument.spreadsheetml.styles+xml">
        <DigestMethod Algorithm="http://www.w3.org/2001/04/xmlenc#sha256"/>
        <DigestValue>OBglAyjV+2r9/MKPSRuv9nYOEM0UO9EZnS7mJUf6IXA=</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z00t60lgcmGZyYCVPtsj3VBpe6nsbJbdDoEX1Z4lxP0=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Rzt+/9CX4VOY+VpN3jWiOcb9FdY9Kqj8NJqDfGcCxZc=</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ic7TTP+IuyRcO0L1Bdwl84VyXIRzgS/4gdRUclnM7O0=</DigestValue>
      </Reference>
      <Reference URI="/xl/worksheets/sheet10.xml?ContentType=application/vnd.openxmlformats-officedocument.spreadsheetml.worksheet+xml">
        <DigestMethod Algorithm="http://www.w3.org/2001/04/xmlenc#sha256"/>
        <DigestValue>qucWavDfWytbTjrvbfai3VWVT+aNC6GupkDSA7LrYlw=</DigestValue>
      </Reference>
      <Reference URI="/xl/worksheets/sheet11.xml?ContentType=application/vnd.openxmlformats-officedocument.spreadsheetml.worksheet+xml">
        <DigestMethod Algorithm="http://www.w3.org/2001/04/xmlenc#sha256"/>
        <DigestValue>zDHL86CDnPSkF+kr5lj5G8pinz+F0NmR+8NAH7XtdFI=</DigestValue>
      </Reference>
      <Reference URI="/xl/worksheets/sheet12.xml?ContentType=application/vnd.openxmlformats-officedocument.spreadsheetml.worksheet+xml">
        <DigestMethod Algorithm="http://www.w3.org/2001/04/xmlenc#sha256"/>
        <DigestValue>FsAXz+pDNu6HZgap0jc366SJvnJZxxN6RPmg2j/Asfs=</DigestValue>
      </Reference>
      <Reference URI="/xl/worksheets/sheet13.xml?ContentType=application/vnd.openxmlformats-officedocument.spreadsheetml.worksheet+xml">
        <DigestMethod Algorithm="http://www.w3.org/2001/04/xmlenc#sha256"/>
        <DigestValue>cXXsc0dfD4ZG08er3OWEICdT7hPzQVNm7SsnOwF7mZk=</DigestValue>
      </Reference>
      <Reference URI="/xl/worksheets/sheet14.xml?ContentType=application/vnd.openxmlformats-officedocument.spreadsheetml.worksheet+xml">
        <DigestMethod Algorithm="http://www.w3.org/2001/04/xmlenc#sha256"/>
        <DigestValue>/oDSM69NNFduTeCaGlXwERufcwCnrpzqWFKMP6T++bE=</DigestValue>
      </Reference>
      <Reference URI="/xl/worksheets/sheet15.xml?ContentType=application/vnd.openxmlformats-officedocument.spreadsheetml.worksheet+xml">
        <DigestMethod Algorithm="http://www.w3.org/2001/04/xmlenc#sha256"/>
        <DigestValue>CaRn1MH7Dgla6SbE2aXIFBZvdWRg+Kg25JAspiySKWk=</DigestValue>
      </Reference>
      <Reference URI="/xl/worksheets/sheet16.xml?ContentType=application/vnd.openxmlformats-officedocument.spreadsheetml.worksheet+xml">
        <DigestMethod Algorithm="http://www.w3.org/2001/04/xmlenc#sha256"/>
        <DigestValue>xW7qaUnISLmezUdFVgB52eWGk2xeumC181SH76WiBn4=</DigestValue>
      </Reference>
      <Reference URI="/xl/worksheets/sheet17.xml?ContentType=application/vnd.openxmlformats-officedocument.spreadsheetml.worksheet+xml">
        <DigestMethod Algorithm="http://www.w3.org/2001/04/xmlenc#sha256"/>
        <DigestValue>ruGsEcUMBaSMLAsASo6CB+GuCpgUEiRpF7imXropZk0=</DigestValue>
      </Reference>
      <Reference URI="/xl/worksheets/sheet18.xml?ContentType=application/vnd.openxmlformats-officedocument.spreadsheetml.worksheet+xml">
        <DigestMethod Algorithm="http://www.w3.org/2001/04/xmlenc#sha256"/>
        <DigestValue>oPRXDZaHIGQDJwt1HPN5rOhuQ3mMXms1KCvxxr8XBt0=</DigestValue>
      </Reference>
      <Reference URI="/xl/worksheets/sheet19.xml?ContentType=application/vnd.openxmlformats-officedocument.spreadsheetml.worksheet+xml">
        <DigestMethod Algorithm="http://www.w3.org/2001/04/xmlenc#sha256"/>
        <DigestValue>+DDWhCdJQPh25QNFv4fF1nAlQogrkEn643Z/jleTi44=</DigestValue>
      </Reference>
      <Reference URI="/xl/worksheets/sheet2.xml?ContentType=application/vnd.openxmlformats-officedocument.spreadsheetml.worksheet+xml">
        <DigestMethod Algorithm="http://www.w3.org/2001/04/xmlenc#sha256"/>
        <DigestValue>tDegMX0dyLWDWsFKvWhAUgHKWQNcnxuFTAYtfpIMjBg=</DigestValue>
      </Reference>
      <Reference URI="/xl/worksheets/sheet20.xml?ContentType=application/vnd.openxmlformats-officedocument.spreadsheetml.worksheet+xml">
        <DigestMethod Algorithm="http://www.w3.org/2001/04/xmlenc#sha256"/>
        <DigestValue>Z8BpfgbEFlKArqAQz5y2xy1uyLJZnHXP1E7BaCu5rgE=</DigestValue>
      </Reference>
      <Reference URI="/xl/worksheets/sheet21.xml?ContentType=application/vnd.openxmlformats-officedocument.spreadsheetml.worksheet+xml">
        <DigestMethod Algorithm="http://www.w3.org/2001/04/xmlenc#sha256"/>
        <DigestValue>fu1nkVjEZOT/Cf6HWjleVLCmkFW31ge50uPfzauT7Ds=</DigestValue>
      </Reference>
      <Reference URI="/xl/worksheets/sheet22.xml?ContentType=application/vnd.openxmlformats-officedocument.spreadsheetml.worksheet+xml">
        <DigestMethod Algorithm="http://www.w3.org/2001/04/xmlenc#sha256"/>
        <DigestValue>Li/2yErQcj4UXxei4LjGhctYwENUlYKYcP+jfUisAs0=</DigestValue>
      </Reference>
      <Reference URI="/xl/worksheets/sheet23.xml?ContentType=application/vnd.openxmlformats-officedocument.spreadsheetml.worksheet+xml">
        <DigestMethod Algorithm="http://www.w3.org/2001/04/xmlenc#sha256"/>
        <DigestValue>bWjbDd9AnWR2RugOdTVNw5mUzyK1WbxHwGc+U7afh4g=</DigestValue>
      </Reference>
      <Reference URI="/xl/worksheets/sheet24.xml?ContentType=application/vnd.openxmlformats-officedocument.spreadsheetml.worksheet+xml">
        <DigestMethod Algorithm="http://www.w3.org/2001/04/xmlenc#sha256"/>
        <DigestValue>Av/2ybFE1AB659le4pkLB35dmhJpWucmVtummwhiXzA=</DigestValue>
      </Reference>
      <Reference URI="/xl/worksheets/sheet25.xml?ContentType=application/vnd.openxmlformats-officedocument.spreadsheetml.worksheet+xml">
        <DigestMethod Algorithm="http://www.w3.org/2001/04/xmlenc#sha256"/>
        <DigestValue>RVARqk4oR2qtKKSt5BoiV933jl/Uhbnsp3w7uSLuoj8=</DigestValue>
      </Reference>
      <Reference URI="/xl/worksheets/sheet26.xml?ContentType=application/vnd.openxmlformats-officedocument.spreadsheetml.worksheet+xml">
        <DigestMethod Algorithm="http://www.w3.org/2001/04/xmlenc#sha256"/>
        <DigestValue>uxdORgA6eGVDT0R7ZkInwwn28rocY1II2u/XSwEuYcQ=</DigestValue>
      </Reference>
      <Reference URI="/xl/worksheets/sheet3.xml?ContentType=application/vnd.openxmlformats-officedocument.spreadsheetml.worksheet+xml">
        <DigestMethod Algorithm="http://www.w3.org/2001/04/xmlenc#sha256"/>
        <DigestValue>tMNOX//7x1lR2Siyf4rrGevs5LpbqQ8l1YflmdhIKpE=</DigestValue>
      </Reference>
      <Reference URI="/xl/worksheets/sheet4.xml?ContentType=application/vnd.openxmlformats-officedocument.spreadsheetml.worksheet+xml">
        <DigestMethod Algorithm="http://www.w3.org/2001/04/xmlenc#sha256"/>
        <DigestValue>XpsRzUPfKHd38UPxwrfqNdx62vsxwfBTaA9y6nRbkZo=</DigestValue>
      </Reference>
      <Reference URI="/xl/worksheets/sheet5.xml?ContentType=application/vnd.openxmlformats-officedocument.spreadsheetml.worksheet+xml">
        <DigestMethod Algorithm="http://www.w3.org/2001/04/xmlenc#sha256"/>
        <DigestValue>HMHZfgyELWlvRbzN+pJ3ACtcZwFUrpxbWjcldG+CnMo=</DigestValue>
      </Reference>
      <Reference URI="/xl/worksheets/sheet6.xml?ContentType=application/vnd.openxmlformats-officedocument.spreadsheetml.worksheet+xml">
        <DigestMethod Algorithm="http://www.w3.org/2001/04/xmlenc#sha256"/>
        <DigestValue>FbnsvwhfVZikVbo1uxrfDAVLe30YVSkACsiZqdrA7Qk=</DigestValue>
      </Reference>
      <Reference URI="/xl/worksheets/sheet7.xml?ContentType=application/vnd.openxmlformats-officedocument.spreadsheetml.worksheet+xml">
        <DigestMethod Algorithm="http://www.w3.org/2001/04/xmlenc#sha256"/>
        <DigestValue>cf3xetn8b8VMhPSIJEx186zCx3VEhGllgpqyJvtjRiY=</DigestValue>
      </Reference>
      <Reference URI="/xl/worksheets/sheet8.xml?ContentType=application/vnd.openxmlformats-officedocument.spreadsheetml.worksheet+xml">
        <DigestMethod Algorithm="http://www.w3.org/2001/04/xmlenc#sha256"/>
        <DigestValue>NdmZmzNefrAsfEm7rgtL2ZqlEFrTtgi1MoXC3TnXbXk=</DigestValue>
      </Reference>
      <Reference URI="/xl/worksheets/sheet9.xml?ContentType=application/vnd.openxmlformats-officedocument.spreadsheetml.worksheet+xml">
        <DigestMethod Algorithm="http://www.w3.org/2001/04/xmlenc#sha256"/>
        <DigestValue>U8sRu5IavCTxpXE4fHnnNknPzVTPEWrFOwA2oCAngto=</DigestValue>
      </Reference>
    </Manifest>
    <SignatureProperties>
      <SignatureProperty Id="idSignatureTime" Target="#idPackageSignature">
        <mdssi:SignatureTime xmlns:mdssi="http://schemas.openxmlformats.org/package/2006/digital-signature">
          <mdssi:Format>YYYY-MM-DDThh:mm:ssTZD</mdssi:Format>
          <mdssi:Value>2023-09-07T20:40:09Z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2023-09-07T20:40:09Z</xd:SigningTime>
          <xd:SigningCertificate>
            <xd:Cert>
              <xd:CertDigest>
                <DigestMethod Algorithm="http://www.w3.org/2001/04/xmlenc#sha256"/>
                <DigestValue>vdQFkqqwIfcYWHNTtOubxVu2Lbwpkkvl4uAKoSgMhDY=</DigestValue>
              </xd:CertDigest>
              <xd:IssuerSerial>
                <X509IssuerName>SERIALNUMBER=RUC80080610-7, CN=CODE100 S.A., OU=Prestador Cualificado de Servicios de Confianza, O=ICPP, C=PY</X509IssuerName>
                <X509SerialNumber>267778990579220974042474846907078813699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Z//8F9thYkHmlcZXvbERPZj2aiuP26bwDJqML5PuTds=</DigestValue>
    </Reference>
    <Reference Type="http://www.w3.org/2000/09/xmldsig#Object" URI="#idOfficeObject">
      <DigestMethod Algorithm="http://www.w3.org/2001/04/xmlenc#sha256"/>
      <DigestValue>0Q1HKaARmeAcRXhteA0gyGEun1MBv2cuIo91KDUHJfc=</DigestValue>
    </Reference>
    <Reference Type="http://uri.etsi.org/01903#SignedProperties" URI="#idSignedProperties">
      <Transforms>
        <Transform Algorithm="http://www.w3.org/TR/2001/REC-xml-c14n-20010315"/>
      </Transforms>
      <DigestMethod Algorithm="http://www.w3.org/2001/04/xmlenc#sha256"/>
      <DigestValue>MtR6qkXWS1lCaNl6QE3/ZWhRrKJTRv7BP57z1D9gjnU=</DigestValue>
    </Reference>
  </SignedInfo>
  <SignatureValue>BWyt1hSSgM9k7fwBlAY1kxa83spdkTg7x9NJJoBiusiIgQ3ipcE2KT+Aao6Dg29/m1IqPa4txVY0
feqeOITje1ygAoJG6FQMzHql9C7fryNZ4C5G4afbQf2p4PVwNMBAyby9YFHQclcDtKOr0IdfX6SP
trtkfzEGgX0yPY8jm+SGSZzrSjcn9dvwKZ2riBTBkKMw1bLUnXeMugYybu2MmcfIIykW5K8hPBZU
m3RYQanE4oDKOvg6EnaXp/ISB49JdNLwFv+F9+OF4JYsfXUXJCKwB4qjT48Jjz0nXp74Wfj1cS6z
4gWXUIGcv54YDM7rY222cgwkAp95MXHPpSk0Sg==</SignatureValue>
  <KeyInfo>
    <X509Data>
      <X509Certificate>MIIJKDCCBxCgAwIBAgIIZ5+c9W/k+RIwDQYJKoZIhvcNAQELBQAwWjEaMBgGA1UEAwwRQ0EtRE9DVU1FTlRBIFMuQS4xFjAUBgNVBAUTDVJVQzgwMDUwMTcyLTExFzAVBgNVBAoMDkRPQ1VNRU5UQSBTLkEuMQswCQYDVQQGEwJQWTAeFw0yMjA3MDQxODMzMDBaFw0yNDA3MDMxODMzMDBaMIGVMR0wGwYDVQQDDBRKQUlSIEFOVE9OSU8gREUgTElNQTESMBAGA1UEBRMJQ0k1MzkzNzM5MRUwEwYDVQQqDAxKQUlSIEFOVE9OSU8xEDAOBgNVBAQMB0RFIExJTUExETAPBgNVBAsMCEZJUk1BIEYyMRcwFQYDVQQKDA5QRVJTT05BIEZJU0lDQTELMAkGA1UEBhMCUFkwggEiMA0GCSqGSIb3DQEBAQUAA4IBDwAwggEKAoIBAQCmHa7z7g/AeBONSnOOWpheIFwAWnirWks5AYM5OzsLTlkJ9qMm8vICWSfYnhyLjaTkD+gHDXNwmf9tfkSuWmM+W6EreKw2KY6jnQsXjABa27y8Nsm/mnlGv9qnia2QoiKzgYJtLNZUOI/pyfj32F9QgJOnkS+78T/hvcqfm9IXqm4sJq3pP3eR00/bsgCcOVYXWj2uHdDCdXDEzd7K5ptTiAod8iW4hIwvgC+VJw3PFP4mnfnvVvGMJyxIGNJrHRbuGENBXE2KM5VBsdODiBfbU1US7f2lCwbjp+25pk1KBJtostToUKgrglUUNALx/bHduJkGzYL3DsO3ZM/wQdwvAgMBAAGjggS0MIIEsDAMBgNVHRMBAf8EAjAAMB8GA1UdIwQYMBaAFKE9hSvN2CyWHzkCDJ9TO1jYlQt7MIGTBggrBgEFBQcBAQSBhjCBgzBVBggrBgEFBQcwAoZJaHR0cHM6Ly93d3cuZGlnaXRvLmNvbS5weS91cGxvYWRzL2NlcnRpZmljYWRvLWRvY3VtZW50YS1zYS0xNTM1MTE3NzcxLmNydDAqBggrBgEFBQcwAYYeaHR0cDovL3d3dy5kaWdpdG8uY29tLnB5L29jc3AvMCYGA1UdEQQfMB2BG2phaXJAZnJpZ29jb25jZXBjaW9u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INwOj6JcZZSHAS2DLyy5SsIj7VmMA4GA1UdDwEB/wQEAwIF4DANBgkqhkiG9w0BAQsFAAOCAgEAhowxWMqZD988OXFP46nmrxKZJtwl8DzYFcINt7kQQHaoLSeZOWtYf9Jp2kxmtgo4F+iV3UPUtfRiqmN9GI74lChS3PPNIubvtXMcOxVLhMytFB3JbxFD5O60RDRgxnk/LO0Ivsm2LXVl4oOKv4Cz1v2vHBxN4q+CTMz8sQW58ebjGyqRRLNU1EM9ojOUMkBVY9IZ0vxkmiHNbWktXe/2eRrg6ICnNfXnq8BAdNaBhsnHJ1NqrSh+ncxf00MN8ZecYmJWEcQb8XnasWG3W0JJ3Q/APWqbkl/HYbnBbSsuEyvtu4sqCgsTud1bc3/688HPyiG8GF5HhKlwdoQ5WpPMn/X7QKypxlnlAv9B1Y5+DnRtBouvq+B8qAW2hQA1evkaH3VZBzmV0gRtKw5CRHlBU3pXf5y3tiNOC097XCPnJC8pBmnyt7/m1CjBXSWaFf7VHcTz4lTVK6BidGsRQmaKLJioiPZqRaFOB4PmzC8/SMIRaPuDKhoCJdzXzNK9EXBq5+EDaVGE5Dd5F9UAtK1diRSYQ5fElv5//mRFhe7Eh04hHvBHm/AJZrXlS+2pIOzgTbhu7IPPftWewpWxyK2wm2iWjxlwG1g7uddpbn9u7S1sZ1KeXSo1C1ArSCDRPDrEnfqL2QC7g9VY+uZaMN2xvUzSB3ETV1wTti7skZXvO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s+0bZPeoGL4ewYuSEViKhtcn1fdfnoD+pBBsG2QGToI=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yZcpkHbjTB0AooX5OYoVErw6erl2icASb12Q4F9YR+4=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9Dp6sXfjSRA8sWw3mH9kzu+jGF6PObpq0BHb2tbnlB4=</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OCxzcf2NzCoN0XlyWAV+X6WC7XwzMWQmUqN9NJPMyxg=</DigestValue>
      </Reference>
      <Reference URI="/xl/drawings/drawing22.xml?ContentType=application/vnd.openxmlformats-officedocument.drawing+xml">
        <DigestMethod Algorithm="http://www.w3.org/2001/04/xmlenc#sha256"/>
        <DigestValue>z5WwYi1PSegy3clg5kxwum3KmY76cegRrKo4S9TIDrM=</DigestValue>
      </Reference>
      <Reference URI="/xl/drawings/drawing23.xml?ContentType=application/vnd.openxmlformats-officedocument.drawing+xml">
        <DigestMethod Algorithm="http://www.w3.org/2001/04/xmlenc#sha256"/>
        <DigestValue>TystH8OnvHfpd+d/33ReIcJnV2p6N+ti32lHaTA2vb4=</DigestValue>
      </Reference>
      <Reference URI="/xl/drawings/drawing24.xml?ContentType=application/vnd.openxmlformats-officedocument.drawing+xml">
        <DigestMethod Algorithm="http://www.w3.org/2001/04/xmlenc#sha256"/>
        <DigestValue>Ged+QJk8MHMNEASjBIxJ5ncrCCLM9aIR1Fad7ldNax8=</DigestValue>
      </Reference>
      <Reference URI="/xl/drawings/drawing25.xml?ContentType=application/vnd.openxmlformats-officedocument.drawing+xml">
        <DigestMethod Algorithm="http://www.w3.org/2001/04/xmlenc#sha256"/>
        <DigestValue>kCY01Mq/XV7IkxNATIcXGc9AFt/5IxT1jWaiyBkDh0Y=</DigestValue>
      </Reference>
      <Reference URI="/xl/drawings/drawing26.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fUnizYTbLTImlF8+7XcIp5gkqu/lSN49GymGlGe2vRQ=</DigestValue>
      </Reference>
      <Reference URI="/xl/drawings/drawing4.xml?ContentType=application/vnd.openxmlformats-officedocument.drawing+xml">
        <DigestMethod Algorithm="http://www.w3.org/2001/04/xmlenc#sha256"/>
        <DigestValue>CWm91bTnMpn8CqPrh/820GcGovGQQvGmpZu0fND1XrI=</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FkP+6E9b7TEXMVa7PFg4OQx5Opi0Z18gn49tkPxjAks=</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8ZDHC7a2dMuYwYBl1Mwr8bGym6QhjCSKeL/vC7ODHdw=</DigestValue>
      </Reference>
      <Reference URI="/xl/media/image16.png?ContentType=image/png">
        <DigestMethod Algorithm="http://www.w3.org/2001/04/xmlenc#sha256"/>
        <DigestValue>qTsrs0w580BT4p0zG1/R99DClG5VBX1tvz/QO5BjWfg=</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DIc9QHqdq7qF5m2Ln2FaZqkZ6+JXqEbVVvOCRWzVYM8=</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j/1WILQO7py7k5GUsMoYKdyd6svnbK6Ti2VSAgmuWxg=</DigestValue>
      </Reference>
      <Reference URI="/xl/printerSettings/printerSettings2.bin?ContentType=application/vnd.openxmlformats-officedocument.spreadsheetml.printerSettings">
        <DigestMethod Algorithm="http://www.w3.org/2001/04/xmlenc#sha256"/>
        <DigestValue>ddzRQMsvG/Jwo6kvScoB3PbSYZ6a7Glwa8L+YpH6IrE=</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DIc9QHqdq7qF5m2Ln2FaZqkZ6+JXqEbVVvOCRWzVYM8=</DigestValue>
      </Reference>
      <Reference URI="/xl/printerSettings/printerSettings22.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ddzRQMsvG/Jwo6kvScoB3PbSYZ6a7Glwa8L+YpH6IrE=</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GpcssB0x7+JAvnoVr4FITXtR+htHnLTNt1ZiSjIyDoY=</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q4pUcVozgEz+Og38ikyBge3YyHrY7XZbtdgY4bmxcMw=</DigestValue>
      </Reference>
      <Reference URI="/xl/styles.xml?ContentType=application/vnd.openxmlformats-officedocument.spreadsheetml.styles+xml">
        <DigestMethod Algorithm="http://www.w3.org/2001/04/xmlenc#sha256"/>
        <DigestValue>OBglAyjV+2r9/MKPSRuv9nYOEM0UO9EZnS7mJUf6IXA=</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z00t60lgcmGZyYCVPtsj3VBpe6nsbJbdDoEX1Z4lxP0=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Rzt+/9CX4VOY+VpN3jWiOcb9FdY9Kqj8NJqDfGcCxZc=</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ic7TTP+IuyRcO0L1Bdwl84VyXIRzgS/4gdRUclnM7O0=</DigestValue>
      </Reference>
      <Reference URI="/xl/worksheets/sheet10.xml?ContentType=application/vnd.openxmlformats-officedocument.spreadsheetml.worksheet+xml">
        <DigestMethod Algorithm="http://www.w3.org/2001/04/xmlenc#sha256"/>
        <DigestValue>qucWavDfWytbTjrvbfai3VWVT+aNC6GupkDSA7LrYlw=</DigestValue>
      </Reference>
      <Reference URI="/xl/worksheets/sheet11.xml?ContentType=application/vnd.openxmlformats-officedocument.spreadsheetml.worksheet+xml">
        <DigestMethod Algorithm="http://www.w3.org/2001/04/xmlenc#sha256"/>
        <DigestValue>zDHL86CDnPSkF+kr5lj5G8pinz+F0NmR+8NAH7XtdFI=</DigestValue>
      </Reference>
      <Reference URI="/xl/worksheets/sheet12.xml?ContentType=application/vnd.openxmlformats-officedocument.spreadsheetml.worksheet+xml">
        <DigestMethod Algorithm="http://www.w3.org/2001/04/xmlenc#sha256"/>
        <DigestValue>FsAXz+pDNu6HZgap0jc366SJvnJZxxN6RPmg2j/Asfs=</DigestValue>
      </Reference>
      <Reference URI="/xl/worksheets/sheet13.xml?ContentType=application/vnd.openxmlformats-officedocument.spreadsheetml.worksheet+xml">
        <DigestMethod Algorithm="http://www.w3.org/2001/04/xmlenc#sha256"/>
        <DigestValue>cXXsc0dfD4ZG08er3OWEICdT7hPzQVNm7SsnOwF7mZk=</DigestValue>
      </Reference>
      <Reference URI="/xl/worksheets/sheet14.xml?ContentType=application/vnd.openxmlformats-officedocument.spreadsheetml.worksheet+xml">
        <DigestMethod Algorithm="http://www.w3.org/2001/04/xmlenc#sha256"/>
        <DigestValue>/oDSM69NNFduTeCaGlXwERufcwCnrpzqWFKMP6T++bE=</DigestValue>
      </Reference>
      <Reference URI="/xl/worksheets/sheet15.xml?ContentType=application/vnd.openxmlformats-officedocument.spreadsheetml.worksheet+xml">
        <DigestMethod Algorithm="http://www.w3.org/2001/04/xmlenc#sha256"/>
        <DigestValue>CaRn1MH7Dgla6SbE2aXIFBZvdWRg+Kg25JAspiySKWk=</DigestValue>
      </Reference>
      <Reference URI="/xl/worksheets/sheet16.xml?ContentType=application/vnd.openxmlformats-officedocument.spreadsheetml.worksheet+xml">
        <DigestMethod Algorithm="http://www.w3.org/2001/04/xmlenc#sha256"/>
        <DigestValue>xW7qaUnISLmezUdFVgB52eWGk2xeumC181SH76WiBn4=</DigestValue>
      </Reference>
      <Reference URI="/xl/worksheets/sheet17.xml?ContentType=application/vnd.openxmlformats-officedocument.spreadsheetml.worksheet+xml">
        <DigestMethod Algorithm="http://www.w3.org/2001/04/xmlenc#sha256"/>
        <DigestValue>ruGsEcUMBaSMLAsASo6CB+GuCpgUEiRpF7imXropZk0=</DigestValue>
      </Reference>
      <Reference URI="/xl/worksheets/sheet18.xml?ContentType=application/vnd.openxmlformats-officedocument.spreadsheetml.worksheet+xml">
        <DigestMethod Algorithm="http://www.w3.org/2001/04/xmlenc#sha256"/>
        <DigestValue>oPRXDZaHIGQDJwt1HPN5rOhuQ3mMXms1KCvxxr8XBt0=</DigestValue>
      </Reference>
      <Reference URI="/xl/worksheets/sheet19.xml?ContentType=application/vnd.openxmlformats-officedocument.spreadsheetml.worksheet+xml">
        <DigestMethod Algorithm="http://www.w3.org/2001/04/xmlenc#sha256"/>
        <DigestValue>+DDWhCdJQPh25QNFv4fF1nAlQogrkEn643Z/jleTi44=</DigestValue>
      </Reference>
      <Reference URI="/xl/worksheets/sheet2.xml?ContentType=application/vnd.openxmlformats-officedocument.spreadsheetml.worksheet+xml">
        <DigestMethod Algorithm="http://www.w3.org/2001/04/xmlenc#sha256"/>
        <DigestValue>tDegMX0dyLWDWsFKvWhAUgHKWQNcnxuFTAYtfpIMjBg=</DigestValue>
      </Reference>
      <Reference URI="/xl/worksheets/sheet20.xml?ContentType=application/vnd.openxmlformats-officedocument.spreadsheetml.worksheet+xml">
        <DigestMethod Algorithm="http://www.w3.org/2001/04/xmlenc#sha256"/>
        <DigestValue>Z8BpfgbEFlKArqAQz5y2xy1uyLJZnHXP1E7BaCu5rgE=</DigestValue>
      </Reference>
      <Reference URI="/xl/worksheets/sheet21.xml?ContentType=application/vnd.openxmlformats-officedocument.spreadsheetml.worksheet+xml">
        <DigestMethod Algorithm="http://www.w3.org/2001/04/xmlenc#sha256"/>
        <DigestValue>fu1nkVjEZOT/Cf6HWjleVLCmkFW31ge50uPfzauT7Ds=</DigestValue>
      </Reference>
      <Reference URI="/xl/worksheets/sheet22.xml?ContentType=application/vnd.openxmlformats-officedocument.spreadsheetml.worksheet+xml">
        <DigestMethod Algorithm="http://www.w3.org/2001/04/xmlenc#sha256"/>
        <DigestValue>Li/2yErQcj4UXxei4LjGhctYwENUlYKYcP+jfUisAs0=</DigestValue>
      </Reference>
      <Reference URI="/xl/worksheets/sheet23.xml?ContentType=application/vnd.openxmlformats-officedocument.spreadsheetml.worksheet+xml">
        <DigestMethod Algorithm="http://www.w3.org/2001/04/xmlenc#sha256"/>
        <DigestValue>bWjbDd9AnWR2RugOdTVNw5mUzyK1WbxHwGc+U7afh4g=</DigestValue>
      </Reference>
      <Reference URI="/xl/worksheets/sheet24.xml?ContentType=application/vnd.openxmlformats-officedocument.spreadsheetml.worksheet+xml">
        <DigestMethod Algorithm="http://www.w3.org/2001/04/xmlenc#sha256"/>
        <DigestValue>Av/2ybFE1AB659le4pkLB35dmhJpWucmVtummwhiXzA=</DigestValue>
      </Reference>
      <Reference URI="/xl/worksheets/sheet25.xml?ContentType=application/vnd.openxmlformats-officedocument.spreadsheetml.worksheet+xml">
        <DigestMethod Algorithm="http://www.w3.org/2001/04/xmlenc#sha256"/>
        <DigestValue>RVARqk4oR2qtKKSt5BoiV933jl/Uhbnsp3w7uSLuoj8=</DigestValue>
      </Reference>
      <Reference URI="/xl/worksheets/sheet26.xml?ContentType=application/vnd.openxmlformats-officedocument.spreadsheetml.worksheet+xml">
        <DigestMethod Algorithm="http://www.w3.org/2001/04/xmlenc#sha256"/>
        <DigestValue>uxdORgA6eGVDT0R7ZkInwwn28rocY1II2u/XSwEuYcQ=</DigestValue>
      </Reference>
      <Reference URI="/xl/worksheets/sheet3.xml?ContentType=application/vnd.openxmlformats-officedocument.spreadsheetml.worksheet+xml">
        <DigestMethod Algorithm="http://www.w3.org/2001/04/xmlenc#sha256"/>
        <DigestValue>tMNOX//7x1lR2Siyf4rrGevs5LpbqQ8l1YflmdhIKpE=</DigestValue>
      </Reference>
      <Reference URI="/xl/worksheets/sheet4.xml?ContentType=application/vnd.openxmlformats-officedocument.spreadsheetml.worksheet+xml">
        <DigestMethod Algorithm="http://www.w3.org/2001/04/xmlenc#sha256"/>
        <DigestValue>XpsRzUPfKHd38UPxwrfqNdx62vsxwfBTaA9y6nRbkZo=</DigestValue>
      </Reference>
      <Reference URI="/xl/worksheets/sheet5.xml?ContentType=application/vnd.openxmlformats-officedocument.spreadsheetml.worksheet+xml">
        <DigestMethod Algorithm="http://www.w3.org/2001/04/xmlenc#sha256"/>
        <DigestValue>HMHZfgyELWlvRbzN+pJ3ACtcZwFUrpxbWjcldG+CnMo=</DigestValue>
      </Reference>
      <Reference URI="/xl/worksheets/sheet6.xml?ContentType=application/vnd.openxmlformats-officedocument.spreadsheetml.worksheet+xml">
        <DigestMethod Algorithm="http://www.w3.org/2001/04/xmlenc#sha256"/>
        <DigestValue>FbnsvwhfVZikVbo1uxrfDAVLe30YVSkACsiZqdrA7Qk=</DigestValue>
      </Reference>
      <Reference URI="/xl/worksheets/sheet7.xml?ContentType=application/vnd.openxmlformats-officedocument.spreadsheetml.worksheet+xml">
        <DigestMethod Algorithm="http://www.w3.org/2001/04/xmlenc#sha256"/>
        <DigestValue>cf3xetn8b8VMhPSIJEx186zCx3VEhGllgpqyJvtjRiY=</DigestValue>
      </Reference>
      <Reference URI="/xl/worksheets/sheet8.xml?ContentType=application/vnd.openxmlformats-officedocument.spreadsheetml.worksheet+xml">
        <DigestMethod Algorithm="http://www.w3.org/2001/04/xmlenc#sha256"/>
        <DigestValue>NdmZmzNefrAsfEm7rgtL2ZqlEFrTtgi1MoXC3TnXbXk=</DigestValue>
      </Reference>
      <Reference URI="/xl/worksheets/sheet9.xml?ContentType=application/vnd.openxmlformats-officedocument.spreadsheetml.worksheet+xml">
        <DigestMethod Algorithm="http://www.w3.org/2001/04/xmlenc#sha256"/>
        <DigestValue>U8sRu5IavCTxpXE4fHnnNknPzVTPEWrFOwA2oCAngto=</DigestValue>
      </Reference>
    </Manifest>
    <SignatureProperties>
      <SignatureProperty Id="idSignatureTime" Target="#idPackageSignature">
        <mdssi:SignatureTime xmlns:mdssi="http://schemas.openxmlformats.org/package/2006/digital-signature">
          <mdssi:Format>YYYY-MM-DDThh:mm:ssTZD</mdssi:Format>
          <mdssi:Value>2023-09-07T21:08:22Z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2023-09-07T21:08:22Z</xd:SigningTime>
          <xd:SigningCertificate>
            <xd:Cert>
              <xd:CertDigest>
                <DigestMethod Algorithm="http://www.w3.org/2001/04/xmlenc#sha256"/>
                <DigestValue>OUquFme8WAikH1ru512h7wDS6uSvy5KU+YbymYICqGc=</DigestValue>
              </xd:CertDigest>
              <xd:IssuerSerial>
                <X509IssuerName>C=PY, O=DOCUMENTA S.A., SERIALNUMBER=RUC80050172-1, CN=CA-DOCUMENTA S.A.</X509IssuerName>
                <X509SerialNumber>7466859285161769234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FTrTWPJ/hJ6ljENlz7l1GFTl6yn1oOgRrSjYhI0NoYQ=</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JmVLXmkhw0VOXOHpOUR06oG1ll6qYVuZeOLgQOhFYC8=</DigestValue>
    </Reference>
  </SignedInfo>
  <SignatureValue>Bhhq2E/d7ENtKkpBXo+dnzpGHinxDTy+k8ZYoyr8qmG2B0fO7jybiJZfE4bKahItsjU5sNZcZZUS
POyIw+J6FGeZz0avBQVbVKb9gqgvayq//hn/5ywR2unyX7X+NYFlcd4YKlgR9xuuyooMksjf1YRw
WX30husttuuwwPTIJxlm1u/x6rR0XKpF3hVkh6TGHOTug2pEdWHroLvztl25Cf5tOGd/HJKC9QMH
elmAThbr8TuPTFacGPV0ETWJY0ChYncn2b18ULqJjx2Wwg4n3mnzjHR3urhNdFDW5GpVwzXX6ODu
nVdWXd2gKeSV+eXiXlW96k0kdrifCDuNf4K83Q==</SignatureValue>
  <KeyInfo>
    <X509Data>
      <X509Certificate>MIIIjTCCBnWgAwIBAgIITP5CTkPXdxAwDQYJKoZIhvcNAQELBQAwWjEaMBgGA1UEAwwRQ0EtRE9DVU1FTlRBIFMuQS4xFjAUBgNVBAUTDVJVQzgwMDUwMTcyLTExFzAVBgNVBAoMDkRPQ1VNRU5UQSBTLkEuMQswCQYDVQQGEwJQWTAeFw0yMzA1MTYyMTA5MDBaFw0yNTA1MTUyMTA5MDBaMIHIMSswKQYDVQQDDCJERUxJQSBTVEVMTEEgTUFSSVMgQlJJVEVaIEVTUElOT0xBMREwDwYDVQQFEwhDSTkzNTgyNTEbMBkGA1UEKgwSREVMSUEgU1RFTExBIE1BUklTMRgwFgYDVQQEDA9CUklURVogRVNQSU5PTEExCzAJBgNVBAsMAkYyMTUwMwYDVQQKDCxDRVJUSUZJQ0FETyBDVUFMSUZJQ0FETyBERSBGSVJNQSBFTEVDVFJPTklDQTELMAkGA1UEBhMCUFkwggEiMA0GCSqGSIb3DQEBAQUAA4IBDwAwggEKAoIBAQDWGxwpYYJ/+RPvwiwYOALqkXxR0+i4DwAf90oNGRNzdMgoqfTx4Rk5iKNHHCFO5NWgllR8vdxXJqZG1tAXSV6X90QfXXsttNEpVKYkMvOo1YHMxtTNgp8WGHxTL7Vo6tEOsNUn0h395GtrElIZP5HNROCuCjAQQPa91Ph7BY1JO2Jdef4u33LCCz21moAWkIsxPPBxKZO2E7Qb16dau/nOsw687qY/g3nDTH+93gGnoUynfnZqAKAXPuGnMgFBjt9CNNdZ0PFMBme9X3a297LfqvtYx/brlVmOrsdUVKBdMU5gU78IbYwe627T8/NgTGA4pC1y5ab7S2GTQitOzeXt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kc21iZ2lsbE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nFAjwGHa1/38Z7k7+KsSK3bm0jjAOBgNVHQ8BAf8EBAMCBeAwDQYJKoZIhvcNAQELBQADggIBAB8Q00MIUERVOdv2BPVJYXTk+k2xo/PU6Pa9EK8i5TWnwoAtJ0SQ4hhhGLonhxX5rWc6/JU6uYI0aQPDjSVR94xR/x/5gfxM0H/kCM/Zwm9EP7Mq+TlnYtgZCuTP3679izn/WevgGX2sdlyC5sFwtgGOM0Wot79+duS8arrWG8shy66yEgwPuAI+D0ROKBUD5MnVdu6Q5s0bZjBnaH4ZufIZomofHyN8qIUzLnn4YwM05OCqD1Xu0roXWa1Y9ewTpNNO3BOA2wf8OArWHQgV65AY7CPD2a+3vZKGB8dhuA8X2cMrImNsogqUlAj6LRXDV+JKsGHDbCaX2fTSHncKZOjEtGNS3HMcO7jKJCVqOSF3wtRbZzBRfCWM6Cl3gY3ynAXaz99UXC+fSJqF/UDuPudSQl9wJfIasTDd8jpB0esbYDAff/8lmiKazOS0ZvmSwSwGGgN9+6pLKD6urHljm3CEu0J5zW8xhXAYM61anxZP24cedQQQZQs3GwRx5b+jV0bSn4AxQF9JfdxQVVr0tpepqa+BAR0oBT5wNrSF4tGo7FSnsG3HVqOmcjgeZQNZaRgqzzVu2DIky39PqTGGJEJXccp84eDGWJfj73rkKcOvbu0RhT90zAF6LsPdc/B9eNOZNxyFze8ma2EyUqbh/aPLp2x3n4XCqAdUf71d6pY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s+0bZPeoGL4ewYuSEViKhtcn1fdfnoD+pBBsG2QGToI=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yZcpkHbjTB0AooX5OYoVErw6erl2icASb12Q4F9YR+4=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r2ywE5G786jtjgv3brSPqRaerL34Ie4Z/B0a/7kOlPc=</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1sndfCzUL5Y5BT12eOn13sN2YdVth5MArBshuAAUiKc=</DigestValue>
      </Reference>
      <Reference URI="/xl/drawings/drawing14.xml?ContentType=application/vnd.openxmlformats-officedocument.drawing+xml">
        <DigestMethod Algorithm="http://www.w3.org/2001/04/xmlenc#sha256"/>
        <DigestValue>Mz/Q40ba3MK5glCjB/c5IboBsjHc/V9Oe/TOjbUVP58=</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fVDoi9Qj/ceij6YrFiCyrRJkSP6E5RmeffYgf/Ix+S8=</DigestValue>
      </Reference>
      <Reference URI="/xl/drawings/drawing17.xml?ContentType=application/vnd.openxmlformats-officedocument.drawing+xml">
        <DigestMethod Algorithm="http://www.w3.org/2001/04/xmlenc#sha256"/>
        <DigestValue>NYC/sMV7GPpmOlLP/xMIruyzIW+rynvir76XXXIjZiw=</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WxnbCJ0SecUIQc1M7E1DTckzeKnJl9UQB+ZlUviUAJs=</DigestValue>
      </Reference>
      <Reference URI="/xl/drawings/drawing2.xml?ContentType=application/vnd.openxmlformats-officedocument.drawing+xml">
        <DigestMethod Algorithm="http://www.w3.org/2001/04/xmlenc#sha256"/>
        <DigestValue>9Dp6sXfjSRA8sWw3mH9kzu+jGF6PObpq0BHb2tbnlB4=</DigestValue>
      </Reference>
      <Reference URI="/xl/drawings/drawing20.xml?ContentType=application/vnd.openxmlformats-officedocument.drawing+xml">
        <DigestMethod Algorithm="http://www.w3.org/2001/04/xmlenc#sha256"/>
        <DigestValue>vSkln/b47wHr7hwhdqZKLLelCaBbs8Eusa4wjFOffNc=</DigestValue>
      </Reference>
      <Reference URI="/xl/drawings/drawing21.xml?ContentType=application/vnd.openxmlformats-officedocument.drawing+xml">
        <DigestMethod Algorithm="http://www.w3.org/2001/04/xmlenc#sha256"/>
        <DigestValue>OCxzcf2NzCoN0XlyWAV+X6WC7XwzMWQmUqN9NJPMyxg=</DigestValue>
      </Reference>
      <Reference URI="/xl/drawings/drawing22.xml?ContentType=application/vnd.openxmlformats-officedocument.drawing+xml">
        <DigestMethod Algorithm="http://www.w3.org/2001/04/xmlenc#sha256"/>
        <DigestValue>z5WwYi1PSegy3clg5kxwum3KmY76cegRrKo4S9TIDrM=</DigestValue>
      </Reference>
      <Reference URI="/xl/drawings/drawing23.xml?ContentType=application/vnd.openxmlformats-officedocument.drawing+xml">
        <DigestMethod Algorithm="http://www.w3.org/2001/04/xmlenc#sha256"/>
        <DigestValue>TystH8OnvHfpd+d/33ReIcJnV2p6N+ti32lHaTA2vb4=</DigestValue>
      </Reference>
      <Reference URI="/xl/drawings/drawing24.xml?ContentType=application/vnd.openxmlformats-officedocument.drawing+xml">
        <DigestMethod Algorithm="http://www.w3.org/2001/04/xmlenc#sha256"/>
        <DigestValue>Ged+QJk8MHMNEASjBIxJ5ncrCCLM9aIR1Fad7ldNax8=</DigestValue>
      </Reference>
      <Reference URI="/xl/drawings/drawing25.xml?ContentType=application/vnd.openxmlformats-officedocument.drawing+xml">
        <DigestMethod Algorithm="http://www.w3.org/2001/04/xmlenc#sha256"/>
        <DigestValue>kCY01Mq/XV7IkxNATIcXGc9AFt/5IxT1jWaiyBkDh0Y=</DigestValue>
      </Reference>
      <Reference URI="/xl/drawings/drawing26.xml?ContentType=application/vnd.openxmlformats-officedocument.drawing+xml">
        <DigestMethod Algorithm="http://www.w3.org/2001/04/xmlenc#sha256"/>
        <DigestValue>gtW90befGXpgJfHsEdddNCnQn0227wLYmREaQ1tZUKc=</DigestValue>
      </Reference>
      <Reference URI="/xl/drawings/drawing3.xml?ContentType=application/vnd.openxmlformats-officedocument.drawing+xml">
        <DigestMethod Algorithm="http://www.w3.org/2001/04/xmlenc#sha256"/>
        <DigestValue>fUnizYTbLTImlF8+7XcIp5gkqu/lSN49GymGlGe2vRQ=</DigestValue>
      </Reference>
      <Reference URI="/xl/drawings/drawing4.xml?ContentType=application/vnd.openxmlformats-officedocument.drawing+xml">
        <DigestMethod Algorithm="http://www.w3.org/2001/04/xmlenc#sha256"/>
        <DigestValue>CWm91bTnMpn8CqPrh/820GcGovGQQvGmpZu0fND1XrI=</DigestValue>
      </Reference>
      <Reference URI="/xl/drawings/drawing5.xml?ContentType=application/vnd.openxmlformats-officedocument.drawing+xml">
        <DigestMethod Algorithm="http://www.w3.org/2001/04/xmlenc#sha256"/>
        <DigestValue>EZINLbBKm5OSf6/lo/0kqscbXbJQpmsEQ83AvuGzQC4=</DigestValue>
      </Reference>
      <Reference URI="/xl/drawings/drawing6.xml?ContentType=application/vnd.openxmlformats-officedocument.drawing+xml">
        <DigestMethod Algorithm="http://www.w3.org/2001/04/xmlenc#sha256"/>
        <DigestValue>MDBuNrU0vGQ/Ui6JlJMpZF2NQvNcHHWXUsqX/bMvKN8=</DigestValue>
      </Reference>
      <Reference URI="/xl/drawings/drawing7.xml?ContentType=application/vnd.openxmlformats-officedocument.drawing+xml">
        <DigestMethod Algorithm="http://www.w3.org/2001/04/xmlenc#sha256"/>
        <DigestValue>i9jbxFFXG5ftygFvcGVpKdZBDlJH6oZe9XuYISMvMtI=</DigestValue>
      </Reference>
      <Reference URI="/xl/drawings/drawing8.xml?ContentType=application/vnd.openxmlformats-officedocument.drawing+xml">
        <DigestMethod Algorithm="http://www.w3.org/2001/04/xmlenc#sha256"/>
        <DigestValue>FkP+6E9b7TEXMVa7PFg4OQx5Opi0Z18gn49tkPxjAks=</DigestValue>
      </Reference>
      <Reference URI="/xl/drawings/drawing9.xml?ContentType=application/vnd.openxmlformats-officedocument.drawing+xml">
        <DigestMethod Algorithm="http://www.w3.org/2001/04/xmlenc#sha256"/>
        <DigestValue>zbyRn0ua1EaQxV1hmY7xgbo+yFVMqGouKM6mfW1a02o=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dWF6woxJncp9ejIeeK5CE5LMrApjsGNSw+Uht+KE8AE=</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xCnNTWTQRkcQaIZUl51yntFjbGfjd3oomQoT5ZxE01Y=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media/image1.jpeg?ContentType=image/jpeg">
        <DigestMethod Algorithm="http://www.w3.org/2001/04/xmlenc#sha256"/>
        <DigestValue>CUzOAH5BX5EjaMemtLuMdxYY9DYxJJp3TUTOv40MWKo=</DigestValue>
      </Reference>
      <Reference URI="/xl/media/image10.jpeg?ContentType=image/jpeg">
        <DigestMethod Algorithm="http://www.w3.org/2001/04/xmlenc#sha256"/>
        <DigestValue>d+2g2+BJK9j3iUgQMHEAK5A0m/p4b/Tfngl1n0bQM80=</DigestValue>
      </Reference>
      <Reference URI="/xl/media/image11.png?ContentType=image/png">
        <DigestMethod Algorithm="http://www.w3.org/2001/04/xmlenc#sha256"/>
        <DigestValue>Nr8mhnpVaoK5tGCapm8te+rCDBvCStlJcnhf7wgTffs=</DigestValue>
      </Reference>
      <Reference URI="/xl/media/image12.png?ContentType=image/png">
        <DigestMethod Algorithm="http://www.w3.org/2001/04/xmlenc#sha256"/>
        <DigestValue>KfhYovcLVRsUJURT4zRYv45rxpbAODx9/CH7Evx7HLA=</DigestValue>
      </Reference>
      <Reference URI="/xl/media/image13.png?ContentType=image/png">
        <DigestMethod Algorithm="http://www.w3.org/2001/04/xmlenc#sha256"/>
        <DigestValue>UbTfM3FxErAr+ka/3EO5yQPK2pHDCk2FdNva8y0dxPU=</DigestValue>
      </Reference>
      <Reference URI="/xl/media/image14.png?ContentType=image/png">
        <DigestMethod Algorithm="http://www.w3.org/2001/04/xmlenc#sha256"/>
        <DigestValue>aLjaW3erCPBShoGvl6W6mmlY038tbdDrLOgrPBodtqc=</DigestValue>
      </Reference>
      <Reference URI="/xl/media/image15.png?ContentType=image/png">
        <DigestMethod Algorithm="http://www.w3.org/2001/04/xmlenc#sha256"/>
        <DigestValue>8ZDHC7a2dMuYwYBl1Mwr8bGym6QhjCSKeL/vC7ODHdw=</DigestValue>
      </Reference>
      <Reference URI="/xl/media/image16.png?ContentType=image/png">
        <DigestMethod Algorithm="http://www.w3.org/2001/04/xmlenc#sha256"/>
        <DigestValue>qTsrs0w580BT4p0zG1/R99DClG5VBX1tvz/QO5BjWfg=</DigestValue>
      </Reference>
      <Reference URI="/xl/media/image2.png?ContentType=image/png">
        <DigestMethod Algorithm="http://www.w3.org/2001/04/xmlenc#sha256"/>
        <DigestValue>AuMGdvRxgn9vNL0+7HE5LEkkwX/9WK9ze/3xgaVOQqc=</DigestValue>
      </Reference>
      <Reference URI="/xl/media/image3.png?ContentType=image/png">
        <DigestMethod Algorithm="http://www.w3.org/2001/04/xmlenc#sha256"/>
        <DigestValue>rCNlP7vsHG+AP9Bavj3MYqnpV02rw9QbiF+LlWKxb6g=</DigestValue>
      </Reference>
      <Reference URI="/xl/media/image4.png?ContentType=image/png">
        <DigestMethod Algorithm="http://www.w3.org/2001/04/xmlenc#sha256"/>
        <DigestValue>dvewNmuRqImHSIE/qZIbjkyhjqaFU49tVmASoDz2HUo=</DigestValue>
      </Reference>
      <Reference URI="/xl/media/image5.png?ContentType=image/png">
        <DigestMethod Algorithm="http://www.w3.org/2001/04/xmlenc#sha256"/>
        <DigestValue>XsxwKvj3J4Mmo1+ztHwnsNlAW822CdCosmcNpEaTW00=</DigestValue>
      </Reference>
      <Reference URI="/xl/media/image6.png?ContentType=image/png">
        <DigestMethod Algorithm="http://www.w3.org/2001/04/xmlenc#sha256"/>
        <DigestValue>rfYmMIaB3FUcdVW6m0Dm7WClTo1kkmJ9pECxtHtjIdE=</DigestValue>
      </Reference>
      <Reference URI="/xl/media/image7.png?ContentType=image/png">
        <DigestMethod Algorithm="http://www.w3.org/2001/04/xmlenc#sha256"/>
        <DigestValue>5TozaErHsaXUti0bhwl8Z/cJrvOICjW2aBPah0Lx7rM=</DigestValue>
      </Reference>
      <Reference URI="/xl/media/image8.png?ContentType=image/png">
        <DigestMethod Algorithm="http://www.w3.org/2001/04/xmlenc#sha256"/>
        <DigestValue>jwZI+DKYgQoiSvHSfk64sRVXRoH1Z1I2O6VZIelnkqg=</DigestValue>
      </Reference>
      <Reference URI="/xl/media/image9.jpeg?ContentType=image/jpeg">
        <DigestMethod Algorithm="http://www.w3.org/2001/04/xmlenc#sha256"/>
        <DigestValue>CGjsN1dhVkjcWkNYE7Kqs8HnEVPuS1aQwgJPR1Uzzws=</DigestValue>
      </Reference>
      <Reference URI="/xl/printerSettings/printerSettings1.bin?ContentType=application/vnd.openxmlformats-officedocument.spreadsheetml.printerSettings">
        <DigestMethod Algorithm="http://www.w3.org/2001/04/xmlenc#sha256"/>
        <DigestValue>a5FgzYVjJEsN7nRW6ps02Vp+n9UKbOiKf+Guv99Fe6s=</DigestValue>
      </Reference>
      <Reference URI="/xl/printerSettings/printerSettings10.bin?ContentType=application/vnd.openxmlformats-officedocument.spreadsheetml.printerSettings">
        <DigestMethod Algorithm="http://www.w3.org/2001/04/xmlenc#sha256"/>
        <DigestValue>llvINaRr269IS7evly3ufz788su3XjX2gIaFXGGFpIU=</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45IZQIJ1JX8lhMehKJZTMmMHBkBXKyGQTIBF3nd/3es=</DigestValue>
      </Reference>
      <Reference URI="/xl/printerSettings/printerSettings13.bin?ContentType=application/vnd.openxmlformats-officedocument.spreadsheetml.printerSettings">
        <DigestMethod Algorithm="http://www.w3.org/2001/04/xmlenc#sha256"/>
        <DigestValue>45IZQIJ1JX8lhMehKJZTMmMHBkBXKyGQTIBF3nd/3es=</DigestValue>
      </Reference>
      <Reference URI="/xl/printerSettings/printerSettings14.bin?ContentType=application/vnd.openxmlformats-officedocument.spreadsheetml.printerSettings">
        <DigestMethod Algorithm="http://www.w3.org/2001/04/xmlenc#sha256"/>
        <DigestValue>45IZQIJ1JX8lhMehKJZTMmMHBkBXKyGQTIBF3nd/3es=</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DIc9QHqdq7qF5m2Ln2FaZqkZ6+JXqEbVVvOCRWzVYM8=</DigestValue>
      </Reference>
      <Reference URI="/xl/printerSettings/printerSettings17.bin?ContentType=application/vnd.openxmlformats-officedocument.spreadsheetml.printerSettings">
        <DigestMethod Algorithm="http://www.w3.org/2001/04/xmlenc#sha256"/>
        <DigestValue>45IZQIJ1JX8lhMehKJZTMmMHBkBXKyGQTIBF3nd/3es=</DigestValue>
      </Reference>
      <Reference URI="/xl/printerSettings/printerSettings18.bin?ContentType=application/vnd.openxmlformats-officedocument.spreadsheetml.printerSettings">
        <DigestMethod Algorithm="http://www.w3.org/2001/04/xmlenc#sha256"/>
        <DigestValue>45IZQIJ1JX8lhMehKJZTMmMHBkBXKyGQTIBF3nd/3es=</DigestValue>
      </Reference>
      <Reference URI="/xl/printerSettings/printerSettings19.bin?ContentType=application/vnd.openxmlformats-officedocument.spreadsheetml.printerSettings">
        <DigestMethod Algorithm="http://www.w3.org/2001/04/xmlenc#sha256"/>
        <DigestValue>j/1WILQO7py7k5GUsMoYKdyd6svnbK6Ti2VSAgmuWxg=</DigestValue>
      </Reference>
      <Reference URI="/xl/printerSettings/printerSettings2.bin?ContentType=application/vnd.openxmlformats-officedocument.spreadsheetml.printerSettings">
        <DigestMethod Algorithm="http://www.w3.org/2001/04/xmlenc#sha256"/>
        <DigestValue>ddzRQMsvG/Jwo6kvScoB3PbSYZ6a7Glwa8L+YpH6IrE=</DigestValue>
      </Reference>
      <Reference URI="/xl/printerSettings/printerSettings20.bin?ContentType=application/vnd.openxmlformats-officedocument.spreadsheetml.printerSettings">
        <DigestMethod Algorithm="http://www.w3.org/2001/04/xmlenc#sha256"/>
        <DigestValue>cHgX+0P9G5Q0/E3vzBEuEK6CmaAhr3i8T4fB2GwMT+4=</DigestValue>
      </Reference>
      <Reference URI="/xl/printerSettings/printerSettings21.bin?ContentType=application/vnd.openxmlformats-officedocument.spreadsheetml.printerSettings">
        <DigestMethod Algorithm="http://www.w3.org/2001/04/xmlenc#sha256"/>
        <DigestValue>DIc9QHqdq7qF5m2Ln2FaZqkZ6+JXqEbVVvOCRWzVYM8=</DigestValue>
      </Reference>
      <Reference URI="/xl/printerSettings/printerSettings22.bin?ContentType=application/vnd.openxmlformats-officedocument.spreadsheetml.printerSettings">
        <DigestMethod Algorithm="http://www.w3.org/2001/04/xmlenc#sha256"/>
        <DigestValue>45IZQIJ1JX8lhMehKJZTMmMHBkBXKyGQTIBF3nd/3es=</DigestValue>
      </Reference>
      <Reference URI="/xl/printerSettings/printerSettings3.bin?ContentType=application/vnd.openxmlformats-officedocument.spreadsheetml.printerSettings">
        <DigestMethod Algorithm="http://www.w3.org/2001/04/xmlenc#sha256"/>
        <DigestValue>ddzRQMsvG/Jwo6kvScoB3PbSYZ6a7Glwa8L+YpH6IrE=</DigestValue>
      </Reference>
      <Reference URI="/xl/printerSettings/printerSettings4.bin?ContentType=application/vnd.openxmlformats-officedocument.spreadsheetml.printerSettings">
        <DigestMethod Algorithm="http://www.w3.org/2001/04/xmlenc#sha256"/>
        <DigestValue>45IZQIJ1JX8lhMehKJZTMmMHBkBXKyGQTIBF3nd/3es=</DigestValue>
      </Reference>
      <Reference URI="/xl/printerSettings/printerSettings5.bin?ContentType=application/vnd.openxmlformats-officedocument.spreadsheetml.printerSettings">
        <DigestMethod Algorithm="http://www.w3.org/2001/04/xmlenc#sha256"/>
        <DigestValue>GpcssB0x7+JAvnoVr4FITXtR+htHnLTNt1ZiSjIyDoY=</DigestValue>
      </Reference>
      <Reference URI="/xl/printerSettings/printerSettings6.bin?ContentType=application/vnd.openxmlformats-officedocument.spreadsheetml.printerSettings">
        <DigestMethod Algorithm="http://www.w3.org/2001/04/xmlenc#sha256"/>
        <DigestValue>970jgF0xpazwIygjXYCQGTBKpREosC3Vdh6yIBU/AF8=</DigestValue>
      </Reference>
      <Reference URI="/xl/printerSettings/printerSettings7.bin?ContentType=application/vnd.openxmlformats-officedocument.spreadsheetml.printerSettings">
        <DigestMethod Algorithm="http://www.w3.org/2001/04/xmlenc#sha256"/>
        <DigestValue>45IZQIJ1JX8lhMehKJZTMmMHBkBXKyGQTIBF3nd/3es=</DigestValue>
      </Reference>
      <Reference URI="/xl/printerSettings/printerSettings8.bin?ContentType=application/vnd.openxmlformats-officedocument.spreadsheetml.printerSettings">
        <DigestMethod Algorithm="http://www.w3.org/2001/04/xmlenc#sha256"/>
        <DigestValue>cHgX+0P9G5Q0/E3vzBEuEK6CmaAhr3i8T4fB2GwMT+4=</DigestValue>
      </Reference>
      <Reference URI="/xl/printerSettings/printerSettings9.bin?ContentType=application/vnd.openxmlformats-officedocument.spreadsheetml.printerSettings">
        <DigestMethod Algorithm="http://www.w3.org/2001/04/xmlenc#sha256"/>
        <DigestValue>cHgX+0P9G5Q0/E3vzBEuEK6CmaAhr3i8T4fB2GwMT+4=</DigestValue>
      </Reference>
      <Reference URI="/xl/sharedStrings.xml?ContentType=application/vnd.openxmlformats-officedocument.spreadsheetml.sharedStrings+xml">
        <DigestMethod Algorithm="http://www.w3.org/2001/04/xmlenc#sha256"/>
        <DigestValue>q4pUcVozgEz+Og38ikyBge3YyHrY7XZbtdgY4bmxcMw=</DigestValue>
      </Reference>
      <Reference URI="/xl/styles.xml?ContentType=application/vnd.openxmlformats-officedocument.spreadsheetml.styles+xml">
        <DigestMethod Algorithm="http://www.w3.org/2001/04/xmlenc#sha256"/>
        <DigestValue>qWQE9cG/ot/YlRviivzOrFDhqy5slijCF6lwE50t3Mg=</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wOoqBfEuh0Bltgk6jUSKFjIP5pJF7hsC5Qu2oK/ft6E=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3EFCoJP7ifyySvEb6sRl69VZmMEijuWu+DwqVOqUwh4=</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96hjiDKiifdhzC8cbmtZ/E+BIAav8tgLsg3tI3R/owo=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PqsarB9tFnFrJxnk6d4ZV/6SgfbM1fy83NTMUuabCH8=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Rzt+/9CX4VOY+VpN3jWiOcb9FdY9Kqj8NJqDfGcCxZc=</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RLXLNCJW/Ic5Z9EuvtndQS3HOuRuyR8eJDWcfYgxmk8=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ic7TTP+IuyRcO0L1Bdwl84VyXIRzgS/4gdRUclnM7O0=</DigestValue>
      </Reference>
      <Reference URI="/xl/worksheets/sheet10.xml?ContentType=application/vnd.openxmlformats-officedocument.spreadsheetml.worksheet+xml">
        <DigestMethod Algorithm="http://www.w3.org/2001/04/xmlenc#sha256"/>
        <DigestValue>qucWavDfWytbTjrvbfai3VWVT+aNC6GupkDSA7LrYlw=</DigestValue>
      </Reference>
      <Reference URI="/xl/worksheets/sheet11.xml?ContentType=application/vnd.openxmlformats-officedocument.spreadsheetml.worksheet+xml">
        <DigestMethod Algorithm="http://www.w3.org/2001/04/xmlenc#sha256"/>
        <DigestValue>zDHL86CDnPSkF+kr5lj5G8pinz+F0NmR+8NAH7XtdFI=</DigestValue>
      </Reference>
      <Reference URI="/xl/worksheets/sheet12.xml?ContentType=application/vnd.openxmlformats-officedocument.spreadsheetml.worksheet+xml">
        <DigestMethod Algorithm="http://www.w3.org/2001/04/xmlenc#sha256"/>
        <DigestValue>FsAXz+pDNu6HZgap0jc366SJvnJZxxN6RPmg2j/Asfs=</DigestValue>
      </Reference>
      <Reference URI="/xl/worksheets/sheet13.xml?ContentType=application/vnd.openxmlformats-officedocument.spreadsheetml.worksheet+xml">
        <DigestMethod Algorithm="http://www.w3.org/2001/04/xmlenc#sha256"/>
        <DigestValue>cXXsc0dfD4ZG08er3OWEICdT7hPzQVNm7SsnOwF7mZk=</DigestValue>
      </Reference>
      <Reference URI="/xl/worksheets/sheet14.xml?ContentType=application/vnd.openxmlformats-officedocument.spreadsheetml.worksheet+xml">
        <DigestMethod Algorithm="http://www.w3.org/2001/04/xmlenc#sha256"/>
        <DigestValue>/oDSM69NNFduTeCaGlXwERufcwCnrpzqWFKMP6T++bE=</DigestValue>
      </Reference>
      <Reference URI="/xl/worksheets/sheet15.xml?ContentType=application/vnd.openxmlformats-officedocument.spreadsheetml.worksheet+xml">
        <DigestMethod Algorithm="http://www.w3.org/2001/04/xmlenc#sha256"/>
        <DigestValue>ujlnsaMT/avGlMzI4jku34hiNCBmv9es9ials5BL3yI=</DigestValue>
      </Reference>
      <Reference URI="/xl/worksheets/sheet16.xml?ContentType=application/vnd.openxmlformats-officedocument.spreadsheetml.worksheet+xml">
        <DigestMethod Algorithm="http://www.w3.org/2001/04/xmlenc#sha256"/>
        <DigestValue>xW7qaUnISLmezUdFVgB52eWGk2xeumC181SH76WiBn4=</DigestValue>
      </Reference>
      <Reference URI="/xl/worksheets/sheet17.xml?ContentType=application/vnd.openxmlformats-officedocument.spreadsheetml.worksheet+xml">
        <DigestMethod Algorithm="http://www.w3.org/2001/04/xmlenc#sha256"/>
        <DigestValue>6/Ms0HA+nKO0x9tBX90SPg+3xLneXNp8vUcGzSnY9w0=</DigestValue>
      </Reference>
      <Reference URI="/xl/worksheets/sheet18.xml?ContentType=application/vnd.openxmlformats-officedocument.spreadsheetml.worksheet+xml">
        <DigestMethod Algorithm="http://www.w3.org/2001/04/xmlenc#sha256"/>
        <DigestValue>oPRXDZaHIGQDJwt1HPN5rOhuQ3mMXms1KCvxxr8XBt0=</DigestValue>
      </Reference>
      <Reference URI="/xl/worksheets/sheet19.xml?ContentType=application/vnd.openxmlformats-officedocument.spreadsheetml.worksheet+xml">
        <DigestMethod Algorithm="http://www.w3.org/2001/04/xmlenc#sha256"/>
        <DigestValue>+DDWhCdJQPh25QNFv4fF1nAlQogrkEn643Z/jleTi44=</DigestValue>
      </Reference>
      <Reference URI="/xl/worksheets/sheet2.xml?ContentType=application/vnd.openxmlformats-officedocument.spreadsheetml.worksheet+xml">
        <DigestMethod Algorithm="http://www.w3.org/2001/04/xmlenc#sha256"/>
        <DigestValue>tDegMX0dyLWDWsFKvWhAUgHKWQNcnxuFTAYtfpIMjBg=</DigestValue>
      </Reference>
      <Reference URI="/xl/worksheets/sheet20.xml?ContentType=application/vnd.openxmlformats-officedocument.spreadsheetml.worksheet+xml">
        <DigestMethod Algorithm="http://www.w3.org/2001/04/xmlenc#sha256"/>
        <DigestValue>Z8BpfgbEFlKArqAQz5y2xy1uyLJZnHXP1E7BaCu5rgE=</DigestValue>
      </Reference>
      <Reference URI="/xl/worksheets/sheet21.xml?ContentType=application/vnd.openxmlformats-officedocument.spreadsheetml.worksheet+xml">
        <DigestMethod Algorithm="http://www.w3.org/2001/04/xmlenc#sha256"/>
        <DigestValue>fu1nkVjEZOT/Cf6HWjleVLCmkFW31ge50uPfzauT7Ds=</DigestValue>
      </Reference>
      <Reference URI="/xl/worksheets/sheet22.xml?ContentType=application/vnd.openxmlformats-officedocument.spreadsheetml.worksheet+xml">
        <DigestMethod Algorithm="http://www.w3.org/2001/04/xmlenc#sha256"/>
        <DigestValue>7UU3f7kIJo8cgkeZRkftUbEpAvhbHUm7JcPzp4fiB0U=</DigestValue>
      </Reference>
      <Reference URI="/xl/worksheets/sheet23.xml?ContentType=application/vnd.openxmlformats-officedocument.spreadsheetml.worksheet+xml">
        <DigestMethod Algorithm="http://www.w3.org/2001/04/xmlenc#sha256"/>
        <DigestValue>ShYuu626qnIK+L2gVp27qyZNGA2jTfNXtZOYuM5wZ84=</DigestValue>
      </Reference>
      <Reference URI="/xl/worksheets/sheet24.xml?ContentType=application/vnd.openxmlformats-officedocument.spreadsheetml.worksheet+xml">
        <DigestMethod Algorithm="http://www.w3.org/2001/04/xmlenc#sha256"/>
        <DigestValue>Av/2ybFE1AB659le4pkLB35dmhJpWucmVtummwhiXzA=</DigestValue>
      </Reference>
      <Reference URI="/xl/worksheets/sheet25.xml?ContentType=application/vnd.openxmlformats-officedocument.spreadsheetml.worksheet+xml">
        <DigestMethod Algorithm="http://www.w3.org/2001/04/xmlenc#sha256"/>
        <DigestValue>RVARqk4oR2qtKKSt5BoiV933jl/Uhbnsp3w7uSLuoj8=</DigestValue>
      </Reference>
      <Reference URI="/xl/worksheets/sheet26.xml?ContentType=application/vnd.openxmlformats-officedocument.spreadsheetml.worksheet+xml">
        <DigestMethod Algorithm="http://www.w3.org/2001/04/xmlenc#sha256"/>
        <DigestValue>vPapq+SE+zaqQaWzf6a93EFZgXJ8dlH1diMnG+lXhN0=</DigestValue>
      </Reference>
      <Reference URI="/xl/worksheets/sheet3.xml?ContentType=application/vnd.openxmlformats-officedocument.spreadsheetml.worksheet+xml">
        <DigestMethod Algorithm="http://www.w3.org/2001/04/xmlenc#sha256"/>
        <DigestValue>tMNOX//7x1lR2Siyf4rrGevs5LpbqQ8l1YflmdhIKpE=</DigestValue>
      </Reference>
      <Reference URI="/xl/worksheets/sheet4.xml?ContentType=application/vnd.openxmlformats-officedocument.spreadsheetml.worksheet+xml">
        <DigestMethod Algorithm="http://www.w3.org/2001/04/xmlenc#sha256"/>
        <DigestValue>XpsRzUPfKHd38UPxwrfqNdx62vsxwfBTaA9y6nRbkZo=</DigestValue>
      </Reference>
      <Reference URI="/xl/worksheets/sheet5.xml?ContentType=application/vnd.openxmlformats-officedocument.spreadsheetml.worksheet+xml">
        <DigestMethod Algorithm="http://www.w3.org/2001/04/xmlenc#sha256"/>
        <DigestValue>HMHZfgyELWlvRbzN+pJ3ACtcZwFUrpxbWjcldG+CnMo=</DigestValue>
      </Reference>
      <Reference URI="/xl/worksheets/sheet6.xml?ContentType=application/vnd.openxmlformats-officedocument.spreadsheetml.worksheet+xml">
        <DigestMethod Algorithm="http://www.w3.org/2001/04/xmlenc#sha256"/>
        <DigestValue>FbnsvwhfVZikVbo1uxrfDAVLe30YVSkACsiZqdrA7Qk=</DigestValue>
      </Reference>
      <Reference URI="/xl/worksheets/sheet7.xml?ContentType=application/vnd.openxmlformats-officedocument.spreadsheetml.worksheet+xml">
        <DigestMethod Algorithm="http://www.w3.org/2001/04/xmlenc#sha256"/>
        <DigestValue>cf3xetn8b8VMhPSIJEx186zCx3VEhGllgpqyJvtjRiY=</DigestValue>
      </Reference>
      <Reference URI="/xl/worksheets/sheet8.xml?ContentType=application/vnd.openxmlformats-officedocument.spreadsheetml.worksheet+xml">
        <DigestMethod Algorithm="http://www.w3.org/2001/04/xmlenc#sha256"/>
        <DigestValue>lW9LtRSJThXqGBGCSaY+blwVC/wCjMUFMdKdSG5bd9k=</DigestValue>
      </Reference>
      <Reference URI="/xl/worksheets/sheet9.xml?ContentType=application/vnd.openxmlformats-officedocument.spreadsheetml.worksheet+xml">
        <DigestMethod Algorithm="http://www.w3.org/2001/04/xmlenc#sha256"/>
        <DigestValue>U8sRu5IavCTxpXE4fHnnNknPzVTPEWrFOwA2oCAngto=</DigestValue>
      </Reference>
    </Manifest>
    <SignatureProperties>
      <SignatureProperty Id="idSignatureTime" Target="#idPackageSignature">
        <mdssi:SignatureTime xmlns:mdssi="http://schemas.openxmlformats.org/package/2006/digital-signature">
          <mdssi:Format>YYYY-MM-DDThh:mm:ssTZD</mdssi:Format>
          <mdssi:Value>2023-09-07T21:35:02Z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2023-09-07T21:35:02Z</xd:SigningTime>
          <xd:SigningCertificate>
            <xd:Cert>
              <xd:CertDigest>
                <DigestMethod Algorithm="http://www.w3.org/2001/04/xmlenc#sha256"/>
                <DigestValue>y5SCMw53FzjxAxaDHZovXHLIUaCz4Ap5Ke4ed9NzQWE=</DigestValue>
              </xd:CertDigest>
              <xd:IssuerSerial>
                <X509IssuerName>C=PY, O=DOCUMENTA S.A., SERIALNUMBER=RUC80050172-1, CN=CA-DOCUMENTA S.A.</X509IssuerName>
                <X509SerialNumber>5547944694880106256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CNV</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2f4d1c-4a35-40b6-96d5-1a9c7e49af38" xsi:nil="true"/>
    <lcf76f155ced4ddcb4097134ff3c332f xmlns="50cd21ce-157e-4cef-a9e1-719e8f6c805e">
      <Terms xmlns="http://schemas.microsoft.com/office/infopath/2007/PartnerControls"/>
    </lcf76f155ced4ddcb4097134ff3c332f>
    <_Flow_SignoffStatus xmlns="50cd21ce-157e-4cef-a9e1-719e8f6c805e" xsi:nil="true"/>
    <Hoa xmlns="50cd21ce-157e-4cef-a9e1-719e8f6c805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20" ma:contentTypeDescription="Crear nuevo documento." ma:contentTypeScope="" ma:versionID="3104c9004da1f2b6f2b535a90fb4bf0f">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2dcb6980ab1bc47eb2e682d161b2a979"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70e97bc6-cb06-4325-887b-92c1d206ea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feeac11a-efde-4c4f-bb69-b6af8c8fa618}" ma:internalName="TaxCatchAll" ma:showField="CatchAllData" ma:web="e22f4d1c-4a35-40b6-96d5-1a9c7e49a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576B5-7F3B-481E-B75E-74BBDE2EF022}">
  <ds:schemaRefs>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22f4d1c-4a35-40b6-96d5-1a9c7e49af38"/>
    <ds:schemaRef ds:uri="50cd21ce-157e-4cef-a9e1-719e8f6c805e"/>
  </ds:schemaRefs>
</ds:datastoreItem>
</file>

<file path=customXml/itemProps2.xml><?xml version="1.0" encoding="utf-8"?>
<ds:datastoreItem xmlns:ds="http://schemas.openxmlformats.org/officeDocument/2006/customXml" ds:itemID="{FC6829A1-DAD1-4C2B-9FC6-009927B1D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7F254D-0600-482B-A76D-B64BD4ADC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vt:i4>
      </vt:variant>
    </vt:vector>
  </HeadingPairs>
  <TitlesOfParts>
    <vt:vector size="31" baseType="lpstr">
      <vt:lpstr>INDICE</vt:lpstr>
      <vt:lpstr>ESF CONSOLIDADO</vt:lpstr>
      <vt:lpstr>ER CONSOLIDADO</vt:lpstr>
      <vt:lpstr>ORI CONSOLIDADO</vt:lpstr>
      <vt:lpstr>EEPN CONSOLIDADO</vt:lpstr>
      <vt:lpstr>EFF CONSOLIDADO</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20</vt:lpstr>
      <vt:lpstr>'11'!_MON_1633873615</vt:lpstr>
      <vt:lpstr>'3'!Área_de_impresión</vt:lpstr>
      <vt:lpstr>'EEPN CONSOLIDADO'!Área_de_impresión</vt:lpstr>
      <vt:lpstr>'EFF CONSOLIDADO'!Área_de_impresión</vt:lpstr>
      <vt:lpstr>'ER 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CONTABILIDAD</cp:lastModifiedBy>
  <cp:revision/>
  <cp:lastPrinted>2023-06-19T20:15:50Z</cp:lastPrinted>
  <dcterms:created xsi:type="dcterms:W3CDTF">2007-07-31T14:58:11Z</dcterms:created>
  <dcterms:modified xsi:type="dcterms:W3CDTF">2023-09-07T21:33:39Z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y fmtid="{D5CDD505-2E9C-101B-9397-08002B2CF9AE}" pid="3" name="MediaServiceImageTags">
    <vt:lpwstr/>
  </property>
</Properties>
</file>