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G:\Auditoria\Clientes\Cadiem\2022\EEFF\"/>
    </mc:Choice>
  </mc:AlternateContent>
  <xr:revisionPtr revIDLastSave="0" documentId="13_ncr:1_{151A532E-7D85-4DD6-B2DE-9579076CB212}" xr6:coauthVersionLast="47" xr6:coauthVersionMax="47" xr10:uidLastSave="{00000000-0000-0000-0000-000000000000}"/>
  <bookViews>
    <workbookView xWindow="-120" yWindow="-120" windowWidth="20730" windowHeight="11160" tabRatio="736" xr2:uid="{00000000-000D-0000-FFFF-FFFF00000000}"/>
  </bookViews>
  <sheets>
    <sheet name="CARATULA" sheetId="1" r:id="rId1"/>
    <sheet name="ÍNDICE" sheetId="2" r:id="rId2"/>
    <sheet name="01" sheetId="3" r:id="rId3"/>
    <sheet name="02" sheetId="4" r:id="rId4"/>
    <sheet name="03" sheetId="20" r:id="rId5"/>
    <sheet name="04" sheetId="8" r:id="rId6"/>
    <sheet name="05" sheetId="14" r:id="rId7"/>
    <sheet name="06" sheetId="16" r:id="rId8"/>
    <sheet name="07" sheetId="18" r:id="rId9"/>
    <sheet name="08" sheetId="12" r:id="rId10"/>
    <sheet name="09" sheetId="9" r:id="rId11"/>
    <sheet name="10" sheetId="21"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2" i="12" l="1"/>
  <c r="D9" i="20"/>
  <c r="F63" i="12"/>
  <c r="F64" i="12" s="1"/>
  <c r="M15" i="9"/>
  <c r="L15" i="9"/>
  <c r="K15" i="9"/>
  <c r="H15" i="9"/>
  <c r="G15" i="9"/>
  <c r="E15" i="9"/>
  <c r="D15" i="9"/>
  <c r="B65" i="12"/>
  <c r="B73" i="12" s="1"/>
  <c r="B64" i="12"/>
  <c r="B72" i="12" s="1"/>
  <c r="H41" i="14" l="1"/>
  <c r="F34" i="12" l="1"/>
  <c r="F50" i="12"/>
  <c r="F52" i="12" s="1"/>
  <c r="E169" i="14"/>
  <c r="E166" i="14"/>
  <c r="E159" i="14"/>
  <c r="D145" i="14"/>
  <c r="C145" i="14"/>
  <c r="D99" i="14"/>
  <c r="C99" i="14"/>
  <c r="D82" i="14"/>
  <c r="C82" i="14"/>
  <c r="D77" i="14"/>
  <c r="C77" i="14"/>
  <c r="D58" i="14"/>
  <c r="C58" i="14"/>
  <c r="D46" i="14"/>
  <c r="C46" i="14"/>
  <c r="G35" i="14"/>
  <c r="H35" i="14" s="1"/>
  <c r="E35" i="14"/>
  <c r="F35" i="14" s="1"/>
  <c r="E170" i="14" l="1"/>
  <c r="D84" i="14"/>
  <c r="C84" i="14"/>
  <c r="E15" i="14" l="1"/>
  <c r="F15" i="14" s="1"/>
  <c r="B3" i="14"/>
  <c r="B3" i="16" s="1"/>
  <c r="B3" i="18" s="1"/>
  <c r="F41" i="14"/>
  <c r="E9" i="20"/>
  <c r="M10" i="21"/>
  <c r="L10" i="21"/>
  <c r="K10" i="21"/>
  <c r="J10" i="21"/>
  <c r="I10" i="21"/>
  <c r="H10" i="21"/>
  <c r="G10" i="21"/>
  <c r="F10" i="21"/>
  <c r="E10" i="21"/>
  <c r="D10" i="21"/>
  <c r="C10" i="21"/>
  <c r="J15" i="9"/>
  <c r="I15" i="9"/>
  <c r="F15" i="9"/>
  <c r="C15" i="9"/>
  <c r="F53" i="12" l="1"/>
  <c r="E72" i="12"/>
  <c r="D72" i="12"/>
  <c r="C64" i="16"/>
  <c r="D56" i="16"/>
  <c r="C56" i="16"/>
  <c r="C33" i="16"/>
  <c r="D132" i="14" l="1"/>
  <c r="C132" i="14"/>
  <c r="C147" i="14" s="1"/>
  <c r="D147" i="14" l="1"/>
  <c r="C116" i="14" l="1"/>
  <c r="D116" i="14"/>
  <c r="D110" i="14"/>
  <c r="C110" i="14"/>
  <c r="D60" i="14"/>
  <c r="D79" i="14" s="1"/>
  <c r="C60" i="14"/>
  <c r="C79" i="14" s="1"/>
  <c r="D28" i="14"/>
  <c r="D22" i="14"/>
  <c r="D30" i="14" l="1"/>
  <c r="D38" i="16" l="1"/>
  <c r="C38" i="16"/>
  <c r="E40" i="20" l="1"/>
  <c r="D33" i="16" l="1"/>
  <c r="C21" i="16"/>
  <c r="D40" i="20"/>
  <c r="D28" i="20"/>
  <c r="E28" i="20"/>
  <c r="D24" i="20"/>
  <c r="E24" i="20"/>
  <c r="D18" i="20"/>
  <c r="E18" i="20"/>
  <c r="E22" i="20" l="1"/>
  <c r="E38" i="20" s="1"/>
  <c r="D22" i="20"/>
  <c r="D38" i="20" s="1"/>
  <c r="D44" i="20" s="1"/>
  <c r="E44" i="20" l="1"/>
  <c r="E46" i="20" s="1"/>
  <c r="D46" i="20"/>
  <c r="D50" i="20" s="1"/>
  <c r="I20" i="4"/>
  <c r="H20" i="4"/>
  <c r="I13" i="4" l="1"/>
  <c r="I14" i="4" s="1"/>
  <c r="I22" i="4" s="1"/>
  <c r="H13" i="4"/>
  <c r="H14" i="4" s="1"/>
  <c r="H22" i="4" s="1"/>
  <c r="E20" i="4"/>
  <c r="D20" i="4"/>
  <c r="E13" i="4"/>
  <c r="D13" i="4"/>
  <c r="D73" i="16"/>
  <c r="D44" i="16"/>
  <c r="E22" i="4" l="1"/>
  <c r="D22" i="4"/>
  <c r="C44" i="16" l="1"/>
  <c r="C73" i="16" l="1"/>
  <c r="C14" i="16"/>
  <c r="D21" i="16" l="1"/>
  <c r="E25" i="4" l="1"/>
  <c r="I25" i="4" s="1"/>
  <c r="I7" i="4"/>
  <c r="G15" i="14" s="1"/>
  <c r="H15" i="14" s="1"/>
  <c r="H7" i="4"/>
  <c r="I28" i="4" l="1"/>
  <c r="I27" i="4"/>
  <c r="I26" i="4"/>
  <c r="H27" i="4"/>
  <c r="D90" i="14" l="1"/>
  <c r="D104" i="14" s="1"/>
  <c r="C90" i="14"/>
  <c r="C104" i="14" s="1"/>
  <c r="C113" i="14" l="1"/>
  <c r="H28" i="4" l="1"/>
  <c r="D14" i="16" l="1"/>
  <c r="C11" i="16" l="1"/>
  <c r="D11" i="16"/>
  <c r="D25" i="4"/>
  <c r="H25" i="4" s="1"/>
  <c r="D26" i="16" l="1"/>
  <c r="D18" i="16"/>
  <c r="C26" i="16"/>
  <c r="C18" i="16"/>
  <c r="H26" i="4"/>
  <c r="D64" i="16" l="1"/>
  <c r="C122" i="14"/>
  <c r="B151" i="14" s="1"/>
  <c r="D170" i="14" s="1"/>
  <c r="C49" i="16" l="1"/>
  <c r="C59" i="16" s="1"/>
  <c r="C67" i="16" s="1"/>
  <c r="D49" i="16"/>
  <c r="D59" i="16" s="1"/>
  <c r="D67" i="16" s="1"/>
  <c r="D113" i="14"/>
  <c r="D122" i="14" s="1"/>
</calcChain>
</file>

<file path=xl/sharedStrings.xml><?xml version="1.0" encoding="utf-8"?>
<sst xmlns="http://schemas.openxmlformats.org/spreadsheetml/2006/main" count="695" uniqueCount="479">
  <si>
    <t>INDICE</t>
  </si>
  <si>
    <t>INFORMACIÓN GENERAL DE LA ENTIDAD</t>
  </si>
  <si>
    <t>01</t>
  </si>
  <si>
    <t>BALANCE GENERAL</t>
  </si>
  <si>
    <t>02</t>
  </si>
  <si>
    <t>ESTADO DE RESULTADO</t>
  </si>
  <si>
    <t>03</t>
  </si>
  <si>
    <t>04</t>
  </si>
  <si>
    <t>05</t>
  </si>
  <si>
    <t>06</t>
  </si>
  <si>
    <t>07</t>
  </si>
  <si>
    <t>08</t>
  </si>
  <si>
    <t>09</t>
  </si>
  <si>
    <t>10</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</si>
  <si>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</si>
  <si>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</si>
  <si>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</si>
  <si>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</si>
  <si>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</si>
  <si>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</si>
  <si>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</si>
  <si>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</si>
  <si>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</si>
  <si>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</si>
  <si>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</si>
  <si>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</si>
  <si>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</si>
  <si>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</si>
  <si>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</si>
  <si>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</si>
  <si>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</si>
  <si>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</si>
  <si>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</si>
  <si>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</si>
  <si>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</si>
  <si>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</si>
  <si>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</si>
  <si>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</si>
  <si>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</si>
  <si>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</si>
  <si>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</si>
  <si>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</si>
  <si>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</si>
  <si>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</si>
  <si>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</si>
  <si>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</si>
  <si>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</si>
  <si>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</si>
  <si>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</si>
  <si>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Contador</t>
  </si>
  <si>
    <t>Jorge Ugarte</t>
  </si>
  <si>
    <t>4.            CAPITAL Y PROPIEDAD</t>
  </si>
  <si>
    <t>Capital Integrado</t>
  </si>
  <si>
    <t>Gs. 1.000.000</t>
  </si>
  <si>
    <t>TOTAL</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</si>
  <si>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</si>
  <si>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</si>
  <si>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</si>
  <si>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</si>
  <si>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</si>
  <si>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</si>
  <si>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</si>
  <si>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</si>
  <si>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</si>
  <si>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</si>
  <si>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</si>
  <si>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</si>
  <si>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</si>
  <si>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</si>
  <si>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</si>
  <si>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</si>
  <si>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</si>
  <si>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</si>
  <si>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</si>
  <si>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</si>
  <si>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</si>
  <si>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</si>
  <si>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</si>
  <si>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</si>
  <si>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</si>
  <si>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</si>
  <si>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</si>
  <si>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</si>
  <si>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</si>
  <si>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</si>
  <si>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</si>
  <si>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EN GUARANIES</t>
  </si>
  <si>
    <t>ACTIVO</t>
  </si>
  <si>
    <t>Nota</t>
  </si>
  <si>
    <t>PASIVO</t>
  </si>
  <si>
    <t>Activo Corriente</t>
  </si>
  <si>
    <t>Pasivo Corriente</t>
  </si>
  <si>
    <t>Disponibilidades</t>
  </si>
  <si>
    <t>5.D</t>
  </si>
  <si>
    <t>Acreedores por Intermediación</t>
  </si>
  <si>
    <t>Inversiones Temporarias</t>
  </si>
  <si>
    <t>Préstamos Financieros</t>
  </si>
  <si>
    <t>Créditos</t>
  </si>
  <si>
    <t>5.E</t>
  </si>
  <si>
    <t>Otros Pasivos</t>
  </si>
  <si>
    <t>Otros Activos</t>
  </si>
  <si>
    <t>TOTAL ACTIVO CORRIENTE</t>
  </si>
  <si>
    <t>TOTAL PASIVO CORRIENTE</t>
  </si>
  <si>
    <t>Inversiones Permanentes</t>
  </si>
  <si>
    <t>Bienes de Uso</t>
  </si>
  <si>
    <t>TOTAL PASIVO</t>
  </si>
  <si>
    <t>Licencia</t>
  </si>
  <si>
    <t>Capital</t>
  </si>
  <si>
    <t>Otros Activos No Corrientes</t>
  </si>
  <si>
    <t>TOTAL ACTIVO NO CORRIENTE</t>
  </si>
  <si>
    <t>Total Patrimonio Neto</t>
  </si>
  <si>
    <t>TOTAL ACTIVO</t>
  </si>
  <si>
    <t>TOTAL PASIVO Y PATRIMONIO NETO</t>
  </si>
  <si>
    <t>CONCEPTO</t>
  </si>
  <si>
    <t>Otros Ingresos Operativos</t>
  </si>
  <si>
    <t>Otros Gastos Operativos</t>
  </si>
  <si>
    <t>Otros Gastos de Comercialización</t>
  </si>
  <si>
    <t>Otros Gastos de Administración</t>
  </si>
  <si>
    <t>Intereses Cobrados</t>
  </si>
  <si>
    <t>Nota 1 – Consideración de los Estados Contables.</t>
  </si>
  <si>
    <t>Nota 2 - Información básica de la empresa</t>
  </si>
  <si>
    <t>2.1 Naturaleza Jurídica de las actividades de la sociedad</t>
  </si>
  <si>
    <t>Nombre</t>
  </si>
  <si>
    <t>Nota 3 - Principales políticas y prácticas contables aplicadas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</si>
  <si>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</si>
  <si>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</si>
  <si>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</si>
  <si>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</si>
  <si>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</si>
  <si>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</si>
  <si>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</si>
  <si>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</si>
  <si>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</si>
  <si>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</si>
  <si>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</si>
  <si>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</si>
  <si>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</si>
  <si>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</si>
  <si>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</si>
  <si>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Activo No Corriente</t>
  </si>
  <si>
    <t>Deudas Diversas</t>
  </si>
  <si>
    <t>Deudas Financieras</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</si>
  <si>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</si>
  <si>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</si>
  <si>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</si>
  <si>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</si>
  <si>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</si>
  <si>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Caja Chica</t>
  </si>
  <si>
    <t>Bancos Varios Gs.</t>
  </si>
  <si>
    <t>Bancos Varios USD</t>
  </si>
  <si>
    <t>Sub-Total Cuenta Propia</t>
  </si>
  <si>
    <t>Cuenta Compensadora</t>
  </si>
  <si>
    <t>TOTAL DISPONIBILIDADES</t>
  </si>
  <si>
    <t>E) Créditos</t>
  </si>
  <si>
    <t xml:space="preserve">TOTAL  </t>
  </si>
  <si>
    <t>Comisión Colocación de Títulos</t>
  </si>
  <si>
    <t>Gestión Adm. y Reestructuración</t>
  </si>
  <si>
    <t>Representación Obligacionista</t>
  </si>
  <si>
    <t>Servicios Financieros</t>
  </si>
  <si>
    <t>OTROS ACTIVOS CORRIENTES</t>
  </si>
  <si>
    <t>Anticipo Proveedores</t>
  </si>
  <si>
    <t>OTROS ACTIVOS NO CORRIENTES</t>
  </si>
  <si>
    <t>Servicios a Pagar Gs.</t>
  </si>
  <si>
    <t>Servicios a Pagar USD</t>
  </si>
  <si>
    <t>Tarjeta de Crédito</t>
  </si>
  <si>
    <t>Anticipo de Cliente</t>
  </si>
  <si>
    <t>Jessica Díaz</t>
  </si>
  <si>
    <t>Ingresos Varios por Asesoría.</t>
  </si>
  <si>
    <t>Servicios de Representación</t>
  </si>
  <si>
    <t>Ingresos Operativos Varios</t>
  </si>
  <si>
    <t>Gastos Bursátiles</t>
  </si>
  <si>
    <t>Aranceles CNV-SEPRELAD</t>
  </si>
  <si>
    <t>Fidelización</t>
  </si>
  <si>
    <t>Gastos Varios de Comercialización</t>
  </si>
  <si>
    <t>Gastos de Consumición</t>
  </si>
  <si>
    <t>Gastos Varios de Administración</t>
  </si>
  <si>
    <t>Gastos Varios</t>
  </si>
  <si>
    <t>Gastos al Personal</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</si>
  <si>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</si>
  <si>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</si>
  <si>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</si>
  <si>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</si>
  <si>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</si>
  <si>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</si>
  <si>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</si>
  <si>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</si>
  <si>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</si>
  <si>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Juana Galeano</t>
  </si>
  <si>
    <t>Acciones</t>
  </si>
  <si>
    <t>EMISOR</t>
  </si>
  <si>
    <t>TIPO DE TÍTULO</t>
  </si>
  <si>
    <t>VALOR NOMINAL UNITARIO</t>
  </si>
  <si>
    <t>VALOR CONTABLE</t>
  </si>
  <si>
    <t>Bono</t>
  </si>
  <si>
    <t>SUB TOTAL GS</t>
  </si>
  <si>
    <t>SUB TOTAL USD</t>
  </si>
  <si>
    <t>TIPO DE CAMBIO</t>
  </si>
  <si>
    <t>SUB TOTAL EN GS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</si>
  <si>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</si>
  <si>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</si>
  <si>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</si>
  <si>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</si>
  <si>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</si>
  <si>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</si>
  <si>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</si>
  <si>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</si>
  <si>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</si>
  <si>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</si>
  <si>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</si>
  <si>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</si>
  <si>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</si>
  <si>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</si>
  <si>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</si>
  <si>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</si>
  <si>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</si>
  <si>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NOTAS A LOS ESTADOS CONTABLES NOTA 5 (INCISO A a I)</t>
  </si>
  <si>
    <t>NOTAS A LOS ESTADOS CONTABLES (NOTA 1 a NOTA 4)</t>
  </si>
  <si>
    <t>CUENTA DE ORDEN</t>
  </si>
  <si>
    <t>Cuenta de Orden</t>
  </si>
  <si>
    <t>Gerente de Estructuraciones</t>
  </si>
  <si>
    <t>Auditoría Interna</t>
  </si>
  <si>
    <t>B) Posición en Moneda Extranjera</t>
  </si>
  <si>
    <t>Cadiem Casa de Bolsa S.A.</t>
  </si>
  <si>
    <t>Acciones Ordinarias</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</si>
  <si>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</si>
  <si>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</si>
  <si>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</si>
  <si>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</si>
  <si>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</si>
  <si>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</si>
  <si>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BIENES DE USO - ANEXO II</t>
  </si>
  <si>
    <t>CARTERA DE INVERSIONES - ANEXO I</t>
  </si>
  <si>
    <t>ANEXO II</t>
  </si>
  <si>
    <r>
      <t>Acreedores Varios:</t>
    </r>
    <r>
      <rPr>
        <sz val="11"/>
        <color theme="1"/>
        <rFont val="Museo Sans 100"/>
        <family val="3"/>
      </rPr>
      <t xml:space="preserve"> La composición es la siguiente</t>
    </r>
  </si>
  <si>
    <r>
      <t xml:space="preserve">D) Disponibilidades: </t>
    </r>
    <r>
      <rPr>
        <sz val="11"/>
        <color theme="1"/>
        <rFont val="Museo Sans 100"/>
        <family val="3"/>
      </rPr>
      <t>La cuenta disponibilidades está compuesta por valores de Cuenta Propia y valores de Cuentas Compensadoras, que de detallan a continuación.</t>
    </r>
  </si>
  <si>
    <r>
      <t>Deudores por Intermediación:</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</si>
  <si>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</si>
  <si>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6.2         </t>
    </r>
    <r>
      <rPr>
        <b/>
        <u/>
        <sz val="11"/>
        <color theme="1"/>
        <rFont val="Museo Sans 100"/>
        <family val="3"/>
      </rPr>
      <t>Personas Vinculadas</t>
    </r>
  </si>
  <si>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</si>
  <si>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</si>
  <si>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Prov. p/ Pago de Gratificaciones</t>
  </si>
  <si>
    <t>CDA</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</si>
  <si>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</si>
  <si>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</si>
  <si>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</si>
  <si>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</si>
  <si>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</si>
  <si>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INGRESOS OPERATIVOS</t>
  </si>
  <si>
    <t>Comisiones por Operación en Rueda</t>
  </si>
  <si>
    <t>Ingresos por Asesoría Financiera</t>
  </si>
  <si>
    <t>Ingresos por Intereses y Dividendos de Cartera Propia</t>
  </si>
  <si>
    <t>GASTOS OPERATIVOS</t>
  </si>
  <si>
    <t>Gastos por Comisiones y Servicios</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</si>
  <si>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</si>
  <si>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</si>
  <si>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</si>
  <si>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</si>
  <si>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</si>
  <si>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</si>
  <si>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</si>
  <si>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</si>
  <si>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</si>
  <si>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</si>
  <si>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</si>
  <si>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</si>
  <si>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</si>
  <si>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RESULTADOS FINANCIEROS</t>
  </si>
  <si>
    <t>Generados por Activos</t>
  </si>
  <si>
    <t>Generados por Pasivos</t>
  </si>
  <si>
    <t>IMPUESTO A LA RENTA</t>
  </si>
  <si>
    <t>RESULTADO DEL EJERCICIO</t>
  </si>
  <si>
    <t>Donaciones</t>
  </si>
  <si>
    <t>Contratos Forward - Valor USD</t>
  </si>
  <si>
    <t>Pagaré</t>
  </si>
  <si>
    <t>Gastos de Viaje</t>
  </si>
  <si>
    <t>Honorarios</t>
  </si>
  <si>
    <t>Índice</t>
  </si>
  <si>
    <t>Gastos a Rendir</t>
  </si>
  <si>
    <t>Gastos a Devengar</t>
  </si>
  <si>
    <t>Revalúo del Periódo</t>
  </si>
  <si>
    <t>Depreciación del Periódo</t>
  </si>
  <si>
    <t>NOTAS A LOS ESTADOS CONTABLES (NOTA 6 a NOTA 12)</t>
  </si>
  <si>
    <t>INTAGIBLES - ANEXO III</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</si>
  <si>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</si>
  <si>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</si>
  <si>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</si>
  <si>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</si>
  <si>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BALANCE GENERAL CONSOLIDADO</t>
  </si>
  <si>
    <t>Patrimonio Neto</t>
  </si>
  <si>
    <t>Activos Intangibles</t>
  </si>
  <si>
    <t>Reserva</t>
  </si>
  <si>
    <t>Resultado</t>
  </si>
  <si>
    <t>Ingresos por Administración de Fondos</t>
  </si>
  <si>
    <t>Arancel y Fondo de Garantía</t>
  </si>
  <si>
    <t>UTILIDAD O (PERDIDA)</t>
  </si>
  <si>
    <t>Administración de Fondos</t>
  </si>
  <si>
    <t>Impuestos</t>
  </si>
  <si>
    <t>CANTIDAD</t>
  </si>
  <si>
    <t>VALOR NOMINAL</t>
  </si>
  <si>
    <r>
      <t xml:space="preserve">6.1         </t>
    </r>
    <r>
      <rPr>
        <b/>
        <u/>
        <sz val="11"/>
        <color theme="1"/>
        <rFont val="Museo Sans 100"/>
        <family val="3"/>
      </rPr>
      <t>Vinculada Controlada</t>
    </r>
  </si>
  <si>
    <t>3.1 Base de Preparación de los Estados Contables Consolidados</t>
  </si>
  <si>
    <t>(En Guaraníes)</t>
  </si>
  <si>
    <t>Las inversiones a largo plazo se evalúan según su costo histórico más lo que resultare del VPP, exceptuando las acciones de la BVPASA que se valoriza según el Art. 3, Capítulo 1, Título 3 de la Resolución CNV CG N° 06/19.</t>
  </si>
  <si>
    <t>Tipo de cambio comprador</t>
  </si>
  <si>
    <t xml:space="preserve">Tipo de cambio vendedor       </t>
  </si>
  <si>
    <t>Sub-total</t>
  </si>
  <si>
    <t>Préstamo USD</t>
  </si>
  <si>
    <t>Banco Itaú Paraguay S.A.</t>
  </si>
  <si>
    <t>Banco GNB Fusión</t>
  </si>
  <si>
    <t>T.C. SET</t>
  </si>
  <si>
    <t>Anexo I</t>
  </si>
  <si>
    <t>5.H</t>
  </si>
  <si>
    <t>Anexo II</t>
  </si>
  <si>
    <t>Anexo III</t>
  </si>
  <si>
    <t>5.K</t>
  </si>
  <si>
    <t>5.I</t>
  </si>
  <si>
    <t>VALOR ÚLTIMO REMATE</t>
  </si>
  <si>
    <t>Capital Emitido</t>
  </si>
  <si>
    <t>Capital Suscripto</t>
  </si>
  <si>
    <t>Valor Nominal</t>
  </si>
  <si>
    <t>Cambio
al</t>
  </si>
  <si>
    <t>Saldo
al</t>
  </si>
  <si>
    <t>Tipo
de
Cambio</t>
  </si>
  <si>
    <t>Monto
Ajustado</t>
  </si>
  <si>
    <t>Préstamos Gs</t>
  </si>
  <si>
    <r>
      <t>Acreedores Por Operación:</t>
    </r>
    <r>
      <rPr>
        <sz val="11"/>
        <color theme="1"/>
        <rFont val="Museo Sans 100"/>
        <family val="3"/>
      </rPr>
      <t xml:space="preserve"> La composición es la siguiente</t>
    </r>
  </si>
  <si>
    <t>Intermediación Negociación de Títulos</t>
  </si>
  <si>
    <t>LLC Bridge Search Capital</t>
  </si>
  <si>
    <t>Acción de de Bolsa de Valores</t>
  </si>
  <si>
    <r>
      <rPr>
        <b/>
        <sz val="16"/>
        <color theme="1"/>
        <rFont val="Museo Sans 100"/>
        <family val="3"/>
      </rPr>
      <t xml:space="preserve">ESTADOS FINANCIEROS
CONSOLIDADO
CADIEM CASA DE BOLSA S.A.
</t>
    </r>
    <r>
      <rPr>
        <u/>
        <sz val="14"/>
        <color theme="1"/>
        <rFont val="Museo Sans 100"/>
        <family val="3"/>
      </rPr>
      <t>s/ Res. N° 30/2021</t>
    </r>
  </si>
  <si>
    <t xml:space="preserve">A la fecha del informe no existen cambios de políticas y procedimientos que comunicar en relación con el periodo anterior ni al periodo comparado </t>
  </si>
  <si>
    <t>No se incurrió a ningún cambio en el procedimiento en la aplicación contable y/o estimación contable en referencia a los estados contables anteriores al presente.</t>
  </si>
  <si>
    <t>CAJA DE VALORES DEL PARAGUAY</t>
  </si>
  <si>
    <t>TOTAL 31/12/2021</t>
  </si>
  <si>
    <t>BIOTEC DEL PARAGUAY S.A.</t>
  </si>
  <si>
    <t>GRUPO VAZQUEZ S.A.E.</t>
  </si>
  <si>
    <t>IZAGUIRRE BARRAIL INVERSORA S.A.E.C.A.</t>
  </si>
  <si>
    <t>BANCO ITAU PARAGUAY SA</t>
  </si>
  <si>
    <t>DEUDA PRIVADA</t>
  </si>
  <si>
    <t>Créditos al Personal</t>
  </si>
  <si>
    <t>Forward</t>
  </si>
  <si>
    <t>Crédito Fiscal</t>
  </si>
  <si>
    <t>Acreedores Vto Títulos</t>
  </si>
  <si>
    <t>Aporte Patronal</t>
  </si>
  <si>
    <t>Presidente con el 21,56% de los Votos - 12,21% del Capital</t>
  </si>
  <si>
    <t>Vice-Presidente con el 21,56% de los Votos – 12,21% del Capital</t>
  </si>
  <si>
    <t>Director con el 21,56% de los Votos – 12,34 % del Capital</t>
  </si>
  <si>
    <t>El capital social se fija en Gs. 60.000.000.000 según Acta de Asamblea N° 34 de fecha 25/03/2022, distribuido en 60.000 acciones nominativas con Valor Nominal Gs. 1.000.000, de Clase Ordinaria Voto Múltiple (OVM) Ordinaria Simple (OS) y Preferidas.</t>
  </si>
  <si>
    <t>Gs. 60.000.000.000</t>
  </si>
  <si>
    <t>Gs. 44.797.000.000</t>
  </si>
  <si>
    <t>Gs. 35.629.000.000</t>
  </si>
  <si>
    <t>NOTAS A LOS ESTADOS CONTABLES NOTA 5 (INCISO K a V)</t>
  </si>
  <si>
    <t>Ingresos con Personas Relacionadas</t>
  </si>
  <si>
    <t>VISION BANCO S.A.E.C.A.</t>
  </si>
  <si>
    <t xml:space="preserve">SUDAMERIS BANK </t>
  </si>
  <si>
    <t>TERRENOS</t>
  </si>
  <si>
    <t>BONOS</t>
  </si>
  <si>
    <t>ACCIONES</t>
  </si>
  <si>
    <t>REPO</t>
  </si>
  <si>
    <t xml:space="preserve">Bono </t>
  </si>
  <si>
    <t>Cupón</t>
  </si>
  <si>
    <t>Titulo</t>
  </si>
  <si>
    <t xml:space="preserve">FINANCIERA FINEXPAR </t>
  </si>
  <si>
    <t>VALOR LIBRO DE ACCIÓN</t>
  </si>
  <si>
    <t>Accionista con el 21,52% de los Votos – 12,25 % del Capital</t>
  </si>
  <si>
    <r>
      <t xml:space="preserve">C) Garantías Constituidas: </t>
    </r>
    <r>
      <rPr>
        <sz val="11"/>
        <rFont val="Museo Sans 100"/>
        <family val="3"/>
      </rPr>
      <t>La empresa cuenta con un Seguro de Caución “Desempeño de una Actividad o Profesión”, Póliza N°.: 007.1514.002210/000 con la Consolidada S.A. de Seguros vigente desde 05/07/2022 al 05/07/2023, por valor de Gs. 637.576.750-</t>
    </r>
  </si>
  <si>
    <t>Valuación Acción BVA</t>
  </si>
  <si>
    <t>Total Activo</t>
  </si>
  <si>
    <t>Total Pasivo</t>
  </si>
  <si>
    <t>POSICIÓN NETA</t>
  </si>
  <si>
    <t>Banco Cuenta Propia Gs.</t>
  </si>
  <si>
    <t>Banco Visión S.A.E.C.A.</t>
  </si>
  <si>
    <t>Banco GNB Paraguay S.A.</t>
  </si>
  <si>
    <t>Banco Regional S.A.E.C.A.</t>
  </si>
  <si>
    <t>Banco Continental S.A.E.C.A.</t>
  </si>
  <si>
    <t>Banco BASA S.A.</t>
  </si>
  <si>
    <t>Financiera UENO S.A.E.C.A.</t>
  </si>
  <si>
    <t>Banco Atlas S.A.</t>
  </si>
  <si>
    <t>Bancop S.A.</t>
  </si>
  <si>
    <t>Banco Cuenta Propia USD</t>
  </si>
  <si>
    <t>Visión Banco S.A.E.C.A..</t>
  </si>
  <si>
    <t>Banco Itaú Paraguay S.A..</t>
  </si>
  <si>
    <t>Banco GNB Paraguay S.A..</t>
  </si>
  <si>
    <t>Banco Familiar S.A.E.C.A.</t>
  </si>
  <si>
    <t>Banco BASA S.A..</t>
  </si>
  <si>
    <t>Banco Atlas S.A..</t>
  </si>
  <si>
    <t>Sudameris Bank S.A.E.C.A..</t>
  </si>
  <si>
    <t>Banco Continental S.A.E.C.A..</t>
  </si>
  <si>
    <t>Interfisa Banco S.A.E.C.A.</t>
  </si>
  <si>
    <t>Financiera UENO S.A.E.C.A..</t>
  </si>
  <si>
    <t>Solar Ahorro y Finanzas S.A.E.C.A..</t>
  </si>
  <si>
    <t>Banco Nacional de Fomento</t>
  </si>
  <si>
    <t>Sub-Total Cuenta Propia USD</t>
  </si>
  <si>
    <t>Banco Itaú Paraguay S.A. Gs.</t>
  </si>
  <si>
    <t>Banco Itaú Paraguay S.A. USD</t>
  </si>
  <si>
    <t>Sub-Total Cuenta Compesadora</t>
  </si>
  <si>
    <t>Deudores por Operación</t>
  </si>
  <si>
    <t>Anticipo Impuesto a la Renta</t>
  </si>
  <si>
    <t>Garantía de Alquiler</t>
  </si>
  <si>
    <t>Línea de Sobregiro</t>
  </si>
  <si>
    <t>Banco Familiar</t>
  </si>
  <si>
    <t>TOTAL BANCOS</t>
  </si>
  <si>
    <t>Operación en Reporto</t>
  </si>
  <si>
    <t>Fecha Op.</t>
  </si>
  <si>
    <t>Cod. Negociación</t>
  </si>
  <si>
    <t>Moneda</t>
  </si>
  <si>
    <t>Monto Contable</t>
  </si>
  <si>
    <t>Plazo</t>
  </si>
  <si>
    <t>Fecha de Vencimiento</t>
  </si>
  <si>
    <t>PYCAT04F3062</t>
  </si>
  <si>
    <t>Guaraní</t>
  </si>
  <si>
    <t>PYTNA02F1255</t>
  </si>
  <si>
    <t>SUB-TOTAL OPERACIÓN EN REPORTO Gs</t>
  </si>
  <si>
    <t>SUB-TOTAL OPERACIÓN EN REPORTO USD</t>
  </si>
  <si>
    <t>TOTAL OPERACIÓN EN REPORTO</t>
  </si>
  <si>
    <t>PYTNA01F8731</t>
  </si>
  <si>
    <t>PYBAM01F2487</t>
  </si>
  <si>
    <t>PYSUD01F2204</t>
  </si>
  <si>
    <t>Fondo de Garantía - Aranceles</t>
  </si>
  <si>
    <t>Intereses y Gastos Op Repo</t>
  </si>
  <si>
    <t>SACI H. PETERSEN</t>
  </si>
  <si>
    <t>LCR S.A.E.C.A. (Credicentro SAECA)</t>
  </si>
  <si>
    <t>FRIGORIFICO CONCEPCION S.A.</t>
  </si>
  <si>
    <t>MINISTERIO DE HACIENDA</t>
  </si>
  <si>
    <t>BANCO NACIONAL DE FOMENTO</t>
  </si>
  <si>
    <t>BANCO BASA S.A.</t>
  </si>
  <si>
    <t>ELECTROBAN S.A.E.C.A</t>
  </si>
  <si>
    <t>FINANCIERA UENO S.A.</t>
  </si>
  <si>
    <t>PYVIS03F3071</t>
  </si>
  <si>
    <t>PYLCR06F9108</t>
  </si>
  <si>
    <t>PYLCR05F0850</t>
  </si>
  <si>
    <t>PYVIS01F4576</t>
  </si>
  <si>
    <t>PYCEC01F0454</t>
  </si>
  <si>
    <t>PYFIN01F0959</t>
  </si>
  <si>
    <t>Información al 31/12/2022</t>
  </si>
  <si>
    <t>Correspondiente al 31/12/2022, presentado en forma comparativa con el ejercicio cerrado al 31/12/2021</t>
  </si>
  <si>
    <t>Documentos y Cuentas por Pagar</t>
  </si>
  <si>
    <t>Notas a los Estados Contables al 31 de diciembre de 2022</t>
  </si>
  <si>
    <t>Los estados financieros consolidados por el ejercicio finalizado el 31 de diciembre de 2022 han sido preparados de acuerdo con las Normas emitidas por el Consejo de Contadores Públicos del Paraguay y se presentan en Guaraníes.
Los estados financieros consolidados comprenden los estados financieros de la Sociedad y su controlada al 31 de diciembre de cada año. 
Los estados financieros de la controlada son elaborados al mismo período y aplican las políticas contables consistentes. 
Todos los saldos, ingresos y costos, ganancias y pérdidas mantenidos entre sí han sido eliminados.</t>
  </si>
  <si>
    <t>Bancop</t>
  </si>
  <si>
    <t>Banco Rio</t>
  </si>
  <si>
    <t>Banco Morgan Stanley</t>
  </si>
  <si>
    <t>Mantenimiento Bursátil</t>
  </si>
  <si>
    <t>Intereses a Pagar</t>
  </si>
  <si>
    <t>(-) Intereses a Devengar</t>
  </si>
  <si>
    <t xml:space="preserve">Banco Regional </t>
  </si>
  <si>
    <t>Banco Itaú Paraguay</t>
  </si>
  <si>
    <t>Banco Regional</t>
  </si>
  <si>
    <t>Aranceles y Fondo de Garantía</t>
  </si>
  <si>
    <r>
      <t xml:space="preserve">A) Compromisos Directos: </t>
    </r>
    <r>
      <rPr>
        <sz val="11"/>
        <color theme="1"/>
        <rFont val="Museo Sans 100"/>
        <family val="3"/>
      </rPr>
      <t>Al 31 de diciembre del 2022 no existen compromisos directos relevantes que informar o detallar en la presente nota.</t>
    </r>
  </si>
  <si>
    <t>Cartera de Inversiones al 31/12/2022 comparativo al 31/12/2021</t>
  </si>
  <si>
    <t>EMSA INMOBILIARIA S.A.</t>
  </si>
  <si>
    <t>FINEXPAR SAECA</t>
  </si>
  <si>
    <t>ALEMAN PARAGUAYO CANADIENSE S.A.</t>
  </si>
  <si>
    <t>BANCO REGIONAL SAECA</t>
  </si>
  <si>
    <t>PYFIN03F0940</t>
  </si>
  <si>
    <t>Cuadro de Bienes de Uso al 31 de diciembre del 2022</t>
  </si>
  <si>
    <t>TOTAL 31/12/2022</t>
  </si>
  <si>
    <t>Cuadro de Intangibles al 31 de diciembre del 2022</t>
  </si>
  <si>
    <t>Los estados contables fueron aprobados por Acta de Directorio N° 205 de fecha 15/02/2023 sin ninguna observación que mencionar.</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</si>
  <si>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</si>
  <si>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2.000.000 con el Sudameris Bank S.AE.C.A. con fecha inicio 30/09/2022 y fin 29/12/2022 a un tipo de cambio final de Gs 7.155,00 cada USD 1</t>
    </r>
  </si>
  <si>
    <r>
      <t>F) Otros Activos Corrientes y No Corrientes:</t>
    </r>
    <r>
      <rPr>
        <sz val="11"/>
        <color theme="1"/>
        <rFont val="Museo Sans 100"/>
        <family val="3"/>
      </rPr>
      <t xml:space="preserve"> La composición es la siguiente</t>
    </r>
  </si>
  <si>
    <t>G) Préstamos Financieros (corto y largo plazo)</t>
  </si>
  <si>
    <t>H) Documentos y Cuentas por Pagar (corto y largo plazo)</t>
  </si>
  <si>
    <r>
      <t>I) Otros Pasivos Corrientes y No Corrientes:</t>
    </r>
    <r>
      <rPr>
        <sz val="11"/>
        <color theme="1"/>
        <rFont val="Museo Sans 100"/>
        <family val="3"/>
      </rPr>
      <t xml:space="preserve"> La composición es la siguiente</t>
    </r>
  </si>
  <si>
    <t>J) Ingresos Operativos</t>
  </si>
  <si>
    <t>K) Otros Gastos Operativos, de Comercialización y de Administración</t>
  </si>
  <si>
    <t>5.F</t>
  </si>
  <si>
    <t>5.G</t>
  </si>
  <si>
    <t>5.J</t>
  </si>
  <si>
    <t>En relación a la preparación del estado financiero, se modificó y reagrupó las cuentas que componen el BBGG, EERR y sus respectivas notas del ejercicio 2021 para una mejor comparación con el ejercicio cerrado 2022.</t>
  </si>
  <si>
    <t>B.V.A. S.A.</t>
  </si>
  <si>
    <t>Operación por Venta de Cartera Propia</t>
  </si>
  <si>
    <t>Grupo</t>
  </si>
  <si>
    <t>-</t>
  </si>
  <si>
    <t>Grupo Vazquez</t>
  </si>
  <si>
    <t>Grupo Cartes</t>
  </si>
  <si>
    <t>El detalle siguiente es la composición de la cartera al cierre del ejercio 2022, la cartera se expone como corriente ya que constituye títulos disponible para la venta. Al cierre de ejercicio 2022 la cartera esta concentrada en grupos ecónomicos de la siguente manera; Grupo Cartes 28,60%, Grupo Vazquez 51,15% con relación al patrimonio consolidado.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</si>
</sst>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164" formatCode="_ * #,##0_ ;_ * \-#,##0_ ;_ * &quot;-&quot;_ ;_ @_ "/>
    <numFmt numFmtId="165" formatCode="_(* #,##0_);_(* \(#,##0\);_(* &quot;-&quot;_);_(@_)"/>
    <numFmt numFmtId="166" formatCode="#,##0_);\(#,##0\);\ &quot;-&quot;_)"/>
    <numFmt numFmtId="167" formatCode="_(* #,##0.00_);_(* \(#,##0.00\);_(* &quot;-&quot;_);_(@_)"/>
    <numFmt numFmtId="168" formatCode="_ * #,##0.00_ ;_ * \-#,##0.00_ ;_ * &quot;-&quot;_ ;_ @_ "/>
  </numFmts>
  <fonts count="27">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sz val="8"/>
      <color theme="1"/>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color indexed="8"/>
      <name val="Museo Sans 100"/>
      <family val="3"/>
    </font>
    <font>
      <i/>
      <sz val="10"/>
      <color rgb="FFFF0000"/>
      <name val="Museo Sans 100"/>
      <family val="3"/>
    </font>
    <font>
      <sz val="11"/>
      <color rgb="FFFF0000"/>
      <name val="Museo Sans 100"/>
      <family val="3"/>
    </font>
    <font>
      <u/>
      <sz val="11"/>
      <color theme="1"/>
      <name val="Museo Sans 100"/>
      <family val="3"/>
    </font>
    <font>
      <b/>
      <u val="singleAccounting"/>
      <sz val="11"/>
      <color theme="1"/>
      <name val="Museo Sans 100"/>
      <family val="3"/>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s>
  <cellStyleXfs count="12">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164" fontId="1" fillId="0" borderId="0" applyFont="0" applyFill="0" applyBorder="0" applyAlignment="0" applyProtection="0"/>
    <xf numFmtId="0" fontId="4" fillId="0" borderId="0"/>
    <xf numFmtId="164" fontId="1" fillId="0" borderId="0" applyFont="0" applyFill="0" applyBorder="0" applyAlignment="0" applyProtection="0"/>
    <xf numFmtId="41" fontId="1" fillId="0" borderId="0" applyFont="0" applyFill="0" applyBorder="0" applyAlignment="0" applyProtection="0"/>
    <xf numFmtId="164" fontId="1" fillId="0" borderId="0" applyFont="0" applyFill="0" applyBorder="0" applyAlignment="0" applyProtection="0"/>
  </cellStyleXfs>
  <cellXfs count="367">
    <xf numFmtId="0" fontId="0" fillId="0" borderId="0" xfId="0"/>
    <xf numFmtId="0" fontId="8" fillId="0" borderId="0" xfId="3" applyFont="1"/>
    <xf numFmtId="0" fontId="10" fillId="0" borderId="0" xfId="0" applyFont="1"/>
    <xf numFmtId="164" fontId="5" fillId="0" borderId="0" xfId="0" applyNumberFormat="1" applyFont="1"/>
    <xf numFmtId="0" fontId="13" fillId="0" borderId="4" xfId="6" applyFont="1" applyBorder="1" applyAlignment="1">
      <alignment horizontal="center" vertical="center" wrapText="1"/>
    </xf>
    <xf numFmtId="0" fontId="13" fillId="3" borderId="0" xfId="6" applyFont="1" applyFill="1" applyAlignment="1">
      <alignment horizontal="center" vertical="center" wrapText="1"/>
    </xf>
    <xf numFmtId="0" fontId="13" fillId="0" borderId="10" xfId="5" applyFont="1" applyBorder="1" applyAlignment="1">
      <alignment vertical="center"/>
    </xf>
    <xf numFmtId="166" fontId="14" fillId="0" borderId="10" xfId="5" applyNumberFormat="1" applyFont="1" applyBorder="1" applyAlignment="1">
      <alignment horizontal="right" vertical="center"/>
    </xf>
    <xf numFmtId="0" fontId="14" fillId="0" borderId="10" xfId="5" applyFont="1" applyBorder="1" applyAlignment="1">
      <alignment vertical="center"/>
    </xf>
    <xf numFmtId="0" fontId="14" fillId="0" borderId="12" xfId="5" applyFont="1" applyBorder="1" applyAlignment="1">
      <alignment vertical="center"/>
    </xf>
    <xf numFmtId="166" fontId="14" fillId="0" borderId="12" xfId="5" applyNumberFormat="1" applyFont="1" applyBorder="1" applyAlignment="1">
      <alignment horizontal="right" vertical="center"/>
    </xf>
    <xf numFmtId="164" fontId="14" fillId="0" borderId="12" xfId="1" applyFont="1" applyBorder="1" applyAlignment="1">
      <alignment horizontal="right" vertical="center"/>
    </xf>
    <xf numFmtId="0" fontId="14" fillId="0" borderId="9" xfId="5" applyFont="1" applyBorder="1" applyAlignment="1">
      <alignment vertical="center"/>
    </xf>
    <xf numFmtId="164" fontId="14" fillId="0" borderId="9" xfId="1" applyFont="1" applyBorder="1" applyAlignment="1">
      <alignment horizontal="right" vertical="center"/>
    </xf>
    <xf numFmtId="166" fontId="14" fillId="0" borderId="9" xfId="5" applyNumberFormat="1" applyFont="1" applyBorder="1" applyAlignment="1">
      <alignment horizontal="right" vertical="center"/>
    </xf>
    <xf numFmtId="0" fontId="13" fillId="0" borderId="4" xfId="5" applyFont="1" applyBorder="1" applyAlignment="1">
      <alignment vertical="center"/>
    </xf>
    <xf numFmtId="166" fontId="13" fillId="0" borderId="4" xfId="5" applyNumberFormat="1" applyFont="1" applyBorder="1" applyAlignment="1">
      <alignment horizontal="right" vertical="center"/>
    </xf>
    <xf numFmtId="0" fontId="11" fillId="0" borderId="0" xfId="0" applyFont="1"/>
    <xf numFmtId="0" fontId="15" fillId="0" borderId="0" xfId="0" applyFont="1"/>
    <xf numFmtId="0" fontId="16" fillId="0" borderId="0" xfId="0" applyFont="1"/>
    <xf numFmtId="0" fontId="10" fillId="0" borderId="4" xfId="0" applyFont="1" applyBorder="1" applyAlignment="1">
      <alignment horizontal="center" vertical="center" wrapText="1"/>
    </xf>
    <xf numFmtId="17" fontId="12" fillId="0" borderId="4" xfId="0"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0" fillId="0" borderId="10" xfId="0" applyFont="1" applyBorder="1"/>
    <xf numFmtId="0" fontId="5" fillId="0" borderId="12" xfId="0" applyFont="1" applyBorder="1"/>
    <xf numFmtId="164" fontId="5" fillId="0" borderId="12" xfId="1" applyFont="1" applyBorder="1"/>
    <xf numFmtId="164" fontId="5" fillId="0" borderId="10" xfId="1" applyFont="1" applyBorder="1"/>
    <xf numFmtId="164" fontId="5" fillId="0" borderId="9" xfId="1" applyFont="1" applyBorder="1"/>
    <xf numFmtId="3" fontId="10" fillId="0" borderId="4" xfId="0" applyNumberFormat="1" applyFont="1" applyBorder="1" applyAlignment="1">
      <alignment horizontal="left"/>
    </xf>
    <xf numFmtId="3" fontId="10" fillId="0" borderId="10" xfId="0" applyNumberFormat="1" applyFont="1" applyBorder="1" applyAlignment="1">
      <alignment horizontal="right"/>
    </xf>
    <xf numFmtId="164" fontId="10" fillId="0" borderId="4" xfId="1" applyFont="1" applyBorder="1"/>
    <xf numFmtId="164" fontId="10" fillId="0" borderId="10" xfId="1" applyFont="1" applyBorder="1"/>
    <xf numFmtId="167" fontId="5" fillId="0" borderId="12" xfId="1" applyNumberFormat="1" applyFont="1" applyBorder="1"/>
    <xf numFmtId="4" fontId="10" fillId="0" borderId="4" xfId="0" applyNumberFormat="1" applyFont="1" applyBorder="1" applyAlignment="1">
      <alignment horizontal="right"/>
    </xf>
    <xf numFmtId="167" fontId="10" fillId="0" borderId="4" xfId="1" applyNumberFormat="1" applyFont="1" applyBorder="1"/>
    <xf numFmtId="0" fontId="10" fillId="0" borderId="9" xfId="0" applyFont="1" applyBorder="1"/>
    <xf numFmtId="0" fontId="5" fillId="0" borderId="4" xfId="0" applyFont="1" applyBorder="1"/>
    <xf numFmtId="0" fontId="5" fillId="0" borderId="10" xfId="0" applyFont="1" applyBorder="1"/>
    <xf numFmtId="0" fontId="5" fillId="0" borderId="9" xfId="0" applyFont="1" applyBorder="1"/>
    <xf numFmtId="3" fontId="5" fillId="0" borderId="9" xfId="0" applyNumberFormat="1" applyFont="1" applyBorder="1" applyAlignment="1">
      <alignment horizontal="left" vertical="center"/>
    </xf>
    <xf numFmtId="0" fontId="12" fillId="0" borderId="4" xfId="0" applyFont="1" applyBorder="1" applyAlignment="1">
      <alignment horizontal="center"/>
    </xf>
    <xf numFmtId="164" fontId="5" fillId="0" borderId="0" xfId="1" applyFont="1"/>
    <xf numFmtId="167" fontId="5" fillId="0" borderId="10" xfId="1" applyNumberFormat="1" applyFont="1" applyBorder="1"/>
    <xf numFmtId="164" fontId="5" fillId="0" borderId="4" xfId="1" applyFont="1" applyBorder="1" applyAlignment="1">
      <alignment horizontal="center" vertical="center"/>
    </xf>
    <xf numFmtId="14" fontId="10" fillId="0" borderId="4" xfId="0" applyNumberFormat="1" applyFont="1" applyBorder="1" applyAlignment="1">
      <alignment horizontal="center" vertical="center"/>
    </xf>
    <xf numFmtId="14" fontId="13" fillId="0" borderId="4" xfId="0" applyNumberFormat="1" applyFont="1" applyBorder="1" applyAlignment="1">
      <alignment horizontal="center" vertical="center"/>
    </xf>
    <xf numFmtId="14" fontId="13" fillId="0" borderId="4" xfId="8" applyNumberFormat="1" applyFont="1" applyBorder="1" applyAlignment="1">
      <alignment horizontal="center" vertical="center"/>
    </xf>
    <xf numFmtId="0" fontId="10" fillId="0" borderId="1" xfId="0" applyFont="1" applyBorder="1" applyAlignment="1">
      <alignment vertical="center"/>
    </xf>
    <xf numFmtId="14" fontId="10" fillId="0" borderId="10" xfId="0" applyNumberFormat="1" applyFont="1" applyBorder="1" applyAlignment="1">
      <alignment horizontal="center" vertical="center"/>
    </xf>
    <xf numFmtId="0" fontId="5" fillId="0" borderId="11" xfId="0" applyFont="1" applyBorder="1"/>
    <xf numFmtId="164" fontId="5" fillId="0" borderId="6" xfId="1" applyFont="1" applyBorder="1" applyAlignment="1">
      <alignment horizontal="right"/>
    </xf>
    <xf numFmtId="0" fontId="10" fillId="0" borderId="1" xfId="0" applyFont="1" applyBorder="1"/>
    <xf numFmtId="164" fontId="10" fillId="0" borderId="4" xfId="1" applyFont="1" applyBorder="1" applyAlignment="1">
      <alignment horizontal="right"/>
    </xf>
    <xf numFmtId="14" fontId="10" fillId="0" borderId="4" xfId="0" applyNumberFormat="1" applyFont="1" applyBorder="1" applyAlignment="1">
      <alignment horizontal="center" vertical="center" wrapText="1"/>
    </xf>
    <xf numFmtId="0" fontId="10" fillId="0" borderId="1" xfId="0" applyFont="1" applyBorder="1" applyAlignment="1">
      <alignment vertical="center" wrapText="1"/>
    </xf>
    <xf numFmtId="164" fontId="5" fillId="0" borderId="12" xfId="1" applyFont="1" applyBorder="1" applyAlignment="1">
      <alignment vertical="center"/>
    </xf>
    <xf numFmtId="0" fontId="5" fillId="0" borderId="7" xfId="0" applyFont="1" applyBorder="1"/>
    <xf numFmtId="164" fontId="5" fillId="0" borderId="12" xfId="1" applyFont="1" applyBorder="1" applyAlignment="1">
      <alignment horizontal="center"/>
    </xf>
    <xf numFmtId="164" fontId="10" fillId="0" borderId="4" xfId="1" applyFont="1" applyBorder="1" applyAlignment="1">
      <alignment horizontal="center" vertical="center"/>
    </xf>
    <xf numFmtId="0" fontId="13" fillId="0" borderId="1" xfId="0" applyFont="1" applyBorder="1" applyAlignment="1">
      <alignment vertical="center"/>
    </xf>
    <xf numFmtId="164" fontId="14" fillId="0" borderId="10" xfId="1" applyFont="1" applyBorder="1"/>
    <xf numFmtId="164" fontId="14" fillId="0" borderId="12" xfId="1" applyFont="1" applyBorder="1"/>
    <xf numFmtId="0" fontId="13" fillId="0" borderId="1" xfId="0" applyFont="1" applyBorder="1"/>
    <xf numFmtId="164" fontId="13" fillId="0" borderId="4" xfId="1" applyFont="1" applyBorder="1" applyAlignment="1">
      <alignment horizontal="right"/>
    </xf>
    <xf numFmtId="164" fontId="13" fillId="0" borderId="4" xfId="1" applyFont="1" applyBorder="1"/>
    <xf numFmtId="0" fontId="13" fillId="0" borderId="1" xfId="8" applyFont="1" applyBorder="1" applyAlignment="1">
      <alignment vertical="center"/>
    </xf>
    <xf numFmtId="14" fontId="13" fillId="0" borderId="10" xfId="8" applyNumberFormat="1" applyFont="1" applyBorder="1" applyAlignment="1">
      <alignment horizontal="center" vertical="center"/>
    </xf>
    <xf numFmtId="0" fontId="14" fillId="0" borderId="11" xfId="8" applyFont="1" applyBorder="1"/>
    <xf numFmtId="0" fontId="14" fillId="0" borderId="7" xfId="8" applyFont="1" applyBorder="1"/>
    <xf numFmtId="0" fontId="13" fillId="0" borderId="1" xfId="8" applyFont="1" applyBorder="1"/>
    <xf numFmtId="0" fontId="13" fillId="0" borderId="4" xfId="0" applyFont="1" applyBorder="1"/>
    <xf numFmtId="0" fontId="5" fillId="0" borderId="10" xfId="0" applyFont="1" applyBorder="1" applyAlignment="1">
      <alignment horizontal="center"/>
    </xf>
    <xf numFmtId="0" fontId="5" fillId="0" borderId="12" xfId="0" applyFont="1" applyBorder="1" applyAlignment="1">
      <alignment horizontal="center"/>
    </xf>
    <xf numFmtId="0" fontId="5" fillId="0" borderId="9" xfId="0" applyFont="1" applyBorder="1" applyAlignment="1">
      <alignment horizontal="center"/>
    </xf>
    <xf numFmtId="0" fontId="10" fillId="0" borderId="4" xfId="0" applyFont="1" applyBorder="1" applyAlignment="1">
      <alignment horizontal="center"/>
    </xf>
    <xf numFmtId="167" fontId="5" fillId="0" borderId="4" xfId="1" applyNumberFormat="1" applyFont="1" applyBorder="1" applyAlignment="1">
      <alignment horizontal="center" vertical="center"/>
    </xf>
    <xf numFmtId="167" fontId="5" fillId="0" borderId="11" xfId="1" applyNumberFormat="1" applyFont="1" applyBorder="1" applyAlignment="1">
      <alignment horizontal="center"/>
    </xf>
    <xf numFmtId="167" fontId="5" fillId="0" borderId="15" xfId="0" applyNumberFormat="1" applyFont="1" applyBorder="1" applyAlignment="1">
      <alignment horizontal="center"/>
    </xf>
    <xf numFmtId="167" fontId="5" fillId="0" borderId="7" xfId="1" applyNumberFormat="1" applyFont="1" applyBorder="1" applyAlignment="1">
      <alignment horizontal="center"/>
    </xf>
    <xf numFmtId="167" fontId="5" fillId="0" borderId="6" xfId="0" applyNumberFormat="1" applyFont="1" applyBorder="1" applyAlignment="1">
      <alignment horizontal="center"/>
    </xf>
    <xf numFmtId="167" fontId="5" fillId="0" borderId="9" xfId="1" applyNumberFormat="1" applyFont="1" applyBorder="1"/>
    <xf numFmtId="167" fontId="5" fillId="0" borderId="14" xfId="1" applyNumberFormat="1" applyFont="1" applyBorder="1" applyAlignment="1">
      <alignment horizontal="center"/>
    </xf>
    <xf numFmtId="167" fontId="5" fillId="0" borderId="8" xfId="0" applyNumberFormat="1" applyFont="1" applyBorder="1" applyAlignment="1">
      <alignment horizontal="center"/>
    </xf>
    <xf numFmtId="164" fontId="10" fillId="0" borderId="9" xfId="1" applyFont="1" applyBorder="1"/>
    <xf numFmtId="0" fontId="10" fillId="0" borderId="9" xfId="0" applyFont="1" applyBorder="1" applyAlignment="1">
      <alignment horizontal="center"/>
    </xf>
    <xf numFmtId="167" fontId="5" fillId="0" borderId="10" xfId="1" applyNumberFormat="1" applyFont="1" applyBorder="1" applyAlignment="1">
      <alignment horizontal="center"/>
    </xf>
    <xf numFmtId="167" fontId="5" fillId="0" borderId="9" xfId="1" applyNumberFormat="1" applyFont="1" applyBorder="1" applyAlignment="1">
      <alignment horizontal="center"/>
    </xf>
    <xf numFmtId="167" fontId="5" fillId="0" borderId="10" xfId="0" applyNumberFormat="1" applyFont="1" applyBorder="1" applyAlignment="1">
      <alignment horizontal="center"/>
    </xf>
    <xf numFmtId="167" fontId="5" fillId="0" borderId="12" xfId="1" applyNumberFormat="1" applyFont="1" applyBorder="1" applyAlignment="1">
      <alignment horizontal="center"/>
    </xf>
    <xf numFmtId="167" fontId="5" fillId="0" borderId="12" xfId="0" applyNumberFormat="1" applyFont="1" applyBorder="1" applyAlignment="1">
      <alignment horizontal="center"/>
    </xf>
    <xf numFmtId="167" fontId="5" fillId="0" borderId="9" xfId="0" applyNumberFormat="1" applyFont="1" applyBorder="1" applyAlignment="1">
      <alignment horizontal="center"/>
    </xf>
    <xf numFmtId="164" fontId="5" fillId="0" borderId="10" xfId="1" applyFont="1" applyBorder="1" applyAlignment="1">
      <alignment horizontal="center"/>
    </xf>
    <xf numFmtId="164" fontId="5" fillId="0" borderId="0" xfId="1" applyFont="1" applyBorder="1" applyAlignment="1">
      <alignment horizontal="center"/>
    </xf>
    <xf numFmtId="164" fontId="10" fillId="0" borderId="4" xfId="1" applyFont="1" applyBorder="1" applyAlignment="1">
      <alignment horizontal="center"/>
    </xf>
    <xf numFmtId="165" fontId="10" fillId="0" borderId="4" xfId="0" applyNumberFormat="1" applyFont="1" applyBorder="1" applyAlignment="1">
      <alignment horizontal="left"/>
    </xf>
    <xf numFmtId="14" fontId="10" fillId="0" borderId="9" xfId="0" applyNumberFormat="1" applyFont="1" applyBorder="1" applyAlignment="1">
      <alignment horizontal="right" vertical="center" wrapText="1"/>
    </xf>
    <xf numFmtId="0" fontId="5" fillId="0" borderId="0" xfId="0" applyFont="1" applyAlignment="1">
      <alignment wrapText="1"/>
    </xf>
    <xf numFmtId="164" fontId="10" fillId="0" borderId="0" xfId="1" applyFont="1" applyAlignment="1">
      <alignment horizontal="center" vertic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xf numFmtId="164" fontId="10" fillId="0" borderId="0" xfId="1" applyFont="1" applyAlignment="1">
      <alignment horizontal="left"/>
    </xf>
    <xf numFmtId="0" fontId="5" fillId="0" borderId="12" xfId="0" applyFont="1" applyBorder="1" applyAlignment="1">
      <alignment vertical="center"/>
    </xf>
    <xf numFmtId="0" fontId="5" fillId="0" borderId="14" xfId="0" applyFont="1" applyBorder="1"/>
    <xf numFmtId="0" fontId="13" fillId="0" borderId="10" xfId="4" applyFont="1" applyBorder="1" applyAlignment="1">
      <alignment horizontal="center" vertical="center"/>
    </xf>
    <xf numFmtId="0" fontId="13" fillId="0" borderId="4" xfId="4" applyFont="1" applyBorder="1" applyAlignment="1">
      <alignment horizontal="center" vertical="center"/>
    </xf>
    <xf numFmtId="164" fontId="14" fillId="0" borderId="10" xfId="1" applyFont="1" applyFill="1" applyBorder="1" applyAlignment="1">
      <alignment vertical="center"/>
    </xf>
    <xf numFmtId="0" fontId="14" fillId="0" borderId="10" xfId="4" applyFont="1" applyBorder="1" applyAlignment="1">
      <alignment vertical="center"/>
    </xf>
    <xf numFmtId="168" fontId="14" fillId="0" borderId="9" xfId="1" applyNumberFormat="1" applyFont="1" applyFill="1" applyBorder="1" applyAlignment="1">
      <alignment vertical="center"/>
    </xf>
    <xf numFmtId="164" fontId="19" fillId="0" borderId="12" xfId="1" applyFont="1" applyFill="1" applyBorder="1" applyAlignment="1">
      <alignment horizontal="center"/>
    </xf>
    <xf numFmtId="0" fontId="14" fillId="0" borderId="9" xfId="4" applyFont="1" applyBorder="1" applyAlignment="1">
      <alignment vertical="center"/>
    </xf>
    <xf numFmtId="164" fontId="14" fillId="0" borderId="15" xfId="1" applyFont="1" applyFill="1" applyBorder="1" applyAlignment="1">
      <alignment vertical="center"/>
    </xf>
    <xf numFmtId="168" fontId="14" fillId="0" borderId="8" xfId="1" applyNumberFormat="1" applyFont="1" applyFill="1" applyBorder="1" applyAlignment="1">
      <alignment vertical="center"/>
    </xf>
    <xf numFmtId="0" fontId="13" fillId="0" borderId="4" xfId="8" applyFont="1" applyBorder="1"/>
    <xf numFmtId="0" fontId="19" fillId="0" borderId="0" xfId="4" applyFont="1" applyAlignment="1">
      <alignment vertical="center"/>
    </xf>
    <xf numFmtId="164" fontId="13" fillId="0" borderId="4" xfId="1" applyFont="1" applyBorder="1" applyAlignment="1">
      <alignment vertical="center" wrapText="1"/>
    </xf>
    <xf numFmtId="166" fontId="13" fillId="0" borderId="12" xfId="4" applyNumberFormat="1" applyFont="1" applyBorder="1" applyAlignment="1">
      <alignment vertical="center"/>
    </xf>
    <xf numFmtId="166" fontId="19" fillId="0" borderId="12" xfId="4" applyNumberFormat="1" applyFont="1" applyBorder="1" applyAlignment="1">
      <alignment horizontal="center" vertical="center" wrapText="1"/>
    </xf>
    <xf numFmtId="164" fontId="10" fillId="0" borderId="12" xfId="1" applyFont="1" applyBorder="1" applyAlignment="1">
      <alignment horizontal="right" vertical="center"/>
    </xf>
    <xf numFmtId="164" fontId="10" fillId="0" borderId="12" xfId="1" applyFont="1" applyFill="1" applyBorder="1" applyAlignment="1">
      <alignment horizontal="right" vertical="center"/>
    </xf>
    <xf numFmtId="164" fontId="14" fillId="0" borderId="10" xfId="1" applyFont="1" applyBorder="1" applyAlignment="1">
      <alignment vertical="center" wrapText="1"/>
    </xf>
    <xf numFmtId="17" fontId="22" fillId="0" borderId="10" xfId="4" applyNumberFormat="1" applyFont="1" applyBorder="1" applyAlignment="1">
      <alignment horizontal="center" vertical="center" wrapText="1"/>
    </xf>
    <xf numFmtId="164" fontId="5" fillId="0" borderId="12" xfId="1" applyFont="1" applyFill="1" applyBorder="1" applyAlignment="1">
      <alignment horizontal="right" vertical="center"/>
    </xf>
    <xf numFmtId="0" fontId="14" fillId="0" borderId="12" xfId="4" applyFont="1" applyBorder="1" applyAlignment="1">
      <alignment vertical="center"/>
    </xf>
    <xf numFmtId="168" fontId="14" fillId="0" borderId="6" xfId="1" applyNumberFormat="1" applyFont="1" applyFill="1" applyBorder="1" applyAlignment="1">
      <alignment vertical="center"/>
    </xf>
    <xf numFmtId="14" fontId="10" fillId="0" borderId="10" xfId="0" applyNumberFormat="1" applyFont="1" applyBorder="1"/>
    <xf numFmtId="167" fontId="5" fillId="0" borderId="5" xfId="1" applyNumberFormat="1" applyFont="1" applyBorder="1" applyAlignment="1">
      <alignment horizontal="center"/>
    </xf>
    <xf numFmtId="167" fontId="5" fillId="0" borderId="15" xfId="1" applyNumberFormat="1" applyFont="1" applyBorder="1" applyAlignment="1">
      <alignment horizontal="center"/>
    </xf>
    <xf numFmtId="167" fontId="5" fillId="0" borderId="13" xfId="1" applyNumberFormat="1" applyFont="1" applyBorder="1" applyAlignment="1">
      <alignment horizontal="center"/>
    </xf>
    <xf numFmtId="167" fontId="5" fillId="0" borderId="8" xfId="1" applyNumberFormat="1" applyFont="1" applyBorder="1" applyAlignment="1">
      <alignment horizontal="center"/>
    </xf>
    <xf numFmtId="166" fontId="13" fillId="0" borderId="0" xfId="4" applyNumberFormat="1" applyFont="1" applyAlignment="1">
      <alignment vertical="center"/>
    </xf>
    <xf numFmtId="166" fontId="19" fillId="0" borderId="0" xfId="4" applyNumberFormat="1" applyFont="1" applyAlignment="1">
      <alignment horizontal="center" vertical="center" wrapText="1"/>
    </xf>
    <xf numFmtId="164" fontId="5" fillId="0" borderId="0" xfId="1" applyFont="1" applyFill="1" applyAlignment="1">
      <alignment horizontal="right" vertical="center"/>
    </xf>
    <xf numFmtId="164" fontId="14" fillId="0" borderId="12" xfId="1" applyFont="1" applyFill="1" applyBorder="1"/>
    <xf numFmtId="0" fontId="13" fillId="0" borderId="4" xfId="4" applyFont="1" applyBorder="1" applyAlignment="1">
      <alignment vertical="center"/>
    </xf>
    <xf numFmtId="166" fontId="19" fillId="0" borderId="4" xfId="4" applyNumberFormat="1" applyFont="1" applyBorder="1" applyAlignment="1">
      <alignment vertical="center"/>
    </xf>
    <xf numFmtId="166" fontId="19" fillId="0" borderId="4" xfId="4" applyNumberFormat="1" applyFont="1" applyBorder="1" applyAlignment="1">
      <alignment horizontal="center"/>
    </xf>
    <xf numFmtId="164" fontId="19" fillId="0" borderId="4" xfId="1" applyFont="1" applyBorder="1" applyAlignment="1">
      <alignment horizontal="center"/>
    </xf>
    <xf numFmtId="166" fontId="19" fillId="0" borderId="10" xfId="4" applyNumberFormat="1" applyFont="1" applyBorder="1" applyAlignment="1">
      <alignment vertical="center"/>
    </xf>
    <xf numFmtId="166" fontId="19" fillId="0" borderId="10" xfId="4" applyNumberFormat="1" applyFont="1" applyBorder="1" applyAlignment="1">
      <alignment horizontal="center"/>
    </xf>
    <xf numFmtId="164" fontId="19" fillId="0" borderId="10" xfId="1" applyFont="1" applyBorder="1" applyAlignment="1">
      <alignment horizontal="center"/>
    </xf>
    <xf numFmtId="166" fontId="20" fillId="0" borderId="12" xfId="4" applyNumberFormat="1" applyFont="1" applyBorder="1" applyAlignment="1">
      <alignment vertical="center"/>
    </xf>
    <xf numFmtId="166" fontId="19" fillId="0" borderId="7" xfId="4" applyNumberFormat="1" applyFont="1" applyBorder="1" applyAlignment="1">
      <alignment horizontal="center"/>
    </xf>
    <xf numFmtId="166" fontId="19" fillId="0" borderId="12" xfId="4" applyNumberFormat="1" applyFont="1" applyBorder="1" applyAlignment="1">
      <alignment vertical="center"/>
    </xf>
    <xf numFmtId="166" fontId="20" fillId="0" borderId="9" xfId="4" applyNumberFormat="1" applyFont="1" applyBorder="1" applyAlignment="1">
      <alignment vertical="center"/>
    </xf>
    <xf numFmtId="166" fontId="19" fillId="0" borderId="14" xfId="4" applyNumberFormat="1" applyFont="1" applyBorder="1" applyAlignment="1">
      <alignment horizontal="center"/>
    </xf>
    <xf numFmtId="9" fontId="5" fillId="0" borderId="0" xfId="2" applyFont="1"/>
    <xf numFmtId="164" fontId="5" fillId="0" borderId="12" xfId="1" applyFont="1" applyBorder="1" applyAlignment="1">
      <alignment horizontal="right" vertical="center"/>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17" fillId="0" borderId="0" xfId="0" applyFont="1" applyAlignment="1">
      <alignment horizontal="left"/>
    </xf>
    <xf numFmtId="0" fontId="10" fillId="0" borderId="10" xfId="0" applyFont="1" applyBorder="1" applyAlignment="1">
      <alignment horizontal="center" vertical="center"/>
    </xf>
    <xf numFmtId="0" fontId="10" fillId="0" borderId="0" xfId="0" applyFont="1" applyAlignment="1">
      <alignment horizontal="center" vertical="center"/>
    </xf>
    <xf numFmtId="0" fontId="13" fillId="3" borderId="10" xfId="6" applyFont="1" applyFill="1" applyBorder="1" applyAlignment="1">
      <alignment horizontal="center" vertical="center" wrapText="1"/>
    </xf>
    <xf numFmtId="0" fontId="13" fillId="3" borderId="4" xfId="6" applyFont="1" applyFill="1" applyBorder="1" applyAlignment="1">
      <alignment horizontal="center" vertical="center" wrapText="1"/>
    </xf>
    <xf numFmtId="164" fontId="5" fillId="0" borderId="12" xfId="1" applyFont="1" applyBorder="1" applyAlignment="1">
      <alignment horizontal="left"/>
    </xf>
    <xf numFmtId="0" fontId="14" fillId="0" borderId="0" xfId="4" applyFont="1" applyAlignment="1">
      <alignment vertical="center"/>
    </xf>
    <xf numFmtId="164" fontId="14" fillId="0" borderId="0" xfId="1" applyFont="1" applyAlignment="1">
      <alignment vertical="center"/>
    </xf>
    <xf numFmtId="166" fontId="20" fillId="0" borderId="10" xfId="4" applyNumberFormat="1" applyFont="1" applyBorder="1" applyAlignment="1">
      <alignment vertical="center"/>
    </xf>
    <xf numFmtId="166" fontId="19" fillId="0" borderId="0" xfId="4" applyNumberFormat="1" applyFont="1" applyAlignment="1">
      <alignment horizontal="center"/>
    </xf>
    <xf numFmtId="164" fontId="20" fillId="0" borderId="10" xfId="1" applyFont="1" applyFill="1" applyBorder="1" applyAlignment="1">
      <alignment horizontal="center"/>
    </xf>
    <xf numFmtId="164" fontId="20" fillId="0" borderId="6" xfId="1" applyFont="1" applyFill="1" applyBorder="1" applyAlignment="1">
      <alignment horizontal="center"/>
    </xf>
    <xf numFmtId="164" fontId="20" fillId="0" borderId="12" xfId="1" applyFont="1" applyFill="1" applyBorder="1" applyAlignment="1">
      <alignment horizontal="center"/>
    </xf>
    <xf numFmtId="166" fontId="19" fillId="0" borderId="12" xfId="4" applyNumberFormat="1" applyFont="1" applyBorder="1" applyAlignment="1">
      <alignment horizontal="right"/>
    </xf>
    <xf numFmtId="164" fontId="19" fillId="0" borderId="4" xfId="1" applyFont="1" applyFill="1" applyBorder="1" applyAlignment="1">
      <alignment horizontal="center"/>
    </xf>
    <xf numFmtId="164" fontId="20" fillId="0" borderId="12" xfId="1" applyFont="1" applyFill="1" applyBorder="1" applyAlignment="1">
      <alignment horizontal="right"/>
    </xf>
    <xf numFmtId="166" fontId="19" fillId="0" borderId="13" xfId="4" applyNumberFormat="1" applyFont="1" applyBorder="1" applyAlignment="1">
      <alignment horizontal="center"/>
    </xf>
    <xf numFmtId="166" fontId="19" fillId="0" borderId="9" xfId="4" applyNumberFormat="1" applyFont="1" applyBorder="1" applyAlignment="1">
      <alignment horizontal="right"/>
    </xf>
    <xf numFmtId="164" fontId="20" fillId="0" borderId="8" xfId="1" applyFont="1" applyFill="1" applyBorder="1" applyAlignment="1">
      <alignment horizontal="center"/>
    </xf>
    <xf numFmtId="164" fontId="20" fillId="0" borderId="9" xfId="1" applyFont="1" applyFill="1" applyBorder="1" applyAlignment="1">
      <alignment horizontal="center"/>
    </xf>
    <xf numFmtId="0" fontId="14" fillId="0" borderId="12" xfId="0" applyFont="1" applyBorder="1"/>
    <xf numFmtId="0" fontId="13" fillId="0" borderId="12" xfId="0" applyFont="1" applyBorder="1"/>
    <xf numFmtId="166" fontId="19" fillId="0" borderId="4" xfId="4" applyNumberFormat="1" applyFont="1" applyBorder="1" applyAlignment="1">
      <alignment horizontal="center" vertical="center" wrapText="1"/>
    </xf>
    <xf numFmtId="164" fontId="10" fillId="0" borderId="4" xfId="1" applyFont="1" applyBorder="1" applyAlignment="1">
      <alignment horizontal="right" vertical="center"/>
    </xf>
    <xf numFmtId="166" fontId="13" fillId="0" borderId="4" xfId="4" applyNumberFormat="1" applyFont="1" applyBorder="1" applyAlignment="1">
      <alignment vertical="center"/>
    </xf>
    <xf numFmtId="164" fontId="10" fillId="0" borderId="16" xfId="1" applyFont="1" applyBorder="1" applyAlignment="1">
      <alignment horizontal="right" vertical="center"/>
    </xf>
    <xf numFmtId="0" fontId="10" fillId="0" borderId="4" xfId="0" applyFont="1" applyBorder="1" applyAlignment="1">
      <alignment horizontal="left"/>
    </xf>
    <xf numFmtId="0" fontId="5" fillId="0" borderId="10" xfId="0" applyFont="1" applyBorder="1" applyAlignment="1">
      <alignment horizontal="left"/>
    </xf>
    <xf numFmtId="0" fontId="5" fillId="0" borderId="12" xfId="0" applyFont="1" applyBorder="1" applyAlignment="1">
      <alignment horizontal="left"/>
    </xf>
    <xf numFmtId="0" fontId="5" fillId="0" borderId="9" xfId="0" applyFont="1" applyBorder="1" applyAlignment="1">
      <alignment horizontal="left"/>
    </xf>
    <xf numFmtId="0" fontId="10" fillId="0" borderId="7" xfId="0" applyFont="1" applyBorder="1" applyAlignment="1">
      <alignment horizontal="left" vertical="center"/>
    </xf>
    <xf numFmtId="14" fontId="10" fillId="0" borderId="4" xfId="0" applyNumberFormat="1" applyFont="1" applyBorder="1" applyAlignment="1">
      <alignment horizontal="center"/>
    </xf>
    <xf numFmtId="0" fontId="14" fillId="0" borderId="10" xfId="0" applyFont="1" applyBorder="1"/>
    <xf numFmtId="164" fontId="15" fillId="0" borderId="0" xfId="1" applyFont="1" applyBorder="1" applyAlignment="1">
      <alignment horizontal="left"/>
    </xf>
    <xf numFmtId="164" fontId="5" fillId="0" borderId="6" xfId="1" applyFont="1" applyFill="1" applyBorder="1"/>
    <xf numFmtId="3" fontId="14" fillId="0" borderId="9" xfId="0" applyNumberFormat="1" applyFont="1" applyBorder="1" applyAlignment="1">
      <alignment horizontal="center" vertical="center"/>
    </xf>
    <xf numFmtId="0" fontId="10" fillId="0" borderId="11" xfId="0" applyFont="1" applyBorder="1" applyAlignment="1">
      <alignment horizontal="left" vertical="center"/>
    </xf>
    <xf numFmtId="14" fontId="10" fillId="0" borderId="15" xfId="0" applyNumberFormat="1" applyFont="1" applyBorder="1" applyAlignment="1">
      <alignment horizontal="center" vertical="center"/>
    </xf>
    <xf numFmtId="0" fontId="5" fillId="0" borderId="7" xfId="0" applyFont="1" applyBorder="1" applyAlignment="1">
      <alignment horizontal="left"/>
    </xf>
    <xf numFmtId="164" fontId="5" fillId="0" borderId="6" xfId="1" applyFont="1" applyBorder="1" applyAlignment="1">
      <alignment horizontal="left"/>
    </xf>
    <xf numFmtId="0" fontId="10" fillId="0" borderId="7" xfId="0" applyFont="1" applyBorder="1" applyAlignment="1">
      <alignment horizontal="left"/>
    </xf>
    <xf numFmtId="164" fontId="10" fillId="0" borderId="6" xfId="1" applyFont="1" applyBorder="1" applyAlignment="1">
      <alignment horizontal="left"/>
    </xf>
    <xf numFmtId="167" fontId="5" fillId="0" borderId="6" xfId="1" applyNumberFormat="1" applyFont="1" applyBorder="1" applyAlignment="1">
      <alignment horizontal="left"/>
    </xf>
    <xf numFmtId="0" fontId="25" fillId="0" borderId="7" xfId="0" applyFont="1" applyBorder="1" applyAlignment="1">
      <alignment horizontal="left" vertical="center"/>
    </xf>
    <xf numFmtId="167" fontId="25" fillId="0" borderId="6" xfId="1" applyNumberFormat="1" applyFont="1" applyBorder="1" applyAlignment="1">
      <alignment horizontal="left"/>
    </xf>
    <xf numFmtId="164" fontId="10" fillId="0" borderId="0" xfId="1" applyFont="1" applyBorder="1" applyAlignment="1">
      <alignment horizontal="right"/>
    </xf>
    <xf numFmtId="0" fontId="5" fillId="0" borderId="11" xfId="0" applyFont="1" applyBorder="1" applyAlignment="1">
      <alignment wrapText="1"/>
    </xf>
    <xf numFmtId="164" fontId="5" fillId="0" borderId="5" xfId="1" applyFont="1" applyFill="1" applyBorder="1"/>
    <xf numFmtId="164" fontId="5" fillId="0" borderId="15" xfId="1" applyFont="1" applyFill="1" applyBorder="1"/>
    <xf numFmtId="0" fontId="5" fillId="0" borderId="7" xfId="0" applyFont="1" applyBorder="1" applyAlignment="1">
      <alignment wrapText="1"/>
    </xf>
    <xf numFmtId="164" fontId="5" fillId="0" borderId="0" xfId="1" applyFont="1" applyFill="1" applyBorder="1"/>
    <xf numFmtId="4" fontId="5" fillId="0" borderId="0" xfId="0" applyNumberFormat="1" applyFont="1" applyAlignment="1">
      <alignment horizontal="right"/>
    </xf>
    <xf numFmtId="167" fontId="5" fillId="0" borderId="6" xfId="1" applyNumberFormat="1" applyFont="1" applyFill="1" applyBorder="1"/>
    <xf numFmtId="168" fontId="5" fillId="0" borderId="4" xfId="1" applyNumberFormat="1" applyFont="1" applyBorder="1"/>
    <xf numFmtId="168" fontId="10" fillId="0" borderId="4" xfId="1" applyNumberFormat="1" applyFont="1" applyBorder="1"/>
    <xf numFmtId="0" fontId="14" fillId="0" borderId="12" xfId="8" applyFont="1" applyBorder="1"/>
    <xf numFmtId="164" fontId="5" fillId="0" borderId="4" xfId="1" applyFont="1" applyBorder="1" applyAlignment="1">
      <alignment horizontal="right" vertical="center"/>
    </xf>
    <xf numFmtId="164" fontId="5" fillId="0" borderId="10" xfId="1" applyFont="1" applyBorder="1" applyAlignment="1">
      <alignment horizontal="right"/>
    </xf>
    <xf numFmtId="164" fontId="14" fillId="0" borderId="4" xfId="1" applyFont="1" applyFill="1" applyBorder="1"/>
    <xf numFmtId="164" fontId="10" fillId="0" borderId="4" xfId="1" applyFont="1" applyFill="1" applyBorder="1" applyAlignment="1">
      <alignment horizontal="center" vertical="center"/>
    </xf>
    <xf numFmtId="0" fontId="10" fillId="0" borderId="11" xfId="0" applyFont="1" applyBorder="1" applyAlignment="1">
      <alignment vertical="center"/>
    </xf>
    <xf numFmtId="164" fontId="10" fillId="0" borderId="9" xfId="1" applyFont="1" applyBorder="1" applyAlignment="1">
      <alignment horizontal="right"/>
    </xf>
    <xf numFmtId="164" fontId="5" fillId="0" borderId="5" xfId="1" applyFont="1" applyBorder="1" applyAlignment="1">
      <alignment horizontal="right"/>
    </xf>
    <xf numFmtId="164" fontId="5" fillId="0" borderId="13" xfId="1" applyFont="1" applyBorder="1" applyAlignment="1">
      <alignment horizontal="right"/>
    </xf>
    <xf numFmtId="164" fontId="10" fillId="0" borderId="8" xfId="1" applyFont="1" applyBorder="1" applyAlignment="1">
      <alignment horizontal="right"/>
    </xf>
    <xf numFmtId="164" fontId="5" fillId="0" borderId="12" xfId="11" applyFont="1" applyBorder="1" applyAlignment="1">
      <alignment horizontal="right" vertical="center"/>
    </xf>
    <xf numFmtId="0" fontId="5" fillId="0" borderId="0" xfId="0" applyFont="1" applyAlignment="1">
      <alignment horizontal="right"/>
    </xf>
    <xf numFmtId="0" fontId="19" fillId="0" borderId="0" xfId="4" applyFont="1" applyAlignment="1">
      <alignment horizontal="right" vertical="center"/>
    </xf>
    <xf numFmtId="164" fontId="10" fillId="2" borderId="0" xfId="1" applyFont="1" applyFill="1" applyAlignment="1">
      <alignment horizontal="right" vertical="center"/>
    </xf>
    <xf numFmtId="17" fontId="22" fillId="0" borderId="10" xfId="4" applyNumberFormat="1" applyFont="1" applyBorder="1" applyAlignment="1">
      <alignment horizontal="right" vertical="center" wrapText="1"/>
    </xf>
    <xf numFmtId="164" fontId="13" fillId="2" borderId="10" xfId="1" quotePrefix="1" applyFont="1" applyFill="1" applyBorder="1" applyAlignment="1">
      <alignment horizontal="right" vertical="center" wrapText="1"/>
    </xf>
    <xf numFmtId="166" fontId="19" fillId="0" borderId="12" xfId="4" applyNumberFormat="1" applyFont="1" applyBorder="1" applyAlignment="1">
      <alignment horizontal="right" vertical="center" wrapText="1"/>
    </xf>
    <xf numFmtId="166" fontId="19" fillId="0" borderId="0" xfId="4" applyNumberFormat="1" applyFont="1" applyAlignment="1">
      <alignment horizontal="right" vertical="center" wrapText="1"/>
    </xf>
    <xf numFmtId="0" fontId="17" fillId="0" borderId="0" xfId="0" applyFont="1" applyAlignment="1">
      <alignment horizontal="right"/>
    </xf>
    <xf numFmtId="164" fontId="5" fillId="0" borderId="9" xfId="1" applyFont="1" applyBorder="1" applyAlignment="1">
      <alignment horizontal="right"/>
    </xf>
    <xf numFmtId="0" fontId="14" fillId="0" borderId="4" xfId="11" applyNumberFormat="1" applyFont="1" applyFill="1" applyBorder="1" applyAlignment="1">
      <alignment horizontal="center" vertical="center"/>
    </xf>
    <xf numFmtId="164" fontId="14" fillId="0" borderId="4" xfId="11" applyFont="1" applyFill="1" applyBorder="1" applyAlignment="1">
      <alignment horizontal="center" vertical="center"/>
    </xf>
    <xf numFmtId="164" fontId="13" fillId="0" borderId="4" xfId="11" applyFont="1" applyFill="1" applyBorder="1"/>
    <xf numFmtId="167" fontId="10" fillId="0" borderId="0" xfId="1" applyNumberFormat="1" applyFont="1" applyBorder="1"/>
    <xf numFmtId="164" fontId="10" fillId="0" borderId="0" xfId="1" applyFont="1" applyBorder="1"/>
    <xf numFmtId="0" fontId="9" fillId="0" borderId="1" xfId="0" applyFont="1" applyBorder="1"/>
    <xf numFmtId="0" fontId="10" fillId="0" borderId="2" xfId="0" applyFont="1" applyBorder="1"/>
    <xf numFmtId="167" fontId="26" fillId="0" borderId="3" xfId="1" applyNumberFormat="1" applyFont="1" applyBorder="1" applyAlignment="1">
      <alignment horizontal="center" vertical="center"/>
    </xf>
    <xf numFmtId="165" fontId="10" fillId="0" borderId="0" xfId="0" applyNumberFormat="1" applyFont="1" applyAlignment="1">
      <alignment horizontal="left"/>
    </xf>
    <xf numFmtId="14" fontId="10" fillId="0" borderId="4" xfId="0" applyNumberFormat="1" applyFont="1" applyBorder="1" applyAlignment="1">
      <alignment horizontal="left"/>
    </xf>
    <xf numFmtId="164" fontId="10" fillId="0" borderId="12" xfId="1" applyFont="1" applyBorder="1" applyAlignment="1">
      <alignment horizontal="left"/>
    </xf>
    <xf numFmtId="164" fontId="10" fillId="0" borderId="0" xfId="1" applyFont="1"/>
    <xf numFmtId="164" fontId="10" fillId="0" borderId="4" xfId="1" applyFont="1" applyBorder="1" applyAlignment="1">
      <alignment horizontal="left"/>
    </xf>
    <xf numFmtId="0" fontId="10" fillId="0" borderId="7" xfId="0" applyFont="1" applyBorder="1"/>
    <xf numFmtId="167" fontId="10" fillId="0" borderId="6" xfId="1" applyNumberFormat="1" applyFont="1" applyBorder="1" applyAlignment="1">
      <alignment horizontal="left"/>
    </xf>
    <xf numFmtId="0" fontId="10" fillId="0" borderId="4" xfId="0" applyFont="1" applyBorder="1" applyAlignment="1">
      <alignment horizontal="left" vertical="center"/>
    </xf>
    <xf numFmtId="14" fontId="10" fillId="0" borderId="0" xfId="0" applyNumberFormat="1" applyFont="1" applyAlignment="1">
      <alignment horizontal="left"/>
    </xf>
    <xf numFmtId="0" fontId="10" fillId="0" borderId="10" xfId="0" applyFont="1" applyBorder="1" applyAlignment="1">
      <alignment horizontal="center" vertical="center" wrapText="1"/>
    </xf>
    <xf numFmtId="14" fontId="5" fillId="0" borderId="10" xfId="0" applyNumberFormat="1" applyFont="1" applyBorder="1"/>
    <xf numFmtId="0" fontId="5" fillId="0" borderId="10" xfId="0" applyFont="1" applyBorder="1" applyAlignment="1">
      <alignment horizontal="center" vertical="center"/>
    </xf>
    <xf numFmtId="164" fontId="5" fillId="0" borderId="10" xfId="1" applyFont="1" applyBorder="1" applyAlignment="1">
      <alignment horizontal="center" vertical="center"/>
    </xf>
    <xf numFmtId="14" fontId="5" fillId="0" borderId="12" xfId="0" applyNumberFormat="1" applyFont="1" applyBorder="1"/>
    <xf numFmtId="0" fontId="5" fillId="0" borderId="12" xfId="0" applyFont="1" applyBorder="1" applyAlignment="1">
      <alignment horizontal="center" vertical="center"/>
    </xf>
    <xf numFmtId="164" fontId="5" fillId="0" borderId="12" xfId="1" applyFont="1" applyBorder="1" applyAlignment="1">
      <alignment horizontal="center" vertical="center"/>
    </xf>
    <xf numFmtId="14" fontId="5" fillId="0" borderId="9" xfId="0" applyNumberFormat="1" applyFont="1" applyBorder="1"/>
    <xf numFmtId="0" fontId="5" fillId="0" borderId="9" xfId="0" applyFont="1" applyBorder="1" applyAlignment="1">
      <alignment horizontal="center" vertical="center"/>
    </xf>
    <xf numFmtId="164" fontId="5" fillId="0" borderId="9" xfId="1" applyFont="1" applyBorder="1" applyAlignment="1">
      <alignment horizontal="center" vertical="center"/>
    </xf>
    <xf numFmtId="0" fontId="10" fillId="0" borderId="14" xfId="0" applyFont="1" applyBorder="1"/>
    <xf numFmtId="0" fontId="10" fillId="0" borderId="3" xfId="0" applyFont="1" applyBorder="1"/>
    <xf numFmtId="14" fontId="5" fillId="0" borderId="0" xfId="0" applyNumberFormat="1" applyFont="1" applyAlignment="1">
      <alignment horizontal="center" vertical="center"/>
    </xf>
    <xf numFmtId="0" fontId="5" fillId="0" borderId="0" xfId="0" applyFont="1" applyAlignment="1">
      <alignment horizontal="center" vertical="center"/>
    </xf>
    <xf numFmtId="164" fontId="5" fillId="0" borderId="0" xfId="1" applyFont="1" applyBorder="1" applyAlignment="1">
      <alignment horizontal="center" vertical="center"/>
    </xf>
    <xf numFmtId="14" fontId="5" fillId="0" borderId="10" xfId="0" applyNumberFormat="1" applyFont="1" applyBorder="1" applyAlignment="1">
      <alignment horizontal="center" vertical="center"/>
    </xf>
    <xf numFmtId="167" fontId="5" fillId="0" borderId="10" xfId="1" applyNumberFormat="1" applyFont="1" applyBorder="1" applyAlignment="1">
      <alignment horizontal="center" vertical="center"/>
    </xf>
    <xf numFmtId="14" fontId="5" fillId="0" borderId="12" xfId="0" applyNumberFormat="1" applyFont="1" applyBorder="1" applyAlignment="1">
      <alignment horizontal="center" vertical="center"/>
    </xf>
    <xf numFmtId="167" fontId="5" fillId="0" borderId="12" xfId="1" applyNumberFormat="1" applyFont="1" applyBorder="1" applyAlignment="1">
      <alignment horizontal="center" vertical="center"/>
    </xf>
    <xf numFmtId="14" fontId="5" fillId="0" borderId="9" xfId="0" applyNumberFormat="1" applyFont="1" applyBorder="1" applyAlignment="1">
      <alignment horizontal="center" vertical="center"/>
    </xf>
    <xf numFmtId="167" fontId="5" fillId="0" borderId="9" xfId="1" applyNumberFormat="1" applyFont="1" applyBorder="1" applyAlignment="1">
      <alignment horizontal="center" vertical="center"/>
    </xf>
    <xf numFmtId="0" fontId="5" fillId="0" borderId="2" xfId="0" applyFont="1" applyBorder="1"/>
    <xf numFmtId="167" fontId="10" fillId="0" borderId="2" xfId="0" applyNumberFormat="1" applyFont="1" applyBorder="1" applyAlignment="1">
      <alignment horizontal="center"/>
    </xf>
    <xf numFmtId="167" fontId="5" fillId="0" borderId="2" xfId="1" applyNumberFormat="1" applyFont="1" applyBorder="1"/>
    <xf numFmtId="0" fontId="5" fillId="0" borderId="3" xfId="0" applyFont="1" applyBorder="1"/>
    <xf numFmtId="14" fontId="10" fillId="0" borderId="3" xfId="0" applyNumberFormat="1" applyFont="1" applyBorder="1"/>
    <xf numFmtId="14" fontId="5" fillId="0" borderId="4" xfId="0" applyNumberFormat="1" applyFont="1" applyBorder="1"/>
    <xf numFmtId="3" fontId="5" fillId="0" borderId="4" xfId="0" applyNumberFormat="1" applyFont="1" applyBorder="1"/>
    <xf numFmtId="14" fontId="5" fillId="0" borderId="3" xfId="0" applyNumberFormat="1" applyFont="1" applyBorder="1"/>
    <xf numFmtId="14" fontId="5" fillId="0" borderId="4" xfId="0" applyNumberFormat="1" applyFont="1" applyBorder="1" applyAlignment="1">
      <alignment horizontal="left"/>
    </xf>
    <xf numFmtId="0" fontId="5" fillId="0" borderId="4" xfId="0" applyFont="1" applyBorder="1" applyAlignment="1">
      <alignment horizontal="center"/>
    </xf>
    <xf numFmtId="3" fontId="5" fillId="0" borderId="0" xfId="0" applyNumberFormat="1" applyFont="1" applyAlignment="1">
      <alignment horizontal="right"/>
    </xf>
    <xf numFmtId="164" fontId="13" fillId="0" borderId="4" xfId="1" applyFont="1" applyFill="1" applyBorder="1"/>
    <xf numFmtId="14" fontId="13" fillId="0" borderId="4" xfId="0" applyNumberFormat="1" applyFont="1" applyBorder="1" applyAlignment="1">
      <alignment horizontal="center"/>
    </xf>
    <xf numFmtId="164" fontId="10" fillId="0" borderId="4" xfId="0" applyNumberFormat="1" applyFont="1" applyBorder="1"/>
    <xf numFmtId="0" fontId="5" fillId="0" borderId="4" xfId="0" applyFont="1" applyBorder="1" applyAlignment="1">
      <alignment horizontal="center" vertical="center"/>
    </xf>
    <xf numFmtId="166" fontId="5" fillId="0" borderId="0" xfId="0" applyNumberFormat="1" applyFont="1"/>
    <xf numFmtId="164" fontId="14" fillId="0" borderId="10" xfId="1" applyFont="1" applyBorder="1" applyAlignment="1">
      <alignment vertical="center"/>
    </xf>
    <xf numFmtId="164" fontId="14" fillId="0" borderId="10" xfId="1" applyFont="1" applyBorder="1" applyAlignment="1">
      <alignment horizontal="right" vertical="center"/>
    </xf>
    <xf numFmtId="164" fontId="13" fillId="0" borderId="4" xfId="1" applyFont="1" applyBorder="1" applyAlignment="1">
      <alignment horizontal="right" vertical="center"/>
    </xf>
    <xf numFmtId="166" fontId="19" fillId="0" borderId="11" xfId="4" applyNumberFormat="1" applyFont="1" applyBorder="1" applyAlignment="1">
      <alignment horizontal="center"/>
    </xf>
    <xf numFmtId="166" fontId="19" fillId="0" borderId="4" xfId="4" applyNumberFormat="1" applyFont="1" applyBorder="1" applyAlignment="1">
      <alignment horizontal="right"/>
    </xf>
    <xf numFmtId="166" fontId="20" fillId="0" borderId="12" xfId="4" applyNumberFormat="1" applyFont="1" applyBorder="1" applyAlignment="1">
      <alignment horizontal="right"/>
    </xf>
    <xf numFmtId="14" fontId="19" fillId="0" borderId="4" xfId="4" quotePrefix="1" applyNumberFormat="1" applyFont="1" applyBorder="1" applyAlignment="1">
      <alignment horizontal="center" vertical="center"/>
    </xf>
    <xf numFmtId="14" fontId="13" fillId="0" borderId="4" xfId="4" applyNumberFormat="1" applyFont="1" applyBorder="1" applyAlignment="1">
      <alignment horizontal="center" vertical="center"/>
    </xf>
    <xf numFmtId="14" fontId="19" fillId="0" borderId="4" xfId="4" applyNumberFormat="1" applyFont="1" applyBorder="1" applyAlignment="1">
      <alignment horizontal="center" vertical="center" wrapText="1"/>
    </xf>
    <xf numFmtId="14" fontId="5" fillId="0" borderId="10" xfId="0" applyNumberFormat="1" applyFont="1" applyBorder="1" applyAlignment="1">
      <alignment horizontal="center"/>
    </xf>
    <xf numFmtId="14" fontId="5" fillId="0" borderId="12" xfId="0" applyNumberFormat="1" applyFont="1" applyBorder="1" applyAlignment="1">
      <alignment horizontal="center"/>
    </xf>
    <xf numFmtId="14" fontId="5" fillId="0" borderId="9" xfId="0" applyNumberFormat="1" applyFont="1" applyBorder="1" applyAlignment="1">
      <alignment horizontal="center"/>
    </xf>
    <xf numFmtId="168" fontId="14" fillId="0" borderId="12" xfId="1" applyNumberFormat="1" applyFont="1" applyFill="1" applyBorder="1" applyAlignment="1">
      <alignment vertical="center"/>
    </xf>
    <xf numFmtId="164" fontId="20" fillId="0" borderId="10" xfId="1" applyFont="1" applyBorder="1" applyAlignment="1">
      <alignment horizontal="center"/>
    </xf>
    <xf numFmtId="168" fontId="20" fillId="0" borderId="12" xfId="1" applyNumberFormat="1" applyFont="1" applyBorder="1" applyAlignment="1">
      <alignment horizontal="center"/>
    </xf>
    <xf numFmtId="168" fontId="20" fillId="0" borderId="9" xfId="1" applyNumberFormat="1" applyFont="1" applyBorder="1" applyAlignment="1">
      <alignment horizontal="center"/>
    </xf>
    <xf numFmtId="167" fontId="5" fillId="0" borderId="4" xfId="10" applyNumberFormat="1" applyFont="1" applyFill="1" applyBorder="1" applyAlignment="1">
      <alignment horizontal="center" vertical="center"/>
    </xf>
    <xf numFmtId="164" fontId="5" fillId="0" borderId="4" xfId="1" applyFont="1" applyFill="1" applyBorder="1" applyAlignment="1">
      <alignment horizontal="center" vertical="center"/>
    </xf>
    <xf numFmtId="164" fontId="10" fillId="0" borderId="0" xfId="0" applyNumberFormat="1" applyFont="1"/>
    <xf numFmtId="164" fontId="5" fillId="0" borderId="0" xfId="0" applyNumberFormat="1" applyFont="1" applyAlignment="1">
      <alignment horizontal="right"/>
    </xf>
    <xf numFmtId="0" fontId="5" fillId="5" borderId="11"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0" xfId="0" applyFont="1" applyFill="1" applyAlignment="1">
      <alignment horizontal="center" vertical="center"/>
    </xf>
    <xf numFmtId="0" fontId="5" fillId="5" borderId="6"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8" xfId="0" applyFont="1" applyFill="1" applyBorder="1" applyAlignment="1">
      <alignment horizontal="center" vertical="center"/>
    </xf>
    <xf numFmtId="0" fontId="10" fillId="4" borderId="0" xfId="0" applyFont="1" applyFill="1" applyAlignment="1">
      <alignment horizontal="center"/>
    </xf>
    <xf numFmtId="0" fontId="5" fillId="0" borderId="0" xfId="0" applyFont="1" applyAlignment="1">
      <alignment horizontal="left" vertical="center"/>
    </xf>
    <xf numFmtId="0" fontId="5" fillId="0" borderId="0" xfId="0" applyFont="1" applyAlignment="1">
      <alignment horizontal="left"/>
    </xf>
    <xf numFmtId="0" fontId="10" fillId="0" borderId="0" xfId="0" applyFont="1" applyAlignment="1">
      <alignment horizontal="left" vertical="center" wrapText="1"/>
    </xf>
    <xf numFmtId="0" fontId="10" fillId="0" borderId="0" xfId="0" applyFont="1" applyAlignment="1">
      <alignment horizontal="left" vertical="center"/>
    </xf>
    <xf numFmtId="0" fontId="5" fillId="0" borderId="0" xfId="0" applyFont="1" applyAlignment="1">
      <alignment horizontal="left" wrapText="1"/>
    </xf>
    <xf numFmtId="0" fontId="5" fillId="0" borderId="0" xfId="0" applyFont="1" applyAlignment="1">
      <alignment horizontal="left" vertical="center" wrapText="1"/>
    </xf>
    <xf numFmtId="0" fontId="10" fillId="0" borderId="0" xfId="0" applyFont="1" applyAlignment="1">
      <alignment horizontal="center"/>
    </xf>
    <xf numFmtId="0" fontId="10" fillId="0" borderId="0" xfId="0" applyFont="1" applyAlignment="1">
      <alignment horizontal="left"/>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wrapText="1"/>
    </xf>
    <xf numFmtId="0" fontId="18" fillId="0" borderId="0" xfId="4" applyFont="1" applyAlignment="1">
      <alignment horizontal="center"/>
    </xf>
    <xf numFmtId="0" fontId="19" fillId="0" borderId="0" xfId="4" applyFont="1" applyAlignment="1">
      <alignment horizontal="center"/>
    </xf>
    <xf numFmtId="0" fontId="8" fillId="0" borderId="10" xfId="3" applyFont="1" applyFill="1" applyBorder="1" applyAlignment="1">
      <alignment horizontal="center" vertical="center"/>
    </xf>
    <xf numFmtId="0" fontId="8" fillId="0" borderId="12" xfId="3" applyFont="1" applyFill="1" applyBorder="1" applyAlignment="1">
      <alignment horizontal="center" vertical="center"/>
    </xf>
    <xf numFmtId="0" fontId="8" fillId="0" borderId="9" xfId="3" applyFont="1" applyFill="1" applyBorder="1" applyAlignment="1">
      <alignment horizontal="center" vertical="center"/>
    </xf>
    <xf numFmtId="0" fontId="18" fillId="2" borderId="0" xfId="5" applyFont="1" applyFill="1" applyAlignment="1">
      <alignment horizontal="center" vertical="center"/>
    </xf>
    <xf numFmtId="0" fontId="19" fillId="0" borderId="0" xfId="4" applyFont="1" applyAlignment="1">
      <alignment horizontal="center" vertical="top"/>
    </xf>
    <xf numFmtId="0" fontId="21" fillId="0" borderId="0" xfId="4" applyFont="1" applyAlignment="1">
      <alignment horizontal="center"/>
    </xf>
    <xf numFmtId="0" fontId="10" fillId="0" borderId="0" xfId="0" applyFont="1" applyAlignment="1">
      <alignment horizontal="center" vertical="center"/>
    </xf>
    <xf numFmtId="0" fontId="14" fillId="0" borderId="0" xfId="0" applyFont="1" applyAlignment="1">
      <alignment horizontal="left" vertical="top" wrapText="1"/>
    </xf>
    <xf numFmtId="0" fontId="14" fillId="0" borderId="0" xfId="0" applyFont="1" applyAlignment="1">
      <alignment horizontal="left" wrapText="1"/>
    </xf>
    <xf numFmtId="0" fontId="24" fillId="0" borderId="0" xfId="0" applyFont="1" applyAlignment="1">
      <alignment horizontal="left"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8"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vertical="center" wrapText="1"/>
    </xf>
    <xf numFmtId="14" fontId="10" fillId="0" borderId="4" xfId="0" applyNumberFormat="1" applyFont="1" applyBorder="1" applyAlignment="1">
      <alignment horizontal="center" vertical="center" wrapText="1"/>
    </xf>
    <xf numFmtId="0" fontId="13" fillId="0" borderId="0" xfId="0" applyFont="1" applyAlignment="1">
      <alignment horizontal="left" wrapText="1"/>
    </xf>
    <xf numFmtId="0" fontId="9" fillId="0" borderId="0" xfId="0" applyFont="1" applyAlignment="1">
      <alignment horizontal="center" vertical="center"/>
    </xf>
    <xf numFmtId="0" fontId="11" fillId="0" borderId="0" xfId="0" applyFont="1" applyAlignment="1">
      <alignment horizontal="left"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9" fillId="0" borderId="0" xfId="0" applyFont="1" applyAlignment="1">
      <alignment horizontal="center"/>
    </xf>
    <xf numFmtId="0" fontId="12" fillId="0" borderId="0" xfId="4" applyFont="1" applyAlignment="1">
      <alignment horizontal="center" vertical="top"/>
    </xf>
    <xf numFmtId="0" fontId="12" fillId="0" borderId="0" xfId="4" applyFont="1" applyAlignment="1">
      <alignment horizontal="center" vertical="center"/>
    </xf>
    <xf numFmtId="0" fontId="13" fillId="3" borderId="10" xfId="6" applyFont="1" applyFill="1" applyBorder="1" applyAlignment="1">
      <alignment horizontal="center" vertical="center" wrapText="1"/>
    </xf>
    <xf numFmtId="0" fontId="13" fillId="3" borderId="9" xfId="6" applyFont="1" applyFill="1" applyBorder="1" applyAlignment="1">
      <alignment horizontal="center" vertical="center" wrapText="1"/>
    </xf>
    <xf numFmtId="0" fontId="13" fillId="3" borderId="4" xfId="6" applyFont="1" applyFill="1" applyBorder="1" applyAlignment="1">
      <alignment horizontal="center" vertical="center" wrapText="1"/>
    </xf>
    <xf numFmtId="0" fontId="13" fillId="0" borderId="10" xfId="6" applyFont="1" applyBorder="1" applyAlignment="1">
      <alignment horizontal="center" vertical="center" wrapText="1"/>
    </xf>
    <xf numFmtId="0" fontId="13" fillId="0" borderId="9" xfId="6" applyFont="1" applyBorder="1" applyAlignment="1">
      <alignment horizontal="center" vertical="center" wrapText="1"/>
    </xf>
    <xf numFmtId="164" fontId="14" fillId="0" borderId="4" xfId="1" applyFont="1" applyFill="1" applyBorder="1" applyAlignment="1">
      <alignment horizontal="center" vertical="center"/>
    </xf>
  </cellXfs>
  <cellStyles count="12">
    <cellStyle name="Hipervínculo" xfId="3" builtinId="8"/>
    <cellStyle name="Millares [0]" xfId="1" builtinId="6"/>
    <cellStyle name="Millares [0] 10" xfId="10" xr:uid="{CA26CC8B-2F21-4675-8881-371529FE1DBD}"/>
    <cellStyle name="Millares [0] 2" xfId="7" xr:uid="{4FCDB0C6-56ED-4598-9F9B-48FFB5487A21}"/>
    <cellStyle name="Millares [0] 29" xfId="11" xr:uid="{9F05EFD7-A737-4678-A914-A885E6AB36D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abSelected="1" zoomScaleNormal="100" workbookViewId="0">
      <selection activeCell="B2" sqref="B2:F24"/>
    </sheetView>
  </sheetViews>
  <sheetFormatPr baseColWidth="10" defaultColWidth="9.140625" defaultRowHeight="15"/>
  <cols>
    <col min="1" max="1" width="2.85546875" style="103" customWidth="1"/>
    <col min="2" max="6" width="23" style="103" customWidth="1"/>
    <col min="7" max="7" width="2.85546875" style="103" customWidth="1"/>
    <col min="8" max="16384" width="9.140625" style="103"/>
  </cols>
  <sheetData>
    <row r="2" spans="2:6">
      <c r="B2" s="306" t="s">
        <v>329</v>
      </c>
      <c r="C2" s="307"/>
      <c r="D2" s="307"/>
      <c r="E2" s="307"/>
      <c r="F2" s="308"/>
    </row>
    <row r="3" spans="2:6">
      <c r="B3" s="309"/>
      <c r="C3" s="310"/>
      <c r="D3" s="310"/>
      <c r="E3" s="310"/>
      <c r="F3" s="311"/>
    </row>
    <row r="4" spans="2:6">
      <c r="B4" s="309"/>
      <c r="C4" s="310"/>
      <c r="D4" s="310"/>
      <c r="E4" s="310"/>
      <c r="F4" s="311"/>
    </row>
    <row r="5" spans="2:6">
      <c r="B5" s="309"/>
      <c r="C5" s="310"/>
      <c r="D5" s="310"/>
      <c r="E5" s="310"/>
      <c r="F5" s="311"/>
    </row>
    <row r="6" spans="2:6">
      <c r="B6" s="309"/>
      <c r="C6" s="310"/>
      <c r="D6" s="310"/>
      <c r="E6" s="310"/>
      <c r="F6" s="311"/>
    </row>
    <row r="7" spans="2:6">
      <c r="B7" s="309"/>
      <c r="C7" s="310"/>
      <c r="D7" s="310"/>
      <c r="E7" s="310"/>
      <c r="F7" s="311"/>
    </row>
    <row r="8" spans="2:6">
      <c r="B8" s="309"/>
      <c r="C8" s="310"/>
      <c r="D8" s="310"/>
      <c r="E8" s="310"/>
      <c r="F8" s="311"/>
    </row>
    <row r="9" spans="2:6">
      <c r="B9" s="309"/>
      <c r="C9" s="310"/>
      <c r="D9" s="310"/>
      <c r="E9" s="310"/>
      <c r="F9" s="311"/>
    </row>
    <row r="10" spans="2:6">
      <c r="B10" s="309"/>
      <c r="C10" s="310"/>
      <c r="D10" s="310"/>
      <c r="E10" s="310"/>
      <c r="F10" s="311"/>
    </row>
    <row r="11" spans="2:6">
      <c r="B11" s="309"/>
      <c r="C11" s="310"/>
      <c r="D11" s="310"/>
      <c r="E11" s="310"/>
      <c r="F11" s="311"/>
    </row>
    <row r="12" spans="2:6">
      <c r="B12" s="309"/>
      <c r="C12" s="310"/>
      <c r="D12" s="310"/>
      <c r="E12" s="310"/>
      <c r="F12" s="311"/>
    </row>
    <row r="13" spans="2:6">
      <c r="B13" s="309"/>
      <c r="C13" s="310"/>
      <c r="D13" s="310"/>
      <c r="E13" s="310"/>
      <c r="F13" s="311"/>
    </row>
    <row r="14" spans="2:6">
      <c r="B14" s="309"/>
      <c r="C14" s="310"/>
      <c r="D14" s="310"/>
      <c r="E14" s="310"/>
      <c r="F14" s="311"/>
    </row>
    <row r="15" spans="2:6">
      <c r="B15" s="309"/>
      <c r="C15" s="310"/>
      <c r="D15" s="310"/>
      <c r="E15" s="310"/>
      <c r="F15" s="311"/>
    </row>
    <row r="16" spans="2:6">
      <c r="B16" s="309"/>
      <c r="C16" s="310"/>
      <c r="D16" s="310"/>
      <c r="E16" s="310"/>
      <c r="F16" s="311"/>
    </row>
    <row r="17" spans="2:6">
      <c r="B17" s="309"/>
      <c r="C17" s="310"/>
      <c r="D17" s="310"/>
      <c r="E17" s="310"/>
      <c r="F17" s="311"/>
    </row>
    <row r="18" spans="2:6">
      <c r="B18" s="309"/>
      <c r="C18" s="310"/>
      <c r="D18" s="310"/>
      <c r="E18" s="310"/>
      <c r="F18" s="311"/>
    </row>
    <row r="19" spans="2:6">
      <c r="B19" s="309"/>
      <c r="C19" s="310"/>
      <c r="D19" s="310"/>
      <c r="E19" s="310"/>
      <c r="F19" s="311"/>
    </row>
    <row r="20" spans="2:6">
      <c r="B20" s="309"/>
      <c r="C20" s="310"/>
      <c r="D20" s="310"/>
      <c r="E20" s="310"/>
      <c r="F20" s="311"/>
    </row>
    <row r="21" spans="2:6">
      <c r="B21" s="309"/>
      <c r="C21" s="310"/>
      <c r="D21" s="310"/>
      <c r="E21" s="310"/>
      <c r="F21" s="311"/>
    </row>
    <row r="22" spans="2:6">
      <c r="B22" s="309"/>
      <c r="C22" s="310"/>
      <c r="D22" s="310"/>
      <c r="E22" s="310"/>
      <c r="F22" s="311"/>
    </row>
    <row r="23" spans="2:6">
      <c r="B23" s="309"/>
      <c r="C23" s="310"/>
      <c r="D23" s="310"/>
      <c r="E23" s="310"/>
      <c r="F23" s="311"/>
    </row>
    <row r="24" spans="2:6">
      <c r="B24" s="312"/>
      <c r="C24" s="313"/>
      <c r="D24" s="313"/>
      <c r="E24" s="313"/>
      <c r="F24" s="314"/>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3"/>
  <sheetViews>
    <sheetView showGridLines="0" zoomScaleNormal="100" workbookViewId="0">
      <selection activeCell="B17" sqref="B17"/>
    </sheetView>
  </sheetViews>
  <sheetFormatPr baseColWidth="10" defaultColWidth="11.42578125" defaultRowHeight="15"/>
  <cols>
    <col min="1" max="1" width="2.85546875" style="103" customWidth="1"/>
    <col min="2" max="2" width="68.85546875" style="103" customWidth="1"/>
    <col min="3" max="3" width="11.42578125" style="103"/>
    <col min="4" max="4" width="2.85546875" style="103" customWidth="1"/>
    <col min="5" max="16384" width="11.42578125" style="103"/>
  </cols>
  <sheetData>
    <row r="2" spans="2:3">
      <c r="B2" s="315" t="s">
        <v>0</v>
      </c>
      <c r="C2" s="315"/>
    </row>
    <row r="3" spans="2:3">
      <c r="B3" s="2"/>
    </row>
    <row r="4" spans="2:3">
      <c r="B4" s="1" t="s">
        <v>1</v>
      </c>
      <c r="C4" s="101" t="s">
        <v>2</v>
      </c>
    </row>
    <row r="5" spans="2:3">
      <c r="B5" s="1" t="s">
        <v>3</v>
      </c>
      <c r="C5" s="101" t="s">
        <v>4</v>
      </c>
    </row>
    <row r="6" spans="2:3">
      <c r="B6" s="1" t="s">
        <v>5</v>
      </c>
      <c r="C6" s="101" t="s">
        <v>6</v>
      </c>
    </row>
    <row r="7" spans="2:3">
      <c r="B7" s="102" t="s">
        <v>216</v>
      </c>
      <c r="C7" s="101" t="s">
        <v>7</v>
      </c>
    </row>
    <row r="8" spans="2:3">
      <c r="B8" s="102" t="s">
        <v>215</v>
      </c>
      <c r="C8" s="101" t="s">
        <v>8</v>
      </c>
    </row>
    <row r="9" spans="2:3">
      <c r="B9" s="102" t="s">
        <v>351</v>
      </c>
      <c r="C9" s="101" t="s">
        <v>9</v>
      </c>
    </row>
    <row r="10" spans="2:3">
      <c r="B10" s="102" t="s">
        <v>281</v>
      </c>
      <c r="C10" s="101" t="s">
        <v>10</v>
      </c>
    </row>
    <row r="11" spans="2:3">
      <c r="B11" s="102" t="s">
        <v>231</v>
      </c>
      <c r="C11" s="101" t="s">
        <v>11</v>
      </c>
    </row>
    <row r="12" spans="2:3">
      <c r="B12" s="102" t="s">
        <v>230</v>
      </c>
      <c r="C12" s="101" t="s">
        <v>12</v>
      </c>
    </row>
    <row r="13" spans="2:3">
      <c r="B13" s="102" t="s">
        <v>282</v>
      </c>
      <c r="C13" s="101" t="s">
        <v>13</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6'!A1" display="NOTAS A LOS ESTADOS CONRABLES (NOTA 1 A NOTA 4)" xr:uid="{0D3166B4-A42C-4CF7-9E6F-817BD1FC07AF}"/>
    <hyperlink ref="B8" location="'07'!A1" display="NOTAS A LOS ESTADOS CONRABLES NOTA 5 (INCISO A A I)" xr:uid="{AAE48104-1575-4D8B-89F6-451AA6ADBC3A}"/>
    <hyperlink ref="B9" location="'09'!A1" display="NOTAS A LOS ESTADOS CONRABLES NOTA 5 (INCISO K A W)" xr:uid="{89E94D3F-F68E-4EA0-93D9-43C3FC8B7CA0}"/>
    <hyperlink ref="B10" location="'10'!A1" display="NOTAS A LOS ESTADOS CONRABLES (NOTA 6 A NOTA 13)" xr:uid="{EE5E2D2D-A13E-4DBD-B60F-91AB3E0AEF75}"/>
    <hyperlink ref="B11" location="'11'!A1" display="CARTERA DE INVERSIONES - ANEXO I" xr:uid="{28E56AC8-4DC2-406D-9B4E-4ADF11FCB415}"/>
    <hyperlink ref="B12" location="'12'!A1" display="BIENES DE USO - ANEXO II" xr:uid="{E3CB6384-E84F-4249-8B26-E0C0040999A3}"/>
    <hyperlink ref="B13" location="'13'!A1" display="INTAGIBLES - ANEXO III" xr:uid="{89BB330E-76B0-4F90-B73F-C9611B8AA26D}"/>
  </hyperlinks>
  <pageMargins left="0.25" right="0.25" top="0.75" bottom="0.75" header="0.3" footer="0.3"/>
  <pageSetup paperSize="9" orientation="portrait" r:id="rId1"/>
  <ignoredErrors>
    <ignoredError sqref="C4:C6 C7:C1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B1:T73"/>
  <sheetViews>
    <sheetView showGridLines="0" topLeftCell="A3" zoomScaleNormal="100" workbookViewId="0">
      <selection activeCell="B3" sqref="B3:F3"/>
    </sheetView>
  </sheetViews>
  <sheetFormatPr baseColWidth="10" defaultColWidth="11.42578125" defaultRowHeight="15"/>
  <cols>
    <col min="1" max="1" width="2.85546875" style="103" customWidth="1"/>
    <col min="2" max="2" width="8.28515625" style="103" customWidth="1"/>
    <col min="3" max="3" width="23.140625" style="103" customWidth="1"/>
    <col min="4" max="8" width="22.5703125" style="103" customWidth="1"/>
    <col min="9" max="9" width="2.7109375" style="103" customWidth="1"/>
    <col min="10" max="16384" width="11.42578125" style="103"/>
  </cols>
  <sheetData>
    <row r="1" spans="2:10">
      <c r="J1" s="1" t="s">
        <v>276</v>
      </c>
    </row>
    <row r="2" spans="2:10" ht="15.75">
      <c r="B2" s="324" t="s">
        <v>1</v>
      </c>
      <c r="C2" s="324"/>
      <c r="D2" s="324"/>
      <c r="E2" s="324"/>
      <c r="F2" s="324"/>
    </row>
    <row r="3" spans="2:10">
      <c r="B3" s="325" t="s">
        <v>434</v>
      </c>
      <c r="C3" s="325"/>
      <c r="D3" s="325"/>
      <c r="E3" s="325"/>
      <c r="F3" s="325"/>
    </row>
    <row r="4" spans="2:10" ht="15.75">
      <c r="B4" s="319" t="s">
        <v>14</v>
      </c>
      <c r="C4" s="319"/>
      <c r="D4" s="319"/>
      <c r="E4" s="319"/>
      <c r="F4" s="319"/>
    </row>
    <row r="5" spans="2:10">
      <c r="B5" s="151"/>
      <c r="C5" s="151"/>
      <c r="D5" s="151"/>
      <c r="E5" s="151"/>
      <c r="F5" s="151"/>
    </row>
    <row r="6" spans="2:10" ht="15.75">
      <c r="B6" s="2" t="s">
        <v>15</v>
      </c>
      <c r="E6" s="152" t="s">
        <v>222</v>
      </c>
      <c r="F6" s="152"/>
      <c r="G6" s="152"/>
      <c r="H6" s="152"/>
    </row>
    <row r="7" spans="2:10" ht="15.75">
      <c r="B7" s="2" t="s">
        <v>16</v>
      </c>
      <c r="C7" s="2"/>
      <c r="D7" s="2"/>
      <c r="E7" s="103" t="s">
        <v>17</v>
      </c>
    </row>
    <row r="8" spans="2:10" ht="15.75">
      <c r="B8" s="2" t="s">
        <v>18</v>
      </c>
      <c r="C8" s="2"/>
      <c r="D8" s="2"/>
      <c r="E8" s="103" t="s">
        <v>19</v>
      </c>
    </row>
    <row r="9" spans="2:10" ht="15.75">
      <c r="B9" s="2" t="s">
        <v>20</v>
      </c>
      <c r="C9" s="2"/>
      <c r="D9" s="2"/>
      <c r="E9" s="103" t="s">
        <v>21</v>
      </c>
    </row>
    <row r="10" spans="2:10" ht="15.75">
      <c r="B10" s="2" t="s">
        <v>22</v>
      </c>
      <c r="C10" s="2"/>
      <c r="D10" s="2"/>
      <c r="E10" s="103" t="s">
        <v>23</v>
      </c>
    </row>
    <row r="11" spans="2:10">
      <c r="B11" s="2" t="s">
        <v>24</v>
      </c>
      <c r="C11" s="2"/>
      <c r="D11" s="2"/>
      <c r="E11" s="103" t="s">
        <v>25</v>
      </c>
    </row>
    <row r="12" spans="2:10" ht="15.75">
      <c r="B12" s="2" t="s">
        <v>26</v>
      </c>
      <c r="C12" s="2"/>
      <c r="D12" s="2"/>
      <c r="E12" s="103" t="s">
        <v>27</v>
      </c>
    </row>
    <row r="13" spans="2:10" ht="15.75">
      <c r="B13" s="2" t="s">
        <v>28</v>
      </c>
      <c r="C13" s="2"/>
      <c r="D13" s="2"/>
      <c r="E13" s="103" t="s">
        <v>21</v>
      </c>
    </row>
    <row r="15" spans="2:10" ht="15.75">
      <c r="B15" s="319" t="s">
        <v>29</v>
      </c>
      <c r="C15" s="319"/>
      <c r="D15" s="319"/>
      <c r="E15" s="319"/>
      <c r="F15" s="319"/>
    </row>
    <row r="17" spans="2:8" ht="16.5" customHeight="1">
      <c r="B17" s="320" t="s">
        <v>30</v>
      </c>
      <c r="C17" s="320"/>
      <c r="D17" s="320"/>
      <c r="E17" s="320"/>
      <c r="F17" s="320"/>
      <c r="G17" s="320"/>
      <c r="H17" s="320"/>
    </row>
    <row r="18" spans="2:8">
      <c r="B18" s="320"/>
      <c r="C18" s="320"/>
      <c r="D18" s="320"/>
      <c r="E18" s="320"/>
      <c r="F18" s="320"/>
      <c r="G18" s="320"/>
      <c r="H18" s="320"/>
    </row>
    <row r="19" spans="2:8" ht="54" customHeight="1">
      <c r="B19" s="320"/>
      <c r="C19" s="320"/>
      <c r="D19" s="320"/>
      <c r="E19" s="320"/>
      <c r="F19" s="320"/>
      <c r="G19" s="320"/>
      <c r="H19" s="320"/>
    </row>
    <row r="21" spans="2:8" ht="15.75">
      <c r="B21" s="318" t="s">
        <v>31</v>
      </c>
      <c r="C21" s="318"/>
      <c r="D21" s="318"/>
      <c r="E21" s="318"/>
      <c r="F21" s="318"/>
      <c r="G21" s="318"/>
      <c r="H21" s="318"/>
    </row>
    <row r="23" spans="2:8">
      <c r="B23" s="322" t="s">
        <v>32</v>
      </c>
      <c r="C23" s="322"/>
      <c r="D23" s="154"/>
      <c r="E23" s="323" t="s">
        <v>33</v>
      </c>
      <c r="F23" s="323"/>
    </row>
    <row r="24" spans="2:8">
      <c r="B24" s="323" t="s">
        <v>34</v>
      </c>
      <c r="C24" s="323"/>
      <c r="D24" s="155"/>
    </row>
    <row r="25" spans="2:8">
      <c r="B25" s="317" t="s">
        <v>35</v>
      </c>
      <c r="C25" s="317"/>
      <c r="D25" s="152"/>
      <c r="E25" s="320" t="s">
        <v>36</v>
      </c>
      <c r="F25" s="320"/>
    </row>
    <row r="26" spans="2:8">
      <c r="B26" s="317" t="s">
        <v>37</v>
      </c>
      <c r="C26" s="317"/>
      <c r="D26" s="152"/>
      <c r="E26" s="320" t="s">
        <v>38</v>
      </c>
      <c r="F26" s="320"/>
    </row>
    <row r="27" spans="2:8">
      <c r="B27" s="317" t="s">
        <v>39</v>
      </c>
      <c r="C27" s="317"/>
      <c r="D27" s="152"/>
      <c r="E27" s="320" t="s">
        <v>40</v>
      </c>
      <c r="F27" s="320"/>
    </row>
    <row r="28" spans="2:8">
      <c r="B28" s="317" t="s">
        <v>225</v>
      </c>
      <c r="C28" s="317"/>
      <c r="D28" s="152"/>
      <c r="E28" s="153" t="s">
        <v>187</v>
      </c>
      <c r="F28" s="153"/>
    </row>
    <row r="29" spans="2:8">
      <c r="B29" s="326" t="s">
        <v>41</v>
      </c>
      <c r="C29" s="326"/>
      <c r="D29" s="156"/>
      <c r="E29" s="153"/>
      <c r="F29" s="153"/>
    </row>
    <row r="30" spans="2:8">
      <c r="B30" s="317" t="s">
        <v>42</v>
      </c>
      <c r="C30" s="317"/>
      <c r="D30" s="152"/>
      <c r="E30" s="320" t="s">
        <v>43</v>
      </c>
      <c r="F30" s="320"/>
    </row>
    <row r="31" spans="2:8">
      <c r="B31" s="317" t="s">
        <v>44</v>
      </c>
      <c r="C31" s="317"/>
      <c r="D31" s="152"/>
      <c r="E31" s="320" t="s">
        <v>45</v>
      </c>
      <c r="F31" s="320"/>
    </row>
    <row r="32" spans="2:8">
      <c r="B32" s="317" t="s">
        <v>219</v>
      </c>
      <c r="C32" s="317"/>
      <c r="D32" s="152"/>
      <c r="E32" s="320" t="s">
        <v>46</v>
      </c>
      <c r="F32" s="320"/>
    </row>
    <row r="33" spans="2:20">
      <c r="B33" s="317" t="s">
        <v>47</v>
      </c>
      <c r="C33" s="317"/>
      <c r="D33" s="317"/>
      <c r="E33" s="320" t="s">
        <v>48</v>
      </c>
      <c r="F33" s="320"/>
    </row>
    <row r="34" spans="2:20">
      <c r="B34" s="317" t="s">
        <v>220</v>
      </c>
      <c r="C34" s="317"/>
      <c r="D34" s="152"/>
      <c r="E34" s="320" t="s">
        <v>166</v>
      </c>
      <c r="F34" s="320"/>
    </row>
    <row r="35" spans="2:20">
      <c r="B35" s="317" t="s">
        <v>49</v>
      </c>
      <c r="C35" s="317"/>
      <c r="D35" s="152"/>
      <c r="E35" s="320" t="s">
        <v>50</v>
      </c>
      <c r="F35" s="320"/>
    </row>
    <row r="37" spans="2:20" ht="15.75">
      <c r="B37" s="155" t="s">
        <v>51</v>
      </c>
    </row>
    <row r="39" spans="2:20" ht="21" customHeight="1">
      <c r="B39" s="321" t="s">
        <v>347</v>
      </c>
      <c r="C39" s="321"/>
      <c r="D39" s="321"/>
      <c r="E39" s="321"/>
      <c r="F39" s="321"/>
      <c r="G39" s="321"/>
      <c r="H39" s="321"/>
    </row>
    <row r="40" spans="2:20" ht="21" customHeight="1">
      <c r="B40" s="321"/>
      <c r="C40" s="321"/>
      <c r="D40" s="321"/>
      <c r="E40" s="321"/>
      <c r="F40" s="321"/>
      <c r="G40" s="321"/>
      <c r="H40" s="321"/>
    </row>
    <row r="41" spans="2:20">
      <c r="B41" s="2" t="s">
        <v>317</v>
      </c>
      <c r="E41" s="103" t="s">
        <v>348</v>
      </c>
    </row>
    <row r="42" spans="2:20">
      <c r="B42" s="2" t="s">
        <v>318</v>
      </c>
      <c r="E42" s="103" t="s">
        <v>349</v>
      </c>
      <c r="H42" s="316"/>
      <c r="I42" s="316"/>
      <c r="J42" s="316"/>
      <c r="K42" s="316"/>
      <c r="L42" s="316"/>
      <c r="M42" s="316"/>
      <c r="N42" s="316"/>
      <c r="O42" s="316"/>
      <c r="P42" s="316"/>
      <c r="Q42" s="316"/>
      <c r="R42" s="316"/>
      <c r="S42" s="316"/>
      <c r="T42" s="316"/>
    </row>
    <row r="43" spans="2:20">
      <c r="B43" s="2" t="s">
        <v>52</v>
      </c>
      <c r="E43" s="103" t="s">
        <v>350</v>
      </c>
    </row>
    <row r="44" spans="2:20">
      <c r="B44" s="2" t="s">
        <v>319</v>
      </c>
      <c r="E44" s="103" t="s">
        <v>53</v>
      </c>
    </row>
    <row r="47" spans="2:20" ht="15.75">
      <c r="B47" s="318" t="s">
        <v>55</v>
      </c>
      <c r="C47" s="318"/>
      <c r="D47" s="318"/>
      <c r="E47" s="318"/>
      <c r="F47" s="318"/>
      <c r="G47" s="318"/>
      <c r="H47" s="318"/>
    </row>
    <row r="49" spans="2:8">
      <c r="B49" s="2" t="s">
        <v>56</v>
      </c>
      <c r="D49" s="103" t="s">
        <v>57</v>
      </c>
    </row>
    <row r="50" spans="2:8">
      <c r="B50" s="2" t="s">
        <v>16</v>
      </c>
      <c r="D50" s="103" t="s">
        <v>58</v>
      </c>
    </row>
    <row r="51" spans="2:8" ht="15.75">
      <c r="B51" s="2" t="s">
        <v>59</v>
      </c>
      <c r="D51" s="103" t="s">
        <v>60</v>
      </c>
    </row>
    <row r="52" spans="2:8" ht="15.75">
      <c r="B52" s="2" t="s">
        <v>22</v>
      </c>
      <c r="D52" s="103" t="s">
        <v>61</v>
      </c>
    </row>
    <row r="54" spans="2:8" ht="15.75">
      <c r="B54" s="319" t="s">
        <v>62</v>
      </c>
      <c r="C54" s="319"/>
      <c r="D54" s="319"/>
      <c r="E54" s="319"/>
      <c r="F54" s="319"/>
      <c r="G54" s="319"/>
      <c r="H54" s="319"/>
    </row>
    <row r="56" spans="2:8" ht="15.75">
      <c r="B56" s="319" t="s">
        <v>299</v>
      </c>
      <c r="C56" s="319"/>
      <c r="D56" s="319"/>
      <c r="E56" s="319"/>
      <c r="F56" s="319"/>
      <c r="G56" s="319"/>
      <c r="H56" s="319"/>
    </row>
    <row r="57" spans="2:8" ht="15.75">
      <c r="B57" s="2" t="s">
        <v>63</v>
      </c>
      <c r="E57" s="103" t="s">
        <v>64</v>
      </c>
    </row>
    <row r="58" spans="2:8" ht="15.75">
      <c r="B58" s="2" t="s">
        <v>59</v>
      </c>
      <c r="E58" s="103" t="s">
        <v>21</v>
      </c>
    </row>
    <row r="59" spans="2:8" ht="15.75">
      <c r="B59" s="2" t="s">
        <v>65</v>
      </c>
      <c r="E59" s="103" t="s">
        <v>66</v>
      </c>
    </row>
    <row r="60" spans="2:8" ht="15.75">
      <c r="B60" s="2" t="s">
        <v>67</v>
      </c>
      <c r="E60" s="100">
        <v>0.81899999999999995</v>
      </c>
    </row>
    <row r="61" spans="2:8">
      <c r="B61" s="2" t="s">
        <v>68</v>
      </c>
      <c r="E61" s="100">
        <v>0.81899999999999995</v>
      </c>
    </row>
    <row r="62" spans="2:8" ht="15.75">
      <c r="B62" s="319" t="s">
        <v>237</v>
      </c>
      <c r="C62" s="319"/>
      <c r="D62" s="319"/>
      <c r="E62" s="319"/>
      <c r="F62" s="319"/>
      <c r="G62" s="319"/>
      <c r="H62" s="319"/>
    </row>
    <row r="63" spans="2:8" ht="15.75">
      <c r="B63" s="2" t="s">
        <v>69</v>
      </c>
      <c r="D63" s="317" t="s">
        <v>344</v>
      </c>
      <c r="E63" s="317"/>
      <c r="F63" s="317"/>
      <c r="G63" s="317"/>
      <c r="H63" s="317"/>
    </row>
    <row r="64" spans="2:8" ht="15.75">
      <c r="B64" s="2" t="s">
        <v>70</v>
      </c>
      <c r="D64" s="317" t="s">
        <v>345</v>
      </c>
      <c r="E64" s="317"/>
      <c r="F64" s="317"/>
      <c r="G64" s="317"/>
      <c r="H64" s="317"/>
    </row>
    <row r="65" spans="2:8" ht="15.75">
      <c r="B65" s="2" t="s">
        <v>71</v>
      </c>
      <c r="D65" s="317" t="s">
        <v>346</v>
      </c>
      <c r="E65" s="317"/>
      <c r="F65" s="317"/>
      <c r="G65" s="317"/>
      <c r="H65" s="317"/>
    </row>
    <row r="66" spans="2:8" ht="15.75">
      <c r="B66" s="2" t="s">
        <v>72</v>
      </c>
      <c r="D66" s="317" t="s">
        <v>364</v>
      </c>
      <c r="E66" s="317"/>
      <c r="F66" s="317"/>
      <c r="G66" s="317"/>
      <c r="H66" s="317"/>
    </row>
    <row r="67" spans="2:8" ht="15.75">
      <c r="B67" s="2" t="s">
        <v>73</v>
      </c>
      <c r="D67" s="103" t="s">
        <v>74</v>
      </c>
    </row>
    <row r="68" spans="2:8">
      <c r="B68" s="2" t="s">
        <v>75</v>
      </c>
      <c r="D68" s="103" t="s">
        <v>76</v>
      </c>
    </row>
    <row r="69" spans="2:8">
      <c r="B69" s="2" t="s">
        <v>77</v>
      </c>
      <c r="D69" s="103" t="s">
        <v>78</v>
      </c>
    </row>
    <row r="70" spans="2:8" ht="15.75">
      <c r="B70" s="2" t="s">
        <v>79</v>
      </c>
      <c r="D70" s="103" t="s">
        <v>80</v>
      </c>
    </row>
    <row r="71" spans="2:8">
      <c r="B71" s="2" t="s">
        <v>81</v>
      </c>
      <c r="D71" s="103" t="s">
        <v>82</v>
      </c>
    </row>
    <row r="72" spans="2:8">
      <c r="B72" s="2" t="s">
        <v>50</v>
      </c>
      <c r="D72" s="103" t="s">
        <v>49</v>
      </c>
    </row>
    <row r="73" spans="2:8" ht="15.75">
      <c r="B73" s="2" t="s">
        <v>83</v>
      </c>
      <c r="D73" s="103" t="s">
        <v>84</v>
      </c>
    </row>
  </sheetData>
  <mergeCells count="39">
    <mergeCell ref="B2:F2"/>
    <mergeCell ref="B3:F3"/>
    <mergeCell ref="B4:F4"/>
    <mergeCell ref="B15:F15"/>
    <mergeCell ref="B33:D33"/>
    <mergeCell ref="B30:C30"/>
    <mergeCell ref="E31:F31"/>
    <mergeCell ref="E32:F32"/>
    <mergeCell ref="E33:F33"/>
    <mergeCell ref="B24:C24"/>
    <mergeCell ref="B29:C29"/>
    <mergeCell ref="E25:F25"/>
    <mergeCell ref="E26:F26"/>
    <mergeCell ref="E27:F27"/>
    <mergeCell ref="B25:C25"/>
    <mergeCell ref="B26:C26"/>
    <mergeCell ref="B27:C27"/>
    <mergeCell ref="B28:C28"/>
    <mergeCell ref="B17:H19"/>
    <mergeCell ref="B21:H21"/>
    <mergeCell ref="B39:H40"/>
    <mergeCell ref="E30:F30"/>
    <mergeCell ref="B23:C23"/>
    <mergeCell ref="E23:F23"/>
    <mergeCell ref="B35:C35"/>
    <mergeCell ref="E35:F35"/>
    <mergeCell ref="B31:C31"/>
    <mergeCell ref="B32:C32"/>
    <mergeCell ref="B34:C34"/>
    <mergeCell ref="E34:F34"/>
    <mergeCell ref="H42:T42"/>
    <mergeCell ref="D66:H66"/>
    <mergeCell ref="D63:H63"/>
    <mergeCell ref="D64:H64"/>
    <mergeCell ref="D65:H65"/>
    <mergeCell ref="B47:H47"/>
    <mergeCell ref="B54:H54"/>
    <mergeCell ref="B56:H56"/>
    <mergeCell ref="B62:H62"/>
  </mergeCells>
  <hyperlinks>
    <hyperlink ref="J1" location="ÍNDICE!A1" display="Indice" xr:uid="{E58AC891-5EA3-4A73-B657-58433CADD0F8}"/>
  </hyperlinks>
  <pageMargins left="0.25" right="0.25" top="0.75" bottom="0.75" header="0.3" footer="0.3"/>
  <pageSetup paperSize="9" scale="3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K30"/>
  <sheetViews>
    <sheetView showGridLines="0" topLeftCell="B1" zoomScaleNormal="100" workbookViewId="0">
      <selection activeCell="D12" sqref="D12"/>
    </sheetView>
  </sheetViews>
  <sheetFormatPr baseColWidth="10" defaultColWidth="11.42578125" defaultRowHeight="15"/>
  <cols>
    <col min="1" max="1" width="2.85546875" style="103" customWidth="1"/>
    <col min="2" max="2" width="43.5703125" style="103" customWidth="1"/>
    <col min="3" max="3" width="10.5703125" style="103" customWidth="1"/>
    <col min="4" max="5" width="23.42578125" style="103" bestFit="1" customWidth="1"/>
    <col min="6" max="6" width="43.5703125" style="103" customWidth="1"/>
    <col min="7" max="7" width="7.85546875" style="103" customWidth="1"/>
    <col min="8" max="9" width="23.42578125" style="103" bestFit="1" customWidth="1"/>
    <col min="10" max="10" width="2.85546875" style="103" customWidth="1"/>
    <col min="11" max="11" width="18.42578125" style="103" bestFit="1" customWidth="1"/>
    <col min="12" max="12" width="18.140625" style="103" bestFit="1" customWidth="1"/>
    <col min="13" max="13" width="17.7109375" style="103" bestFit="1" customWidth="1"/>
    <col min="14" max="16384" width="11.42578125" style="103"/>
  </cols>
  <sheetData>
    <row r="1" spans="1:11">
      <c r="A1" s="1" t="s">
        <v>276</v>
      </c>
    </row>
    <row r="2" spans="1:11">
      <c r="B2" s="327" t="s">
        <v>85</v>
      </c>
      <c r="C2" s="327"/>
      <c r="D2" s="327"/>
      <c r="E2" s="327"/>
      <c r="F2" s="327"/>
      <c r="G2" s="327"/>
      <c r="H2" s="327"/>
      <c r="I2" s="327"/>
    </row>
    <row r="3" spans="1:11">
      <c r="B3" s="328" t="s">
        <v>287</v>
      </c>
      <c r="C3" s="328"/>
      <c r="D3" s="328"/>
      <c r="E3" s="328"/>
      <c r="F3" s="328"/>
      <c r="G3" s="328"/>
      <c r="H3" s="328"/>
      <c r="I3" s="328"/>
    </row>
    <row r="4" spans="1:11">
      <c r="B4" s="328" t="s">
        <v>435</v>
      </c>
      <c r="C4" s="328"/>
      <c r="D4" s="328"/>
      <c r="E4" s="328"/>
      <c r="F4" s="328"/>
      <c r="G4" s="328"/>
      <c r="H4" s="328"/>
      <c r="I4" s="328"/>
    </row>
    <row r="5" spans="1:11">
      <c r="B5" s="328" t="s">
        <v>86</v>
      </c>
      <c r="C5" s="328"/>
      <c r="D5" s="328"/>
      <c r="E5" s="328"/>
      <c r="F5" s="328"/>
      <c r="G5" s="328"/>
      <c r="H5" s="328"/>
      <c r="I5" s="328"/>
    </row>
    <row r="6" spans="1:11">
      <c r="B6" s="163"/>
      <c r="C6" s="163"/>
      <c r="D6" s="163"/>
      <c r="E6" s="164"/>
      <c r="F6" s="163"/>
      <c r="G6" s="163"/>
      <c r="H6" s="163"/>
      <c r="I6" s="163"/>
    </row>
    <row r="7" spans="1:11">
      <c r="B7" s="137" t="s">
        <v>87</v>
      </c>
      <c r="C7" s="108" t="s">
        <v>88</v>
      </c>
      <c r="D7" s="292">
        <v>44926</v>
      </c>
      <c r="E7" s="292">
        <v>44561</v>
      </c>
      <c r="F7" s="137" t="s">
        <v>89</v>
      </c>
      <c r="G7" s="108" t="s">
        <v>88</v>
      </c>
      <c r="H7" s="292">
        <f>+D7</f>
        <v>44926</v>
      </c>
      <c r="I7" s="292">
        <f>+E7</f>
        <v>44561</v>
      </c>
    </row>
    <row r="8" spans="1:11">
      <c r="B8" s="138" t="s">
        <v>90</v>
      </c>
      <c r="C8" s="139"/>
      <c r="D8" s="139"/>
      <c r="E8" s="140"/>
      <c r="F8" s="141" t="s">
        <v>91</v>
      </c>
      <c r="G8" s="142"/>
      <c r="H8" s="142"/>
      <c r="I8" s="143"/>
    </row>
    <row r="9" spans="1:11">
      <c r="B9" s="165" t="s">
        <v>92</v>
      </c>
      <c r="C9" s="166" t="s">
        <v>93</v>
      </c>
      <c r="D9" s="167">
        <v>5546833519</v>
      </c>
      <c r="E9" s="167">
        <v>3904496307</v>
      </c>
      <c r="F9" s="165" t="s">
        <v>436</v>
      </c>
      <c r="G9" s="289" t="s">
        <v>311</v>
      </c>
      <c r="H9" s="167">
        <v>201704896</v>
      </c>
      <c r="I9" s="167">
        <v>165092593</v>
      </c>
    </row>
    <row r="10" spans="1:11" ht="15.75">
      <c r="B10" s="144" t="s">
        <v>95</v>
      </c>
      <c r="C10" s="166" t="s">
        <v>310</v>
      </c>
      <c r="D10" s="169">
        <v>215667591262</v>
      </c>
      <c r="E10" s="169">
        <v>70810880698</v>
      </c>
      <c r="F10" s="144" t="s">
        <v>96</v>
      </c>
      <c r="G10" s="145" t="s">
        <v>469</v>
      </c>
      <c r="H10" s="169">
        <v>177178032536</v>
      </c>
      <c r="I10" s="169">
        <v>35598040239</v>
      </c>
    </row>
    <row r="11" spans="1:11" ht="15.75">
      <c r="B11" s="144" t="s">
        <v>97</v>
      </c>
      <c r="C11" s="166" t="s">
        <v>98</v>
      </c>
      <c r="D11" s="169">
        <v>3022997598</v>
      </c>
      <c r="E11" s="169">
        <v>4602336035</v>
      </c>
      <c r="F11" s="144" t="s">
        <v>99</v>
      </c>
      <c r="G11" s="145" t="s">
        <v>315</v>
      </c>
      <c r="H11" s="169">
        <v>1279388297</v>
      </c>
      <c r="I11" s="169">
        <v>3624865923</v>
      </c>
      <c r="K11" s="3"/>
    </row>
    <row r="12" spans="1:11" ht="15.75">
      <c r="B12" s="144" t="s">
        <v>100</v>
      </c>
      <c r="C12" s="166" t="s">
        <v>468</v>
      </c>
      <c r="D12" s="169">
        <v>1593106165</v>
      </c>
      <c r="E12" s="169">
        <v>565670273</v>
      </c>
      <c r="F12" s="144" t="s">
        <v>94</v>
      </c>
      <c r="G12" s="145" t="s">
        <v>311</v>
      </c>
      <c r="H12" s="169">
        <v>2015521047</v>
      </c>
      <c r="I12" s="169">
        <v>1571596790</v>
      </c>
    </row>
    <row r="13" spans="1:11">
      <c r="B13" s="146" t="s">
        <v>101</v>
      </c>
      <c r="C13" s="166"/>
      <c r="D13" s="112">
        <f>SUM(D9:D12)</f>
        <v>225830528544</v>
      </c>
      <c r="E13" s="112">
        <f>SUM(E9:E12)</f>
        <v>79883383313</v>
      </c>
      <c r="F13" s="146" t="s">
        <v>102</v>
      </c>
      <c r="G13" s="145"/>
      <c r="H13" s="112">
        <f>SUM(H9:H12)</f>
        <v>180674646776</v>
      </c>
      <c r="I13" s="112">
        <f>SUM(I9:I12)</f>
        <v>40959595545</v>
      </c>
    </row>
    <row r="14" spans="1:11">
      <c r="B14" s="146"/>
      <c r="C14" s="166"/>
      <c r="D14" s="112"/>
      <c r="E14" s="112"/>
      <c r="F14" s="146" t="s">
        <v>105</v>
      </c>
      <c r="G14" s="145"/>
      <c r="H14" s="112">
        <f>+H13</f>
        <v>180674646776</v>
      </c>
      <c r="I14" s="112">
        <f>+I13</f>
        <v>40959595545</v>
      </c>
    </row>
    <row r="15" spans="1:11">
      <c r="B15" s="138" t="s">
        <v>139</v>
      </c>
      <c r="C15" s="139"/>
      <c r="D15" s="290"/>
      <c r="E15" s="171"/>
      <c r="F15" s="138" t="s">
        <v>288</v>
      </c>
      <c r="G15" s="139"/>
      <c r="H15" s="139"/>
      <c r="I15" s="171"/>
    </row>
    <row r="16" spans="1:11">
      <c r="B16" s="144" t="s">
        <v>103</v>
      </c>
      <c r="C16" s="166" t="s">
        <v>310</v>
      </c>
      <c r="D16" s="169">
        <v>5276608750</v>
      </c>
      <c r="E16" s="169">
        <v>2157655375</v>
      </c>
      <c r="F16" s="144" t="s">
        <v>107</v>
      </c>
      <c r="G16" s="145"/>
      <c r="H16" s="169">
        <v>38471700000</v>
      </c>
      <c r="I16" s="169">
        <v>26270100000</v>
      </c>
    </row>
    <row r="17" spans="2:9" ht="15.75">
      <c r="B17" s="144" t="s">
        <v>104</v>
      </c>
      <c r="C17" s="166" t="s">
        <v>312</v>
      </c>
      <c r="D17" s="291">
        <v>1540790116</v>
      </c>
      <c r="E17" s="291">
        <v>1705782525</v>
      </c>
      <c r="F17" s="144" t="s">
        <v>366</v>
      </c>
      <c r="G17" s="145"/>
      <c r="H17" s="169">
        <v>987500000</v>
      </c>
      <c r="I17" s="169">
        <v>885500000</v>
      </c>
    </row>
    <row r="18" spans="2:9">
      <c r="B18" s="144" t="s">
        <v>289</v>
      </c>
      <c r="C18" s="166" t="s">
        <v>313</v>
      </c>
      <c r="D18" s="172">
        <v>366785765</v>
      </c>
      <c r="E18" s="172">
        <v>410632226</v>
      </c>
      <c r="F18" s="144" t="s">
        <v>290</v>
      </c>
      <c r="G18" s="145"/>
      <c r="H18" s="169">
        <v>2583265794.5483465</v>
      </c>
      <c r="I18" s="169">
        <v>1858610926</v>
      </c>
    </row>
    <row r="19" spans="2:9">
      <c r="B19" s="144" t="s">
        <v>108</v>
      </c>
      <c r="C19" s="166" t="s">
        <v>468</v>
      </c>
      <c r="D19" s="169">
        <v>114642473</v>
      </c>
      <c r="E19" s="169">
        <v>107637124</v>
      </c>
      <c r="F19" s="144" t="s">
        <v>291</v>
      </c>
      <c r="G19" s="145"/>
      <c r="H19" s="169">
        <v>10412243077</v>
      </c>
      <c r="I19" s="169">
        <v>14291284092</v>
      </c>
    </row>
    <row r="20" spans="2:9">
      <c r="B20" s="146" t="s">
        <v>109</v>
      </c>
      <c r="C20" s="166"/>
      <c r="D20" s="112">
        <f>SUM(D16:D19)</f>
        <v>7298827104</v>
      </c>
      <c r="E20" s="112">
        <f>SUM(E16:E19)</f>
        <v>4381707250</v>
      </c>
      <c r="F20" s="146" t="s">
        <v>110</v>
      </c>
      <c r="G20" s="145"/>
      <c r="H20" s="112">
        <f>SUM(H16:H19)</f>
        <v>52454708871.548347</v>
      </c>
      <c r="I20" s="112">
        <f>SUM(I16:I19)</f>
        <v>43305495018</v>
      </c>
    </row>
    <row r="21" spans="2:9">
      <c r="B21" s="144"/>
      <c r="C21" s="166"/>
      <c r="D21" s="170"/>
      <c r="E21" s="168"/>
      <c r="F21" s="146"/>
      <c r="G21" s="145"/>
      <c r="H21" s="112"/>
      <c r="I21" s="112"/>
    </row>
    <row r="22" spans="2:9">
      <c r="B22" s="146" t="s">
        <v>111</v>
      </c>
      <c r="C22" s="166"/>
      <c r="D22" s="112">
        <f>+D13+D20</f>
        <v>233129355648</v>
      </c>
      <c r="E22" s="112">
        <f>+E13+E20</f>
        <v>84265090563</v>
      </c>
      <c r="F22" s="146" t="s">
        <v>112</v>
      </c>
      <c r="G22" s="145"/>
      <c r="H22" s="112">
        <f>+H20+H14</f>
        <v>233129355647.54834</v>
      </c>
      <c r="I22" s="112">
        <f>+I20+I14</f>
        <v>84265090563</v>
      </c>
    </row>
    <row r="23" spans="2:9">
      <c r="B23" s="147"/>
      <c r="C23" s="173"/>
      <c r="D23" s="174"/>
      <c r="E23" s="175"/>
      <c r="F23" s="147"/>
      <c r="G23" s="148"/>
      <c r="H23" s="148"/>
      <c r="I23" s="176"/>
    </row>
    <row r="25" spans="2:9">
      <c r="B25" s="108" t="s">
        <v>217</v>
      </c>
      <c r="C25" s="107" t="s">
        <v>88</v>
      </c>
      <c r="D25" s="293">
        <f>+D7</f>
        <v>44926</v>
      </c>
      <c r="E25" s="293">
        <f>+E7</f>
        <v>44561</v>
      </c>
      <c r="F25" s="108" t="s">
        <v>218</v>
      </c>
      <c r="G25" s="108" t="s">
        <v>88</v>
      </c>
      <c r="H25" s="293">
        <f>+D25</f>
        <v>44926</v>
      </c>
      <c r="I25" s="293">
        <f>+E25</f>
        <v>44561</v>
      </c>
    </row>
    <row r="26" spans="2:9">
      <c r="B26" s="110" t="s">
        <v>243</v>
      </c>
      <c r="C26" s="329">
        <v>12</v>
      </c>
      <c r="D26" s="109">
        <v>513957103830</v>
      </c>
      <c r="E26" s="299">
        <v>676401013521</v>
      </c>
      <c r="F26" s="110" t="s">
        <v>245</v>
      </c>
      <c r="G26" s="329">
        <v>12</v>
      </c>
      <c r="H26" s="109">
        <f>+D26</f>
        <v>513957103830</v>
      </c>
      <c r="I26" s="114">
        <f>+E26</f>
        <v>676401013521</v>
      </c>
    </row>
    <row r="27" spans="2:9">
      <c r="B27" s="126" t="s">
        <v>244</v>
      </c>
      <c r="C27" s="330"/>
      <c r="D27" s="298">
        <v>33718191.159999996</v>
      </c>
      <c r="E27" s="300">
        <v>55382299.789999999</v>
      </c>
      <c r="F27" s="126" t="s">
        <v>246</v>
      </c>
      <c r="G27" s="330"/>
      <c r="H27" s="298">
        <f>+D27</f>
        <v>33718191.159999996</v>
      </c>
      <c r="I27" s="127">
        <f t="shared" ref="I27:I28" si="0">+E27</f>
        <v>55382299.789999999</v>
      </c>
    </row>
    <row r="28" spans="2:9">
      <c r="B28" s="113" t="s">
        <v>272</v>
      </c>
      <c r="C28" s="331"/>
      <c r="D28" s="111">
        <v>2000000</v>
      </c>
      <c r="E28" s="301">
        <v>1500000</v>
      </c>
      <c r="F28" s="113" t="s">
        <v>246</v>
      </c>
      <c r="G28" s="331"/>
      <c r="H28" s="111">
        <f>+D28</f>
        <v>2000000</v>
      </c>
      <c r="I28" s="115">
        <f t="shared" si="0"/>
        <v>1500000</v>
      </c>
    </row>
    <row r="30" spans="2:9">
      <c r="B30" s="157" t="s">
        <v>284</v>
      </c>
      <c r="C30" s="157"/>
      <c r="D30" s="157"/>
      <c r="E30" s="157"/>
      <c r="F30" s="157"/>
      <c r="G30" s="157"/>
      <c r="H30" s="157"/>
      <c r="I30" s="157"/>
    </row>
  </sheetData>
  <mergeCells count="6">
    <mergeCell ref="B2:I2"/>
    <mergeCell ref="B3:I3"/>
    <mergeCell ref="B4:I4"/>
    <mergeCell ref="B5:I5"/>
    <mergeCell ref="C26:C28"/>
    <mergeCell ref="G26:G28"/>
  </mergeCells>
  <hyperlinks>
    <hyperlink ref="A1" location="ÍNDICE!A1" display="Indice" xr:uid="{0EB71D50-0B54-478A-8667-514F6BB43E98}"/>
    <hyperlink ref="C26" location="'10'!A35" display="'10'!A35" xr:uid="{BA0F2327-1ABF-4F3C-96D4-E40D0798CE05}"/>
    <hyperlink ref="G26" location="'10'!A35" display="'10'!A35" xr:uid="{EB5EB9DA-DCB7-4534-80F4-F06B59C144EA}"/>
  </hyperlinks>
  <pageMargins left="0.25" right="0.25" top="0.75" bottom="0.75" header="0.3" footer="0.3"/>
  <pageSetup paperSize="9" scale="5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E50"/>
  <sheetViews>
    <sheetView showGridLines="0" zoomScaleNormal="100" workbookViewId="0">
      <selection activeCell="D17" sqref="D17"/>
    </sheetView>
  </sheetViews>
  <sheetFormatPr baseColWidth="10" defaultColWidth="11.42578125" defaultRowHeight="15"/>
  <cols>
    <col min="1" max="1" width="2.85546875" style="103" customWidth="1"/>
    <col min="2" max="2" width="93.28515625" style="103" customWidth="1"/>
    <col min="3" max="3" width="6" style="103" bestFit="1" customWidth="1"/>
    <col min="4" max="5" width="22.140625" style="223" bestFit="1" customWidth="1"/>
    <col min="6" max="16384" width="11.42578125" style="103"/>
  </cols>
  <sheetData>
    <row r="1" spans="1:5">
      <c r="A1" s="1" t="s">
        <v>276</v>
      </c>
    </row>
    <row r="2" spans="1:5">
      <c r="B2" s="332" t="s">
        <v>85</v>
      </c>
      <c r="C2" s="332"/>
      <c r="D2" s="332"/>
      <c r="E2" s="332"/>
    </row>
    <row r="3" spans="1:5">
      <c r="B3" s="333" t="s">
        <v>5</v>
      </c>
      <c r="C3" s="333"/>
      <c r="D3" s="333"/>
      <c r="E3" s="333"/>
    </row>
    <row r="4" spans="1:5">
      <c r="B4" s="334" t="s">
        <v>435</v>
      </c>
      <c r="C4" s="334"/>
      <c r="D4" s="334"/>
      <c r="E4" s="334"/>
    </row>
    <row r="5" spans="1:5">
      <c r="B5" s="334" t="s">
        <v>86</v>
      </c>
      <c r="C5" s="334"/>
      <c r="D5" s="334"/>
      <c r="E5" s="334"/>
    </row>
    <row r="6" spans="1:5">
      <c r="B6" s="117"/>
      <c r="C6" s="117"/>
      <c r="D6" s="224"/>
      <c r="E6" s="225"/>
    </row>
    <row r="7" spans="1:5">
      <c r="B7" s="118" t="s">
        <v>113</v>
      </c>
      <c r="C7" s="108" t="s">
        <v>88</v>
      </c>
      <c r="D7" s="294">
        <v>44926</v>
      </c>
      <c r="E7" s="294">
        <v>44561</v>
      </c>
    </row>
    <row r="8" spans="1:5">
      <c r="B8" s="123"/>
      <c r="C8" s="124"/>
      <c r="D8" s="226"/>
      <c r="E8" s="227"/>
    </row>
    <row r="9" spans="1:5">
      <c r="B9" s="119" t="s">
        <v>247</v>
      </c>
      <c r="C9" s="120"/>
      <c r="D9" s="228">
        <f>SUM(D10:D16)</f>
        <v>38713020930</v>
      </c>
      <c r="E9" s="228">
        <f>SUM(E10:E16)</f>
        <v>46394763137</v>
      </c>
    </row>
    <row r="10" spans="1:5" ht="15.75">
      <c r="B10" s="26" t="s">
        <v>248</v>
      </c>
      <c r="C10" s="120"/>
      <c r="D10" s="150">
        <v>4033402649</v>
      </c>
      <c r="E10" s="150">
        <v>4153652277</v>
      </c>
    </row>
    <row r="11" spans="1:5" ht="15.75">
      <c r="B11" s="26" t="s">
        <v>292</v>
      </c>
      <c r="C11" s="120"/>
      <c r="D11" s="150">
        <v>31306696659</v>
      </c>
      <c r="E11" s="150">
        <v>28067720872</v>
      </c>
    </row>
    <row r="12" spans="1:5" ht="15.75">
      <c r="B12" s="177" t="s">
        <v>249</v>
      </c>
      <c r="C12" s="120"/>
      <c r="D12" s="150">
        <v>1356768828</v>
      </c>
      <c r="E12" s="150">
        <v>1682134588</v>
      </c>
    </row>
    <row r="13" spans="1:5">
      <c r="B13" s="177" t="s">
        <v>250</v>
      </c>
      <c r="C13" s="120"/>
      <c r="D13" s="150">
        <v>6789501456</v>
      </c>
      <c r="E13" s="150">
        <v>8051421244</v>
      </c>
    </row>
    <row r="14" spans="1:5">
      <c r="B14" s="177" t="s">
        <v>352</v>
      </c>
      <c r="C14" s="120"/>
      <c r="D14" s="150">
        <v>0</v>
      </c>
      <c r="E14" s="150">
        <v>0</v>
      </c>
    </row>
    <row r="15" spans="1:5" ht="15.75">
      <c r="B15" s="177" t="s">
        <v>473</v>
      </c>
      <c r="C15" s="120"/>
      <c r="D15" s="150">
        <v>-5902731586</v>
      </c>
      <c r="E15" s="150">
        <v>3371259222</v>
      </c>
    </row>
    <row r="16" spans="1:5">
      <c r="B16" s="177" t="s">
        <v>114</v>
      </c>
      <c r="C16" s="120" t="s">
        <v>470</v>
      </c>
      <c r="D16" s="150">
        <v>1129382924</v>
      </c>
      <c r="E16" s="150">
        <v>1068574934</v>
      </c>
    </row>
    <row r="17" spans="2:5">
      <c r="B17" s="177"/>
      <c r="C17" s="120"/>
      <c r="D17" s="228"/>
      <c r="E17" s="125"/>
    </row>
    <row r="18" spans="2:5">
      <c r="B18" s="178" t="s">
        <v>251</v>
      </c>
      <c r="C18" s="120"/>
      <c r="D18" s="122">
        <f>SUM(D19:D21)</f>
        <v>13380770414</v>
      </c>
      <c r="E18" s="122">
        <f>SUM(E19:E21)</f>
        <v>15927895892</v>
      </c>
    </row>
    <row r="19" spans="2:5">
      <c r="B19" s="177" t="s">
        <v>252</v>
      </c>
      <c r="C19" s="120"/>
      <c r="D19" s="150">
        <v>5277650804</v>
      </c>
      <c r="E19" s="150">
        <v>6904223747</v>
      </c>
    </row>
    <row r="20" spans="2:5" ht="15.75">
      <c r="B20" s="177" t="s">
        <v>293</v>
      </c>
      <c r="C20" s="120"/>
      <c r="D20" s="150">
        <v>1175638595</v>
      </c>
      <c r="E20" s="150">
        <v>1097930380</v>
      </c>
    </row>
    <row r="21" spans="2:5">
      <c r="B21" s="177" t="s">
        <v>115</v>
      </c>
      <c r="C21" s="120" t="s">
        <v>314</v>
      </c>
      <c r="D21" s="150">
        <v>6927481015</v>
      </c>
      <c r="E21" s="150">
        <v>7925741765</v>
      </c>
    </row>
    <row r="22" spans="2:5">
      <c r="B22" s="178" t="s">
        <v>253</v>
      </c>
      <c r="C22" s="120"/>
      <c r="D22" s="121">
        <f>+D9-D18</f>
        <v>25332250516</v>
      </c>
      <c r="E22" s="121">
        <f>+E9-E18</f>
        <v>30466867245</v>
      </c>
    </row>
    <row r="23" spans="2:5">
      <c r="B23" s="178"/>
      <c r="C23" s="120"/>
      <c r="D23" s="228"/>
      <c r="E23" s="125"/>
    </row>
    <row r="24" spans="2:5" ht="15.75">
      <c r="B24" s="178" t="s">
        <v>254</v>
      </c>
      <c r="C24" s="120"/>
      <c r="D24" s="122">
        <f>SUM(D25:D26)</f>
        <v>1670838428</v>
      </c>
      <c r="E24" s="122">
        <f>SUM(E25:E26)</f>
        <v>1224528913</v>
      </c>
    </row>
    <row r="25" spans="2:5">
      <c r="B25" s="177" t="s">
        <v>255</v>
      </c>
      <c r="C25" s="120"/>
      <c r="D25" s="150">
        <v>416109485</v>
      </c>
      <c r="E25" s="150">
        <v>692457025</v>
      </c>
    </row>
    <row r="26" spans="2:5" ht="15.75">
      <c r="B26" s="177" t="s">
        <v>116</v>
      </c>
      <c r="C26" s="120" t="s">
        <v>314</v>
      </c>
      <c r="D26" s="150">
        <v>1254728943</v>
      </c>
      <c r="E26" s="150">
        <v>532071888</v>
      </c>
    </row>
    <row r="27" spans="2:5" ht="15.75">
      <c r="B27" s="178"/>
      <c r="C27" s="120"/>
      <c r="D27" s="228"/>
      <c r="E27" s="122"/>
    </row>
    <row r="28" spans="2:5" ht="15.75">
      <c r="B28" s="178" t="s">
        <v>256</v>
      </c>
      <c r="C28" s="120"/>
      <c r="D28" s="122">
        <f>SUM(D29:D37)</f>
        <v>12729041761</v>
      </c>
      <c r="E28" s="122">
        <f>SUM(E29:E37)</f>
        <v>13786356184</v>
      </c>
    </row>
    <row r="29" spans="2:5" ht="15.75">
      <c r="B29" s="177" t="s">
        <v>257</v>
      </c>
      <c r="C29" s="120"/>
      <c r="D29" s="150">
        <v>8999279179</v>
      </c>
      <c r="E29" s="125">
        <v>10481341012</v>
      </c>
    </row>
    <row r="30" spans="2:5" ht="15.75">
      <c r="B30" s="177" t="s">
        <v>258</v>
      </c>
      <c r="C30" s="120"/>
      <c r="D30" s="150">
        <v>513089855</v>
      </c>
      <c r="E30" s="125">
        <v>478424876</v>
      </c>
    </row>
    <row r="31" spans="2:5" ht="15.75">
      <c r="B31" s="177" t="s">
        <v>259</v>
      </c>
      <c r="C31" s="120"/>
      <c r="D31" s="150">
        <v>69262310</v>
      </c>
      <c r="E31" s="125">
        <v>39898993</v>
      </c>
    </row>
    <row r="32" spans="2:5" ht="15.75">
      <c r="B32" s="177" t="s">
        <v>260</v>
      </c>
      <c r="C32" s="120"/>
      <c r="D32" s="150">
        <v>1058839713</v>
      </c>
      <c r="E32" s="125">
        <v>778013100</v>
      </c>
    </row>
    <row r="33" spans="2:5" ht="15.75">
      <c r="B33" s="177" t="s">
        <v>261</v>
      </c>
      <c r="C33" s="120"/>
      <c r="D33" s="150">
        <v>343907972</v>
      </c>
      <c r="E33" s="150">
        <v>323797391</v>
      </c>
    </row>
    <row r="34" spans="2:5" ht="15.75">
      <c r="B34" s="177" t="s">
        <v>262</v>
      </c>
      <c r="C34" s="120"/>
      <c r="D34" s="150">
        <v>14936740</v>
      </c>
      <c r="E34" s="125">
        <v>14441680</v>
      </c>
    </row>
    <row r="35" spans="2:5" ht="15.75">
      <c r="B35" s="177" t="s">
        <v>263</v>
      </c>
      <c r="C35" s="120"/>
      <c r="D35" s="150">
        <v>1132887</v>
      </c>
      <c r="E35" s="125">
        <v>2913567</v>
      </c>
    </row>
    <row r="36" spans="2:5" ht="15.75">
      <c r="B36" s="177" t="s">
        <v>264</v>
      </c>
      <c r="C36" s="120"/>
      <c r="D36" s="150">
        <v>72880730</v>
      </c>
      <c r="E36" s="125">
        <v>46342851</v>
      </c>
    </row>
    <row r="37" spans="2:5" ht="15.75">
      <c r="B37" s="177" t="s">
        <v>117</v>
      </c>
      <c r="C37" s="120" t="s">
        <v>314</v>
      </c>
      <c r="D37" s="150">
        <v>1655712375</v>
      </c>
      <c r="E37" s="150">
        <v>1621182714</v>
      </c>
    </row>
    <row r="38" spans="2:5" ht="15.75">
      <c r="B38" s="178" t="s">
        <v>265</v>
      </c>
      <c r="C38" s="120"/>
      <c r="D38" s="121">
        <f>+D22-D24-D28</f>
        <v>10932370327</v>
      </c>
      <c r="E38" s="121">
        <f>+E22-E24-E28</f>
        <v>15455982148</v>
      </c>
    </row>
    <row r="39" spans="2:5" ht="15.75">
      <c r="B39" s="177"/>
      <c r="C39" s="120"/>
      <c r="D39" s="228"/>
      <c r="E39" s="125"/>
    </row>
    <row r="40" spans="2:5" ht="15.75">
      <c r="B40" s="178" t="s">
        <v>266</v>
      </c>
      <c r="C40" s="120"/>
      <c r="D40" s="121">
        <f>+D41+D42</f>
        <v>540987119</v>
      </c>
      <c r="E40" s="121">
        <f>+E41+E42</f>
        <v>336438704</v>
      </c>
    </row>
    <row r="41" spans="2:5" ht="15.75">
      <c r="B41" s="177" t="s">
        <v>267</v>
      </c>
      <c r="C41" s="120"/>
      <c r="D41" s="150">
        <v>3439507147</v>
      </c>
      <c r="E41" s="150">
        <v>759613552</v>
      </c>
    </row>
    <row r="42" spans="2:5" ht="15.75">
      <c r="B42" s="177" t="s">
        <v>268</v>
      </c>
      <c r="C42" s="120"/>
      <c r="D42" s="222">
        <v>-2898520028</v>
      </c>
      <c r="E42" s="125">
        <v>-423174848</v>
      </c>
    </row>
    <row r="43" spans="2:5" ht="3.75" customHeight="1">
      <c r="B43" s="177"/>
      <c r="C43" s="120"/>
      <c r="D43" s="228"/>
      <c r="E43" s="150"/>
    </row>
    <row r="44" spans="2:5" ht="15.75">
      <c r="B44" s="72" t="s">
        <v>294</v>
      </c>
      <c r="C44" s="179"/>
      <c r="D44" s="180">
        <f>+D38+D40</f>
        <v>11473357446</v>
      </c>
      <c r="E44" s="180">
        <f>+E38+E40</f>
        <v>15792420852</v>
      </c>
    </row>
    <row r="45" spans="2:5" ht="15.75">
      <c r="B45" s="72" t="s">
        <v>269</v>
      </c>
      <c r="C45" s="179"/>
      <c r="D45" s="213">
        <v>1061114369</v>
      </c>
      <c r="E45" s="125">
        <v>1501136760</v>
      </c>
    </row>
    <row r="46" spans="2:5" ht="16.5" thickBot="1">
      <c r="B46" s="181" t="s">
        <v>270</v>
      </c>
      <c r="C46" s="179"/>
      <c r="D46" s="182">
        <f>+D44-D45</f>
        <v>10412243077</v>
      </c>
      <c r="E46" s="182">
        <f>+E44-E45</f>
        <v>14291284092</v>
      </c>
    </row>
    <row r="47" spans="2:5" ht="16.5" thickTop="1">
      <c r="B47" s="133"/>
      <c r="C47" s="134"/>
      <c r="D47" s="229"/>
      <c r="E47" s="135"/>
    </row>
    <row r="48" spans="2:5">
      <c r="B48" s="157" t="s">
        <v>285</v>
      </c>
      <c r="C48" s="157"/>
      <c r="D48" s="230"/>
      <c r="E48" s="230"/>
    </row>
    <row r="50" spans="4:4">
      <c r="D50" s="305">
        <f>+D46-'02'!H19</f>
        <v>0</v>
      </c>
    </row>
  </sheetData>
  <mergeCells count="4">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68" orientation="portrait" r:id="rId1"/>
  <ignoredErrors>
    <ignoredError sqref="E18 E28"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H77"/>
  <sheetViews>
    <sheetView showGridLines="0" zoomScaleNormal="100" workbookViewId="0">
      <selection activeCell="B1" sqref="B1"/>
    </sheetView>
  </sheetViews>
  <sheetFormatPr baseColWidth="10" defaultColWidth="11.42578125" defaultRowHeight="15"/>
  <cols>
    <col min="1" max="1" width="7.140625" style="103" bestFit="1" customWidth="1"/>
    <col min="2" max="2" width="38.5703125" style="103" customWidth="1"/>
    <col min="3" max="4" width="15.7109375" style="103" customWidth="1"/>
    <col min="5" max="5" width="24.7109375" style="103" customWidth="1"/>
    <col min="6" max="6" width="14.85546875" style="103" bestFit="1" customWidth="1"/>
    <col min="7" max="7" width="14.5703125" style="103" bestFit="1" customWidth="1"/>
    <col min="8" max="8" width="13.28515625" style="103" bestFit="1" customWidth="1"/>
    <col min="9" max="9" width="2.85546875" style="103" customWidth="1"/>
    <col min="10" max="10" width="14" style="103" customWidth="1"/>
    <col min="11" max="11" width="16.5703125" style="103" bestFit="1" customWidth="1"/>
    <col min="12" max="16384" width="11.42578125" style="103"/>
  </cols>
  <sheetData>
    <row r="1" spans="1:8">
      <c r="A1" s="1" t="s">
        <v>276</v>
      </c>
    </row>
    <row r="2" spans="1:8">
      <c r="B2" s="322" t="s">
        <v>85</v>
      </c>
      <c r="C2" s="322"/>
      <c r="D2" s="322"/>
      <c r="E2" s="322"/>
      <c r="F2" s="322"/>
      <c r="G2" s="322"/>
      <c r="H2" s="322"/>
    </row>
    <row r="3" spans="1:8">
      <c r="B3" s="335" t="s">
        <v>437</v>
      </c>
      <c r="C3" s="335"/>
      <c r="D3" s="335"/>
      <c r="E3" s="335"/>
      <c r="F3" s="335"/>
      <c r="G3" s="335"/>
      <c r="H3" s="335"/>
    </row>
    <row r="5" spans="1:8" ht="15.75">
      <c r="B5" s="319" t="s">
        <v>119</v>
      </c>
      <c r="C5" s="319"/>
      <c r="D5" s="319"/>
      <c r="E5" s="319"/>
      <c r="F5" s="319"/>
      <c r="G5" s="319"/>
      <c r="H5" s="319"/>
    </row>
    <row r="7" spans="1:8" ht="33" customHeight="1">
      <c r="B7" s="336" t="s">
        <v>459</v>
      </c>
      <c r="C7" s="336"/>
      <c r="D7" s="336"/>
      <c r="E7" s="336"/>
      <c r="F7" s="336"/>
      <c r="G7" s="336"/>
      <c r="H7" s="336"/>
    </row>
    <row r="8" spans="1:8" ht="15.75">
      <c r="B8" s="319" t="s">
        <v>120</v>
      </c>
      <c r="C8" s="319"/>
      <c r="D8" s="319"/>
      <c r="E8" s="319"/>
      <c r="F8" s="319"/>
      <c r="G8" s="319"/>
      <c r="H8" s="319"/>
    </row>
    <row r="10" spans="1:8" ht="15.75">
      <c r="B10" s="318" t="s">
        <v>121</v>
      </c>
      <c r="C10" s="318"/>
      <c r="D10" s="318"/>
      <c r="E10" s="318"/>
      <c r="F10" s="318"/>
      <c r="G10" s="318"/>
      <c r="H10" s="318"/>
    </row>
    <row r="11" spans="1:8" ht="21.75" customHeight="1">
      <c r="B11" s="320" t="s">
        <v>224</v>
      </c>
      <c r="C11" s="320"/>
      <c r="D11" s="320"/>
      <c r="E11" s="320"/>
      <c r="F11" s="320"/>
      <c r="G11" s="320"/>
      <c r="H11" s="320"/>
    </row>
    <row r="12" spans="1:8" ht="50.25" customHeight="1">
      <c r="B12" s="320"/>
      <c r="C12" s="320"/>
      <c r="D12" s="320"/>
      <c r="E12" s="320"/>
      <c r="F12" s="320"/>
      <c r="G12" s="320"/>
      <c r="H12" s="320"/>
    </row>
    <row r="13" spans="1:8">
      <c r="B13" s="320"/>
      <c r="C13" s="320"/>
      <c r="D13" s="320"/>
      <c r="E13" s="320"/>
      <c r="F13" s="320"/>
      <c r="G13" s="320"/>
      <c r="H13" s="320"/>
    </row>
    <row r="14" spans="1:8">
      <c r="B14" s="320"/>
      <c r="C14" s="320"/>
      <c r="D14" s="320"/>
      <c r="E14" s="320"/>
      <c r="F14" s="320"/>
      <c r="G14" s="320"/>
      <c r="H14" s="320"/>
    </row>
    <row r="15" spans="1:8">
      <c r="B15" s="320"/>
      <c r="C15" s="320"/>
      <c r="D15" s="320"/>
      <c r="E15" s="320"/>
      <c r="F15" s="320"/>
      <c r="G15" s="320"/>
      <c r="H15" s="320"/>
    </row>
    <row r="16" spans="1:8">
      <c r="B16" s="320"/>
      <c r="C16" s="320"/>
      <c r="D16" s="320"/>
      <c r="E16" s="320"/>
      <c r="F16" s="320"/>
      <c r="G16" s="320"/>
      <c r="H16" s="320"/>
    </row>
    <row r="17" spans="2:8">
      <c r="B17" s="320"/>
      <c r="C17" s="320"/>
      <c r="D17" s="320"/>
      <c r="E17" s="320"/>
      <c r="F17" s="320"/>
      <c r="G17" s="320"/>
      <c r="H17" s="320"/>
    </row>
    <row r="18" spans="2:8">
      <c r="B18" s="320"/>
      <c r="C18" s="320"/>
      <c r="D18" s="320"/>
      <c r="E18" s="320"/>
      <c r="F18" s="320"/>
      <c r="G18" s="320"/>
      <c r="H18" s="320"/>
    </row>
    <row r="19" spans="2:8">
      <c r="B19" s="320"/>
      <c r="C19" s="320"/>
      <c r="D19" s="320"/>
      <c r="E19" s="320"/>
      <c r="F19" s="320"/>
      <c r="G19" s="320"/>
      <c r="H19" s="320"/>
    </row>
    <row r="20" spans="2:8">
      <c r="B20" s="320"/>
      <c r="C20" s="320"/>
      <c r="D20" s="320"/>
      <c r="E20" s="320"/>
      <c r="F20" s="320"/>
      <c r="G20" s="320"/>
      <c r="H20" s="320"/>
    </row>
    <row r="21" spans="2:8">
      <c r="B21" s="320"/>
      <c r="C21" s="320"/>
      <c r="D21" s="320"/>
      <c r="E21" s="320"/>
      <c r="F21" s="320"/>
      <c r="G21" s="320"/>
      <c r="H21" s="320"/>
    </row>
    <row r="22" spans="2:8">
      <c r="B22" s="320"/>
      <c r="C22" s="320"/>
      <c r="D22" s="320"/>
      <c r="E22" s="320"/>
      <c r="F22" s="320"/>
      <c r="G22" s="320"/>
      <c r="H22" s="320"/>
    </row>
    <row r="23" spans="2:8">
      <c r="B23" s="320"/>
      <c r="C23" s="320"/>
      <c r="D23" s="320"/>
      <c r="E23" s="320"/>
      <c r="F23" s="320"/>
      <c r="G23" s="320"/>
      <c r="H23" s="320"/>
    </row>
    <row r="25" spans="2:8">
      <c r="F25" s="100"/>
    </row>
    <row r="26" spans="2:8" ht="15.75">
      <c r="B26" s="319" t="s">
        <v>123</v>
      </c>
      <c r="C26" s="319"/>
      <c r="D26" s="319"/>
      <c r="E26" s="319"/>
      <c r="F26" s="319"/>
      <c r="G26" s="319"/>
      <c r="H26" s="319"/>
    </row>
    <row r="28" spans="2:8" ht="15.75">
      <c r="B28" s="319" t="s">
        <v>300</v>
      </c>
      <c r="C28" s="319"/>
      <c r="D28" s="319"/>
      <c r="E28" s="319"/>
      <c r="F28" s="319"/>
      <c r="G28" s="319"/>
      <c r="H28" s="319"/>
    </row>
    <row r="30" spans="2:8">
      <c r="B30" s="320" t="s">
        <v>438</v>
      </c>
      <c r="C30" s="320"/>
      <c r="D30" s="320"/>
      <c r="E30" s="320"/>
      <c r="F30" s="320"/>
      <c r="G30" s="320"/>
      <c r="H30" s="320"/>
    </row>
    <row r="31" spans="2:8">
      <c r="B31" s="320"/>
      <c r="C31" s="320"/>
      <c r="D31" s="320"/>
      <c r="E31" s="320"/>
      <c r="F31" s="320"/>
      <c r="G31" s="320"/>
      <c r="H31" s="320"/>
    </row>
    <row r="32" spans="2:8" ht="48.75" customHeight="1">
      <c r="B32" s="320"/>
      <c r="C32" s="320"/>
      <c r="D32" s="320"/>
      <c r="E32" s="320"/>
      <c r="F32" s="320"/>
      <c r="G32" s="320"/>
      <c r="H32" s="320"/>
    </row>
    <row r="34" spans="2:8" ht="15.75">
      <c r="B34" s="319" t="s">
        <v>124</v>
      </c>
      <c r="C34" s="319"/>
      <c r="D34" s="319"/>
      <c r="E34" s="319"/>
      <c r="F34" s="319"/>
      <c r="G34" s="319"/>
      <c r="H34" s="319"/>
    </row>
    <row r="36" spans="2:8">
      <c r="B36" s="321" t="s">
        <v>125</v>
      </c>
      <c r="C36" s="321"/>
      <c r="D36" s="321"/>
      <c r="E36" s="321"/>
      <c r="F36" s="321"/>
      <c r="G36" s="321"/>
      <c r="H36" s="321"/>
    </row>
    <row r="37" spans="2:8" ht="26.25" customHeight="1">
      <c r="B37" s="321"/>
      <c r="C37" s="321"/>
      <c r="D37" s="321"/>
      <c r="E37" s="321"/>
      <c r="F37" s="321"/>
      <c r="G37" s="321"/>
      <c r="H37" s="321"/>
    </row>
    <row r="39" spans="2:8" ht="15.75">
      <c r="B39" s="323" t="s">
        <v>126</v>
      </c>
      <c r="C39" s="323"/>
      <c r="D39" s="323"/>
      <c r="E39" s="323"/>
      <c r="F39" s="323"/>
      <c r="G39" s="323"/>
      <c r="H39" s="323"/>
    </row>
    <row r="41" spans="2:8" ht="35.25" customHeight="1">
      <c r="B41" s="320" t="s">
        <v>226</v>
      </c>
      <c r="C41" s="320"/>
      <c r="D41" s="320"/>
      <c r="E41" s="320"/>
      <c r="F41" s="320"/>
      <c r="G41" s="320"/>
      <c r="H41" s="320"/>
    </row>
    <row r="43" spans="2:8" ht="15.75">
      <c r="B43" s="319" t="s">
        <v>227</v>
      </c>
      <c r="C43" s="319"/>
      <c r="D43" s="319"/>
      <c r="E43" s="319"/>
      <c r="F43" s="319"/>
      <c r="G43" s="319"/>
      <c r="H43" s="319"/>
    </row>
    <row r="45" spans="2:8">
      <c r="B45" s="320" t="s">
        <v>460</v>
      </c>
      <c r="C45" s="320"/>
      <c r="D45" s="320"/>
      <c r="E45" s="320"/>
      <c r="F45" s="320"/>
      <c r="G45" s="320"/>
      <c r="H45" s="320"/>
    </row>
    <row r="46" spans="2:8">
      <c r="B46" s="320"/>
      <c r="C46" s="320"/>
      <c r="D46" s="320"/>
      <c r="E46" s="320"/>
      <c r="F46" s="320"/>
      <c r="G46" s="320"/>
      <c r="H46" s="320"/>
    </row>
    <row r="47" spans="2:8">
      <c r="B47" s="320"/>
      <c r="C47" s="320"/>
      <c r="D47" s="320"/>
      <c r="E47" s="320"/>
      <c r="F47" s="320"/>
      <c r="G47" s="320"/>
      <c r="H47" s="320"/>
    </row>
    <row r="48" spans="2:8">
      <c r="B48" s="320"/>
      <c r="C48" s="320"/>
      <c r="D48" s="320"/>
      <c r="E48" s="320"/>
      <c r="F48" s="320"/>
      <c r="G48" s="320"/>
      <c r="H48" s="320"/>
    </row>
    <row r="49" spans="2:8">
      <c r="B49" s="320"/>
      <c r="C49" s="320"/>
      <c r="D49" s="320"/>
      <c r="E49" s="320"/>
      <c r="F49" s="320"/>
      <c r="G49" s="320"/>
      <c r="H49" s="320"/>
    </row>
    <row r="50" spans="2:8">
      <c r="B50" s="320"/>
      <c r="C50" s="320"/>
      <c r="D50" s="320"/>
      <c r="E50" s="320"/>
      <c r="F50" s="320"/>
      <c r="G50" s="320"/>
      <c r="H50" s="320"/>
    </row>
    <row r="51" spans="2:8">
      <c r="B51" s="320"/>
      <c r="C51" s="320"/>
      <c r="D51" s="320"/>
      <c r="E51" s="320"/>
      <c r="F51" s="320"/>
      <c r="G51" s="320"/>
      <c r="H51" s="320"/>
    </row>
    <row r="52" spans="2:8">
      <c r="B52" s="320"/>
      <c r="C52" s="320"/>
      <c r="D52" s="320"/>
      <c r="E52" s="320"/>
      <c r="F52" s="320"/>
      <c r="G52" s="320"/>
      <c r="H52" s="320"/>
    </row>
    <row r="53" spans="2:8">
      <c r="B53" s="320"/>
      <c r="C53" s="320"/>
      <c r="D53" s="320"/>
      <c r="E53" s="320"/>
      <c r="F53" s="320"/>
      <c r="G53" s="320"/>
      <c r="H53" s="320"/>
    </row>
    <row r="54" spans="2:8">
      <c r="B54" s="320"/>
      <c r="C54" s="320"/>
      <c r="D54" s="320"/>
      <c r="E54" s="320"/>
      <c r="F54" s="320"/>
      <c r="G54" s="320"/>
      <c r="H54" s="320"/>
    </row>
    <row r="55" spans="2:8">
      <c r="B55" s="320"/>
      <c r="C55" s="320"/>
      <c r="D55" s="320"/>
      <c r="E55" s="320"/>
      <c r="F55" s="320"/>
      <c r="G55" s="320"/>
      <c r="H55" s="320"/>
    </row>
    <row r="56" spans="2:8" ht="63" customHeight="1">
      <c r="B56" s="320"/>
      <c r="C56" s="320"/>
      <c r="D56" s="320"/>
      <c r="E56" s="320"/>
      <c r="F56" s="320"/>
      <c r="G56" s="320"/>
      <c r="H56" s="320"/>
    </row>
    <row r="58" spans="2:8" ht="15.75">
      <c r="B58" s="323" t="s">
        <v>228</v>
      </c>
      <c r="C58" s="323"/>
      <c r="D58" s="323"/>
      <c r="E58" s="323"/>
      <c r="F58" s="323"/>
      <c r="G58" s="323"/>
      <c r="H58" s="323"/>
    </row>
    <row r="60" spans="2:8" ht="14.25" customHeight="1">
      <c r="B60" s="320" t="s">
        <v>127</v>
      </c>
      <c r="C60" s="320"/>
      <c r="D60" s="320"/>
      <c r="E60" s="320"/>
      <c r="F60" s="320"/>
      <c r="G60" s="320"/>
      <c r="H60" s="320"/>
    </row>
    <row r="61" spans="2:8" ht="52.5" customHeight="1">
      <c r="B61" s="320"/>
      <c r="C61" s="320"/>
      <c r="D61" s="320"/>
      <c r="E61" s="320"/>
      <c r="F61" s="320"/>
      <c r="G61" s="320"/>
      <c r="H61" s="320"/>
    </row>
    <row r="63" spans="2:8" ht="15.75">
      <c r="B63" s="319" t="s">
        <v>128</v>
      </c>
      <c r="C63" s="319"/>
      <c r="D63" s="319"/>
      <c r="E63" s="319"/>
      <c r="F63" s="319"/>
      <c r="G63" s="319"/>
      <c r="H63" s="319"/>
    </row>
    <row r="65" spans="2:8">
      <c r="B65" s="316" t="s">
        <v>129</v>
      </c>
      <c r="C65" s="316"/>
      <c r="D65" s="316"/>
      <c r="E65" s="316"/>
      <c r="F65" s="316"/>
      <c r="G65" s="316"/>
      <c r="H65" s="316"/>
    </row>
    <row r="67" spans="2:8" ht="15.75">
      <c r="B67" s="319" t="s">
        <v>238</v>
      </c>
      <c r="C67" s="319"/>
      <c r="D67" s="319"/>
      <c r="E67" s="319"/>
      <c r="F67" s="319"/>
      <c r="G67" s="319"/>
      <c r="H67" s="319"/>
    </row>
    <row r="69" spans="2:8">
      <c r="B69" s="320" t="s">
        <v>302</v>
      </c>
      <c r="C69" s="320"/>
      <c r="D69" s="320"/>
      <c r="E69" s="320"/>
      <c r="F69" s="320"/>
      <c r="G69" s="320"/>
      <c r="H69" s="320"/>
    </row>
    <row r="70" spans="2:8">
      <c r="B70" s="320"/>
      <c r="C70" s="320"/>
      <c r="D70" s="320"/>
      <c r="E70" s="320"/>
      <c r="F70" s="320"/>
      <c r="G70" s="320"/>
      <c r="H70" s="320"/>
    </row>
    <row r="72" spans="2:8" ht="15.75">
      <c r="B72" s="323" t="s">
        <v>130</v>
      </c>
      <c r="C72" s="323"/>
      <c r="D72" s="323"/>
      <c r="E72" s="323"/>
      <c r="F72" s="323"/>
      <c r="G72" s="323"/>
      <c r="H72" s="323"/>
    </row>
    <row r="74" spans="2:8">
      <c r="B74" s="337" t="s">
        <v>330</v>
      </c>
      <c r="C74" s="338"/>
      <c r="D74" s="338"/>
      <c r="E74" s="338"/>
      <c r="F74" s="338"/>
      <c r="G74" s="338"/>
      <c r="H74" s="338"/>
    </row>
    <row r="75" spans="2:8">
      <c r="B75" s="338"/>
      <c r="C75" s="338"/>
      <c r="D75" s="338"/>
      <c r="E75" s="338"/>
      <c r="F75" s="338"/>
      <c r="G75" s="338"/>
      <c r="H75" s="338"/>
    </row>
    <row r="77" spans="2:8">
      <c r="B77" s="98"/>
    </row>
  </sheetData>
  <mergeCells count="24">
    <mergeCell ref="B72:H72"/>
    <mergeCell ref="B74:H75"/>
    <mergeCell ref="B34:H34"/>
    <mergeCell ref="B36:H37"/>
    <mergeCell ref="B39:H39"/>
    <mergeCell ref="B41:H41"/>
    <mergeCell ref="B43:H43"/>
    <mergeCell ref="B45:H56"/>
    <mergeCell ref="B67:H67"/>
    <mergeCell ref="B69:H70"/>
    <mergeCell ref="B2:H2"/>
    <mergeCell ref="B58:H58"/>
    <mergeCell ref="B60:H61"/>
    <mergeCell ref="B63:H63"/>
    <mergeCell ref="B65:H65"/>
    <mergeCell ref="B26:H26"/>
    <mergeCell ref="B28:H28"/>
    <mergeCell ref="B30:H32"/>
    <mergeCell ref="B3:H3"/>
    <mergeCell ref="B5:H5"/>
    <mergeCell ref="B8:H8"/>
    <mergeCell ref="B10:H10"/>
    <mergeCell ref="B11:H23"/>
    <mergeCell ref="B7:H7"/>
  </mergeCells>
  <hyperlinks>
    <hyperlink ref="A1" location="ÍNDICE!A1" display="Indice" xr:uid="{18B84307-4B0F-4C71-A482-09F81D0A6177}"/>
  </hyperlinks>
  <pageMargins left="0.25" right="0.25" top="0.75" bottom="0.75" header="0.3" footer="0.3"/>
  <pageSetup paperSize="9" scale="5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K178"/>
  <sheetViews>
    <sheetView showGridLines="0" zoomScaleNormal="100" workbookViewId="0">
      <selection activeCell="B20" sqref="B20"/>
    </sheetView>
  </sheetViews>
  <sheetFormatPr baseColWidth="10" defaultColWidth="11.42578125" defaultRowHeight="15"/>
  <cols>
    <col min="1" max="1" width="7.140625" style="103" bestFit="1" customWidth="1"/>
    <col min="2" max="2" width="39.85546875" style="103" bestFit="1" customWidth="1"/>
    <col min="3" max="6" width="22.140625" style="103" bestFit="1" customWidth="1"/>
    <col min="7" max="7" width="19.42578125" style="103" bestFit="1" customWidth="1"/>
    <col min="8" max="8" width="27.42578125" style="43" bestFit="1" customWidth="1"/>
    <col min="9" max="9" width="3" style="103" customWidth="1"/>
    <col min="10" max="10" width="18.42578125" style="103" customWidth="1"/>
    <col min="11" max="11" width="15" style="103" customWidth="1"/>
    <col min="12" max="16384" width="11.42578125" style="103"/>
  </cols>
  <sheetData>
    <row r="1" spans="1:8">
      <c r="A1" s="1" t="s">
        <v>276</v>
      </c>
    </row>
    <row r="2" spans="1:8">
      <c r="B2" s="322" t="s">
        <v>85</v>
      </c>
      <c r="C2" s="322"/>
      <c r="D2" s="322"/>
      <c r="E2" s="322"/>
      <c r="F2" s="322"/>
      <c r="G2" s="322"/>
      <c r="H2" s="322"/>
    </row>
    <row r="3" spans="1:8">
      <c r="B3" s="335" t="str">
        <f>+'04'!B3</f>
        <v>Notas a los Estados Contables al 31 de diciembre de 2022</v>
      </c>
      <c r="C3" s="335"/>
      <c r="D3" s="335"/>
      <c r="E3" s="335"/>
      <c r="F3" s="335"/>
      <c r="G3" s="335"/>
      <c r="H3" s="335"/>
    </row>
    <row r="4" spans="1:8">
      <c r="B4" s="159"/>
      <c r="C4" s="159"/>
      <c r="D4" s="159"/>
      <c r="E4" s="159"/>
      <c r="F4" s="159"/>
      <c r="G4" s="159"/>
      <c r="H4" s="99"/>
    </row>
    <row r="5" spans="1:8" ht="15.75">
      <c r="B5" s="323" t="s">
        <v>131</v>
      </c>
      <c r="C5" s="323"/>
      <c r="D5" s="323"/>
      <c r="E5" s="323"/>
      <c r="F5" s="323"/>
      <c r="G5" s="323"/>
      <c r="H5" s="323"/>
    </row>
    <row r="7" spans="1:8" ht="15.75">
      <c r="B7" s="319" t="s">
        <v>132</v>
      </c>
      <c r="C7" s="319"/>
      <c r="D7" s="319"/>
      <c r="E7" s="319"/>
      <c r="F7" s="319"/>
      <c r="G7" s="319"/>
      <c r="H7" s="319"/>
    </row>
    <row r="8" spans="1:8">
      <c r="B8" s="158" t="s">
        <v>113</v>
      </c>
      <c r="C8" s="128">
        <v>44926</v>
      </c>
      <c r="D8" s="128">
        <v>44834</v>
      </c>
      <c r="E8" s="128">
        <v>44561</v>
      </c>
    </row>
    <row r="9" spans="1:8">
      <c r="B9" s="51" t="s">
        <v>303</v>
      </c>
      <c r="C9" s="129">
        <v>7322.9</v>
      </c>
      <c r="D9" s="129">
        <v>7078.87</v>
      </c>
      <c r="E9" s="130">
        <v>6870.81</v>
      </c>
      <c r="G9" s="43"/>
    </row>
    <row r="10" spans="1:8">
      <c r="B10" s="106" t="s">
        <v>304</v>
      </c>
      <c r="C10" s="131">
        <v>7339.62</v>
      </c>
      <c r="D10" s="131">
        <v>7090.2</v>
      </c>
      <c r="E10" s="132">
        <v>6887.4</v>
      </c>
    </row>
    <row r="11" spans="1:8">
      <c r="G11" s="43"/>
      <c r="H11" s="149"/>
    </row>
    <row r="12" spans="1:8" ht="15.75">
      <c r="B12" s="319" t="s">
        <v>221</v>
      </c>
      <c r="C12" s="319"/>
      <c r="D12" s="319"/>
      <c r="E12" s="319"/>
      <c r="F12" s="319"/>
      <c r="G12" s="319"/>
      <c r="H12" s="319"/>
    </row>
    <row r="14" spans="1:8" ht="31.5">
      <c r="B14" s="351" t="s">
        <v>134</v>
      </c>
      <c r="C14" s="352" t="s">
        <v>135</v>
      </c>
      <c r="D14" s="352" t="s">
        <v>136</v>
      </c>
      <c r="E14" s="20" t="s">
        <v>320</v>
      </c>
      <c r="F14" s="20" t="s">
        <v>321</v>
      </c>
      <c r="G14" s="20" t="s">
        <v>320</v>
      </c>
      <c r="H14" s="20" t="s">
        <v>321</v>
      </c>
    </row>
    <row r="15" spans="1:8" ht="15.75">
      <c r="B15" s="351"/>
      <c r="C15" s="352"/>
      <c r="D15" s="352"/>
      <c r="E15" s="55">
        <f>+'02'!D7</f>
        <v>44926</v>
      </c>
      <c r="F15" s="55">
        <f>+E15</f>
        <v>44926</v>
      </c>
      <c r="G15" s="55">
        <f>+'02'!I7</f>
        <v>44561</v>
      </c>
      <c r="H15" s="55">
        <f>+G15</f>
        <v>44561</v>
      </c>
    </row>
    <row r="16" spans="1:8">
      <c r="B16" s="23" t="s">
        <v>87</v>
      </c>
      <c r="C16" s="32"/>
      <c r="D16" s="36"/>
      <c r="E16" s="32"/>
      <c r="F16" s="32"/>
      <c r="G16" s="23"/>
      <c r="H16" s="23"/>
    </row>
    <row r="17" spans="2:11">
      <c r="B17" s="25" t="s">
        <v>90</v>
      </c>
      <c r="C17" s="32"/>
      <c r="D17" s="36"/>
      <c r="E17" s="32"/>
      <c r="F17" s="33"/>
      <c r="G17" s="25"/>
      <c r="H17" s="23"/>
      <c r="K17" s="3"/>
    </row>
    <row r="18" spans="2:11">
      <c r="B18" s="39" t="s">
        <v>92</v>
      </c>
      <c r="C18" s="73" t="s">
        <v>137</v>
      </c>
      <c r="D18" s="44">
        <v>245988.47615015911</v>
      </c>
      <c r="E18" s="78">
        <v>7322.9</v>
      </c>
      <c r="F18" s="28">
        <v>1801349012</v>
      </c>
      <c r="G18" s="79">
        <v>6870.81</v>
      </c>
      <c r="H18" s="28">
        <v>1939506745</v>
      </c>
    </row>
    <row r="19" spans="2:11">
      <c r="B19" s="26" t="s">
        <v>97</v>
      </c>
      <c r="C19" s="74" t="s">
        <v>137</v>
      </c>
      <c r="D19" s="34">
        <v>280384.54997337121</v>
      </c>
      <c r="E19" s="80">
        <v>7322.9</v>
      </c>
      <c r="F19" s="27">
        <v>2053228021</v>
      </c>
      <c r="G19" s="81">
        <v>6870.81</v>
      </c>
      <c r="H19" s="27">
        <v>1527331731</v>
      </c>
    </row>
    <row r="20" spans="2:11">
      <c r="B20" s="26" t="s">
        <v>138</v>
      </c>
      <c r="C20" s="74" t="s">
        <v>137</v>
      </c>
      <c r="D20" s="34">
        <v>9680312.8499638122</v>
      </c>
      <c r="E20" s="80">
        <v>7322.9</v>
      </c>
      <c r="F20" s="27">
        <v>70887962969</v>
      </c>
      <c r="G20" s="81">
        <v>6870.81</v>
      </c>
      <c r="H20" s="27">
        <v>16396309013</v>
      </c>
    </row>
    <row r="21" spans="2:11">
      <c r="B21" s="40" t="s">
        <v>100</v>
      </c>
      <c r="C21" s="75" t="s">
        <v>137</v>
      </c>
      <c r="D21" s="82">
        <v>194885.15915825698</v>
      </c>
      <c r="E21" s="83">
        <v>7322.9</v>
      </c>
      <c r="F21" s="29">
        <v>1427124532</v>
      </c>
      <c r="G21" s="84">
        <v>6870.81</v>
      </c>
      <c r="H21" s="29">
        <v>103728530</v>
      </c>
    </row>
    <row r="22" spans="2:11">
      <c r="B22" s="37" t="s">
        <v>367</v>
      </c>
      <c r="C22" s="23"/>
      <c r="D22" s="36">
        <f>SUM(D18:D21)</f>
        <v>10401571.035245601</v>
      </c>
      <c r="E22" s="76"/>
      <c r="F22" s="85"/>
      <c r="G22" s="86"/>
      <c r="H22" s="23"/>
    </row>
    <row r="23" spans="2:11">
      <c r="B23" s="23" t="s">
        <v>89</v>
      </c>
      <c r="C23" s="23"/>
      <c r="D23" s="36"/>
      <c r="E23" s="76"/>
      <c r="F23" s="32"/>
      <c r="G23" s="76"/>
      <c r="H23" s="23"/>
    </row>
    <row r="24" spans="2:11">
      <c r="B24" s="23" t="s">
        <v>91</v>
      </c>
      <c r="C24" s="23"/>
      <c r="D24" s="36"/>
      <c r="E24" s="76"/>
      <c r="F24" s="32"/>
      <c r="G24" s="76"/>
      <c r="H24" s="23"/>
    </row>
    <row r="25" spans="2:11">
      <c r="B25" s="39" t="s">
        <v>140</v>
      </c>
      <c r="C25" s="73" t="s">
        <v>137</v>
      </c>
      <c r="D25" s="44">
        <v>47512.621361868871</v>
      </c>
      <c r="E25" s="87">
        <v>7339.62</v>
      </c>
      <c r="F25" s="27">
        <v>348724586</v>
      </c>
      <c r="G25" s="89">
        <v>6887.4</v>
      </c>
      <c r="H25" s="28">
        <v>0</v>
      </c>
    </row>
    <row r="26" spans="2:11">
      <c r="B26" s="26" t="s">
        <v>94</v>
      </c>
      <c r="C26" s="74" t="s">
        <v>137</v>
      </c>
      <c r="D26" s="34">
        <v>137361.59406072795</v>
      </c>
      <c r="E26" s="90">
        <v>7339.62</v>
      </c>
      <c r="F26" s="27">
        <v>1008181903</v>
      </c>
      <c r="G26" s="91">
        <v>6887.4</v>
      </c>
      <c r="H26" s="27">
        <v>0</v>
      </c>
    </row>
    <row r="27" spans="2:11">
      <c r="B27" s="40" t="s">
        <v>141</v>
      </c>
      <c r="C27" s="75" t="s">
        <v>137</v>
      </c>
      <c r="D27" s="82">
        <v>7373534.8199225571</v>
      </c>
      <c r="E27" s="88">
        <v>7339.62</v>
      </c>
      <c r="F27" s="27">
        <v>54118943635</v>
      </c>
      <c r="G27" s="92">
        <v>6887.4</v>
      </c>
      <c r="H27" s="29">
        <v>6937253481</v>
      </c>
    </row>
    <row r="28" spans="2:11">
      <c r="B28" s="23" t="s">
        <v>368</v>
      </c>
      <c r="C28" s="23"/>
      <c r="D28" s="36">
        <f>SUM(D25:D27)</f>
        <v>7558409.0353451539</v>
      </c>
      <c r="E28" s="76"/>
      <c r="F28" s="32"/>
      <c r="G28" s="76"/>
      <c r="H28" s="23"/>
    </row>
    <row r="29" spans="2:11" ht="3.75" customHeight="1">
      <c r="B29" s="2"/>
      <c r="C29" s="2"/>
      <c r="D29" s="235"/>
      <c r="E29" s="154"/>
      <c r="F29" s="236"/>
      <c r="G29" s="154"/>
      <c r="H29" s="2"/>
    </row>
    <row r="30" spans="2:11" ht="20.25">
      <c r="B30" s="237" t="s">
        <v>369</v>
      </c>
      <c r="C30" s="238"/>
      <c r="D30" s="239">
        <f>+D22-D28</f>
        <v>2843161.9999004472</v>
      </c>
      <c r="E30" s="154"/>
      <c r="F30" s="236"/>
      <c r="G30" s="154"/>
      <c r="H30" s="2"/>
    </row>
    <row r="31" spans="2:11">
      <c r="B31" s="2"/>
      <c r="C31" s="2"/>
      <c r="D31" s="235"/>
      <c r="E31" s="154"/>
      <c r="F31" s="236"/>
      <c r="G31" s="154"/>
      <c r="H31" s="2"/>
    </row>
    <row r="32" spans="2:11">
      <c r="B32" s="323" t="s">
        <v>142</v>
      </c>
      <c r="C32" s="323"/>
      <c r="D32" s="323"/>
      <c r="E32" s="323"/>
      <c r="F32" s="323"/>
      <c r="G32" s="323"/>
      <c r="H32" s="323"/>
    </row>
    <row r="34" spans="2:8" ht="47.25">
      <c r="B34" s="339" t="s">
        <v>133</v>
      </c>
      <c r="C34" s="340"/>
      <c r="D34" s="341"/>
      <c r="E34" s="20" t="s">
        <v>322</v>
      </c>
      <c r="F34" s="20" t="s">
        <v>323</v>
      </c>
      <c r="G34" s="20" t="s">
        <v>322</v>
      </c>
      <c r="H34" s="20" t="s">
        <v>323</v>
      </c>
    </row>
    <row r="35" spans="2:8" ht="15.75">
      <c r="B35" s="342"/>
      <c r="C35" s="343"/>
      <c r="D35" s="344"/>
      <c r="E35" s="55">
        <f>+'03'!D7</f>
        <v>44926</v>
      </c>
      <c r="F35" s="55">
        <f>+E35</f>
        <v>44926</v>
      </c>
      <c r="G35" s="55">
        <f>+'03'!E7</f>
        <v>44561</v>
      </c>
      <c r="H35" s="55">
        <f>+G35</f>
        <v>44561</v>
      </c>
    </row>
    <row r="36" spans="2:8" ht="15" customHeight="1">
      <c r="B36" s="345" t="s">
        <v>143</v>
      </c>
      <c r="C36" s="346"/>
      <c r="D36" s="347"/>
      <c r="E36" s="77">
        <v>7322.9</v>
      </c>
      <c r="F36" s="45">
        <v>5736978782</v>
      </c>
      <c r="G36" s="302">
        <v>6870.81</v>
      </c>
      <c r="H36" s="303">
        <v>3093556782</v>
      </c>
    </row>
    <row r="37" spans="2:8" ht="15" customHeight="1">
      <c r="B37" s="345" t="s">
        <v>144</v>
      </c>
      <c r="C37" s="346"/>
      <c r="D37" s="347"/>
      <c r="E37" s="77">
        <v>7339.62</v>
      </c>
      <c r="F37" s="45">
        <v>275790357</v>
      </c>
      <c r="G37" s="302">
        <v>6887.4</v>
      </c>
      <c r="H37" s="303">
        <v>1189004187</v>
      </c>
    </row>
    <row r="38" spans="2:8" ht="15" customHeight="1">
      <c r="B38" s="345" t="s">
        <v>145</v>
      </c>
      <c r="C38" s="346"/>
      <c r="D38" s="347"/>
      <c r="E38" s="77">
        <v>7322.9</v>
      </c>
      <c r="F38" s="45">
        <v>-3188950635</v>
      </c>
      <c r="G38" s="302">
        <v>6870.81</v>
      </c>
      <c r="H38" s="303">
        <v>-2339718215</v>
      </c>
    </row>
    <row r="39" spans="2:8" ht="15" customHeight="1">
      <c r="B39" s="345" t="s">
        <v>146</v>
      </c>
      <c r="C39" s="346"/>
      <c r="D39" s="347"/>
      <c r="E39" s="77">
        <v>7339.62</v>
      </c>
      <c r="F39" s="45">
        <v>-2282831385</v>
      </c>
      <c r="G39" s="302">
        <v>6887.4</v>
      </c>
      <c r="H39" s="303">
        <v>-1606404089</v>
      </c>
    </row>
    <row r="40" spans="2:8" ht="2.25" customHeight="1"/>
    <row r="41" spans="2:8">
      <c r="B41" s="53" t="s">
        <v>54</v>
      </c>
      <c r="C41" s="238"/>
      <c r="D41" s="238"/>
      <c r="E41" s="260"/>
      <c r="F41" s="283">
        <f>SUM(F36:F39)</f>
        <v>540987119</v>
      </c>
      <c r="G41" s="23"/>
      <c r="H41" s="283">
        <f>SUM(H36:H39)</f>
        <v>336438665</v>
      </c>
    </row>
    <row r="43" spans="2:8" ht="15" customHeight="1">
      <c r="B43" s="318" t="s">
        <v>234</v>
      </c>
      <c r="C43" s="318"/>
      <c r="D43" s="318"/>
      <c r="E43" s="318"/>
      <c r="F43" s="318"/>
      <c r="G43" s="318"/>
      <c r="H43" s="318"/>
    </row>
    <row r="44" spans="2:8">
      <c r="B44" s="318"/>
      <c r="C44" s="318"/>
      <c r="D44" s="318"/>
      <c r="E44" s="318"/>
      <c r="F44" s="318"/>
      <c r="G44" s="318"/>
      <c r="H44" s="318"/>
    </row>
    <row r="46" spans="2:8">
      <c r="B46" s="183" t="s">
        <v>370</v>
      </c>
      <c r="C46" s="46">
        <f>+'02'!D7</f>
        <v>44926</v>
      </c>
      <c r="D46" s="46">
        <f>+'02'!E7</f>
        <v>44561</v>
      </c>
    </row>
    <row r="47" spans="2:8">
      <c r="B47" s="184" t="s">
        <v>307</v>
      </c>
      <c r="C47" s="93">
        <v>2094358781</v>
      </c>
      <c r="D47" s="93">
        <v>354902470</v>
      </c>
      <c r="E47" s="94"/>
      <c r="H47" s="103"/>
    </row>
    <row r="48" spans="2:8">
      <c r="B48" s="185" t="s">
        <v>372</v>
      </c>
      <c r="C48" s="59">
        <v>158102069</v>
      </c>
      <c r="D48" s="59">
        <v>24866700</v>
      </c>
      <c r="E48" s="94"/>
      <c r="H48" s="103"/>
    </row>
    <row r="49" spans="2:8">
      <c r="B49" s="185" t="s">
        <v>374</v>
      </c>
      <c r="C49" s="59">
        <v>10394459</v>
      </c>
      <c r="D49" s="59">
        <v>5000000</v>
      </c>
      <c r="E49" s="94"/>
      <c r="H49" s="103"/>
    </row>
    <row r="50" spans="2:8">
      <c r="B50" s="185" t="s">
        <v>373</v>
      </c>
      <c r="C50" s="59">
        <v>10000000</v>
      </c>
      <c r="D50" s="59">
        <v>10000000</v>
      </c>
      <c r="E50" s="190"/>
      <c r="H50" s="103"/>
    </row>
    <row r="51" spans="2:8">
      <c r="B51" s="185" t="s">
        <v>377</v>
      </c>
      <c r="C51" s="59">
        <v>10000000</v>
      </c>
      <c r="D51" s="59">
        <v>10000000</v>
      </c>
      <c r="E51" s="190"/>
      <c r="H51" s="103"/>
    </row>
    <row r="52" spans="2:8">
      <c r="B52" s="185" t="s">
        <v>378</v>
      </c>
      <c r="C52" s="59">
        <v>10000000</v>
      </c>
      <c r="D52" s="59">
        <v>10000000</v>
      </c>
      <c r="E52" s="190"/>
      <c r="H52" s="103"/>
    </row>
    <row r="53" spans="2:8">
      <c r="B53" s="185" t="s">
        <v>371</v>
      </c>
      <c r="C53" s="59">
        <v>5000000</v>
      </c>
      <c r="D53" s="59">
        <v>5000000</v>
      </c>
      <c r="E53" s="190"/>
      <c r="H53" s="103"/>
    </row>
    <row r="54" spans="2:8">
      <c r="B54" s="185" t="s">
        <v>375</v>
      </c>
      <c r="C54" s="59">
        <v>5000000</v>
      </c>
      <c r="D54" s="59">
        <v>5000000</v>
      </c>
      <c r="E54" s="190"/>
      <c r="H54" s="103"/>
    </row>
    <row r="55" spans="2:8">
      <c r="B55" s="185" t="s">
        <v>147</v>
      </c>
      <c r="C55" s="59">
        <v>2500000</v>
      </c>
      <c r="D55" s="59">
        <v>2000000</v>
      </c>
      <c r="E55" s="190"/>
      <c r="H55" s="103"/>
    </row>
    <row r="56" spans="2:8">
      <c r="B56" s="185" t="s">
        <v>376</v>
      </c>
      <c r="C56" s="59">
        <v>686</v>
      </c>
      <c r="D56" s="59">
        <v>228253066</v>
      </c>
      <c r="E56" s="94"/>
      <c r="H56" s="103"/>
    </row>
    <row r="57" spans="2:8">
      <c r="B57" s="185" t="s">
        <v>148</v>
      </c>
      <c r="C57" s="59">
        <v>63622455</v>
      </c>
      <c r="D57" s="59">
        <v>73201873</v>
      </c>
      <c r="E57" s="190"/>
      <c r="H57" s="103"/>
    </row>
    <row r="58" spans="2:8">
      <c r="B58" s="183" t="s">
        <v>150</v>
      </c>
      <c r="C58" s="95">
        <f>SUM(C47:C57)</f>
        <v>2368978450</v>
      </c>
      <c r="D58" s="95">
        <f>SUM(D47:D57)</f>
        <v>728224109</v>
      </c>
      <c r="E58" s="190"/>
      <c r="H58" s="103"/>
    </row>
    <row r="59" spans="2:8">
      <c r="B59" s="185"/>
      <c r="C59" s="59"/>
      <c r="D59" s="59"/>
      <c r="E59" s="190"/>
      <c r="H59" s="103"/>
    </row>
    <row r="60" spans="2:8">
      <c r="B60" s="183" t="s">
        <v>379</v>
      </c>
      <c r="C60" s="46">
        <f>+C46</f>
        <v>44926</v>
      </c>
      <c r="D60" s="46">
        <f>+D46</f>
        <v>44561</v>
      </c>
      <c r="E60" s="190"/>
      <c r="H60" s="103"/>
    </row>
    <row r="61" spans="2:8">
      <c r="B61" s="184" t="s">
        <v>381</v>
      </c>
      <c r="C61" s="93">
        <v>136831316</v>
      </c>
      <c r="D61" s="93">
        <v>209113927</v>
      </c>
      <c r="E61" s="190"/>
      <c r="H61" s="103"/>
    </row>
    <row r="62" spans="2:8">
      <c r="B62" s="185" t="s">
        <v>387</v>
      </c>
      <c r="C62" s="59">
        <v>73912519</v>
      </c>
      <c r="D62" s="59">
        <v>34354050</v>
      </c>
      <c r="E62" s="190"/>
      <c r="H62" s="103"/>
    </row>
    <row r="63" spans="2:8">
      <c r="B63" s="185" t="s">
        <v>383</v>
      </c>
      <c r="C63" s="59">
        <v>36615965</v>
      </c>
      <c r="D63" s="59">
        <v>34354050</v>
      </c>
      <c r="E63" s="190"/>
      <c r="H63" s="103"/>
    </row>
    <row r="64" spans="2:8">
      <c r="B64" s="185" t="s">
        <v>380</v>
      </c>
      <c r="C64" s="59">
        <v>36614500</v>
      </c>
      <c r="D64" s="59">
        <v>34354050</v>
      </c>
      <c r="E64" s="190"/>
      <c r="H64" s="103"/>
    </row>
    <row r="65" spans="2:8">
      <c r="B65" s="185" t="s">
        <v>385</v>
      </c>
      <c r="C65" s="59">
        <v>36614500</v>
      </c>
      <c r="D65" s="59">
        <v>34354050</v>
      </c>
      <c r="E65" s="190"/>
      <c r="H65" s="103"/>
    </row>
    <row r="66" spans="2:8">
      <c r="B66" s="26" t="s">
        <v>386</v>
      </c>
      <c r="C66" s="59">
        <v>36614500</v>
      </c>
      <c r="D66" s="59">
        <v>34354050</v>
      </c>
      <c r="E66" s="190"/>
      <c r="H66" s="103"/>
    </row>
    <row r="67" spans="2:8">
      <c r="B67" s="185" t="s">
        <v>441</v>
      </c>
      <c r="C67" s="59">
        <v>30712169</v>
      </c>
      <c r="D67" s="59">
        <v>28808482</v>
      </c>
      <c r="E67" s="94"/>
      <c r="H67" s="103"/>
    </row>
    <row r="68" spans="2:8">
      <c r="B68" s="185" t="s">
        <v>382</v>
      </c>
      <c r="C68" s="59">
        <v>24136909</v>
      </c>
      <c r="D68" s="59">
        <v>6870810</v>
      </c>
      <c r="E68" s="94"/>
      <c r="H68" s="103"/>
    </row>
    <row r="69" spans="2:8">
      <c r="B69" s="185" t="s">
        <v>388</v>
      </c>
      <c r="C69" s="59">
        <v>21968700</v>
      </c>
      <c r="D69" s="59">
        <v>20612430</v>
      </c>
      <c r="E69" s="94"/>
      <c r="H69" s="103"/>
    </row>
    <row r="70" spans="2:8">
      <c r="B70" s="185" t="s">
        <v>391</v>
      </c>
      <c r="C70" s="59">
        <v>21968700</v>
      </c>
      <c r="D70" s="59">
        <v>24944201</v>
      </c>
      <c r="H70" s="103"/>
    </row>
    <row r="71" spans="2:8">
      <c r="B71" s="185" t="s">
        <v>440</v>
      </c>
      <c r="C71" s="59">
        <v>13619642</v>
      </c>
      <c r="D71" s="59">
        <v>5491083</v>
      </c>
      <c r="E71" s="152"/>
      <c r="H71" s="103"/>
    </row>
    <row r="72" spans="2:8">
      <c r="B72" s="185" t="s">
        <v>384</v>
      </c>
      <c r="C72" s="59">
        <v>7322973</v>
      </c>
      <c r="D72" s="59">
        <v>6870879</v>
      </c>
      <c r="H72" s="103"/>
    </row>
    <row r="73" spans="2:8">
      <c r="B73" s="185" t="s">
        <v>439</v>
      </c>
      <c r="C73" s="59">
        <v>7322900</v>
      </c>
      <c r="D73" s="59">
        <v>6870810</v>
      </c>
      <c r="H73" s="103"/>
    </row>
    <row r="74" spans="2:8">
      <c r="B74" s="185" t="s">
        <v>390</v>
      </c>
      <c r="C74" s="59">
        <v>2339813</v>
      </c>
      <c r="D74" s="59">
        <v>1713030</v>
      </c>
      <c r="H74" s="103"/>
    </row>
    <row r="75" spans="2:8">
      <c r="B75" s="185" t="s">
        <v>389</v>
      </c>
      <c r="C75" s="59">
        <v>0</v>
      </c>
      <c r="D75" s="59">
        <v>163228596</v>
      </c>
      <c r="H75" s="103"/>
    </row>
    <row r="76" spans="2:8">
      <c r="B76" s="186" t="s">
        <v>149</v>
      </c>
      <c r="C76" s="59">
        <v>50623281</v>
      </c>
      <c r="D76" s="59">
        <v>58440705</v>
      </c>
      <c r="H76" s="103"/>
    </row>
    <row r="77" spans="2:8">
      <c r="B77" s="183" t="s">
        <v>392</v>
      </c>
      <c r="C77" s="95">
        <f>SUM(C61:C76)</f>
        <v>537218387</v>
      </c>
      <c r="D77" s="95">
        <f>SUM(D61:D76)</f>
        <v>704735203</v>
      </c>
      <c r="H77" s="103"/>
    </row>
    <row r="78" spans="2:8">
      <c r="B78" s="183"/>
      <c r="C78" s="95"/>
      <c r="D78" s="95"/>
      <c r="H78" s="103"/>
    </row>
    <row r="79" spans="2:8">
      <c r="B79" s="183" t="s">
        <v>151</v>
      </c>
      <c r="C79" s="188">
        <f>+C60</f>
        <v>44926</v>
      </c>
      <c r="D79" s="188">
        <f>+D60</f>
        <v>44561</v>
      </c>
      <c r="H79" s="103"/>
    </row>
    <row r="80" spans="2:8">
      <c r="B80" s="184" t="s">
        <v>393</v>
      </c>
      <c r="C80" s="59">
        <v>1376506057</v>
      </c>
      <c r="D80" s="59">
        <v>1032311997</v>
      </c>
      <c r="H80" s="103"/>
    </row>
    <row r="81" spans="2:8">
      <c r="B81" s="185" t="s">
        <v>394</v>
      </c>
      <c r="C81" s="59">
        <v>1264130625</v>
      </c>
      <c r="D81" s="59">
        <v>1439224998</v>
      </c>
      <c r="H81" s="103"/>
    </row>
    <row r="82" spans="2:8">
      <c r="B82" s="183" t="s">
        <v>395</v>
      </c>
      <c r="C82" s="95">
        <f>SUM(C80:C81)</f>
        <v>2640636682</v>
      </c>
      <c r="D82" s="95">
        <f>SUM(D80:D81)</f>
        <v>2471536995</v>
      </c>
      <c r="H82" s="103"/>
    </row>
    <row r="83" spans="2:8">
      <c r="B83" s="152"/>
      <c r="C83" s="152"/>
      <c r="D83" s="152"/>
      <c r="H83" s="103"/>
    </row>
    <row r="84" spans="2:8">
      <c r="B84" s="183" t="s">
        <v>152</v>
      </c>
      <c r="C84" s="96">
        <f>+C58+C77+C82</f>
        <v>5546833519</v>
      </c>
      <c r="D84" s="96">
        <f>+D58+D77+D82</f>
        <v>3904496307</v>
      </c>
      <c r="H84" s="103"/>
    </row>
    <row r="85" spans="2:8">
      <c r="B85" s="155"/>
      <c r="C85" s="240"/>
      <c r="D85" s="240"/>
      <c r="H85" s="103"/>
    </row>
    <row r="86" spans="2:8" ht="15.75">
      <c r="B86" s="319" t="s">
        <v>153</v>
      </c>
      <c r="C86" s="319"/>
      <c r="D86" s="319"/>
      <c r="E86" s="319"/>
      <c r="F86" s="319"/>
      <c r="G86" s="319"/>
      <c r="H86" s="319"/>
    </row>
    <row r="88" spans="2:8" ht="15.75">
      <c r="B88" s="323" t="s">
        <v>235</v>
      </c>
      <c r="C88" s="323"/>
      <c r="D88" s="323"/>
      <c r="E88" s="323"/>
      <c r="F88" s="323"/>
      <c r="G88" s="323"/>
      <c r="H88" s="323"/>
    </row>
    <row r="89" spans="2:8">
      <c r="B89" s="155"/>
      <c r="C89" s="155"/>
      <c r="D89" s="155"/>
      <c r="E89" s="155"/>
      <c r="F89" s="155"/>
      <c r="G89" s="155"/>
      <c r="H89" s="104"/>
    </row>
    <row r="90" spans="2:8">
      <c r="B90" s="20" t="s">
        <v>113</v>
      </c>
      <c r="C90" s="55">
        <f>+C46</f>
        <v>44926</v>
      </c>
      <c r="D90" s="55">
        <f>+D46</f>
        <v>44561</v>
      </c>
      <c r="F90" s="43"/>
      <c r="H90" s="103"/>
    </row>
    <row r="91" spans="2:8">
      <c r="B91" s="105" t="s">
        <v>295</v>
      </c>
      <c r="C91" s="57">
        <v>2671480484</v>
      </c>
      <c r="D91" s="57">
        <v>4391845865</v>
      </c>
      <c r="H91" s="103"/>
    </row>
    <row r="92" spans="2:8">
      <c r="B92" s="105" t="s">
        <v>396</v>
      </c>
      <c r="C92" s="57">
        <v>265970464</v>
      </c>
      <c r="D92" s="57">
        <v>177836161</v>
      </c>
      <c r="H92" s="103"/>
    </row>
    <row r="93" spans="2:8">
      <c r="B93" s="26" t="s">
        <v>155</v>
      </c>
      <c r="C93" s="27">
        <v>42501649.862000003</v>
      </c>
      <c r="D93" s="27">
        <v>0</v>
      </c>
      <c r="H93" s="103"/>
    </row>
    <row r="94" spans="2:8">
      <c r="B94" s="26" t="s">
        <v>158</v>
      </c>
      <c r="C94" s="27">
        <v>37750000</v>
      </c>
      <c r="D94" s="27">
        <v>10849008.99</v>
      </c>
      <c r="H94" s="103"/>
    </row>
    <row r="95" spans="2:8">
      <c r="B95" s="26" t="s">
        <v>157</v>
      </c>
      <c r="C95" s="27">
        <v>4015000</v>
      </c>
      <c r="D95" s="27">
        <v>13055000</v>
      </c>
      <c r="H95" s="103"/>
    </row>
    <row r="96" spans="2:8">
      <c r="B96" s="105" t="s">
        <v>442</v>
      </c>
      <c r="C96" s="57">
        <v>1100000</v>
      </c>
      <c r="D96" s="57">
        <v>0</v>
      </c>
      <c r="H96" s="103"/>
    </row>
    <row r="97" spans="2:8">
      <c r="B97" s="105" t="s">
        <v>160</v>
      </c>
      <c r="C97" s="57">
        <v>180000</v>
      </c>
      <c r="D97" s="57">
        <v>0</v>
      </c>
      <c r="H97" s="103"/>
    </row>
    <row r="98" spans="2:8">
      <c r="B98" s="105" t="s">
        <v>156</v>
      </c>
      <c r="C98" s="27">
        <v>0</v>
      </c>
      <c r="D98" s="57">
        <v>8750000</v>
      </c>
      <c r="H98" s="103"/>
    </row>
    <row r="99" spans="2:8">
      <c r="B99" s="23" t="s">
        <v>154</v>
      </c>
      <c r="C99" s="60">
        <f>SUM(C91:C98)</f>
        <v>3022997597.862</v>
      </c>
      <c r="D99" s="60">
        <f>SUM(D91:D98)</f>
        <v>4602336034.9899998</v>
      </c>
      <c r="H99" s="103"/>
    </row>
    <row r="101" spans="2:8" ht="15.75">
      <c r="B101" s="319" t="s">
        <v>462</v>
      </c>
      <c r="C101" s="319"/>
      <c r="D101" s="319"/>
      <c r="E101" s="319"/>
      <c r="F101" s="319"/>
      <c r="G101" s="319"/>
      <c r="H101" s="319"/>
    </row>
    <row r="103" spans="2:8">
      <c r="B103" s="348" t="s">
        <v>159</v>
      </c>
      <c r="C103" s="349"/>
      <c r="D103" s="350"/>
    </row>
    <row r="104" spans="2:8">
      <c r="B104" s="56" t="s">
        <v>113</v>
      </c>
      <c r="C104" s="97">
        <f>+C90</f>
        <v>44926</v>
      </c>
      <c r="D104" s="97">
        <f>+D90</f>
        <v>44561</v>
      </c>
      <c r="F104" s="43"/>
      <c r="H104" s="103"/>
    </row>
    <row r="105" spans="2:8">
      <c r="B105" s="26" t="s">
        <v>341</v>
      </c>
      <c r="C105" s="27">
        <v>613558313</v>
      </c>
      <c r="D105" s="27">
        <v>276959914</v>
      </c>
      <c r="H105" s="103"/>
    </row>
    <row r="106" spans="2:8">
      <c r="B106" s="26" t="s">
        <v>339</v>
      </c>
      <c r="C106" s="27">
        <v>448089500</v>
      </c>
      <c r="D106" s="27">
        <v>134327681</v>
      </c>
      <c r="H106" s="103"/>
    </row>
    <row r="107" spans="2:8">
      <c r="B107" s="26" t="s">
        <v>397</v>
      </c>
      <c r="C107" s="27">
        <v>443356661</v>
      </c>
      <c r="D107" s="27">
        <v>0</v>
      </c>
      <c r="H107" s="103"/>
    </row>
    <row r="108" spans="2:8">
      <c r="B108" s="26" t="s">
        <v>277</v>
      </c>
      <c r="C108" s="27">
        <v>80795817</v>
      </c>
      <c r="D108" s="27">
        <v>146882678</v>
      </c>
      <c r="H108" s="103"/>
    </row>
    <row r="109" spans="2:8">
      <c r="B109" s="26" t="s">
        <v>160</v>
      </c>
      <c r="C109" s="27">
        <v>7305874</v>
      </c>
      <c r="D109" s="27">
        <v>7500000</v>
      </c>
      <c r="H109" s="103"/>
    </row>
    <row r="110" spans="2:8">
      <c r="B110" s="23" t="s">
        <v>154</v>
      </c>
      <c r="C110" s="60">
        <f>SUM(C105:C109)</f>
        <v>1593106165</v>
      </c>
      <c r="D110" s="216">
        <f>SUM(D105:D109)</f>
        <v>565670273</v>
      </c>
      <c r="E110" s="43"/>
      <c r="H110" s="103"/>
    </row>
    <row r="112" spans="2:8">
      <c r="B112" s="348" t="s">
        <v>161</v>
      </c>
      <c r="C112" s="349"/>
      <c r="D112" s="350"/>
    </row>
    <row r="113" spans="2:8">
      <c r="B113" s="20" t="s">
        <v>113</v>
      </c>
      <c r="C113" s="55">
        <f>+C104</f>
        <v>44926</v>
      </c>
      <c r="D113" s="55">
        <f>+D104</f>
        <v>44561</v>
      </c>
    </row>
    <row r="114" spans="2:8">
      <c r="B114" s="26" t="s">
        <v>398</v>
      </c>
      <c r="C114" s="27">
        <v>110306982</v>
      </c>
      <c r="D114" s="27">
        <v>103728530</v>
      </c>
    </row>
    <row r="115" spans="2:8">
      <c r="B115" s="58" t="s">
        <v>278</v>
      </c>
      <c r="C115" s="27">
        <v>4335491</v>
      </c>
      <c r="D115" s="27">
        <v>3908594</v>
      </c>
    </row>
    <row r="116" spans="2:8">
      <c r="B116" s="53" t="s">
        <v>154</v>
      </c>
      <c r="C116" s="60">
        <f>SUM(C114:C115)</f>
        <v>114642473</v>
      </c>
      <c r="D116" s="60">
        <f>SUM(D114:D115)</f>
        <v>107637124</v>
      </c>
    </row>
    <row r="118" spans="2:8" ht="15.75">
      <c r="B118" s="319" t="s">
        <v>463</v>
      </c>
      <c r="C118" s="319"/>
      <c r="D118" s="319"/>
      <c r="E118" s="319"/>
      <c r="F118" s="319"/>
      <c r="G118" s="319"/>
      <c r="H118" s="319"/>
    </row>
    <row r="120" spans="2:8" ht="15.75">
      <c r="B120" s="319" t="s">
        <v>236</v>
      </c>
      <c r="C120" s="319"/>
      <c r="D120" s="319"/>
      <c r="E120" s="319"/>
      <c r="F120" s="319"/>
      <c r="G120" s="319"/>
      <c r="H120" s="319"/>
    </row>
    <row r="122" spans="2:8">
      <c r="B122" s="49" t="s">
        <v>122</v>
      </c>
      <c r="C122" s="46">
        <f>+C113</f>
        <v>44926</v>
      </c>
      <c r="D122" s="46">
        <f>+D113</f>
        <v>44561</v>
      </c>
    </row>
    <row r="123" spans="2:8" ht="15.75">
      <c r="B123" s="193" t="s">
        <v>324</v>
      </c>
      <c r="C123" s="194"/>
      <c r="D123" s="50"/>
      <c r="F123" s="43"/>
      <c r="H123" s="103"/>
    </row>
    <row r="124" spans="2:8">
      <c r="B124" s="195" t="s">
        <v>307</v>
      </c>
      <c r="C124" s="196">
        <v>40000000000</v>
      </c>
      <c r="D124" s="196">
        <v>10000000000</v>
      </c>
      <c r="F124" s="43"/>
      <c r="H124" s="103"/>
    </row>
    <row r="125" spans="2:8">
      <c r="B125" s="195" t="s">
        <v>374</v>
      </c>
      <c r="C125" s="196">
        <v>30000000000</v>
      </c>
      <c r="D125" s="196">
        <v>0</v>
      </c>
      <c r="F125" s="43"/>
      <c r="H125" s="103"/>
    </row>
    <row r="126" spans="2:8">
      <c r="B126" s="195" t="s">
        <v>443</v>
      </c>
      <c r="C126" s="196">
        <v>2385539730</v>
      </c>
      <c r="D126" s="196">
        <v>96575344</v>
      </c>
      <c r="F126" s="43"/>
      <c r="H126" s="103"/>
    </row>
    <row r="127" spans="2:8">
      <c r="B127" s="195" t="s">
        <v>444</v>
      </c>
      <c r="C127" s="196">
        <v>-324657536</v>
      </c>
      <c r="D127" s="196">
        <v>0</v>
      </c>
      <c r="F127" s="43"/>
      <c r="H127" s="103"/>
    </row>
    <row r="128" spans="2:8">
      <c r="B128" s="197"/>
      <c r="C128" s="196"/>
      <c r="D128" s="162"/>
      <c r="F128" s="43"/>
      <c r="H128" s="103"/>
    </row>
    <row r="129" spans="2:8" ht="15.75">
      <c r="B129" s="197" t="s">
        <v>399</v>
      </c>
      <c r="C129" s="198"/>
      <c r="D129" s="162"/>
      <c r="F129" s="43"/>
      <c r="H129" s="103"/>
    </row>
    <row r="130" spans="2:8">
      <c r="B130" s="195" t="s">
        <v>400</v>
      </c>
      <c r="C130" s="196">
        <v>136526286</v>
      </c>
      <c r="D130" s="162">
        <v>0</v>
      </c>
      <c r="F130" s="43"/>
      <c r="H130" s="103"/>
    </row>
    <row r="131" spans="2:8">
      <c r="B131" s="195"/>
      <c r="C131" s="196"/>
      <c r="D131" s="162"/>
      <c r="F131" s="43"/>
      <c r="H131" s="103"/>
    </row>
    <row r="132" spans="2:8" s="2" customFormat="1">
      <c r="B132" s="183" t="s">
        <v>305</v>
      </c>
      <c r="C132" s="244">
        <f>SUM(C124:C131)</f>
        <v>72197408480</v>
      </c>
      <c r="D132" s="244">
        <f>SUM(D124:D131)</f>
        <v>10096575344</v>
      </c>
      <c r="F132" s="243"/>
    </row>
    <row r="133" spans="2:8" s="2" customFormat="1">
      <c r="B133" s="197"/>
      <c r="C133" s="198"/>
      <c r="D133" s="242"/>
      <c r="F133" s="243"/>
    </row>
    <row r="134" spans="2:8" ht="15.75">
      <c r="B134" s="197" t="s">
        <v>306</v>
      </c>
      <c r="C134" s="196"/>
      <c r="D134" s="162"/>
      <c r="F134" s="43"/>
      <c r="H134" s="103"/>
    </row>
    <row r="135" spans="2:8">
      <c r="B135" s="58" t="s">
        <v>307</v>
      </c>
      <c r="C135" s="199">
        <v>500000</v>
      </c>
      <c r="D135" s="199">
        <v>500000</v>
      </c>
      <c r="F135" s="43"/>
      <c r="H135" s="103"/>
    </row>
    <row r="136" spans="2:8">
      <c r="B136" s="58" t="s">
        <v>445</v>
      </c>
      <c r="C136" s="199">
        <v>1000000</v>
      </c>
      <c r="D136" s="199">
        <v>0</v>
      </c>
      <c r="E136" s="18"/>
      <c r="F136" s="43"/>
      <c r="H136" s="103"/>
    </row>
    <row r="137" spans="2:8">
      <c r="B137" s="58" t="s">
        <v>308</v>
      </c>
      <c r="C137" s="199">
        <v>500000</v>
      </c>
      <c r="D137" s="199">
        <v>500000</v>
      </c>
      <c r="E137" s="18"/>
      <c r="F137" s="43"/>
      <c r="H137" s="103"/>
    </row>
    <row r="138" spans="2:8">
      <c r="B138" s="58" t="s">
        <v>443</v>
      </c>
      <c r="C138" s="199">
        <v>22450.679999999997</v>
      </c>
      <c r="D138" s="199">
        <v>7238.3600000000006</v>
      </c>
      <c r="E138" s="18"/>
      <c r="F138" s="43"/>
      <c r="H138" s="103"/>
    </row>
    <row r="139" spans="2:8">
      <c r="B139" s="58"/>
      <c r="C139" s="199"/>
      <c r="D139" s="199"/>
      <c r="E139" s="18"/>
      <c r="F139" s="43"/>
      <c r="H139" s="103"/>
    </row>
    <row r="140" spans="2:8" ht="15.75">
      <c r="B140" s="245" t="s">
        <v>399</v>
      </c>
      <c r="C140" s="246"/>
      <c r="D140" s="199"/>
      <c r="E140" s="18"/>
      <c r="F140" s="43"/>
      <c r="H140" s="103"/>
    </row>
    <row r="141" spans="2:8">
      <c r="B141" s="58" t="s">
        <v>446</v>
      </c>
      <c r="C141" s="199">
        <v>32250.41</v>
      </c>
      <c r="D141" s="199">
        <v>0</v>
      </c>
      <c r="E141" s="18"/>
      <c r="F141" s="43"/>
      <c r="H141" s="103"/>
    </row>
    <row r="142" spans="2:8">
      <c r="B142" s="58" t="s">
        <v>447</v>
      </c>
      <c r="C142" s="199">
        <v>299288.15999999997</v>
      </c>
      <c r="D142" s="199">
        <v>0</v>
      </c>
      <c r="E142" s="18"/>
      <c r="F142" s="43"/>
      <c r="H142" s="103"/>
    </row>
    <row r="143" spans="2:8">
      <c r="B143" s="58"/>
      <c r="C143" s="199"/>
      <c r="D143" s="199"/>
      <c r="E143" s="18"/>
      <c r="F143" s="43"/>
      <c r="H143" s="103"/>
    </row>
    <row r="144" spans="2:8">
      <c r="B144" s="200" t="s">
        <v>309</v>
      </c>
      <c r="C144" s="201">
        <v>7339.62</v>
      </c>
      <c r="D144" s="199">
        <v>6887.4</v>
      </c>
      <c r="E144" s="18"/>
      <c r="F144" s="43"/>
      <c r="H144" s="103"/>
    </row>
    <row r="145" spans="2:8">
      <c r="B145" s="247" t="s">
        <v>305</v>
      </c>
      <c r="C145" s="244">
        <f>+SUM(C135:C143)*C144</f>
        <v>17277386579.084999</v>
      </c>
      <c r="D145" s="244">
        <f>+SUM(D135:D143)*D144</f>
        <v>6937253480.6639996</v>
      </c>
      <c r="F145" s="43"/>
      <c r="H145" s="103"/>
    </row>
    <row r="146" spans="2:8">
      <c r="B146" s="187"/>
      <c r="C146" s="198"/>
      <c r="D146" s="196"/>
      <c r="F146" s="43"/>
      <c r="H146" s="103"/>
    </row>
    <row r="147" spans="2:8">
      <c r="B147" s="183" t="s">
        <v>401</v>
      </c>
      <c r="C147" s="32">
        <f>+C132+C145</f>
        <v>89474795059.084991</v>
      </c>
      <c r="D147" s="32">
        <f>+D132+D145</f>
        <v>17033828824.664</v>
      </c>
      <c r="F147" s="43"/>
      <c r="H147" s="103"/>
    </row>
    <row r="150" spans="2:8" ht="15.75">
      <c r="B150" s="2" t="s">
        <v>402</v>
      </c>
    </row>
    <row r="151" spans="2:8">
      <c r="B151" s="248">
        <f>+C122</f>
        <v>44926</v>
      </c>
    </row>
    <row r="153" spans="2:8" ht="31.5">
      <c r="B153" s="249" t="s">
        <v>403</v>
      </c>
      <c r="C153" s="20" t="s">
        <v>404</v>
      </c>
      <c r="D153" s="20" t="s">
        <v>405</v>
      </c>
      <c r="E153" s="20" t="s">
        <v>406</v>
      </c>
      <c r="F153" s="20" t="s">
        <v>407</v>
      </c>
      <c r="G153" s="20" t="s">
        <v>408</v>
      </c>
    </row>
    <row r="154" spans="2:8">
      <c r="B154" s="295">
        <v>44921</v>
      </c>
      <c r="C154" s="73" t="s">
        <v>409</v>
      </c>
      <c r="D154" s="251" t="s">
        <v>410</v>
      </c>
      <c r="E154" s="252">
        <v>10033328932</v>
      </c>
      <c r="F154" s="251">
        <v>7</v>
      </c>
      <c r="G154" s="250">
        <v>44928</v>
      </c>
    </row>
    <row r="155" spans="2:8">
      <c r="B155" s="296">
        <v>44922</v>
      </c>
      <c r="C155" s="74" t="s">
        <v>409</v>
      </c>
      <c r="D155" s="254" t="s">
        <v>410</v>
      </c>
      <c r="E155" s="255">
        <v>10033327618</v>
      </c>
      <c r="F155" s="254">
        <v>7</v>
      </c>
      <c r="G155" s="253">
        <v>44929</v>
      </c>
    </row>
    <row r="156" spans="2:8">
      <c r="B156" s="296">
        <v>44922</v>
      </c>
      <c r="C156" s="74" t="s">
        <v>411</v>
      </c>
      <c r="D156" s="254" t="s">
        <v>410</v>
      </c>
      <c r="E156" s="255">
        <v>10264959661</v>
      </c>
      <c r="F156" s="254">
        <v>7</v>
      </c>
      <c r="G156" s="253">
        <v>44929</v>
      </c>
    </row>
    <row r="157" spans="2:8">
      <c r="B157" s="296">
        <v>44923</v>
      </c>
      <c r="C157" s="74" t="s">
        <v>411</v>
      </c>
      <c r="D157" s="254" t="s">
        <v>410</v>
      </c>
      <c r="E157" s="255">
        <v>10265008268</v>
      </c>
      <c r="F157" s="254">
        <v>7</v>
      </c>
      <c r="G157" s="253">
        <v>44930</v>
      </c>
    </row>
    <row r="158" spans="2:8">
      <c r="B158" s="297">
        <v>44924</v>
      </c>
      <c r="C158" s="75" t="s">
        <v>411</v>
      </c>
      <c r="D158" s="257" t="s">
        <v>410</v>
      </c>
      <c r="E158" s="258">
        <v>10265055942</v>
      </c>
      <c r="F158" s="257">
        <v>7</v>
      </c>
      <c r="G158" s="256">
        <v>44931</v>
      </c>
    </row>
    <row r="159" spans="2:8" ht="15.75">
      <c r="B159" s="259" t="s">
        <v>412</v>
      </c>
      <c r="C159" s="238"/>
      <c r="D159" s="260"/>
      <c r="E159" s="32">
        <f>SUM(E154:E158)</f>
        <v>50861680421</v>
      </c>
      <c r="F159" s="53"/>
      <c r="G159" s="260"/>
    </row>
    <row r="160" spans="2:8">
      <c r="B160" s="261"/>
      <c r="C160" s="262"/>
      <c r="D160" s="262"/>
      <c r="E160" s="263"/>
      <c r="F160" s="262"/>
      <c r="G160" s="261"/>
    </row>
    <row r="161" spans="2:7">
      <c r="B161" s="264">
        <v>44918</v>
      </c>
      <c r="C161" s="251" t="s">
        <v>417</v>
      </c>
      <c r="D161" s="251" t="s">
        <v>137</v>
      </c>
      <c r="E161" s="265">
        <v>1002220.37</v>
      </c>
      <c r="F161" s="251">
        <v>14</v>
      </c>
      <c r="G161" s="264">
        <v>44932</v>
      </c>
    </row>
    <row r="162" spans="2:7">
      <c r="B162" s="266">
        <v>44921</v>
      </c>
      <c r="C162" s="254" t="s">
        <v>416</v>
      </c>
      <c r="D162" s="254" t="s">
        <v>137</v>
      </c>
      <c r="E162" s="267">
        <v>1006443</v>
      </c>
      <c r="F162" s="254">
        <v>7</v>
      </c>
      <c r="G162" s="266">
        <v>44928</v>
      </c>
    </row>
    <row r="163" spans="2:7">
      <c r="B163" s="266">
        <v>44922</v>
      </c>
      <c r="C163" s="254" t="s">
        <v>416</v>
      </c>
      <c r="D163" s="254" t="s">
        <v>137</v>
      </c>
      <c r="E163" s="267">
        <v>1006442.3200000001</v>
      </c>
      <c r="F163" s="254">
        <v>7</v>
      </c>
      <c r="G163" s="266">
        <v>44929</v>
      </c>
    </row>
    <row r="164" spans="2:7">
      <c r="B164" s="266">
        <v>44923</v>
      </c>
      <c r="C164" s="254" t="s">
        <v>417</v>
      </c>
      <c r="D164" s="254" t="s">
        <v>137</v>
      </c>
      <c r="E164" s="267">
        <v>1002220.03</v>
      </c>
      <c r="F164" s="254">
        <v>7</v>
      </c>
      <c r="G164" s="266">
        <v>44930</v>
      </c>
    </row>
    <row r="165" spans="2:7">
      <c r="B165" s="268">
        <v>44924</v>
      </c>
      <c r="C165" s="257" t="s">
        <v>417</v>
      </c>
      <c r="D165" s="257" t="s">
        <v>137</v>
      </c>
      <c r="E165" s="269">
        <v>1002219.85</v>
      </c>
      <c r="F165" s="257">
        <v>7</v>
      </c>
      <c r="G165" s="268">
        <v>44931</v>
      </c>
    </row>
    <row r="166" spans="2:7" ht="15.75">
      <c r="B166" s="259" t="s">
        <v>413</v>
      </c>
      <c r="C166" s="238"/>
      <c r="D166" s="260"/>
      <c r="E166" s="36">
        <f>SUM(E161:E165)</f>
        <v>5019545.57</v>
      </c>
      <c r="F166" s="53"/>
      <c r="G166" s="260"/>
    </row>
    <row r="167" spans="2:7">
      <c r="B167" s="53" t="s">
        <v>309</v>
      </c>
      <c r="C167" s="270"/>
      <c r="D167" s="270"/>
      <c r="E167" s="271">
        <v>7339.62</v>
      </c>
      <c r="F167" s="272"/>
      <c r="G167" s="273"/>
    </row>
    <row r="168" spans="2:7">
      <c r="B168" s="2"/>
      <c r="C168" s="2"/>
      <c r="D168" s="2"/>
      <c r="E168" s="235"/>
      <c r="F168" s="2"/>
      <c r="G168" s="2"/>
    </row>
    <row r="169" spans="2:7" ht="15.75">
      <c r="B169" s="53" t="s">
        <v>413</v>
      </c>
      <c r="C169" s="238"/>
      <c r="D169" s="274"/>
      <c r="E169" s="32">
        <f>+E166*E167-1</f>
        <v>36841557055.483398</v>
      </c>
      <c r="F169" s="53"/>
      <c r="G169" s="260"/>
    </row>
    <row r="170" spans="2:7" ht="15.75">
      <c r="B170" s="53" t="s">
        <v>414</v>
      </c>
      <c r="C170" s="238"/>
      <c r="D170" s="274">
        <f>+B151</f>
        <v>44926</v>
      </c>
      <c r="E170" s="32">
        <f>+E169+E159</f>
        <v>87703237476.483398</v>
      </c>
      <c r="F170" s="53"/>
      <c r="G170" s="260"/>
    </row>
    <row r="172" spans="2:7">
      <c r="B172" s="248">
        <v>44561</v>
      </c>
    </row>
    <row r="173" spans="2:7" ht="31.5">
      <c r="B173" s="20" t="s">
        <v>403</v>
      </c>
      <c r="C173" s="20" t="s">
        <v>404</v>
      </c>
      <c r="D173" s="20" t="s">
        <v>405</v>
      </c>
      <c r="E173" s="20" t="s">
        <v>406</v>
      </c>
      <c r="F173" s="20" t="s">
        <v>407</v>
      </c>
      <c r="G173" s="20" t="s">
        <v>408</v>
      </c>
    </row>
    <row r="174" spans="2:7">
      <c r="B174" s="278">
        <v>44462</v>
      </c>
      <c r="C174" s="279" t="s">
        <v>415</v>
      </c>
      <c r="D174" s="254" t="s">
        <v>410</v>
      </c>
      <c r="E174" s="276">
        <v>9273237317</v>
      </c>
      <c r="F174" s="279">
        <v>180</v>
      </c>
      <c r="G174" s="275">
        <v>44642</v>
      </c>
    </row>
    <row r="175" spans="2:7">
      <c r="B175" s="278">
        <v>44474</v>
      </c>
      <c r="C175" s="279" t="s">
        <v>415</v>
      </c>
      <c r="D175" s="284" t="s">
        <v>410</v>
      </c>
      <c r="E175" s="276">
        <v>9290974097</v>
      </c>
      <c r="F175" s="279">
        <v>150</v>
      </c>
      <c r="G175" s="277">
        <v>44624</v>
      </c>
    </row>
    <row r="176" spans="2:7" ht="15.75">
      <c r="B176" s="53" t="s">
        <v>412</v>
      </c>
      <c r="C176" s="238"/>
      <c r="D176" s="260"/>
      <c r="E176" s="32">
        <v>18564211414</v>
      </c>
      <c r="F176" s="53"/>
      <c r="G176" s="260"/>
    </row>
    <row r="178" spans="2:7" ht="15.75">
      <c r="B178" s="53" t="s">
        <v>414</v>
      </c>
      <c r="C178" s="238"/>
      <c r="D178" s="274">
        <v>44561</v>
      </c>
      <c r="E178" s="32">
        <v>18564211414</v>
      </c>
      <c r="F178" s="53"/>
      <c r="G178" s="260"/>
    </row>
  </sheetData>
  <sortState xmlns:xlrd2="http://schemas.microsoft.com/office/spreadsheetml/2017/richdata2" ref="B105:D109">
    <sortCondition descending="1" ref="C105:C109"/>
  </sortState>
  <mergeCells count="22">
    <mergeCell ref="B2:H2"/>
    <mergeCell ref="B3:H3"/>
    <mergeCell ref="B5:H5"/>
    <mergeCell ref="B7:H7"/>
    <mergeCell ref="B43:H44"/>
    <mergeCell ref="B12:H12"/>
    <mergeCell ref="B32:H32"/>
    <mergeCell ref="B14:B15"/>
    <mergeCell ref="C14:C15"/>
    <mergeCell ref="D14:D15"/>
    <mergeCell ref="B36:D36"/>
    <mergeCell ref="B37:D37"/>
    <mergeCell ref="B38:D38"/>
    <mergeCell ref="B120:H120"/>
    <mergeCell ref="B118:H118"/>
    <mergeCell ref="B101:H101"/>
    <mergeCell ref="B34:D35"/>
    <mergeCell ref="B86:H86"/>
    <mergeCell ref="B88:H88"/>
    <mergeCell ref="B39:D39"/>
    <mergeCell ref="B103:D103"/>
    <mergeCell ref="B112:D112"/>
  </mergeCells>
  <hyperlinks>
    <hyperlink ref="A1" location="ÍNDICE!A1" display="Indice" xr:uid="{633A7F9E-5445-4137-867C-DC684C628620}"/>
  </hyperlinks>
  <pageMargins left="0.25" right="0.25" top="0.75" bottom="0.75" header="0.3" footer="0.3"/>
  <pageSetup paperSize="9" scale="37" orientation="portrait" r:id="rId1"/>
  <ignoredErrors>
    <ignoredError sqref="F41:G41" formulaRange="1"/>
    <ignoredError sqref="G35 G15"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73"/>
  <sheetViews>
    <sheetView showGridLines="0" zoomScaleNormal="100" workbookViewId="0">
      <selection activeCell="C20" sqref="C20"/>
    </sheetView>
  </sheetViews>
  <sheetFormatPr baseColWidth="10" defaultColWidth="11.42578125" defaultRowHeight="15"/>
  <cols>
    <col min="1" max="1" width="7.140625" style="103" bestFit="1" customWidth="1"/>
    <col min="2" max="2" width="40.28515625" style="103" customWidth="1"/>
    <col min="3" max="3" width="27.140625" style="103" bestFit="1" customWidth="1"/>
    <col min="4" max="4" width="21.7109375" style="103" customWidth="1"/>
    <col min="5" max="5" width="22.42578125" style="103" customWidth="1"/>
    <col min="6" max="6" width="24.42578125" style="103" customWidth="1"/>
    <col min="7" max="7" width="23.5703125" style="103" customWidth="1"/>
    <col min="8" max="8" width="18.7109375" style="103" customWidth="1"/>
    <col min="9" max="9" width="22.5703125" style="103" customWidth="1"/>
    <col min="10" max="10" width="2.85546875" style="103" customWidth="1"/>
    <col min="11" max="11" width="17" style="103" bestFit="1" customWidth="1"/>
    <col min="12" max="16384" width="11.42578125" style="103"/>
  </cols>
  <sheetData>
    <row r="1" spans="1:8">
      <c r="A1" s="1" t="s">
        <v>276</v>
      </c>
    </row>
    <row r="2" spans="1:8">
      <c r="B2" s="322" t="s">
        <v>85</v>
      </c>
      <c r="C2" s="322"/>
      <c r="D2" s="322"/>
      <c r="E2" s="322"/>
      <c r="F2" s="322"/>
      <c r="G2" s="322"/>
      <c r="H2" s="322"/>
    </row>
    <row r="3" spans="1:8">
      <c r="B3" s="335" t="str">
        <f>+'05'!B3</f>
        <v>Notas a los Estados Contables al 31 de diciembre de 2022</v>
      </c>
      <c r="C3" s="335"/>
      <c r="D3" s="335"/>
      <c r="E3" s="335"/>
      <c r="F3" s="335"/>
      <c r="G3" s="335"/>
      <c r="H3" s="335"/>
    </row>
    <row r="4" spans="1:8">
      <c r="B4" s="159"/>
      <c r="C4" s="159"/>
      <c r="D4" s="159"/>
      <c r="E4" s="159"/>
      <c r="F4" s="159"/>
      <c r="G4" s="159"/>
      <c r="H4" s="159"/>
    </row>
    <row r="5" spans="1:8" ht="15.75">
      <c r="B5" s="323" t="s">
        <v>131</v>
      </c>
      <c r="C5" s="323"/>
      <c r="D5" s="323"/>
      <c r="E5" s="323"/>
      <c r="F5" s="323"/>
      <c r="G5" s="323"/>
      <c r="H5" s="323"/>
    </row>
    <row r="7" spans="1:8">
      <c r="B7" s="319" t="s">
        <v>464</v>
      </c>
      <c r="C7" s="319"/>
      <c r="D7" s="319"/>
      <c r="E7" s="319"/>
      <c r="F7" s="319"/>
      <c r="G7" s="319"/>
      <c r="H7" s="319"/>
    </row>
    <row r="9" spans="1:8" ht="15.75">
      <c r="B9" s="319" t="s">
        <v>233</v>
      </c>
      <c r="C9" s="319"/>
      <c r="D9" s="319"/>
      <c r="E9" s="319"/>
      <c r="F9" s="319"/>
      <c r="G9" s="319"/>
      <c r="H9" s="319"/>
    </row>
    <row r="11" spans="1:8">
      <c r="B11" s="49" t="s">
        <v>113</v>
      </c>
      <c r="C11" s="50">
        <f>+'05'!C46</f>
        <v>44926</v>
      </c>
      <c r="D11" s="50">
        <f>+'05'!D46</f>
        <v>44561</v>
      </c>
    </row>
    <row r="12" spans="1:8">
      <c r="B12" s="51" t="s">
        <v>162</v>
      </c>
      <c r="C12" s="28">
        <v>174077906</v>
      </c>
      <c r="D12" s="28">
        <v>165092593</v>
      </c>
    </row>
    <row r="13" spans="1:8">
      <c r="B13" s="58" t="s">
        <v>163</v>
      </c>
      <c r="C13" s="27">
        <v>27626990</v>
      </c>
      <c r="D13" s="52">
        <v>0</v>
      </c>
    </row>
    <row r="14" spans="1:8">
      <c r="B14" s="53" t="s">
        <v>54</v>
      </c>
      <c r="C14" s="54">
        <f>SUM(C12:C13)</f>
        <v>201704896</v>
      </c>
      <c r="D14" s="54">
        <f>SUM(D12:D13)</f>
        <v>165092593</v>
      </c>
    </row>
    <row r="16" spans="1:8" ht="15.75">
      <c r="B16" s="319" t="s">
        <v>325</v>
      </c>
      <c r="C16" s="319"/>
      <c r="D16" s="319"/>
      <c r="E16" s="319"/>
      <c r="F16" s="319"/>
      <c r="G16" s="319"/>
      <c r="H16" s="319"/>
    </row>
    <row r="18" spans="2:8">
      <c r="B18" s="217" t="s">
        <v>113</v>
      </c>
      <c r="C18" s="50">
        <f>+C11</f>
        <v>44926</v>
      </c>
      <c r="D18" s="50">
        <f>+D11</f>
        <v>44561</v>
      </c>
    </row>
    <row r="19" spans="2:8">
      <c r="B19" s="39" t="s">
        <v>326</v>
      </c>
      <c r="C19" s="219">
        <v>1628528342</v>
      </c>
      <c r="D19" s="214">
        <v>1571596790</v>
      </c>
    </row>
    <row r="20" spans="2:8">
      <c r="B20" s="26" t="s">
        <v>342</v>
      </c>
      <c r="C20" s="220">
        <v>386992705</v>
      </c>
      <c r="D20" s="231">
        <v>0</v>
      </c>
    </row>
    <row r="21" spans="2:8">
      <c r="B21" s="23" t="s">
        <v>54</v>
      </c>
      <c r="C21" s="221">
        <f>SUM(C19:C20)</f>
        <v>2015521047</v>
      </c>
      <c r="D21" s="218">
        <f>SUM(D19:D19)</f>
        <v>1571596790</v>
      </c>
    </row>
    <row r="22" spans="2:8">
      <c r="B22" s="2"/>
      <c r="C22" s="202"/>
      <c r="D22" s="202"/>
    </row>
    <row r="23" spans="2:8" ht="15.75">
      <c r="B23" s="319" t="s">
        <v>465</v>
      </c>
      <c r="C23" s="319"/>
      <c r="D23" s="319"/>
      <c r="E23" s="319"/>
      <c r="F23" s="319"/>
      <c r="G23" s="319"/>
      <c r="H23" s="319"/>
    </row>
    <row r="25" spans="2:8">
      <c r="B25" s="2" t="s">
        <v>91</v>
      </c>
    </row>
    <row r="26" spans="2:8">
      <c r="B26" s="56" t="s">
        <v>113</v>
      </c>
      <c r="C26" s="55">
        <f>+C11</f>
        <v>44926</v>
      </c>
      <c r="D26" s="55">
        <f>+D11</f>
        <v>44561</v>
      </c>
    </row>
    <row r="27" spans="2:8">
      <c r="B27" s="26" t="s">
        <v>296</v>
      </c>
      <c r="C27" s="57">
        <v>431611535</v>
      </c>
      <c r="D27" s="57">
        <v>1061793644</v>
      </c>
    </row>
    <row r="28" spans="2:8">
      <c r="B28" s="26" t="s">
        <v>340</v>
      </c>
      <c r="C28" s="57">
        <v>381860000</v>
      </c>
      <c r="D28" s="57">
        <v>10485000</v>
      </c>
      <c r="E28" s="3"/>
    </row>
    <row r="29" spans="2:8">
      <c r="B29" s="26" t="s">
        <v>165</v>
      </c>
      <c r="C29" s="57">
        <v>284736852</v>
      </c>
      <c r="D29" s="57">
        <v>55256329</v>
      </c>
      <c r="E29" s="3"/>
    </row>
    <row r="30" spans="2:8">
      <c r="B30" s="26" t="s">
        <v>343</v>
      </c>
      <c r="C30" s="57">
        <v>145956639</v>
      </c>
      <c r="D30" s="57">
        <v>166992272</v>
      </c>
    </row>
    <row r="31" spans="2:8">
      <c r="B31" s="26" t="s">
        <v>164</v>
      </c>
      <c r="C31" s="57">
        <v>32363636</v>
      </c>
      <c r="D31" s="57">
        <v>22034957</v>
      </c>
    </row>
    <row r="32" spans="2:8">
      <c r="B32" s="26" t="s">
        <v>240</v>
      </c>
      <c r="C32" s="57">
        <v>2859635</v>
      </c>
      <c r="D32" s="57">
        <v>2308303721</v>
      </c>
    </row>
    <row r="33" spans="2:8">
      <c r="B33" s="53" t="s">
        <v>154</v>
      </c>
      <c r="C33" s="60">
        <f>SUM(C27:C32)</f>
        <v>1279388297</v>
      </c>
      <c r="D33" s="216">
        <f>SUM(D27:D32)</f>
        <v>3624865923</v>
      </c>
    </row>
    <row r="35" spans="2:8">
      <c r="B35" s="319" t="s">
        <v>466</v>
      </c>
      <c r="C35" s="319"/>
      <c r="D35" s="319"/>
      <c r="E35" s="319"/>
      <c r="F35" s="319"/>
      <c r="G35" s="319"/>
      <c r="H35" s="319"/>
    </row>
    <row r="36" spans="2:8">
      <c r="B36" s="151"/>
      <c r="C36" s="151"/>
      <c r="D36" s="151"/>
      <c r="E36" s="151"/>
      <c r="F36" s="151"/>
      <c r="G36" s="151"/>
      <c r="H36" s="151"/>
    </row>
    <row r="37" spans="2:8">
      <c r="B37" s="319" t="s">
        <v>114</v>
      </c>
      <c r="C37" s="319"/>
      <c r="D37" s="319"/>
      <c r="E37" s="319"/>
      <c r="F37" s="319"/>
      <c r="G37" s="319"/>
      <c r="H37" s="319"/>
    </row>
    <row r="38" spans="2:8">
      <c r="B38" s="61" t="s">
        <v>113</v>
      </c>
      <c r="C38" s="47">
        <f>+'03'!D7</f>
        <v>44926</v>
      </c>
      <c r="D38" s="47">
        <f>+'03'!E7</f>
        <v>44561</v>
      </c>
    </row>
    <row r="39" spans="2:8">
      <c r="B39" s="189" t="s">
        <v>448</v>
      </c>
      <c r="C39" s="63">
        <v>439705810</v>
      </c>
      <c r="D39" s="63">
        <v>351992415</v>
      </c>
    </row>
    <row r="40" spans="2:8">
      <c r="B40" s="177" t="s">
        <v>167</v>
      </c>
      <c r="C40" s="63">
        <v>404028836</v>
      </c>
      <c r="D40" s="63">
        <v>307786361</v>
      </c>
    </row>
    <row r="41" spans="2:8">
      <c r="B41" s="177" t="s">
        <v>169</v>
      </c>
      <c r="C41" s="63">
        <v>164592356</v>
      </c>
      <c r="D41" s="63">
        <v>347348353</v>
      </c>
    </row>
    <row r="42" spans="2:8">
      <c r="B42" s="177" t="s">
        <v>118</v>
      </c>
      <c r="C42" s="63">
        <v>65255922</v>
      </c>
      <c r="D42" s="63">
        <v>14647805</v>
      </c>
    </row>
    <row r="43" spans="2:8">
      <c r="B43" s="177" t="s">
        <v>168</v>
      </c>
      <c r="C43" s="63">
        <v>55800000</v>
      </c>
      <c r="D43" s="63">
        <v>46800000</v>
      </c>
    </row>
    <row r="44" spans="2:8">
      <c r="B44" s="64" t="s">
        <v>54</v>
      </c>
      <c r="C44" s="65">
        <f>SUM(C39:C43)</f>
        <v>1129382924</v>
      </c>
      <c r="D44" s="65">
        <f>SUM(D39:D43)</f>
        <v>1068574934</v>
      </c>
    </row>
    <row r="46" spans="2:8" ht="15.75">
      <c r="B46" s="319" t="s">
        <v>467</v>
      </c>
      <c r="C46" s="319"/>
      <c r="D46" s="319"/>
      <c r="E46" s="319"/>
      <c r="F46" s="319"/>
      <c r="G46" s="319"/>
      <c r="H46" s="319"/>
    </row>
    <row r="48" spans="2:8">
      <c r="B48" s="319" t="s">
        <v>115</v>
      </c>
      <c r="C48" s="319"/>
      <c r="D48" s="319"/>
      <c r="E48" s="319"/>
      <c r="F48" s="319"/>
      <c r="G48" s="319"/>
      <c r="H48" s="319"/>
    </row>
    <row r="49" spans="2:8">
      <c r="B49" s="67" t="s">
        <v>113</v>
      </c>
      <c r="C49" s="68">
        <f>+C38</f>
        <v>44926</v>
      </c>
      <c r="D49" s="68">
        <f>+D38</f>
        <v>44561</v>
      </c>
    </row>
    <row r="50" spans="2:8">
      <c r="B50" s="69" t="s">
        <v>419</v>
      </c>
      <c r="C50" s="62">
        <v>6556919342</v>
      </c>
      <c r="D50" s="62">
        <v>7638980756</v>
      </c>
    </row>
    <row r="51" spans="2:8">
      <c r="B51" s="70" t="s">
        <v>275</v>
      </c>
      <c r="C51" s="63">
        <v>212515003</v>
      </c>
      <c r="D51" s="63">
        <v>156047910</v>
      </c>
    </row>
    <row r="52" spans="2:8">
      <c r="B52" s="70" t="s">
        <v>115</v>
      </c>
      <c r="C52" s="63">
        <v>89941422</v>
      </c>
      <c r="D52" s="63">
        <v>57619792</v>
      </c>
    </row>
    <row r="53" spans="2:8">
      <c r="B53" s="70" t="s">
        <v>170</v>
      </c>
      <c r="C53" s="63">
        <v>43269396</v>
      </c>
      <c r="D53" s="63">
        <v>42604409</v>
      </c>
    </row>
    <row r="54" spans="2:8">
      <c r="B54" s="70" t="s">
        <v>418</v>
      </c>
      <c r="C54" s="63">
        <v>18024306</v>
      </c>
      <c r="D54" s="63">
        <v>24548857</v>
      </c>
    </row>
    <row r="55" spans="2:8">
      <c r="B55" s="70" t="s">
        <v>171</v>
      </c>
      <c r="C55" s="63">
        <v>6811546</v>
      </c>
      <c r="D55" s="63">
        <v>5940041</v>
      </c>
    </row>
    <row r="56" spans="2:8">
      <c r="B56" s="116" t="s">
        <v>54</v>
      </c>
      <c r="C56" s="66">
        <f>SUM(C50:C55)</f>
        <v>6927481015</v>
      </c>
      <c r="D56" s="66">
        <f>SUM(D50:D55)</f>
        <v>7925741765</v>
      </c>
    </row>
    <row r="58" spans="2:8" ht="15.75">
      <c r="B58" s="319" t="s">
        <v>116</v>
      </c>
      <c r="C58" s="319"/>
      <c r="D58" s="319"/>
      <c r="E58" s="319"/>
      <c r="F58" s="319"/>
      <c r="G58" s="319"/>
      <c r="H58" s="319"/>
    </row>
    <row r="59" spans="2:8">
      <c r="B59" s="67" t="s">
        <v>113</v>
      </c>
      <c r="C59" s="48">
        <f>+C49</f>
        <v>44926</v>
      </c>
      <c r="D59" s="48">
        <f>+D49</f>
        <v>44561</v>
      </c>
    </row>
    <row r="60" spans="2:8">
      <c r="B60" s="212" t="s">
        <v>172</v>
      </c>
      <c r="C60" s="62">
        <v>1143946995</v>
      </c>
      <c r="D60" s="62">
        <v>264896064</v>
      </c>
    </row>
    <row r="61" spans="2:8">
      <c r="B61" s="212" t="s">
        <v>274</v>
      </c>
      <c r="C61" s="63">
        <v>76166342</v>
      </c>
      <c r="D61" s="63">
        <v>52581171</v>
      </c>
    </row>
    <row r="62" spans="2:8">
      <c r="B62" s="212" t="s">
        <v>173</v>
      </c>
      <c r="C62" s="63">
        <v>17859564</v>
      </c>
      <c r="D62" s="63">
        <v>194372359</v>
      </c>
    </row>
    <row r="63" spans="2:8">
      <c r="B63" s="212" t="s">
        <v>174</v>
      </c>
      <c r="C63" s="63">
        <v>16756042</v>
      </c>
      <c r="D63" s="63">
        <v>20222294</v>
      </c>
    </row>
    <row r="64" spans="2:8">
      <c r="B64" s="71" t="s">
        <v>54</v>
      </c>
      <c r="C64" s="66">
        <f>SUM(C60:C63)</f>
        <v>1254728943</v>
      </c>
      <c r="D64" s="66">
        <f>SUM(D60:D63)</f>
        <v>532071888</v>
      </c>
    </row>
    <row r="66" spans="2:8" ht="15.75">
      <c r="B66" s="319" t="s">
        <v>117</v>
      </c>
      <c r="C66" s="319"/>
      <c r="D66" s="319"/>
      <c r="E66" s="319"/>
      <c r="F66" s="319"/>
      <c r="G66" s="319"/>
      <c r="H66" s="319"/>
    </row>
    <row r="67" spans="2:8">
      <c r="B67" s="67" t="s">
        <v>113</v>
      </c>
      <c r="C67" s="48">
        <f>+C59</f>
        <v>44926</v>
      </c>
      <c r="D67" s="48">
        <f>+D59</f>
        <v>44561</v>
      </c>
    </row>
    <row r="68" spans="2:8">
      <c r="B68" s="69" t="s">
        <v>175</v>
      </c>
      <c r="C68" s="62">
        <v>643959919</v>
      </c>
      <c r="D68" s="62">
        <v>399217659</v>
      </c>
    </row>
    <row r="69" spans="2:8">
      <c r="B69" s="70" t="s">
        <v>177</v>
      </c>
      <c r="C69" s="63">
        <v>587087441</v>
      </c>
      <c r="D69" s="63">
        <v>609672450</v>
      </c>
    </row>
    <row r="70" spans="2:8">
      <c r="B70" s="70" t="s">
        <v>275</v>
      </c>
      <c r="C70" s="63">
        <v>297192432</v>
      </c>
      <c r="D70" s="63">
        <v>271751257</v>
      </c>
    </row>
    <row r="71" spans="2:8">
      <c r="B71" s="212" t="s">
        <v>176</v>
      </c>
      <c r="C71" s="63">
        <v>82339250</v>
      </c>
      <c r="D71" s="63">
        <v>182623632</v>
      </c>
    </row>
    <row r="72" spans="2:8">
      <c r="B72" s="70" t="s">
        <v>271</v>
      </c>
      <c r="C72" s="63">
        <v>45133333</v>
      </c>
      <c r="D72" s="63">
        <v>157917716</v>
      </c>
    </row>
    <row r="73" spans="2:8">
      <c r="B73" s="71" t="s">
        <v>54</v>
      </c>
      <c r="C73" s="66">
        <f>SUM(C68:C72)</f>
        <v>1655712375</v>
      </c>
      <c r="D73" s="66">
        <f>SUM(D68:D72)</f>
        <v>1621182714</v>
      </c>
    </row>
  </sheetData>
  <sortState xmlns:xlrd2="http://schemas.microsoft.com/office/spreadsheetml/2017/richdata2" ref="B68:D72">
    <sortCondition descending="1" ref="C68:C72"/>
  </sortState>
  <mergeCells count="13">
    <mergeCell ref="B2:H2"/>
    <mergeCell ref="B3:H3"/>
    <mergeCell ref="B5:H5"/>
    <mergeCell ref="B7:H7"/>
    <mergeCell ref="B9:H9"/>
    <mergeCell ref="B16:H16"/>
    <mergeCell ref="B23:H23"/>
    <mergeCell ref="B35:H35"/>
    <mergeCell ref="B66:H66"/>
    <mergeCell ref="B58:H58"/>
    <mergeCell ref="B46:H46"/>
    <mergeCell ref="B48:H48"/>
    <mergeCell ref="B37:H37"/>
  </mergeCells>
  <hyperlinks>
    <hyperlink ref="A1" location="ÍNDICE!A1" display="Indice" xr:uid="{66E7A292-58BA-42BC-830C-BEED80809CB1}"/>
  </hyperlinks>
  <pageMargins left="0.25" right="0.25" top="0.75" bottom="0.75" header="0.3" footer="0.3"/>
  <pageSetup paperSize="9" scale="53" orientation="portrait" r:id="rId1"/>
  <ignoredErrors>
    <ignoredError sqref="D64"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I45"/>
  <sheetViews>
    <sheetView showGridLines="0" topLeftCell="B1" zoomScaleNormal="100" workbookViewId="0">
      <selection activeCell="B11" sqref="B11:H12"/>
    </sheetView>
  </sheetViews>
  <sheetFormatPr baseColWidth="10" defaultColWidth="11.42578125" defaultRowHeight="15"/>
  <cols>
    <col min="1" max="1" width="7.140625" style="103" bestFit="1" customWidth="1"/>
    <col min="2" max="2" width="70" style="103" bestFit="1" customWidth="1"/>
    <col min="3" max="4" width="17.5703125" style="103" customWidth="1"/>
    <col min="5" max="5" width="16.140625" style="103" customWidth="1"/>
    <col min="6" max="6" width="16.5703125" style="103" customWidth="1"/>
    <col min="7" max="7" width="17" style="103" customWidth="1"/>
    <col min="8" max="8" width="23.7109375" style="103" customWidth="1"/>
    <col min="9" max="9" width="14.28515625" style="103" customWidth="1"/>
    <col min="10" max="10" width="2.85546875" style="103" customWidth="1"/>
    <col min="11" max="11" width="15" style="103" customWidth="1"/>
    <col min="12" max="16384" width="11.42578125" style="103"/>
  </cols>
  <sheetData>
    <row r="1" spans="1:8">
      <c r="A1" s="1" t="s">
        <v>276</v>
      </c>
    </row>
    <row r="2" spans="1:8">
      <c r="B2" s="322" t="s">
        <v>85</v>
      </c>
      <c r="C2" s="322"/>
      <c r="D2" s="322"/>
      <c r="E2" s="322"/>
      <c r="F2" s="322"/>
      <c r="G2" s="322"/>
      <c r="H2" s="322"/>
    </row>
    <row r="3" spans="1:8">
      <c r="B3" s="335" t="str">
        <f>+'06'!B3</f>
        <v>Notas a los Estados Contables al 31 de diciembre de 2022</v>
      </c>
      <c r="C3" s="335"/>
      <c r="D3" s="335"/>
      <c r="E3" s="335"/>
      <c r="F3" s="335"/>
      <c r="G3" s="335"/>
      <c r="H3" s="335"/>
    </row>
    <row r="4" spans="1:8">
      <c r="B4" s="159"/>
      <c r="C4" s="159"/>
      <c r="D4" s="159"/>
      <c r="E4" s="159"/>
      <c r="F4" s="159"/>
      <c r="G4" s="159"/>
      <c r="H4" s="159"/>
    </row>
    <row r="5" spans="1:8" ht="15.75">
      <c r="B5" s="2" t="s">
        <v>178</v>
      </c>
    </row>
    <row r="7" spans="1:8">
      <c r="B7" s="318" t="s">
        <v>449</v>
      </c>
      <c r="C7" s="318"/>
      <c r="D7" s="318"/>
      <c r="E7" s="318"/>
      <c r="F7" s="318"/>
      <c r="G7" s="318"/>
      <c r="H7" s="318"/>
    </row>
    <row r="8" spans="1:8">
      <c r="B8" s="318"/>
      <c r="C8" s="318"/>
      <c r="D8" s="318"/>
      <c r="E8" s="318"/>
      <c r="F8" s="318"/>
      <c r="G8" s="318"/>
      <c r="H8" s="318"/>
    </row>
    <row r="9" spans="1:8">
      <c r="B9" s="318" t="s">
        <v>239</v>
      </c>
      <c r="C9" s="318"/>
      <c r="D9" s="318"/>
      <c r="E9" s="318"/>
      <c r="F9" s="318"/>
      <c r="G9" s="318"/>
      <c r="H9" s="318"/>
    </row>
    <row r="10" spans="1:8">
      <c r="B10" s="318"/>
      <c r="C10" s="318"/>
      <c r="D10" s="318"/>
      <c r="E10" s="318"/>
      <c r="F10" s="318"/>
      <c r="G10" s="318"/>
      <c r="H10" s="318"/>
    </row>
    <row r="11" spans="1:8">
      <c r="B11" s="353" t="s">
        <v>365</v>
      </c>
      <c r="C11" s="353"/>
      <c r="D11" s="353"/>
      <c r="E11" s="353"/>
      <c r="F11" s="353"/>
      <c r="G11" s="353"/>
      <c r="H11" s="353"/>
    </row>
    <row r="12" spans="1:8" ht="20.25" customHeight="1">
      <c r="B12" s="353"/>
      <c r="C12" s="353"/>
      <c r="D12" s="353"/>
      <c r="E12" s="353"/>
      <c r="F12" s="353"/>
      <c r="G12" s="353"/>
      <c r="H12" s="353"/>
    </row>
    <row r="14" spans="1:8" ht="15.75">
      <c r="B14" s="323" t="s">
        <v>179</v>
      </c>
      <c r="C14" s="323"/>
      <c r="D14" s="323"/>
      <c r="E14" s="323"/>
      <c r="F14" s="323"/>
      <c r="G14" s="323"/>
      <c r="H14" s="323"/>
    </row>
    <row r="16" spans="1:8">
      <c r="B16" s="337" t="s">
        <v>242</v>
      </c>
      <c r="C16" s="320"/>
      <c r="D16" s="320"/>
      <c r="E16" s="320"/>
      <c r="F16" s="320"/>
      <c r="G16" s="320"/>
      <c r="H16" s="320"/>
    </row>
    <row r="17" spans="2:9">
      <c r="B17" s="320"/>
      <c r="C17" s="320"/>
      <c r="D17" s="320"/>
      <c r="E17" s="320"/>
      <c r="F17" s="320"/>
      <c r="G17" s="320"/>
      <c r="H17" s="320"/>
    </row>
    <row r="19" spans="2:9" ht="15.75">
      <c r="B19" s="323" t="s">
        <v>180</v>
      </c>
      <c r="C19" s="323"/>
      <c r="D19" s="323"/>
      <c r="E19" s="323"/>
      <c r="F19" s="323"/>
      <c r="G19" s="323"/>
      <c r="H19" s="323"/>
    </row>
    <row r="21" spans="2:9">
      <c r="B21" s="320" t="s">
        <v>181</v>
      </c>
      <c r="C21" s="320"/>
      <c r="D21" s="320"/>
      <c r="E21" s="320"/>
      <c r="F21" s="320"/>
      <c r="G21" s="320"/>
      <c r="H21" s="320"/>
    </row>
    <row r="23" spans="2:9" ht="15.75">
      <c r="B23" s="319" t="s">
        <v>182</v>
      </c>
      <c r="C23" s="319"/>
      <c r="D23" s="319"/>
      <c r="E23" s="319"/>
      <c r="F23" s="319"/>
      <c r="G23" s="319"/>
      <c r="H23" s="319"/>
    </row>
    <row r="25" spans="2:9">
      <c r="B25" s="321" t="s">
        <v>331</v>
      </c>
      <c r="C25" s="321"/>
      <c r="D25" s="321"/>
      <c r="E25" s="321"/>
      <c r="F25" s="321"/>
      <c r="G25" s="321"/>
      <c r="H25" s="321"/>
    </row>
    <row r="26" spans="2:9">
      <c r="B26" s="321"/>
      <c r="C26" s="321"/>
      <c r="D26" s="321"/>
      <c r="E26" s="321"/>
      <c r="F26" s="321"/>
      <c r="G26" s="321"/>
      <c r="H26" s="321"/>
    </row>
    <row r="27" spans="2:9" ht="15" customHeight="1">
      <c r="B27" s="321" t="s">
        <v>471</v>
      </c>
      <c r="C27" s="321"/>
      <c r="D27" s="321"/>
      <c r="E27" s="321"/>
      <c r="F27" s="321"/>
      <c r="G27" s="321"/>
      <c r="H27" s="321"/>
      <c r="I27" s="321"/>
    </row>
    <row r="28" spans="2:9">
      <c r="B28" s="321"/>
      <c r="C28" s="321"/>
      <c r="D28" s="321"/>
      <c r="E28" s="321"/>
      <c r="F28" s="321"/>
      <c r="G28" s="321"/>
      <c r="H28" s="321"/>
      <c r="I28" s="321"/>
    </row>
    <row r="30" spans="2:9" ht="15.75">
      <c r="B30" s="323" t="s">
        <v>183</v>
      </c>
      <c r="C30" s="323"/>
      <c r="D30" s="323"/>
      <c r="E30" s="323"/>
      <c r="F30" s="323"/>
      <c r="G30" s="323"/>
      <c r="H30" s="323"/>
    </row>
    <row r="32" spans="2:9">
      <c r="B32" s="337" t="s">
        <v>286</v>
      </c>
      <c r="C32" s="337"/>
      <c r="D32" s="337"/>
      <c r="E32" s="337"/>
      <c r="F32" s="337"/>
      <c r="G32" s="337"/>
      <c r="H32" s="337"/>
    </row>
    <row r="33" spans="2:8">
      <c r="B33" s="337"/>
      <c r="C33" s="337"/>
      <c r="D33" s="337"/>
      <c r="E33" s="337"/>
      <c r="F33" s="337"/>
      <c r="G33" s="337"/>
      <c r="H33" s="337"/>
    </row>
    <row r="35" spans="2:8" ht="15.75">
      <c r="B35" s="323" t="s">
        <v>184</v>
      </c>
      <c r="C35" s="323"/>
      <c r="D35" s="323"/>
      <c r="E35" s="323"/>
      <c r="F35" s="323"/>
      <c r="G35" s="323"/>
      <c r="H35" s="323"/>
    </row>
    <row r="37" spans="2:8">
      <c r="B37" s="317" t="s">
        <v>185</v>
      </c>
      <c r="C37" s="317"/>
      <c r="D37" s="317"/>
      <c r="E37" s="317"/>
      <c r="F37" s="317"/>
      <c r="G37" s="317"/>
      <c r="H37" s="317"/>
    </row>
    <row r="39" spans="2:8" ht="15.75">
      <c r="B39" s="323" t="s">
        <v>186</v>
      </c>
      <c r="C39" s="323"/>
      <c r="D39" s="323"/>
      <c r="E39" s="323"/>
      <c r="F39" s="323"/>
      <c r="G39" s="323"/>
      <c r="H39" s="323"/>
    </row>
    <row r="41" spans="2:8" ht="15" customHeight="1">
      <c r="B41" s="336" t="s">
        <v>461</v>
      </c>
      <c r="C41" s="336"/>
      <c r="D41" s="336"/>
      <c r="E41" s="336"/>
      <c r="F41" s="336"/>
      <c r="G41" s="336"/>
      <c r="H41" s="336"/>
    </row>
    <row r="42" spans="2:8">
      <c r="B42" s="336"/>
      <c r="C42" s="336"/>
      <c r="D42" s="336"/>
      <c r="E42" s="336"/>
      <c r="F42" s="336"/>
      <c r="G42" s="336"/>
      <c r="H42" s="336"/>
    </row>
    <row r="43" spans="2:8">
      <c r="B43" s="336"/>
      <c r="C43" s="336"/>
      <c r="D43" s="336"/>
      <c r="E43" s="336"/>
      <c r="F43" s="336"/>
      <c r="G43" s="336"/>
      <c r="H43" s="336"/>
    </row>
    <row r="44" spans="2:8">
      <c r="B44" s="336"/>
      <c r="C44" s="336"/>
      <c r="D44" s="336"/>
      <c r="E44" s="336"/>
      <c r="F44" s="336"/>
      <c r="G44" s="336"/>
      <c r="H44" s="336"/>
    </row>
    <row r="45" spans="2:8">
      <c r="B45" s="336"/>
      <c r="C45" s="336"/>
      <c r="D45" s="336"/>
      <c r="E45" s="336"/>
      <c r="F45" s="336"/>
      <c r="G45" s="336"/>
      <c r="H45" s="336"/>
    </row>
  </sheetData>
  <mergeCells count="18">
    <mergeCell ref="B25:H26"/>
    <mergeCell ref="B11:H12"/>
    <mergeCell ref="B2:H2"/>
    <mergeCell ref="B3:H3"/>
    <mergeCell ref="B14:H14"/>
    <mergeCell ref="B16:H17"/>
    <mergeCell ref="B19:H19"/>
    <mergeCell ref="B21:H21"/>
    <mergeCell ref="B23:H23"/>
    <mergeCell ref="B9:H10"/>
    <mergeCell ref="B7:H8"/>
    <mergeCell ref="B27:I28"/>
    <mergeCell ref="B41:H45"/>
    <mergeCell ref="B30:H30"/>
    <mergeCell ref="B35:H35"/>
    <mergeCell ref="B37:H37"/>
    <mergeCell ref="B39:H39"/>
    <mergeCell ref="B32:H33"/>
  </mergeCells>
  <hyperlinks>
    <hyperlink ref="A1" location="ÍNDICE!A1" display="Indice" xr:uid="{D684F99E-B948-4AED-852F-3904D84767F2}"/>
  </hyperlinks>
  <pageMargins left="0.25" right="0.25"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K73"/>
  <sheetViews>
    <sheetView showGridLines="0" zoomScaleNormal="100" workbookViewId="0">
      <selection activeCell="E13" sqref="E13"/>
    </sheetView>
  </sheetViews>
  <sheetFormatPr baseColWidth="10" defaultColWidth="11.42578125" defaultRowHeight="13.5"/>
  <cols>
    <col min="1" max="1" width="9" style="17" bestFit="1" customWidth="1"/>
    <col min="2" max="2" width="53.7109375" style="17" bestFit="1" customWidth="1"/>
    <col min="3" max="3" width="16.5703125" style="17" bestFit="1" customWidth="1"/>
    <col min="4" max="4" width="26" style="17" bestFit="1" customWidth="1"/>
    <col min="5" max="5" width="22.140625" style="17" bestFit="1" customWidth="1"/>
    <col min="6" max="6" width="23.42578125" style="17" bestFit="1" customWidth="1"/>
    <col min="7" max="7" width="3.85546875" style="18" customWidth="1"/>
    <col min="8" max="8" width="2.85546875" style="17" customWidth="1"/>
    <col min="9" max="9" width="11.42578125" style="17"/>
    <col min="10" max="10" width="22.85546875" style="17" customWidth="1"/>
    <col min="11" max="11" width="18.5703125" style="17" bestFit="1" customWidth="1"/>
    <col min="12" max="12" width="28.28515625" style="17" bestFit="1" customWidth="1"/>
    <col min="13" max="16384" width="11.42578125" style="17"/>
  </cols>
  <sheetData>
    <row r="1" spans="1:8" ht="15">
      <c r="A1" s="1" t="s">
        <v>276</v>
      </c>
    </row>
    <row r="2" spans="1:8" ht="15.75">
      <c r="A2" s="1"/>
      <c r="B2" s="354" t="s">
        <v>229</v>
      </c>
      <c r="C2" s="354"/>
      <c r="D2" s="354"/>
      <c r="E2" s="354"/>
      <c r="F2" s="354"/>
    </row>
    <row r="3" spans="1:8" ht="15.75">
      <c r="B3" s="322" t="s">
        <v>85</v>
      </c>
      <c r="C3" s="322"/>
      <c r="D3" s="322"/>
      <c r="E3" s="322"/>
      <c r="F3" s="322"/>
    </row>
    <row r="4" spans="1:8" ht="15.75">
      <c r="B4" s="322" t="s">
        <v>450</v>
      </c>
      <c r="C4" s="322"/>
      <c r="D4" s="322"/>
      <c r="E4" s="322"/>
      <c r="F4" s="322"/>
    </row>
    <row r="6" spans="1:8">
      <c r="B6" s="355" t="s">
        <v>478</v>
      </c>
      <c r="C6" s="355"/>
      <c r="D6" s="355"/>
      <c r="E6" s="355"/>
      <c r="F6" s="355"/>
    </row>
    <row r="7" spans="1:8">
      <c r="B7" s="355"/>
      <c r="C7" s="355"/>
      <c r="D7" s="355"/>
      <c r="E7" s="355"/>
      <c r="F7" s="355"/>
    </row>
    <row r="8" spans="1:8">
      <c r="B8" s="355"/>
      <c r="C8" s="355"/>
      <c r="D8" s="355"/>
      <c r="E8" s="355"/>
      <c r="F8" s="355"/>
    </row>
    <row r="10" spans="1:8" ht="15" customHeight="1">
      <c r="B10" s="20" t="s">
        <v>189</v>
      </c>
      <c r="C10" s="356" t="s">
        <v>474</v>
      </c>
      <c r="D10" s="21" t="s">
        <v>190</v>
      </c>
      <c r="E10" s="21" t="s">
        <v>191</v>
      </c>
      <c r="F10" s="20" t="s">
        <v>192</v>
      </c>
      <c r="G10" s="19"/>
      <c r="H10" s="2"/>
    </row>
    <row r="11" spans="1:8" ht="15.75">
      <c r="B11" s="23" t="s">
        <v>95</v>
      </c>
      <c r="C11" s="357"/>
      <c r="D11" s="31"/>
      <c r="E11" s="31"/>
      <c r="F11" s="25"/>
      <c r="G11" s="22"/>
      <c r="H11" s="22"/>
    </row>
    <row r="12" spans="1:8" ht="15.75">
      <c r="B12" s="58" t="s">
        <v>334</v>
      </c>
      <c r="C12" s="58" t="s">
        <v>475</v>
      </c>
      <c r="D12" s="203" t="s">
        <v>193</v>
      </c>
      <c r="E12" s="204">
        <v>1000000</v>
      </c>
      <c r="F12" s="205">
        <v>14939641</v>
      </c>
      <c r="G12" s="2"/>
      <c r="H12" s="2"/>
    </row>
    <row r="13" spans="1:8" ht="15.75">
      <c r="B13" s="58" t="s">
        <v>420</v>
      </c>
      <c r="C13" s="58" t="s">
        <v>475</v>
      </c>
      <c r="D13" s="206" t="s">
        <v>193</v>
      </c>
      <c r="E13" s="207">
        <v>1000000</v>
      </c>
      <c r="F13" s="191">
        <v>20061479800</v>
      </c>
      <c r="G13" s="2"/>
      <c r="H13" s="2"/>
    </row>
    <row r="14" spans="1:8" ht="15.75">
      <c r="B14" s="58" t="s">
        <v>421</v>
      </c>
      <c r="C14" s="58" t="s">
        <v>476</v>
      </c>
      <c r="D14" s="206" t="s">
        <v>193</v>
      </c>
      <c r="E14" s="207">
        <v>1000000</v>
      </c>
      <c r="F14" s="191">
        <v>4113137</v>
      </c>
      <c r="G14" s="2"/>
      <c r="H14" s="2"/>
    </row>
    <row r="15" spans="1:8" ht="15.75">
      <c r="B15" s="58" t="s">
        <v>336</v>
      </c>
      <c r="C15" s="58" t="s">
        <v>475</v>
      </c>
      <c r="D15" s="206" t="s">
        <v>359</v>
      </c>
      <c r="E15" s="207">
        <v>1000000</v>
      </c>
      <c r="F15" s="191">
        <v>1031068</v>
      </c>
      <c r="G15" s="2"/>
      <c r="H15" s="2"/>
    </row>
    <row r="16" spans="1:8" ht="15.75">
      <c r="B16" s="58" t="s">
        <v>353</v>
      </c>
      <c r="C16" s="58" t="s">
        <v>475</v>
      </c>
      <c r="D16" s="206" t="s">
        <v>359</v>
      </c>
      <c r="E16" s="207">
        <v>1000000</v>
      </c>
      <c r="F16" s="191">
        <v>1017644</v>
      </c>
      <c r="G16" s="2"/>
      <c r="H16" s="2"/>
    </row>
    <row r="17" spans="2:11" ht="15.75">
      <c r="B17" s="58" t="s">
        <v>423</v>
      </c>
      <c r="C17" s="58" t="s">
        <v>475</v>
      </c>
      <c r="D17" s="206" t="s">
        <v>193</v>
      </c>
      <c r="E17" s="207">
        <v>1000000</v>
      </c>
      <c r="F17" s="191">
        <v>31502340000</v>
      </c>
      <c r="G17" s="2"/>
      <c r="H17" s="2"/>
      <c r="I17" s="2"/>
      <c r="J17" s="2"/>
      <c r="K17" s="2"/>
    </row>
    <row r="18" spans="2:11" ht="15.75">
      <c r="B18" s="58" t="s">
        <v>337</v>
      </c>
      <c r="C18" s="58" t="s">
        <v>475</v>
      </c>
      <c r="D18" s="206" t="s">
        <v>241</v>
      </c>
      <c r="E18" s="207">
        <v>1000000000</v>
      </c>
      <c r="F18" s="191">
        <v>40447493869</v>
      </c>
      <c r="G18" s="2"/>
      <c r="H18" s="2"/>
      <c r="I18" s="2"/>
      <c r="J18" s="2"/>
      <c r="K18" s="2"/>
    </row>
    <row r="19" spans="2:11" ht="15.75">
      <c r="B19" s="58" t="s">
        <v>424</v>
      </c>
      <c r="C19" s="58" t="s">
        <v>475</v>
      </c>
      <c r="D19" s="206" t="s">
        <v>241</v>
      </c>
      <c r="E19" s="207">
        <v>2000000000</v>
      </c>
      <c r="F19" s="191">
        <v>30714331020</v>
      </c>
      <c r="G19" s="2"/>
      <c r="H19" s="2"/>
      <c r="I19" s="2"/>
      <c r="J19" s="2"/>
      <c r="K19" s="2"/>
    </row>
    <row r="20" spans="2:11" ht="15.75">
      <c r="B20" s="58" t="s">
        <v>353</v>
      </c>
      <c r="C20" s="58" t="s">
        <v>475</v>
      </c>
      <c r="D20" s="206" t="s">
        <v>360</v>
      </c>
      <c r="E20" s="207">
        <v>20316412</v>
      </c>
      <c r="F20" s="191">
        <v>20316412</v>
      </c>
      <c r="G20" s="2"/>
      <c r="H20" s="2"/>
      <c r="I20" s="2"/>
      <c r="J20" s="2"/>
      <c r="K20" s="2"/>
    </row>
    <row r="21" spans="2:11" ht="15.75">
      <c r="B21" s="58" t="s">
        <v>355</v>
      </c>
      <c r="C21" s="58" t="s">
        <v>475</v>
      </c>
      <c r="D21" s="206" t="s">
        <v>361</v>
      </c>
      <c r="E21" s="207">
        <v>6496993452</v>
      </c>
      <c r="F21" s="191">
        <v>6496993452</v>
      </c>
      <c r="G21" s="2"/>
      <c r="H21" s="2"/>
      <c r="I21" s="2"/>
      <c r="J21" s="2"/>
      <c r="K21" s="2"/>
    </row>
    <row r="22" spans="2:11" ht="15.75">
      <c r="B22" s="58" t="s">
        <v>426</v>
      </c>
      <c r="C22" s="58" t="s">
        <v>475</v>
      </c>
      <c r="D22" s="206" t="s">
        <v>357</v>
      </c>
      <c r="E22" s="207">
        <v>500000</v>
      </c>
      <c r="F22" s="191">
        <v>7511600026</v>
      </c>
      <c r="G22" s="2"/>
      <c r="H22" s="2"/>
      <c r="I22" s="2"/>
      <c r="J22" s="2"/>
      <c r="K22" s="2"/>
    </row>
    <row r="23" spans="2:11" ht="15.75">
      <c r="B23" s="58" t="s">
        <v>451</v>
      </c>
      <c r="C23" s="58" t="s">
        <v>475</v>
      </c>
      <c r="D23" s="206" t="s">
        <v>356</v>
      </c>
      <c r="E23" s="207">
        <v>1000000</v>
      </c>
      <c r="F23" s="191">
        <v>50842450</v>
      </c>
      <c r="G23" s="2"/>
      <c r="H23" s="2"/>
      <c r="I23" s="2"/>
      <c r="J23" s="2"/>
      <c r="K23" s="2"/>
    </row>
    <row r="24" spans="2:11" ht="15.75">
      <c r="B24" s="58" t="s">
        <v>422</v>
      </c>
      <c r="C24" s="58" t="s">
        <v>475</v>
      </c>
      <c r="D24" s="206" t="s">
        <v>356</v>
      </c>
      <c r="E24" s="207">
        <v>1000000</v>
      </c>
      <c r="F24" s="191">
        <v>37278758</v>
      </c>
      <c r="G24" s="2"/>
      <c r="H24" s="2"/>
      <c r="I24" s="2"/>
      <c r="J24" s="2"/>
      <c r="K24" s="2"/>
    </row>
    <row r="25" spans="2:11" ht="15.75">
      <c r="B25" s="58" t="s">
        <v>452</v>
      </c>
      <c r="C25" s="58" t="s">
        <v>475</v>
      </c>
      <c r="D25" s="206" t="s">
        <v>241</v>
      </c>
      <c r="E25" s="207">
        <v>1000000000</v>
      </c>
      <c r="F25" s="191">
        <v>1014202496</v>
      </c>
      <c r="G25" s="2"/>
      <c r="H25" s="2"/>
      <c r="I25" s="2"/>
      <c r="J25" s="2"/>
      <c r="K25" s="2"/>
    </row>
    <row r="26" spans="2:11" ht="15.75">
      <c r="B26" s="58" t="s">
        <v>452</v>
      </c>
      <c r="C26" s="58" t="s">
        <v>475</v>
      </c>
      <c r="D26" s="206" t="s">
        <v>241</v>
      </c>
      <c r="E26" s="207">
        <v>500000000</v>
      </c>
      <c r="F26" s="191">
        <v>2016650300</v>
      </c>
      <c r="G26" s="2"/>
      <c r="H26" s="2"/>
      <c r="I26" s="2"/>
      <c r="J26" s="2"/>
      <c r="K26" s="2"/>
    </row>
    <row r="27" spans="2:11" ht="15.75">
      <c r="B27" s="58" t="s">
        <v>427</v>
      </c>
      <c r="C27" s="58" t="s">
        <v>476</v>
      </c>
      <c r="D27" s="206" t="s">
        <v>241</v>
      </c>
      <c r="E27" s="207">
        <v>1000000000</v>
      </c>
      <c r="F27" s="191">
        <v>5045740715</v>
      </c>
      <c r="G27" s="2"/>
      <c r="H27" s="2"/>
      <c r="I27" s="2"/>
      <c r="J27" s="2"/>
      <c r="K27" s="2"/>
    </row>
    <row r="28" spans="2:11" ht="15.75">
      <c r="B28" s="58" t="s">
        <v>430</v>
      </c>
      <c r="C28" s="58" t="s">
        <v>476</v>
      </c>
      <c r="D28" s="206" t="s">
        <v>358</v>
      </c>
      <c r="E28" s="207">
        <v>1000000</v>
      </c>
      <c r="F28" s="191">
        <v>3683388</v>
      </c>
      <c r="G28" s="2"/>
      <c r="H28" s="2"/>
      <c r="I28" s="2"/>
      <c r="J28" s="2"/>
      <c r="K28" s="2"/>
    </row>
    <row r="29" spans="2:11" ht="15.75">
      <c r="B29" s="58" t="s">
        <v>429</v>
      </c>
      <c r="C29" s="58" t="s">
        <v>476</v>
      </c>
      <c r="D29" s="206" t="s">
        <v>358</v>
      </c>
      <c r="E29" s="207">
        <v>1000000</v>
      </c>
      <c r="F29" s="191">
        <v>6438601</v>
      </c>
      <c r="G29" s="2"/>
      <c r="H29" s="2"/>
      <c r="I29" s="2"/>
      <c r="J29" s="2"/>
      <c r="K29" s="2"/>
    </row>
    <row r="30" spans="2:11" ht="15.75">
      <c r="B30" s="58" t="s">
        <v>431</v>
      </c>
      <c r="C30" s="58" t="s">
        <v>475</v>
      </c>
      <c r="D30" s="206" t="s">
        <v>358</v>
      </c>
      <c r="E30" s="207">
        <v>1000000</v>
      </c>
      <c r="F30" s="191">
        <v>2760307</v>
      </c>
      <c r="G30" s="2"/>
      <c r="H30" s="2"/>
      <c r="I30" s="2"/>
      <c r="J30" s="2"/>
      <c r="K30" s="2"/>
    </row>
    <row r="31" spans="2:11" ht="15.75">
      <c r="B31" s="58" t="s">
        <v>432</v>
      </c>
      <c r="C31" s="58" t="s">
        <v>477</v>
      </c>
      <c r="D31" s="206" t="s">
        <v>358</v>
      </c>
      <c r="E31" s="207">
        <v>1000000</v>
      </c>
      <c r="F31" s="191">
        <v>134851037</v>
      </c>
      <c r="G31" s="2"/>
      <c r="H31" s="2"/>
      <c r="I31" s="2"/>
      <c r="J31" s="2"/>
      <c r="K31" s="2"/>
    </row>
    <row r="32" spans="2:11" ht="15.75">
      <c r="B32" s="58" t="s">
        <v>432</v>
      </c>
      <c r="C32" s="58" t="s">
        <v>477</v>
      </c>
      <c r="D32" s="206" t="s">
        <v>358</v>
      </c>
      <c r="E32" s="207">
        <v>1000000</v>
      </c>
      <c r="F32" s="191">
        <v>70183760</v>
      </c>
      <c r="G32" s="2"/>
      <c r="H32" s="2"/>
      <c r="I32" s="2"/>
      <c r="J32" s="2"/>
      <c r="K32" s="2"/>
    </row>
    <row r="33" spans="2:11" ht="15.75">
      <c r="B33" s="58" t="s">
        <v>428</v>
      </c>
      <c r="C33" s="58" t="s">
        <v>475</v>
      </c>
      <c r="D33" s="206" t="s">
        <v>358</v>
      </c>
      <c r="E33" s="207">
        <v>1000000</v>
      </c>
      <c r="F33" s="191">
        <v>7589848</v>
      </c>
      <c r="G33" s="2"/>
      <c r="H33" s="2"/>
      <c r="I33" s="2"/>
      <c r="J33" s="2"/>
      <c r="K33" s="2"/>
    </row>
    <row r="34" spans="2:11" s="103" customFormat="1" ht="15.75">
      <c r="B34" s="23" t="s">
        <v>194</v>
      </c>
      <c r="C34" s="23"/>
      <c r="D34" s="30"/>
      <c r="E34" s="24"/>
      <c r="F34" s="32">
        <f>SUM(F12:F33)</f>
        <v>145165877729</v>
      </c>
      <c r="K34" s="2"/>
    </row>
    <row r="35" spans="2:11" s="103" customFormat="1" ht="15">
      <c r="B35" s="26" t="s">
        <v>453</v>
      </c>
      <c r="C35" s="58" t="s">
        <v>475</v>
      </c>
      <c r="D35" s="206" t="s">
        <v>359</v>
      </c>
      <c r="E35" s="208">
        <v>1000</v>
      </c>
      <c r="F35" s="209">
        <v>4042.2</v>
      </c>
    </row>
    <row r="36" spans="2:11" s="103" customFormat="1" ht="15">
      <c r="B36" s="26" t="s">
        <v>335</v>
      </c>
      <c r="C36" s="58" t="s">
        <v>476</v>
      </c>
      <c r="D36" s="206" t="s">
        <v>359</v>
      </c>
      <c r="E36" s="208">
        <v>1000</v>
      </c>
      <c r="F36" s="209">
        <v>1558910.93</v>
      </c>
    </row>
    <row r="37" spans="2:11" s="103" customFormat="1" ht="15">
      <c r="B37" s="26" t="s">
        <v>422</v>
      </c>
      <c r="C37" s="58" t="s">
        <v>475</v>
      </c>
      <c r="D37" s="206" t="s">
        <v>193</v>
      </c>
      <c r="E37" s="208">
        <v>1000</v>
      </c>
      <c r="F37" s="209">
        <v>6098.94</v>
      </c>
    </row>
    <row r="38" spans="2:11" s="103" customFormat="1" ht="15">
      <c r="B38" s="26" t="s">
        <v>425</v>
      </c>
      <c r="C38" s="58" t="s">
        <v>477</v>
      </c>
      <c r="D38" s="206" t="s">
        <v>359</v>
      </c>
      <c r="E38" s="208">
        <v>1000</v>
      </c>
      <c r="F38" s="209">
        <v>2020682.88</v>
      </c>
    </row>
    <row r="39" spans="2:11" s="103" customFormat="1" ht="15">
      <c r="B39" s="26" t="s">
        <v>354</v>
      </c>
      <c r="C39" s="58" t="s">
        <v>475</v>
      </c>
      <c r="D39" s="206" t="s">
        <v>193</v>
      </c>
      <c r="E39" s="208">
        <v>1000</v>
      </c>
      <c r="F39" s="209">
        <v>3005490</v>
      </c>
    </row>
    <row r="40" spans="2:11" s="103" customFormat="1" ht="15.75">
      <c r="B40" s="26" t="s">
        <v>362</v>
      </c>
      <c r="C40" s="58" t="s">
        <v>475</v>
      </c>
      <c r="D40" s="206" t="s">
        <v>193</v>
      </c>
      <c r="E40" s="208">
        <v>1000</v>
      </c>
      <c r="F40" s="209">
        <v>71380.56</v>
      </c>
      <c r="H40" s="2"/>
      <c r="I40" s="2"/>
      <c r="J40" s="2"/>
    </row>
    <row r="41" spans="2:11" s="103" customFormat="1" ht="15">
      <c r="B41" s="26" t="s">
        <v>353</v>
      </c>
      <c r="C41" s="58" t="s">
        <v>475</v>
      </c>
      <c r="D41" s="206" t="s">
        <v>193</v>
      </c>
      <c r="E41" s="208">
        <v>1000</v>
      </c>
      <c r="F41" s="209">
        <v>25138</v>
      </c>
    </row>
    <row r="42" spans="2:11" s="103" customFormat="1" ht="15">
      <c r="B42" s="26" t="s">
        <v>362</v>
      </c>
      <c r="C42" s="58" t="s">
        <v>475</v>
      </c>
      <c r="D42" s="206" t="s">
        <v>241</v>
      </c>
      <c r="E42" s="208">
        <v>25000</v>
      </c>
      <c r="F42" s="209">
        <v>50049.1</v>
      </c>
    </row>
    <row r="43" spans="2:11" s="103" customFormat="1" ht="15">
      <c r="B43" s="26" t="s">
        <v>362</v>
      </c>
      <c r="C43" s="58" t="s">
        <v>475</v>
      </c>
      <c r="D43" s="206" t="s">
        <v>241</v>
      </c>
      <c r="E43" s="208">
        <v>100000</v>
      </c>
      <c r="F43" s="209">
        <v>401354.4</v>
      </c>
    </row>
    <row r="44" spans="2:11" s="103" customFormat="1" ht="15.75">
      <c r="B44" s="26" t="s">
        <v>454</v>
      </c>
      <c r="C44" s="58" t="s">
        <v>475</v>
      </c>
      <c r="D44" s="206" t="s">
        <v>241</v>
      </c>
      <c r="E44" s="208">
        <v>250000</v>
      </c>
      <c r="F44" s="209">
        <v>1000964.32</v>
      </c>
      <c r="G44" s="2"/>
    </row>
    <row r="45" spans="2:11" s="103" customFormat="1" ht="15">
      <c r="B45" s="26" t="s">
        <v>354</v>
      </c>
      <c r="C45" s="58" t="s">
        <v>475</v>
      </c>
      <c r="D45" s="206" t="s">
        <v>241</v>
      </c>
      <c r="E45" s="208">
        <v>10000</v>
      </c>
      <c r="F45" s="209">
        <v>9597.74</v>
      </c>
    </row>
    <row r="46" spans="2:11" s="103" customFormat="1" ht="15">
      <c r="B46" s="26" t="s">
        <v>338</v>
      </c>
      <c r="C46" s="58" t="s">
        <v>475</v>
      </c>
      <c r="D46" s="206" t="s">
        <v>273</v>
      </c>
      <c r="E46" s="208">
        <v>28852.400000000001</v>
      </c>
      <c r="F46" s="209">
        <v>28852.400000000001</v>
      </c>
    </row>
    <row r="47" spans="2:11" s="103" customFormat="1" ht="15">
      <c r="B47" s="26" t="s">
        <v>335</v>
      </c>
      <c r="C47" s="58" t="s">
        <v>476</v>
      </c>
      <c r="D47" s="206" t="s">
        <v>356</v>
      </c>
      <c r="E47" s="208">
        <v>1000</v>
      </c>
      <c r="F47" s="209">
        <v>1414043.51</v>
      </c>
    </row>
    <row r="48" spans="2:11" s="103" customFormat="1" ht="15">
      <c r="B48" s="26" t="s">
        <v>433</v>
      </c>
      <c r="C48" s="58" t="s">
        <v>475</v>
      </c>
      <c r="D48" s="206" t="s">
        <v>358</v>
      </c>
      <c r="E48" s="208">
        <v>1000</v>
      </c>
      <c r="F48" s="209">
        <v>25320.780000000002</v>
      </c>
    </row>
    <row r="49" spans="2:7" s="103" customFormat="1" ht="15">
      <c r="B49" s="26" t="s">
        <v>455</v>
      </c>
      <c r="C49" s="58" t="s">
        <v>475</v>
      </c>
      <c r="D49" s="206" t="s">
        <v>358</v>
      </c>
      <c r="E49" s="208">
        <v>1000</v>
      </c>
      <c r="F49" s="209">
        <v>5641.67</v>
      </c>
    </row>
    <row r="50" spans="2:7" s="103" customFormat="1" ht="15.75">
      <c r="B50" s="23" t="s">
        <v>195</v>
      </c>
      <c r="C50" s="23"/>
      <c r="D50" s="30"/>
      <c r="E50" s="35"/>
      <c r="F50" s="36">
        <f>SUM(F35:F49)</f>
        <v>9627567.4299999997</v>
      </c>
    </row>
    <row r="51" spans="2:7" s="103" customFormat="1" ht="15.75">
      <c r="B51" s="23" t="s">
        <v>196</v>
      </c>
      <c r="C51" s="23"/>
      <c r="D51" s="30"/>
      <c r="E51" s="35"/>
      <c r="F51" s="36">
        <v>7322.9</v>
      </c>
    </row>
    <row r="52" spans="2:7" s="103" customFormat="1" ht="15.75">
      <c r="B52" s="23" t="s">
        <v>197</v>
      </c>
      <c r="C52" s="23"/>
      <c r="D52" s="30"/>
      <c r="E52" s="35"/>
      <c r="F52" s="32">
        <f>+F50*F51</f>
        <v>70501713533.146988</v>
      </c>
    </row>
    <row r="53" spans="2:7" s="103" customFormat="1" ht="15.75">
      <c r="B53" s="241">
        <v>44926</v>
      </c>
      <c r="C53" s="241"/>
      <c r="D53" s="24"/>
      <c r="E53" s="24"/>
      <c r="F53" s="32">
        <f>+F52+F34</f>
        <v>215667591262.14697</v>
      </c>
    </row>
    <row r="54" spans="2:7" s="103" customFormat="1" ht="15.75">
      <c r="B54" s="241">
        <v>44561</v>
      </c>
      <c r="C54" s="241"/>
      <c r="D54" s="24"/>
      <c r="E54" s="24"/>
      <c r="F54" s="281">
        <v>70810880698</v>
      </c>
    </row>
    <row r="55" spans="2:7" s="103" customFormat="1" ht="15">
      <c r="D55" s="280"/>
      <c r="E55" s="280"/>
    </row>
    <row r="56" spans="2:7" s="103" customFormat="1" ht="15.75">
      <c r="B56" s="23" t="s">
        <v>103</v>
      </c>
      <c r="C56" s="23"/>
      <c r="D56" s="24"/>
      <c r="E56" s="24"/>
      <c r="F56" s="23"/>
    </row>
    <row r="57" spans="2:7" s="103" customFormat="1" ht="15.75">
      <c r="B57" s="40" t="s">
        <v>472</v>
      </c>
      <c r="C57" s="40"/>
      <c r="D57" s="41" t="s">
        <v>223</v>
      </c>
      <c r="E57" s="192">
        <v>200000000</v>
      </c>
      <c r="F57" s="136">
        <v>900000000</v>
      </c>
      <c r="G57" s="2"/>
    </row>
    <row r="58" spans="2:7" s="103" customFormat="1" ht="15.75">
      <c r="B58" s="40" t="s">
        <v>332</v>
      </c>
      <c r="C58" s="40"/>
      <c r="D58" s="41" t="s">
        <v>223</v>
      </c>
      <c r="E58" s="192">
        <v>1000000000</v>
      </c>
      <c r="F58" s="215">
        <v>4000000000</v>
      </c>
      <c r="G58" s="2"/>
    </row>
    <row r="59" spans="2:7" s="103" customFormat="1" ht="15.75">
      <c r="B59" s="23" t="s">
        <v>194</v>
      </c>
      <c r="C59" s="37"/>
      <c r="D59" s="41"/>
      <c r="E59" s="192"/>
      <c r="F59" s="32">
        <v>4900000000</v>
      </c>
      <c r="G59" s="2"/>
    </row>
    <row r="60" spans="2:7" s="103" customFormat="1" ht="15.75">
      <c r="B60" s="38" t="s">
        <v>327</v>
      </c>
      <c r="C60" s="40"/>
      <c r="D60" s="41" t="s">
        <v>188</v>
      </c>
      <c r="E60" s="192"/>
      <c r="F60" s="210">
        <v>37500</v>
      </c>
      <c r="G60" s="2"/>
    </row>
    <row r="61" spans="2:7" s="103" customFormat="1" ht="15.75">
      <c r="B61" s="23" t="s">
        <v>195</v>
      </c>
      <c r="C61" s="37"/>
      <c r="D61" s="41"/>
      <c r="E61" s="192"/>
      <c r="F61" s="211">
        <v>37500</v>
      </c>
      <c r="G61" s="2"/>
    </row>
    <row r="62" spans="2:7" s="103" customFormat="1" ht="15.75">
      <c r="B62" s="23" t="s">
        <v>196</v>
      </c>
      <c r="C62" s="37"/>
      <c r="D62" s="41"/>
      <c r="E62" s="192"/>
      <c r="F62" s="211">
        <v>7322.9</v>
      </c>
    </row>
    <row r="63" spans="2:7" s="103" customFormat="1" ht="15.75">
      <c r="B63" s="23" t="s">
        <v>197</v>
      </c>
      <c r="C63" s="37"/>
      <c r="D63" s="41"/>
      <c r="E63" s="192"/>
      <c r="F63" s="32">
        <f>+F61*F62</f>
        <v>274608750</v>
      </c>
    </row>
    <row r="64" spans="2:7" s="103" customFormat="1" ht="15.75">
      <c r="B64" s="241">
        <f>+B53</f>
        <v>44926</v>
      </c>
      <c r="C64" s="241"/>
      <c r="D64" s="23"/>
      <c r="E64" s="23"/>
      <c r="F64" s="32">
        <f>+F59+F63</f>
        <v>5174608750</v>
      </c>
    </row>
    <row r="65" spans="2:11" ht="15.75">
      <c r="B65" s="241">
        <f>+B54</f>
        <v>44561</v>
      </c>
      <c r="C65" s="241"/>
      <c r="D65" s="42"/>
      <c r="E65" s="42"/>
      <c r="F65" s="281">
        <v>2157655375</v>
      </c>
      <c r="G65" s="103"/>
      <c r="H65" s="103"/>
      <c r="I65" s="103"/>
      <c r="J65" s="103"/>
      <c r="K65" s="103"/>
    </row>
    <row r="66" spans="2:11" ht="15.75">
      <c r="B66" s="103"/>
      <c r="C66" s="103"/>
      <c r="D66" s="103"/>
      <c r="E66" s="103"/>
      <c r="F66" s="103"/>
      <c r="G66" s="2"/>
      <c r="H66" s="103"/>
      <c r="I66" s="103"/>
      <c r="J66" s="103"/>
      <c r="K66" s="103"/>
    </row>
    <row r="67" spans="2:11" ht="15.75">
      <c r="B67" s="103"/>
      <c r="C67" s="103"/>
      <c r="D67" s="103"/>
      <c r="E67" s="103"/>
      <c r="F67" s="103"/>
      <c r="G67" s="2"/>
      <c r="H67" s="103"/>
      <c r="I67" s="103"/>
      <c r="J67" s="103"/>
      <c r="K67" s="103"/>
    </row>
    <row r="68" spans="2:11" ht="15.75">
      <c r="B68" s="322" t="s">
        <v>328</v>
      </c>
      <c r="C68" s="322"/>
      <c r="D68" s="322"/>
      <c r="E68" s="322"/>
      <c r="F68" s="103"/>
      <c r="H68" s="103"/>
      <c r="I68" s="103"/>
      <c r="J68" s="103"/>
      <c r="K68" s="103"/>
    </row>
    <row r="69" spans="2:11" ht="15">
      <c r="B69" s="103"/>
      <c r="C69" s="103"/>
      <c r="D69" s="103"/>
      <c r="E69" s="103"/>
      <c r="F69" s="103"/>
      <c r="H69" s="103"/>
      <c r="I69" s="103"/>
      <c r="J69" s="103"/>
      <c r="K69" s="103"/>
    </row>
    <row r="70" spans="2:11" ht="31.5">
      <c r="B70" s="20" t="s">
        <v>297</v>
      </c>
      <c r="C70" s="20"/>
      <c r="D70" s="20" t="s">
        <v>298</v>
      </c>
      <c r="E70" s="20" t="s">
        <v>363</v>
      </c>
      <c r="F70" s="20" t="s">
        <v>316</v>
      </c>
      <c r="K70" s="103"/>
    </row>
    <row r="71" spans="2:11" ht="15">
      <c r="B71" s="232">
        <v>1</v>
      </c>
      <c r="C71" s="232"/>
      <c r="D71" s="233">
        <v>200000000</v>
      </c>
      <c r="E71" s="233">
        <v>624350695</v>
      </c>
      <c r="F71" s="366">
        <v>1002000000</v>
      </c>
      <c r="K71" s="103"/>
    </row>
    <row r="72" spans="2:11" ht="15.75">
      <c r="B72" s="282">
        <f>+B64</f>
        <v>44926</v>
      </c>
      <c r="C72" s="282"/>
      <c r="D72" s="234">
        <f>SUM(D71)</f>
        <v>200000000</v>
      </c>
      <c r="E72" s="234">
        <f t="shared" ref="E72:F72" si="0">SUM(E71)</f>
        <v>624350695</v>
      </c>
      <c r="F72" s="281">
        <f>SUM(F71)</f>
        <v>1002000000</v>
      </c>
      <c r="G72" s="17"/>
    </row>
    <row r="73" spans="2:11" ht="15.75">
      <c r="B73" s="282">
        <f>+B65</f>
        <v>44561</v>
      </c>
      <c r="C73" s="282"/>
      <c r="D73" s="234">
        <v>200000000</v>
      </c>
      <c r="E73" s="234">
        <v>516375371</v>
      </c>
      <c r="F73" s="234">
        <v>900000000</v>
      </c>
      <c r="G73" s="17"/>
    </row>
  </sheetData>
  <mergeCells count="6">
    <mergeCell ref="B2:F2"/>
    <mergeCell ref="B3:F3"/>
    <mergeCell ref="B4:F4"/>
    <mergeCell ref="B68:E68"/>
    <mergeCell ref="B6:F8"/>
    <mergeCell ref="C10:C11"/>
  </mergeCells>
  <hyperlinks>
    <hyperlink ref="A1" location="ÍNDICE!A1" display="Indice" xr:uid="{7A0B7356-4396-4B6E-9AE7-7158DBE129CF}"/>
  </hyperlinks>
  <pageMargins left="0.25" right="0.25" top="0.75" bottom="0.75" header="0.3" footer="0.3"/>
  <pageSetup paperSize="9" scale="58" orientation="portrait" r:id="rId1"/>
  <ignoredErrors>
    <ignoredError sqref="F50"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P17"/>
  <sheetViews>
    <sheetView showGridLines="0" zoomScaleNormal="100" workbookViewId="0">
      <selection activeCell="A15" sqref="A15"/>
    </sheetView>
  </sheetViews>
  <sheetFormatPr baseColWidth="10" defaultColWidth="11.42578125" defaultRowHeight="15"/>
  <cols>
    <col min="1" max="1" width="9" style="103" bestFit="1" customWidth="1"/>
    <col min="2" max="2" width="35.28515625" style="103" bestFit="1" customWidth="1"/>
    <col min="3" max="3" width="20.7109375" style="103" bestFit="1" customWidth="1"/>
    <col min="4" max="4" width="18.140625" style="103" bestFit="1" customWidth="1"/>
    <col min="5" max="5" width="16.85546875" style="103" bestFit="1" customWidth="1"/>
    <col min="6" max="6" width="15.42578125" style="103" bestFit="1" customWidth="1"/>
    <col min="7" max="7" width="20.7109375" style="103" bestFit="1" customWidth="1"/>
    <col min="8" max="8" width="22.140625" style="103" bestFit="1" customWidth="1"/>
    <col min="9" max="9" width="6.42578125" style="103" customWidth="1"/>
    <col min="10" max="10" width="13.42578125" style="103" bestFit="1" customWidth="1"/>
    <col min="11" max="11" width="18.140625" style="103" bestFit="1" customWidth="1"/>
    <col min="12" max="12" width="22.140625" style="103" bestFit="1" customWidth="1"/>
    <col min="13" max="13" width="20.7109375" style="103" bestFit="1" customWidth="1"/>
    <col min="14" max="14" width="2.85546875" style="103" customWidth="1"/>
    <col min="15" max="15" width="15.5703125" style="103" bestFit="1" customWidth="1"/>
    <col min="16" max="16" width="16.140625" style="103" bestFit="1" customWidth="1"/>
    <col min="17" max="16384" width="11.42578125" style="103"/>
  </cols>
  <sheetData>
    <row r="1" spans="1:16">
      <c r="A1" s="1" t="s">
        <v>276</v>
      </c>
    </row>
    <row r="2" spans="1:16" ht="15.75">
      <c r="A2" s="1"/>
      <c r="B2" s="358" t="s">
        <v>232</v>
      </c>
      <c r="C2" s="358"/>
      <c r="D2" s="358"/>
      <c r="E2" s="358"/>
      <c r="F2" s="358"/>
      <c r="G2" s="358"/>
      <c r="H2" s="358"/>
      <c r="I2" s="358"/>
      <c r="J2" s="358"/>
      <c r="K2" s="358"/>
      <c r="L2" s="358"/>
      <c r="M2" s="358"/>
    </row>
    <row r="3" spans="1:16" ht="15.75">
      <c r="B3" s="359" t="s">
        <v>85</v>
      </c>
      <c r="C3" s="359"/>
      <c r="D3" s="359"/>
      <c r="E3" s="359"/>
      <c r="F3" s="359"/>
      <c r="G3" s="359"/>
      <c r="H3" s="359"/>
      <c r="I3" s="359"/>
      <c r="J3" s="359"/>
      <c r="K3" s="359"/>
      <c r="L3" s="359"/>
      <c r="M3" s="359"/>
    </row>
    <row r="4" spans="1:16" ht="15.75">
      <c r="B4" s="359" t="s">
        <v>456</v>
      </c>
      <c r="C4" s="359"/>
      <c r="D4" s="359"/>
      <c r="E4" s="359"/>
      <c r="F4" s="359"/>
      <c r="G4" s="359"/>
      <c r="H4" s="359"/>
      <c r="I4" s="359"/>
      <c r="J4" s="359"/>
      <c r="K4" s="359"/>
      <c r="L4" s="359"/>
      <c r="M4" s="359"/>
    </row>
    <row r="5" spans="1:16" ht="15.75">
      <c r="B5" s="360" t="s">
        <v>301</v>
      </c>
      <c r="C5" s="360"/>
      <c r="D5" s="360"/>
      <c r="E5" s="360"/>
      <c r="F5" s="360"/>
      <c r="G5" s="360"/>
      <c r="H5" s="360"/>
      <c r="I5" s="360"/>
      <c r="J5" s="360"/>
      <c r="K5" s="360"/>
      <c r="L5" s="360"/>
      <c r="M5" s="360"/>
    </row>
    <row r="6" spans="1:16" ht="15" customHeight="1">
      <c r="B6" s="361" t="s">
        <v>198</v>
      </c>
      <c r="C6" s="363" t="s">
        <v>199</v>
      </c>
      <c r="D6" s="363"/>
      <c r="E6" s="363"/>
      <c r="F6" s="363"/>
      <c r="G6" s="363"/>
      <c r="H6" s="363" t="s">
        <v>200</v>
      </c>
      <c r="I6" s="363"/>
      <c r="J6" s="363"/>
      <c r="K6" s="363"/>
      <c r="L6" s="363"/>
      <c r="M6" s="364" t="s">
        <v>201</v>
      </c>
    </row>
    <row r="7" spans="1:16" ht="31.5">
      <c r="B7" s="362"/>
      <c r="C7" s="161" t="s">
        <v>202</v>
      </c>
      <c r="D7" s="4" t="s">
        <v>203</v>
      </c>
      <c r="E7" s="4" t="s">
        <v>204</v>
      </c>
      <c r="F7" s="161" t="s">
        <v>279</v>
      </c>
      <c r="G7" s="4" t="s">
        <v>205</v>
      </c>
      <c r="H7" s="160" t="s">
        <v>206</v>
      </c>
      <c r="I7" s="160" t="s">
        <v>203</v>
      </c>
      <c r="J7" s="5" t="s">
        <v>204</v>
      </c>
      <c r="K7" s="161" t="s">
        <v>280</v>
      </c>
      <c r="L7" s="5" t="s">
        <v>207</v>
      </c>
      <c r="M7" s="365"/>
    </row>
    <row r="8" spans="1:16" ht="15.75">
      <c r="B8" s="6"/>
      <c r="C8" s="7"/>
      <c r="D8" s="7"/>
      <c r="E8" s="7"/>
      <c r="F8" s="7"/>
      <c r="G8" s="7"/>
      <c r="H8" s="286"/>
      <c r="I8" s="7"/>
      <c r="J8" s="7"/>
      <c r="K8" s="287"/>
      <c r="L8" s="287"/>
      <c r="M8" s="7"/>
    </row>
    <row r="9" spans="1:16">
      <c r="B9" s="9" t="s">
        <v>209</v>
      </c>
      <c r="C9" s="10">
        <v>585448940</v>
      </c>
      <c r="D9" s="10">
        <v>28141397</v>
      </c>
      <c r="E9" s="11">
        <v>0</v>
      </c>
      <c r="F9" s="10">
        <v>0</v>
      </c>
      <c r="G9" s="10">
        <v>613590337</v>
      </c>
      <c r="H9" s="11">
        <v>-188815641</v>
      </c>
      <c r="I9" s="11">
        <v>0</v>
      </c>
      <c r="J9" s="10">
        <v>0</v>
      </c>
      <c r="K9" s="11">
        <v>54470818</v>
      </c>
      <c r="L9" s="11">
        <v>-243286459</v>
      </c>
      <c r="M9" s="10">
        <v>370303878</v>
      </c>
    </row>
    <row r="10" spans="1:16">
      <c r="B10" s="9" t="s">
        <v>210</v>
      </c>
      <c r="C10" s="10">
        <v>354230724</v>
      </c>
      <c r="D10" s="10">
        <v>10366363</v>
      </c>
      <c r="E10" s="11">
        <v>0</v>
      </c>
      <c r="F10" s="10">
        <v>0</v>
      </c>
      <c r="G10" s="10">
        <v>364597087</v>
      </c>
      <c r="H10" s="11">
        <v>-122114132</v>
      </c>
      <c r="I10" s="11">
        <v>0</v>
      </c>
      <c r="J10" s="10">
        <v>0</v>
      </c>
      <c r="K10" s="11">
        <v>33315744</v>
      </c>
      <c r="L10" s="11">
        <v>-155429876</v>
      </c>
      <c r="M10" s="10">
        <v>209167211</v>
      </c>
    </row>
    <row r="11" spans="1:16">
      <c r="B11" s="9" t="s">
        <v>211</v>
      </c>
      <c r="C11" s="10">
        <v>514613954</v>
      </c>
      <c r="D11" s="10">
        <v>170648973</v>
      </c>
      <c r="E11" s="11">
        <v>3114305</v>
      </c>
      <c r="F11" s="10">
        <v>0</v>
      </c>
      <c r="G11" s="10">
        <v>682148622</v>
      </c>
      <c r="H11" s="11">
        <v>-329720599</v>
      </c>
      <c r="I11" s="11">
        <v>0</v>
      </c>
      <c r="J11" s="10">
        <v>0</v>
      </c>
      <c r="K11" s="11">
        <v>92370708</v>
      </c>
      <c r="L11" s="11">
        <v>-422091307</v>
      </c>
      <c r="M11" s="10">
        <v>260057315</v>
      </c>
    </row>
    <row r="12" spans="1:16">
      <c r="B12" s="9" t="s">
        <v>212</v>
      </c>
      <c r="C12" s="10">
        <v>1188239967</v>
      </c>
      <c r="D12" s="10">
        <v>0</v>
      </c>
      <c r="E12" s="11">
        <v>0</v>
      </c>
      <c r="F12" s="10">
        <v>0</v>
      </c>
      <c r="G12" s="10">
        <v>1188239967</v>
      </c>
      <c r="H12" s="11">
        <v>-417012097</v>
      </c>
      <c r="I12" s="11">
        <v>0</v>
      </c>
      <c r="J12" s="10">
        <v>0</v>
      </c>
      <c r="K12" s="11">
        <v>94200768</v>
      </c>
      <c r="L12" s="11">
        <v>-511212865</v>
      </c>
      <c r="M12" s="10">
        <v>677027102</v>
      </c>
    </row>
    <row r="13" spans="1:16">
      <c r="B13" s="9" t="s">
        <v>213</v>
      </c>
      <c r="C13" s="10">
        <v>632966446</v>
      </c>
      <c r="D13" s="10">
        <v>12182953</v>
      </c>
      <c r="E13" s="11">
        <v>0</v>
      </c>
      <c r="F13" s="10">
        <v>0</v>
      </c>
      <c r="G13" s="10">
        <v>645149399</v>
      </c>
      <c r="H13" s="11">
        <v>-521441048</v>
      </c>
      <c r="I13" s="11">
        <v>0</v>
      </c>
      <c r="J13" s="10">
        <v>0</v>
      </c>
      <c r="K13" s="11">
        <v>106651284</v>
      </c>
      <c r="L13" s="11">
        <v>-628092332</v>
      </c>
      <c r="M13" s="10">
        <v>17057067</v>
      </c>
    </row>
    <row r="14" spans="1:16">
      <c r="B14" s="9" t="s">
        <v>214</v>
      </c>
      <c r="C14" s="10">
        <v>26735570</v>
      </c>
      <c r="D14" s="10">
        <v>0</v>
      </c>
      <c r="E14" s="11">
        <v>0</v>
      </c>
      <c r="F14" s="10">
        <v>0</v>
      </c>
      <c r="G14" s="10">
        <v>26735570</v>
      </c>
      <c r="H14" s="11">
        <v>-17349559</v>
      </c>
      <c r="I14" s="11"/>
      <c r="J14" s="10"/>
      <c r="K14" s="11">
        <v>2208468</v>
      </c>
      <c r="L14" s="11">
        <v>-19558027</v>
      </c>
      <c r="M14" s="10">
        <v>7177543</v>
      </c>
    </row>
    <row r="15" spans="1:16" s="2" customFormat="1" ht="15.75">
      <c r="B15" s="15" t="s">
        <v>457</v>
      </c>
      <c r="C15" s="288">
        <f>SUM(C8:C14)</f>
        <v>3302235601</v>
      </c>
      <c r="D15" s="288">
        <f>SUM(D8:D14)</f>
        <v>221339686</v>
      </c>
      <c r="E15" s="288">
        <f>SUM(E8:E14)</f>
        <v>3114305</v>
      </c>
      <c r="F15" s="288">
        <f t="shared" ref="F15:J15" si="0">SUM(F8:F14)</f>
        <v>0</v>
      </c>
      <c r="G15" s="288">
        <f>SUM(G8:G14)</f>
        <v>3520460982</v>
      </c>
      <c r="H15" s="288">
        <f>SUM(H8:H14)</f>
        <v>-1596453076</v>
      </c>
      <c r="I15" s="288">
        <f t="shared" si="0"/>
        <v>0</v>
      </c>
      <c r="J15" s="288">
        <f t="shared" si="0"/>
        <v>0</v>
      </c>
      <c r="K15" s="288">
        <f>SUM(K8:K14)</f>
        <v>383217790</v>
      </c>
      <c r="L15" s="288">
        <f>SUM(L8:L14)</f>
        <v>-1979670866</v>
      </c>
      <c r="M15" s="288">
        <f>SUM(M8:M14)</f>
        <v>1540790116</v>
      </c>
      <c r="P15" s="304"/>
    </row>
    <row r="16" spans="1:16" ht="15.75">
      <c r="B16" s="15" t="s">
        <v>333</v>
      </c>
      <c r="C16" s="288">
        <v>3139342808</v>
      </c>
      <c r="D16" s="288">
        <v>237931290</v>
      </c>
      <c r="E16" s="288">
        <v>75038497</v>
      </c>
      <c r="F16" s="288">
        <v>0</v>
      </c>
      <c r="G16" s="288">
        <v>3302235601</v>
      </c>
      <c r="H16" s="288">
        <v>-1307951376</v>
      </c>
      <c r="I16" s="288">
        <v>0</v>
      </c>
      <c r="J16" s="288">
        <v>0</v>
      </c>
      <c r="K16" s="288">
        <v>288501700</v>
      </c>
      <c r="L16" s="288">
        <v>-1596453076</v>
      </c>
      <c r="M16" s="288">
        <v>1705782525</v>
      </c>
    </row>
    <row r="17" spans="5:12">
      <c r="E17" s="285"/>
      <c r="L17" s="285"/>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4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5"/>
  <sheetViews>
    <sheetView showGridLines="0" zoomScaleNormal="100" workbookViewId="0"/>
  </sheetViews>
  <sheetFormatPr baseColWidth="10" defaultColWidth="11.42578125" defaultRowHeight="15"/>
  <cols>
    <col min="1" max="1" width="9" style="103" bestFit="1" customWidth="1"/>
    <col min="2" max="2" width="35.28515625" style="103" bestFit="1" customWidth="1"/>
    <col min="3" max="4" width="16.85546875" style="103" bestFit="1" customWidth="1"/>
    <col min="5" max="5" width="6.42578125" style="103" bestFit="1" customWidth="1"/>
    <col min="6" max="6" width="10.28515625" style="103" bestFit="1" customWidth="1"/>
    <col min="7" max="7" width="16.85546875" style="103" bestFit="1" customWidth="1"/>
    <col min="8" max="8" width="19.42578125" style="103" bestFit="1" customWidth="1"/>
    <col min="9" max="9" width="5.140625" style="103" bestFit="1" customWidth="1"/>
    <col min="10" max="10" width="6.42578125" style="103" bestFit="1" customWidth="1"/>
    <col min="11" max="12" width="19.42578125" style="103" bestFit="1" customWidth="1"/>
    <col min="13" max="13" width="20.7109375" style="103" bestFit="1" customWidth="1"/>
    <col min="14" max="14" width="2.85546875" style="103" customWidth="1"/>
    <col min="15" max="16384" width="11.42578125" style="103"/>
  </cols>
  <sheetData>
    <row r="1" spans="1:13">
      <c r="A1" s="1" t="s">
        <v>276</v>
      </c>
    </row>
    <row r="2" spans="1:13" ht="15.75">
      <c r="A2" s="1"/>
      <c r="B2" s="358" t="s">
        <v>283</v>
      </c>
      <c r="C2" s="358"/>
      <c r="D2" s="358"/>
      <c r="E2" s="358"/>
      <c r="F2" s="358"/>
      <c r="G2" s="358"/>
      <c r="H2" s="358"/>
      <c r="I2" s="358"/>
      <c r="J2" s="358"/>
      <c r="K2" s="358"/>
      <c r="L2" s="358"/>
      <c r="M2" s="358"/>
    </row>
    <row r="3" spans="1:13" ht="15.75">
      <c r="B3" s="359" t="s">
        <v>85</v>
      </c>
      <c r="C3" s="359"/>
      <c r="D3" s="359"/>
      <c r="E3" s="359"/>
      <c r="F3" s="359"/>
      <c r="G3" s="359"/>
      <c r="H3" s="359"/>
      <c r="I3" s="359"/>
      <c r="J3" s="359"/>
      <c r="K3" s="359"/>
      <c r="L3" s="359"/>
      <c r="M3" s="359"/>
    </row>
    <row r="4" spans="1:13" ht="15.75">
      <c r="B4" s="359" t="s">
        <v>458</v>
      </c>
      <c r="C4" s="359"/>
      <c r="D4" s="359"/>
      <c r="E4" s="359"/>
      <c r="F4" s="359"/>
      <c r="G4" s="359"/>
      <c r="H4" s="359"/>
      <c r="I4" s="359"/>
      <c r="J4" s="359"/>
      <c r="K4" s="359"/>
      <c r="L4" s="359"/>
      <c r="M4" s="359"/>
    </row>
    <row r="5" spans="1:13" ht="15.75">
      <c r="B5" s="360" t="s">
        <v>301</v>
      </c>
      <c r="C5" s="360"/>
      <c r="D5" s="360"/>
      <c r="E5" s="360"/>
      <c r="F5" s="360"/>
      <c r="G5" s="360"/>
      <c r="H5" s="360"/>
      <c r="I5" s="360"/>
      <c r="J5" s="360"/>
      <c r="K5" s="360"/>
      <c r="L5" s="360"/>
      <c r="M5" s="360"/>
    </row>
    <row r="6" spans="1:13" ht="15.75">
      <c r="B6" s="361" t="s">
        <v>198</v>
      </c>
      <c r="C6" s="363" t="s">
        <v>199</v>
      </c>
      <c r="D6" s="363"/>
      <c r="E6" s="363"/>
      <c r="F6" s="363"/>
      <c r="G6" s="363"/>
      <c r="H6" s="363" t="s">
        <v>200</v>
      </c>
      <c r="I6" s="363"/>
      <c r="J6" s="363"/>
      <c r="K6" s="363"/>
      <c r="L6" s="363"/>
      <c r="M6" s="364" t="s">
        <v>201</v>
      </c>
    </row>
    <row r="7" spans="1:13" ht="47.25">
      <c r="B7" s="362"/>
      <c r="C7" s="161" t="s">
        <v>202</v>
      </c>
      <c r="D7" s="4" t="s">
        <v>203</v>
      </c>
      <c r="E7" s="4" t="s">
        <v>204</v>
      </c>
      <c r="F7" s="161" t="s">
        <v>279</v>
      </c>
      <c r="G7" s="4" t="s">
        <v>205</v>
      </c>
      <c r="H7" s="160" t="s">
        <v>206</v>
      </c>
      <c r="I7" s="160" t="s">
        <v>203</v>
      </c>
      <c r="J7" s="5" t="s">
        <v>204</v>
      </c>
      <c r="K7" s="161" t="s">
        <v>280</v>
      </c>
      <c r="L7" s="5" t="s">
        <v>207</v>
      </c>
      <c r="M7" s="365"/>
    </row>
    <row r="8" spans="1:13" ht="15.75">
      <c r="B8" s="6" t="s">
        <v>208</v>
      </c>
      <c r="C8" s="7"/>
      <c r="D8" s="7"/>
      <c r="E8" s="7"/>
      <c r="F8" s="7"/>
      <c r="G8" s="7"/>
      <c r="H8" s="8"/>
      <c r="I8" s="7"/>
      <c r="J8" s="7"/>
      <c r="K8" s="7"/>
      <c r="L8" s="7"/>
      <c r="M8" s="7"/>
    </row>
    <row r="9" spans="1:13">
      <c r="B9" s="12" t="s">
        <v>106</v>
      </c>
      <c r="C9" s="10">
        <v>743437575</v>
      </c>
      <c r="D9" s="10">
        <v>86025618</v>
      </c>
      <c r="E9" s="13">
        <v>0</v>
      </c>
      <c r="F9" s="14">
        <v>0</v>
      </c>
      <c r="G9" s="10">
        <v>829463193</v>
      </c>
      <c r="H9" s="11">
        <v>-332805349</v>
      </c>
      <c r="I9" s="13">
        <v>0</v>
      </c>
      <c r="J9" s="13">
        <v>0</v>
      </c>
      <c r="K9" s="13">
        <v>-129872079</v>
      </c>
      <c r="L9" s="13">
        <v>-462677428</v>
      </c>
      <c r="M9" s="13">
        <v>366785765</v>
      </c>
    </row>
    <row r="10" spans="1:13" ht="15.75">
      <c r="B10" s="15" t="s">
        <v>457</v>
      </c>
      <c r="C10" s="16">
        <f>SUM(C9)</f>
        <v>743437575</v>
      </c>
      <c r="D10" s="16">
        <f t="shared" ref="D10:M10" si="0">SUM(D9)</f>
        <v>86025618</v>
      </c>
      <c r="E10" s="16">
        <f t="shared" si="0"/>
        <v>0</v>
      </c>
      <c r="F10" s="16">
        <f t="shared" si="0"/>
        <v>0</v>
      </c>
      <c r="G10" s="16">
        <f t="shared" si="0"/>
        <v>829463193</v>
      </c>
      <c r="H10" s="288">
        <f t="shared" si="0"/>
        <v>-332805349</v>
      </c>
      <c r="I10" s="288">
        <f t="shared" si="0"/>
        <v>0</v>
      </c>
      <c r="J10" s="288">
        <f t="shared" si="0"/>
        <v>0</v>
      </c>
      <c r="K10" s="288">
        <f t="shared" si="0"/>
        <v>-129872079</v>
      </c>
      <c r="L10" s="288">
        <f t="shared" si="0"/>
        <v>-462677428</v>
      </c>
      <c r="M10" s="288">
        <f t="shared" si="0"/>
        <v>366785765</v>
      </c>
    </row>
    <row r="11" spans="1:13" ht="15.75">
      <c r="B11" s="15" t="s">
        <v>333</v>
      </c>
      <c r="C11" s="16">
        <v>593462108</v>
      </c>
      <c r="D11" s="16">
        <v>149975467</v>
      </c>
      <c r="E11" s="16">
        <v>0</v>
      </c>
      <c r="F11" s="16">
        <v>0</v>
      </c>
      <c r="G11" s="16">
        <v>743437575</v>
      </c>
      <c r="H11" s="288">
        <v>-142882171</v>
      </c>
      <c r="I11" s="288">
        <v>0</v>
      </c>
      <c r="J11" s="288">
        <v>0</v>
      </c>
      <c r="K11" s="288">
        <v>-189923178</v>
      </c>
      <c r="L11" s="288">
        <v>-332805349</v>
      </c>
      <c r="M11" s="288">
        <v>410632226</v>
      </c>
    </row>
    <row r="12" spans="1:13">
      <c r="L12" s="3"/>
    </row>
    <row r="13" spans="1:13">
      <c r="C13" s="285"/>
      <c r="K13" s="43"/>
      <c r="L13" s="3"/>
    </row>
    <row r="14" spans="1:13">
      <c r="K14" s="3"/>
      <c r="L14" s="3"/>
      <c r="M14" s="43"/>
    </row>
    <row r="15" spans="1:13">
      <c r="K15" s="3"/>
      <c r="M15" s="3"/>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54" orientation="portrait"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bWCM0mVZpBo7MitmQB9D5ZLuX7VZJ6mkBAQwQ08gQFk=</DigestValue>
    </Reference>
    <Reference Type="http://www.w3.org/2000/09/xmldsig#Object" URI="#idOfficeObject">
      <DigestMethod Algorithm="http://www.w3.org/2001/04/xmlenc#sha256"/>
      <DigestValue>/9jgKaP1OuNr6DHFnRzjc3VxMcks17E2Zz9pwJkxj+o=</DigestValue>
    </Reference>
    <Reference Type="http://uri.etsi.org/01903#SignedProperties" URI="#idSignedProperties">
      <Transforms>
        <Transform Algorithm="http://www.w3.org/TR/2001/REC-xml-c14n-20010315"/>
      </Transforms>
      <DigestMethod Algorithm="http://www.w3.org/2001/04/xmlenc#sha256"/>
      <DigestValue>pkvO+tlPn5IT6bETPYDZ/Ql8zIUPIag+DRy/lCXklN8=</DigestValue>
    </Reference>
  </SignedInfo>
  <SignatureValue>FaIU6w8DuOrmaIN8wXGh03hXL+82tkmlxSPYcQKsARjZ06ONWUC5/NLfuKf02QRlduuC87w5S4XS
R+rZ9j60QNXKy8oxhsEkkijyOJ+tBBjnXfVeKKCCgyVYVR2BIPLgDq5nQ93NLKOzyDu/7qL9nJWs
3OarY5afVey86x0Wj1W1PcsykRNMqKkZM/W1lsAj0YuZUShh0Q0g2wsc3Dr5MI1ux14AlOCBVZJf
xTDaR0TPn32nLDRVIrOjqEeYN9c5tauURTyH3gl2l0vqalWpa1js3iVTBejRw2hlFygJ90NAMESH
hSsr/H2bI5/+p7ri29zCQeEtswRwjdDMrydHTg==</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DFm4YPf+Z/Bkuo7vrFXZqaIzhpS07Xwu2iHuWhELiZI=</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bzyOj14cvP3a7ufQLDK9DMakH/5E0ioD/R0jTOnJwS0=</DigestValue>
      </Reference>
      <Reference URI="/xl/printerSettings/printerSettings11.bin?ContentType=application/vnd.openxmlformats-officedocument.spreadsheetml.printerSettings">
        <DigestMethod Algorithm="http://www.w3.org/2001/04/xmlenc#sha256"/>
        <DigestValue>cnbBJFqcdBXB0PAcrrK2AwpRXRZM19rPG1pFJqPNkhw=</DigestValue>
      </Reference>
      <Reference URI="/xl/printerSettings/printerSettings12.bin?ContentType=application/vnd.openxmlformats-officedocument.spreadsheetml.printerSettings">
        <DigestMethod Algorithm="http://www.w3.org/2001/04/xmlenc#sha256"/>
        <DigestValue>VqHqp0AvkdN2RNTuDH187vOMfq1K4E261hSrDSu41ME=</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FLOzQasJOr6V+xie40sBxIsRsPGS3rbxBqz+GubeKUY=</DigestValue>
      </Reference>
      <Reference URI="/xl/printerSettings/printerSettings4.bin?ContentType=application/vnd.openxmlformats-officedocument.spreadsheetml.printerSettings">
        <DigestMethod Algorithm="http://www.w3.org/2001/04/xmlenc#sha256"/>
        <DigestValue>qqeMuvtIFzZhkNPAd4DKamTKy0gbx04edvzoLFGPrr4=</DigestValue>
      </Reference>
      <Reference URI="/xl/printerSettings/printerSettings5.bin?ContentType=application/vnd.openxmlformats-officedocument.spreadsheetml.printerSettings">
        <DigestMethod Algorithm="http://www.w3.org/2001/04/xmlenc#sha256"/>
        <DigestValue>zzIpXoiXNlc/KLmYeKfBVtrpfQVGvR3yoqEFST6l+3w=</DigestValue>
      </Reference>
      <Reference URI="/xl/printerSettings/printerSettings6.bin?ContentType=application/vnd.openxmlformats-officedocument.spreadsheetml.printerSettings">
        <DigestMethod Algorithm="http://www.w3.org/2001/04/xmlenc#sha256"/>
        <DigestValue>edrF4z9QQLbsn3RbkhQsNqTcMaWocBf4hbYXXCQxD9A=</DigestValue>
      </Reference>
      <Reference URI="/xl/printerSettings/printerSettings7.bin?ContentType=application/vnd.openxmlformats-officedocument.spreadsheetml.printerSettings">
        <DigestMethod Algorithm="http://www.w3.org/2001/04/xmlenc#sha256"/>
        <DigestValue>mRBIAjIWC2uppehar2Y8jMELXU8HRHcyffocgBjMrAU=</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BIXpMVM5ZcILZLY1slL65nHYiGipqrxgdWqgif+fH8I=</DigestValue>
      </Reference>
      <Reference URI="/xl/sharedStrings.xml?ContentType=application/vnd.openxmlformats-officedocument.spreadsheetml.sharedStrings+xml">
        <DigestMethod Algorithm="http://www.w3.org/2001/04/xmlenc#sha256"/>
        <DigestValue>hFOkwzpLjHwDQ6Tluxryxmhcwem89S7VPIjOoYpryKI=</DigestValue>
      </Reference>
      <Reference URI="/xl/styles.xml?ContentType=application/vnd.openxmlformats-officedocument.spreadsheetml.styles+xml">
        <DigestMethod Algorithm="http://www.w3.org/2001/04/xmlenc#sha256"/>
        <DigestValue>mNoydBbtsZ42/iFL5xfQDmRgQTESajUZmIqZfNcbx/c=</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uOSIbQOmAEisOrXdgkIejTogpVp7+lV9KBu4dktXDds=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Irmkb/Fx+eAmYxdYcatC+4Z+/YKiF0yXwEPb5W+Pnis=</DigestValue>
      </Reference>
      <Reference URI="/xl/worksheets/sheet10.xml?ContentType=application/vnd.openxmlformats-officedocument.spreadsheetml.worksheet+xml">
        <DigestMethod Algorithm="http://www.w3.org/2001/04/xmlenc#sha256"/>
        <DigestValue>LvbaYWbDXqxZJGEcbQkP0AvD+7yS41vLrfIUG2hZT0I=</DigestValue>
      </Reference>
      <Reference URI="/xl/worksheets/sheet11.xml?ContentType=application/vnd.openxmlformats-officedocument.spreadsheetml.worksheet+xml">
        <DigestMethod Algorithm="http://www.w3.org/2001/04/xmlenc#sha256"/>
        <DigestValue>Tb/Q3kvyk7iCzrSFxasvhxxrBYN7sOLbU0Y7VxORL2o=</DigestValue>
      </Reference>
      <Reference URI="/xl/worksheets/sheet12.xml?ContentType=application/vnd.openxmlformats-officedocument.spreadsheetml.worksheet+xml">
        <DigestMethod Algorithm="http://www.w3.org/2001/04/xmlenc#sha256"/>
        <DigestValue>wpquRjaX5NiCJRp+Pak854R53ZFa0+zgTAeq790LJQ0=</DigestValue>
      </Reference>
      <Reference URI="/xl/worksheets/sheet2.xml?ContentType=application/vnd.openxmlformats-officedocument.spreadsheetml.worksheet+xml">
        <DigestMethod Algorithm="http://www.w3.org/2001/04/xmlenc#sha256"/>
        <DigestValue>bOmH9KNQs/QYjcyFswSB/Z2oSRFrNAu9CynTTm4uHh8=</DigestValue>
      </Reference>
      <Reference URI="/xl/worksheets/sheet3.xml?ContentType=application/vnd.openxmlformats-officedocument.spreadsheetml.worksheet+xml">
        <DigestMethod Algorithm="http://www.w3.org/2001/04/xmlenc#sha256"/>
        <DigestValue>ZkFAb5P1Zysho3J+d1TTJD4ozkKvTuVmKXCObAZdHAs=</DigestValue>
      </Reference>
      <Reference URI="/xl/worksheets/sheet4.xml?ContentType=application/vnd.openxmlformats-officedocument.spreadsheetml.worksheet+xml">
        <DigestMethod Algorithm="http://www.w3.org/2001/04/xmlenc#sha256"/>
        <DigestValue>fY7RsmFCS7v3DQWl09wpeLGlRmBRP9NedhU20EjrAjY=</DigestValue>
      </Reference>
      <Reference URI="/xl/worksheets/sheet5.xml?ContentType=application/vnd.openxmlformats-officedocument.spreadsheetml.worksheet+xml">
        <DigestMethod Algorithm="http://www.w3.org/2001/04/xmlenc#sha256"/>
        <DigestValue>dimDT7PVP3aw68KiqdN9MNGFo1jPW0/XoOipl/0HLNQ=</DigestValue>
      </Reference>
      <Reference URI="/xl/worksheets/sheet6.xml?ContentType=application/vnd.openxmlformats-officedocument.spreadsheetml.worksheet+xml">
        <DigestMethod Algorithm="http://www.w3.org/2001/04/xmlenc#sha256"/>
        <DigestValue>iQT31zEiufDQU6+X9YyVx/+iQHQEf/t8cidxeiEfcc8=</DigestValue>
      </Reference>
      <Reference URI="/xl/worksheets/sheet7.xml?ContentType=application/vnd.openxmlformats-officedocument.spreadsheetml.worksheet+xml">
        <DigestMethod Algorithm="http://www.w3.org/2001/04/xmlenc#sha256"/>
        <DigestValue>lB8Cg4Pi5BVmLK30lgrVOp2VKWHVbBWa+ygCUpdeJ7E=</DigestValue>
      </Reference>
      <Reference URI="/xl/worksheets/sheet8.xml?ContentType=application/vnd.openxmlformats-officedocument.spreadsheetml.worksheet+xml">
        <DigestMethod Algorithm="http://www.w3.org/2001/04/xmlenc#sha256"/>
        <DigestValue>QQ0HnxsYFwhWfy9PEOXcV5/V91HfDW2j6BZOGJnYQR4=</DigestValue>
      </Reference>
      <Reference URI="/xl/worksheets/sheet9.xml?ContentType=application/vnd.openxmlformats-officedocument.spreadsheetml.worksheet+xml">
        <DigestMethod Algorithm="http://www.w3.org/2001/04/xmlenc#sha256"/>
        <DigestValue>Iw7QTZU5hsMmG27KBmpEJ/VNgrEZEJlDWpRKrxo/rfM=</DigestValue>
      </Reference>
    </Manifest>
    <SignatureProperties>
      <SignatureProperty Id="idSignatureTime" Target="#idPackageSignature">
        <mdssi:SignatureTime xmlns:mdssi="http://schemas.openxmlformats.org/package/2006/digital-signature">
          <mdssi:Format>YYYY-MM-DDThh:mm:ssTZD</mdssi:Format>
          <mdssi:Value>2023-03-16T13:08:32Z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16.0.16130/24</OfficeVersion>
          <ApplicationVersion>16.0.16130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2023-03-16T13:08:32Z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A8JBM8RIYyMnpz6PdYuosQ9fe15BeLKJIA8EywuyIGY=</DigestValue>
    </Reference>
    <Reference Type="http://www.w3.org/2000/09/xmldsig#Object" URI="#idOfficeObject">
      <DigestMethod Algorithm="http://www.w3.org/2001/04/xmlenc#sha256"/>
      <DigestValue>NYomc9doOcp2fXxsMhQJo2N5fYwbKHKlBRycWgFcy8I=</DigestValue>
    </Reference>
    <Reference Type="http://uri.etsi.org/01903#SignedProperties" URI="#idSignedProperties">
      <Transforms>
        <Transform Algorithm="http://www.w3.org/TR/2001/REC-xml-c14n-20010315"/>
      </Transforms>
      <DigestMethod Algorithm="http://www.w3.org/2001/04/xmlenc#sha256"/>
      <DigestValue>u3sdhDtRUprHbYj9jnOfGwK+cm2qJmdeZZonTdHYkDE=</DigestValue>
    </Reference>
  </SignedInfo>
  <SignatureValue>RGc4m01CxkDIcT9WI88gtrtg9v2wDJJV7Q9ck4jj57SRwVgH44AiDKFeETKpyCzmfiJd+I0MlROH
pDjAsNeM4SYfWZ4wvIBpQG6ggs3L+YoWT36/HgdQzAgPEy4bx6N+4e3Nld9P3rvZazYr8iusX/mc
+rNcz0jHn52oANbQrbBUId4ufwnailmwXSRDzxBZm5lid8myeJXObdOAF4pvdoT/7LxWtmZq5CcY
+NbG+o1yJoxzuO1mcBVXMNNaxUn481TUG/fQidlylKPU5ZL/dNrgiIC08nkS/eVPhXdT0Ze45E2f
8qSjwzrIR10N0M3dKqLQzaGZSA71lbP5gX/2dA==</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DFm4YPf+Z/Bkuo7vrFXZqaIzhpS07Xwu2iHuWhELiZI=</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bzyOj14cvP3a7ufQLDK9DMakH/5E0ioD/R0jTOnJwS0=</DigestValue>
      </Reference>
      <Reference URI="/xl/printerSettings/printerSettings11.bin?ContentType=application/vnd.openxmlformats-officedocument.spreadsheetml.printerSettings">
        <DigestMethod Algorithm="http://www.w3.org/2001/04/xmlenc#sha256"/>
        <DigestValue>cnbBJFqcdBXB0PAcrrK2AwpRXRZM19rPG1pFJqPNkhw=</DigestValue>
      </Reference>
      <Reference URI="/xl/printerSettings/printerSettings12.bin?ContentType=application/vnd.openxmlformats-officedocument.spreadsheetml.printerSettings">
        <DigestMethod Algorithm="http://www.w3.org/2001/04/xmlenc#sha256"/>
        <DigestValue>VqHqp0AvkdN2RNTuDH187vOMfq1K4E261hSrDSu41ME=</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FLOzQasJOr6V+xie40sBxIsRsPGS3rbxBqz+GubeKUY=</DigestValue>
      </Reference>
      <Reference URI="/xl/printerSettings/printerSettings4.bin?ContentType=application/vnd.openxmlformats-officedocument.spreadsheetml.printerSettings">
        <DigestMethod Algorithm="http://www.w3.org/2001/04/xmlenc#sha256"/>
        <DigestValue>qqeMuvtIFzZhkNPAd4DKamTKy0gbx04edvzoLFGPrr4=</DigestValue>
      </Reference>
      <Reference URI="/xl/printerSettings/printerSettings5.bin?ContentType=application/vnd.openxmlformats-officedocument.spreadsheetml.printerSettings">
        <DigestMethod Algorithm="http://www.w3.org/2001/04/xmlenc#sha256"/>
        <DigestValue>zzIpXoiXNlc/KLmYeKfBVtrpfQVGvR3yoqEFST6l+3w=</DigestValue>
      </Reference>
      <Reference URI="/xl/printerSettings/printerSettings6.bin?ContentType=application/vnd.openxmlformats-officedocument.spreadsheetml.printerSettings">
        <DigestMethod Algorithm="http://www.w3.org/2001/04/xmlenc#sha256"/>
        <DigestValue>edrF4z9QQLbsn3RbkhQsNqTcMaWocBf4hbYXXCQxD9A=</DigestValue>
      </Reference>
      <Reference URI="/xl/printerSettings/printerSettings7.bin?ContentType=application/vnd.openxmlformats-officedocument.spreadsheetml.printerSettings">
        <DigestMethod Algorithm="http://www.w3.org/2001/04/xmlenc#sha256"/>
        <DigestValue>mRBIAjIWC2uppehar2Y8jMELXU8HRHcyffocgBjMrAU=</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BIXpMVM5ZcILZLY1slL65nHYiGipqrxgdWqgif+fH8I=</DigestValue>
      </Reference>
      <Reference URI="/xl/sharedStrings.xml?ContentType=application/vnd.openxmlformats-officedocument.spreadsheetml.sharedStrings+xml">
        <DigestMethod Algorithm="http://www.w3.org/2001/04/xmlenc#sha256"/>
        <DigestValue>hFOkwzpLjHwDQ6Tluxryxmhcwem89S7VPIjOoYpryKI=</DigestValue>
      </Reference>
      <Reference URI="/xl/styles.xml?ContentType=application/vnd.openxmlformats-officedocument.spreadsheetml.styles+xml">
        <DigestMethod Algorithm="http://www.w3.org/2001/04/xmlenc#sha256"/>
        <DigestValue>mNoydBbtsZ42/iFL5xfQDmRgQTESajUZmIqZfNcbx/c=</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uOSIbQOmAEisOrXdgkIejTogpVp7+lV9KBu4dktXDds=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Irmkb/Fx+eAmYxdYcatC+4Z+/YKiF0yXwEPb5W+Pnis=</DigestValue>
      </Reference>
      <Reference URI="/xl/worksheets/sheet10.xml?ContentType=application/vnd.openxmlformats-officedocument.spreadsheetml.worksheet+xml">
        <DigestMethod Algorithm="http://www.w3.org/2001/04/xmlenc#sha256"/>
        <DigestValue>LvbaYWbDXqxZJGEcbQkP0AvD+7yS41vLrfIUG2hZT0I=</DigestValue>
      </Reference>
      <Reference URI="/xl/worksheets/sheet11.xml?ContentType=application/vnd.openxmlformats-officedocument.spreadsheetml.worksheet+xml">
        <DigestMethod Algorithm="http://www.w3.org/2001/04/xmlenc#sha256"/>
        <DigestValue>Tb/Q3kvyk7iCzrSFxasvhxxrBYN7sOLbU0Y7VxORL2o=</DigestValue>
      </Reference>
      <Reference URI="/xl/worksheets/sheet12.xml?ContentType=application/vnd.openxmlformats-officedocument.spreadsheetml.worksheet+xml">
        <DigestMethod Algorithm="http://www.w3.org/2001/04/xmlenc#sha256"/>
        <DigestValue>wpquRjaX5NiCJRp+Pak854R53ZFa0+zgTAeq790LJQ0=</DigestValue>
      </Reference>
      <Reference URI="/xl/worksheets/sheet2.xml?ContentType=application/vnd.openxmlformats-officedocument.spreadsheetml.worksheet+xml">
        <DigestMethod Algorithm="http://www.w3.org/2001/04/xmlenc#sha256"/>
        <DigestValue>bOmH9KNQs/QYjcyFswSB/Z2oSRFrNAu9CynTTm4uHh8=</DigestValue>
      </Reference>
      <Reference URI="/xl/worksheets/sheet3.xml?ContentType=application/vnd.openxmlformats-officedocument.spreadsheetml.worksheet+xml">
        <DigestMethod Algorithm="http://www.w3.org/2001/04/xmlenc#sha256"/>
        <DigestValue>ZkFAb5P1Zysho3J+d1TTJD4ozkKvTuVmKXCObAZdHAs=</DigestValue>
      </Reference>
      <Reference URI="/xl/worksheets/sheet4.xml?ContentType=application/vnd.openxmlformats-officedocument.spreadsheetml.worksheet+xml">
        <DigestMethod Algorithm="http://www.w3.org/2001/04/xmlenc#sha256"/>
        <DigestValue>fY7RsmFCS7v3DQWl09wpeLGlRmBRP9NedhU20EjrAjY=</DigestValue>
      </Reference>
      <Reference URI="/xl/worksheets/sheet5.xml?ContentType=application/vnd.openxmlformats-officedocument.spreadsheetml.worksheet+xml">
        <DigestMethod Algorithm="http://www.w3.org/2001/04/xmlenc#sha256"/>
        <DigestValue>dimDT7PVP3aw68KiqdN9MNGFo1jPW0/XoOipl/0HLNQ=</DigestValue>
      </Reference>
      <Reference URI="/xl/worksheets/sheet6.xml?ContentType=application/vnd.openxmlformats-officedocument.spreadsheetml.worksheet+xml">
        <DigestMethod Algorithm="http://www.w3.org/2001/04/xmlenc#sha256"/>
        <DigestValue>iQT31zEiufDQU6+X9YyVx/+iQHQEf/t8cidxeiEfcc8=</DigestValue>
      </Reference>
      <Reference URI="/xl/worksheets/sheet7.xml?ContentType=application/vnd.openxmlformats-officedocument.spreadsheetml.worksheet+xml">
        <DigestMethod Algorithm="http://www.w3.org/2001/04/xmlenc#sha256"/>
        <DigestValue>lB8Cg4Pi5BVmLK30lgrVOp2VKWHVbBWa+ygCUpdeJ7E=</DigestValue>
      </Reference>
      <Reference URI="/xl/worksheets/sheet8.xml?ContentType=application/vnd.openxmlformats-officedocument.spreadsheetml.worksheet+xml">
        <DigestMethod Algorithm="http://www.w3.org/2001/04/xmlenc#sha256"/>
        <DigestValue>QQ0HnxsYFwhWfy9PEOXcV5/V91HfDW2j6BZOGJnYQR4=</DigestValue>
      </Reference>
      <Reference URI="/xl/worksheets/sheet9.xml?ContentType=application/vnd.openxmlformats-officedocument.spreadsheetml.worksheet+xml">
        <DigestMethod Algorithm="http://www.w3.org/2001/04/xmlenc#sha256"/>
        <DigestValue>Iw7QTZU5hsMmG27KBmpEJ/VNgrEZEJlDWpRKrxo/rfM=</DigestValue>
      </Reference>
    </Manifest>
    <SignatureProperties>
      <SignatureProperty Id="idSignatureTime" Target="#idPackageSignature">
        <mdssi:SignatureTime xmlns:mdssi="http://schemas.openxmlformats.org/package/2006/digital-signature">
          <mdssi:Format>YYYY-MM-DDThh:mm:ssTZD</mdssi:Format>
          <mdssi:Value>2023-03-16T14:38:08Z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16.0.16130/24</OfficeVersion>
          <ApplicationVersion>16.0.16130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2023-03-16T14:38:08Z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IK1gm7YlQZKF5hX+97S2P3G9d5RR38JEqM3Rv/FuFUI=</DigestValue>
    </Reference>
    <Reference Type="http://www.w3.org/2000/09/xmldsig#Object" URI="#idOfficeObject">
      <DigestMethod Algorithm="http://www.w3.org/2001/04/xmlenc#sha256"/>
      <DigestValue>JPVWw6bsxbVOxwB8hrf2pdjEo9rzDSkY1iK7JOqaRbw=</DigestValue>
    </Reference>
    <Reference Type="http://uri.etsi.org/01903#SignedProperties" URI="#idSignedProperties">
      <Transforms>
        <Transform Algorithm="http://www.w3.org/TR/2001/REC-xml-c14n-20010315"/>
      </Transforms>
      <DigestMethod Algorithm="http://www.w3.org/2001/04/xmlenc#sha256"/>
      <DigestValue>mEfc9mDCVUlGFkNXcmiDX/ggTfyDItRu9tlZuZ+g0CQ=</DigestValue>
    </Reference>
  </SignedInfo>
  <SignatureValue>rNv6Y/VxRqSnFzI53OkRyl4NE14nnoqzV6MWJ79erEEUOPDStCjUTxIMQHSPkOal99niEMbMYL63
ogJcmGtaCW5iY0FnRIBGRtpBgfqU9yxh+MUj/rILUNhKXGTIPSXM8/FlH4d+dJEMJlLS8IdyMJQE
9qJXoNvfO3/9yFWywOhAW4cUr3+TPsXPnmTJH5s32sssLPrknaDfDBI7rq0auhXwzXvNCPOXrvB+
9q0yY09N5207WU2sC4uc93vlal6x8zkuBzRGRTWMhKK1AUOh2VrnaEyWrPnylkLM5upGLVhAmefU
Mooe5IizQYE873Ha/ZbxoBbaM2Yxbl5J6abWJg==</SignatureValue>
  <KeyInfo>
    <X509Data>
      <X509Certificate>MIIHOTCCBSGgAwIBAgIIBShUvBJmmOEwDQYJKoZIhvcNAQELBQAwWzEXMBUGA1UEBRMOUlVDIDgwMDUwMTcyLTExGjAYBgNVBAMTEUNBLURPQ1VNRU5UQSBTLkEuMRcwFQYDVQQKEw5ET0NVTUVOVEEgUy5BLjELMAkGA1UEBhMCUFkwHhcNMjIwODA5MTUyMjE5WhcNMjQwODA4MTUzMjE5WjCBkTELMAkGA1UEBhMCUFkxDjAMBgNVBAQMBUdFTEFZMRIwEAYDVQQFEwlDSTIwNTgwNjcxFTATBgNVBCoMDEVMSUFTIE1JR1VFTDEXMBUGA1UECgwOUEVSU09OQSBGSVNJQ0ExETAPBgNVBAsMCEZJUk1BIEYyMRswGQYDVQQDDBJFTElBUyBNSUdVRUwgR0VMQVkwggEiMA0GCSqGSIb3DQEBAQUAA4IBDwAwggEKAoIBAQDwWxOs+PgJycsipwqrw6og52MmKAqVCSj4Q6MglwpwG/68yY96xQPGSRfI+HX4vArjYhkuKFzw3jX9KrLksXYocEgk9OzNLOgbtqhYoxXJ9WaaWMUDgwnsbVn1XUVNLp2RQdXG8rxVgPmHCm9dCHLgkO3gUJ6NclvqGw8jK1U3euEHJ0CKrXvew7axOefxrvCTfJ5ZQvaymCd4NU1l9RceIPlKIfkRtWQkhPzjP++y7RA2S494eJX/Y2YgKhfJ+dqdz0jEKg8+LOcTG6xqs11DuR6r+UhjnWEdTaqc/zNJtzmZXVt31DqEvlMaoSZZi+9csaaKfetS7b+JdLDWvG2FAgMBAAGjggLIMIICxDAMBgNVHRMBAf8EAjAAMA4GA1UdDwEB/wQEAwIF4DAnBgNVHSUEIDAeBggrBgEFBQcDAQYIKwYBBQUHAwIGCCsGAQUFBwMEMB0GA1UdDgQWBBQI8huz11Fs9r+QZVdrC0MUtOFq8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EtBgNVHSAEggEkMIIBIDCCARwGDSsGAQQBgvk7AQEBCgEwggEJMC8GCCsGAQUFBwIBFiNodHRwczovL3d3dy5kaWdpdG8uY29tLnB5L2Rlc2NhcmdhczCB1QYIKwYBBQUHAgIwgcgagcVDZXJ0aWZpY2FkbyBjdWFsaWZpY2FkbyBkZSBmaXJtYSBlbGVjdHLzbmljYSB0aXBvIEYyIChjbGF2ZXMgZW4gZGlzcG9zaXRpdm8gY3VhbGlmaWNhZG8pLCBzdWpldGEgYSBsYXMgY29uZGljaW9uZXMgZGUgdXNvIGV4cHVlc3RhcyBlbiBsYSBEZWNsYXJhY2nzbiBkZSBQcuFjdGljYXMgZGUgQ2VydGlmaWNhY2nzbiBkZSBET0NVTUVOVEEgUy5BLjANBgkqhkiG9w0BAQsFAAOCAgEAvo228aOxSGlBeBCKOZ3JhWO+yyOFZM74HUW8j8uRbUdDuW+05unNZUVM+Rm1XcQZ8abc8xr1aInUKjeY8x1Pex9ravH2kqBO5dSRwnxN0iR0BnpE7hB5w6EIGivEWc69ASJXap7QpNd3AWl8CaSg9KDVCzzw96OUfNJL4vy1b65uZigHH3/5brXYuJqYg3xisOaqCnBOnRlbjykXBmwDOmw6a+65EGwtJ42oMYyRcrckXTmSi0pCZ9P+RmELGhYa5vdvsDtN4iQ544ElcVCotjAwJksProN/OzrUypeZPGFNTphcn5RdJ3eZ+JEyCXs7r2DrqZtqCSjMQ9vT1hc7MVuZjqay2Iz1nf93LI0UrjWRLSeOu6nCVtk/WMw7+0V4JrRY+UK4Tmwf3PyHkM3qi56VrmpKoOoOvdrp4Nm+tlU+l8uxFpMy9wXIrExUfhPs9is3UTAC5yEixM0IAc5/Tfajdz0JnI+QK8w+WHC31CkIs5j87ZtYlq9UVe7RJ2lKmuufIfrSnqUBdWZ924rLr5kDRPtuAXF2bVQzW2988ow3M47L43akuCrNPLqDzAMuNbUWJH8/WIZIt/J26TjSPoW6/w1mf/xfdY82sBnEZoh2XhSD3SeJ9TqgtM13LeYdJMcD5NFmx2bjUoLSaz7XSYd4LtqZJzIbIECqXUV0F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DFm4YPf+Z/Bkuo7vrFXZqaIzhpS07Xwu2iHuWhELiZI=</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bzyOj14cvP3a7ufQLDK9DMakH/5E0ioD/R0jTOnJwS0=</DigestValue>
      </Reference>
      <Reference URI="/xl/printerSettings/printerSettings11.bin?ContentType=application/vnd.openxmlformats-officedocument.spreadsheetml.printerSettings">
        <DigestMethod Algorithm="http://www.w3.org/2001/04/xmlenc#sha256"/>
        <DigestValue>cnbBJFqcdBXB0PAcrrK2AwpRXRZM19rPG1pFJqPNkhw=</DigestValue>
      </Reference>
      <Reference URI="/xl/printerSettings/printerSettings12.bin?ContentType=application/vnd.openxmlformats-officedocument.spreadsheetml.printerSettings">
        <DigestMethod Algorithm="http://www.w3.org/2001/04/xmlenc#sha256"/>
        <DigestValue>VqHqp0AvkdN2RNTuDH187vOMfq1K4E261hSrDSu41ME=</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FLOzQasJOr6V+xie40sBxIsRsPGS3rbxBqz+GubeKUY=</DigestValue>
      </Reference>
      <Reference URI="/xl/printerSettings/printerSettings4.bin?ContentType=application/vnd.openxmlformats-officedocument.spreadsheetml.printerSettings">
        <DigestMethod Algorithm="http://www.w3.org/2001/04/xmlenc#sha256"/>
        <DigestValue>qqeMuvtIFzZhkNPAd4DKamTKy0gbx04edvzoLFGPrr4=</DigestValue>
      </Reference>
      <Reference URI="/xl/printerSettings/printerSettings5.bin?ContentType=application/vnd.openxmlformats-officedocument.spreadsheetml.printerSettings">
        <DigestMethod Algorithm="http://www.w3.org/2001/04/xmlenc#sha256"/>
        <DigestValue>zzIpXoiXNlc/KLmYeKfBVtrpfQVGvR3yoqEFST6l+3w=</DigestValue>
      </Reference>
      <Reference URI="/xl/printerSettings/printerSettings6.bin?ContentType=application/vnd.openxmlformats-officedocument.spreadsheetml.printerSettings">
        <DigestMethod Algorithm="http://www.w3.org/2001/04/xmlenc#sha256"/>
        <DigestValue>edrF4z9QQLbsn3RbkhQsNqTcMaWocBf4hbYXXCQxD9A=</DigestValue>
      </Reference>
      <Reference URI="/xl/printerSettings/printerSettings7.bin?ContentType=application/vnd.openxmlformats-officedocument.spreadsheetml.printerSettings">
        <DigestMethod Algorithm="http://www.w3.org/2001/04/xmlenc#sha256"/>
        <DigestValue>mRBIAjIWC2uppehar2Y8jMELXU8HRHcyffocgBjMrAU=</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BIXpMVM5ZcILZLY1slL65nHYiGipqrxgdWqgif+fH8I=</DigestValue>
      </Reference>
      <Reference URI="/xl/sharedStrings.xml?ContentType=application/vnd.openxmlformats-officedocument.spreadsheetml.sharedStrings+xml">
        <DigestMethod Algorithm="http://www.w3.org/2001/04/xmlenc#sha256"/>
        <DigestValue>hFOkwzpLjHwDQ6Tluxryxmhcwem89S7VPIjOoYpryKI=</DigestValue>
      </Reference>
      <Reference URI="/xl/styles.xml?ContentType=application/vnd.openxmlformats-officedocument.spreadsheetml.styles+xml">
        <DigestMethod Algorithm="http://www.w3.org/2001/04/xmlenc#sha256"/>
        <DigestValue>mNoydBbtsZ42/iFL5xfQDmRgQTESajUZmIqZfNcbx/c=</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uOSIbQOmAEisOrXdgkIejTogpVp7+lV9KBu4dktXDds=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Irmkb/Fx+eAmYxdYcatC+4Z+/YKiF0yXwEPb5W+Pnis=</DigestValue>
      </Reference>
      <Reference URI="/xl/worksheets/sheet10.xml?ContentType=application/vnd.openxmlformats-officedocument.spreadsheetml.worksheet+xml">
        <DigestMethod Algorithm="http://www.w3.org/2001/04/xmlenc#sha256"/>
        <DigestValue>LvbaYWbDXqxZJGEcbQkP0AvD+7yS41vLrfIUG2hZT0I=</DigestValue>
      </Reference>
      <Reference URI="/xl/worksheets/sheet11.xml?ContentType=application/vnd.openxmlformats-officedocument.spreadsheetml.worksheet+xml">
        <DigestMethod Algorithm="http://www.w3.org/2001/04/xmlenc#sha256"/>
        <DigestValue>Tb/Q3kvyk7iCzrSFxasvhxxrBYN7sOLbU0Y7VxORL2o=</DigestValue>
      </Reference>
      <Reference URI="/xl/worksheets/sheet12.xml?ContentType=application/vnd.openxmlformats-officedocument.spreadsheetml.worksheet+xml">
        <DigestMethod Algorithm="http://www.w3.org/2001/04/xmlenc#sha256"/>
        <DigestValue>wpquRjaX5NiCJRp+Pak854R53ZFa0+zgTAeq790LJQ0=</DigestValue>
      </Reference>
      <Reference URI="/xl/worksheets/sheet2.xml?ContentType=application/vnd.openxmlformats-officedocument.spreadsheetml.worksheet+xml">
        <DigestMethod Algorithm="http://www.w3.org/2001/04/xmlenc#sha256"/>
        <DigestValue>bOmH9KNQs/QYjcyFswSB/Z2oSRFrNAu9CynTTm4uHh8=</DigestValue>
      </Reference>
      <Reference URI="/xl/worksheets/sheet3.xml?ContentType=application/vnd.openxmlformats-officedocument.spreadsheetml.worksheet+xml">
        <DigestMethod Algorithm="http://www.w3.org/2001/04/xmlenc#sha256"/>
        <DigestValue>ZkFAb5P1Zysho3J+d1TTJD4ozkKvTuVmKXCObAZdHAs=</DigestValue>
      </Reference>
      <Reference URI="/xl/worksheets/sheet4.xml?ContentType=application/vnd.openxmlformats-officedocument.spreadsheetml.worksheet+xml">
        <DigestMethod Algorithm="http://www.w3.org/2001/04/xmlenc#sha256"/>
        <DigestValue>fY7RsmFCS7v3DQWl09wpeLGlRmBRP9NedhU20EjrAjY=</DigestValue>
      </Reference>
      <Reference URI="/xl/worksheets/sheet5.xml?ContentType=application/vnd.openxmlformats-officedocument.spreadsheetml.worksheet+xml">
        <DigestMethod Algorithm="http://www.w3.org/2001/04/xmlenc#sha256"/>
        <DigestValue>dimDT7PVP3aw68KiqdN9MNGFo1jPW0/XoOipl/0HLNQ=</DigestValue>
      </Reference>
      <Reference URI="/xl/worksheets/sheet6.xml?ContentType=application/vnd.openxmlformats-officedocument.spreadsheetml.worksheet+xml">
        <DigestMethod Algorithm="http://www.w3.org/2001/04/xmlenc#sha256"/>
        <DigestValue>iQT31zEiufDQU6+X9YyVx/+iQHQEf/t8cidxeiEfcc8=</DigestValue>
      </Reference>
      <Reference URI="/xl/worksheets/sheet7.xml?ContentType=application/vnd.openxmlformats-officedocument.spreadsheetml.worksheet+xml">
        <DigestMethod Algorithm="http://www.w3.org/2001/04/xmlenc#sha256"/>
        <DigestValue>lB8Cg4Pi5BVmLK30lgrVOp2VKWHVbBWa+ygCUpdeJ7E=</DigestValue>
      </Reference>
      <Reference URI="/xl/worksheets/sheet8.xml?ContentType=application/vnd.openxmlformats-officedocument.spreadsheetml.worksheet+xml">
        <DigestMethod Algorithm="http://www.w3.org/2001/04/xmlenc#sha256"/>
        <DigestValue>QQ0HnxsYFwhWfy9PEOXcV5/V91HfDW2j6BZOGJnYQR4=</DigestValue>
      </Reference>
      <Reference URI="/xl/worksheets/sheet9.xml?ContentType=application/vnd.openxmlformats-officedocument.spreadsheetml.worksheet+xml">
        <DigestMethod Algorithm="http://www.w3.org/2001/04/xmlenc#sha256"/>
        <DigestValue>Iw7QTZU5hsMmG27KBmpEJ/VNgrEZEJlDWpRKrxo/rfM=</DigestValue>
      </Reference>
    </Manifest>
    <SignatureProperties>
      <SignatureProperty Id="idSignatureTime" Target="#idPackageSignature">
        <mdssi:SignatureTime xmlns:mdssi="http://schemas.openxmlformats.org/package/2006/digital-signature">
          <mdssi:Format>YYYY-MM-DDThh:mm:ssTZD</mdssi:Format>
          <mdssi:Value>2023-03-20T12:18:14Z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16.0.16130/24</OfficeVersion>
          <ApplicationVersion>16.0.16130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2023-03-20T12:18:14Z</xd:SigningTime>
          <xd:SigningCertificate>
            <xd:Cert>
              <xd:CertDigest>
                <DigestMethod Algorithm="http://www.w3.org/2001/04/xmlenc#sha256"/>
                <DigestValue>3YDUisgzjewudTc9EgrfUV3Xg7ysMXB5Ia2IIF2mOP4=</DigestValue>
              </xd:CertDigest>
              <xd:IssuerSerial>
                <X509IssuerName>C=PY, O=DOCUMENTA S.A., CN=CA-DOCUMENTA S.A., SERIALNUMBER=RUC 80050172-1</X509IssuerName>
                <X509SerialNumber>371640135997364449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cXu+7QD+bLNZPeQMExPWDKAYNQuRTjDvHM+qmtuwqcE=</DigestValue>
    </Reference>
    <Reference Type="http://www.w3.org/2000/09/xmldsig#Object" URI="#idOfficeObject">
      <DigestMethod Algorithm="http://www.w3.org/2001/04/xmlenc#sha256"/>
      <DigestValue>750Nyzw6OsNyEd3WgMZM0Zi55BIsyLxjS6MpA/3X9QE=</DigestValue>
    </Reference>
    <Reference Type="http://uri.etsi.org/01903#SignedProperties" URI="#idSignedProperties">
      <Transforms>
        <Transform Algorithm="http://www.w3.org/TR/2001/REC-xml-c14n-20010315"/>
      </Transforms>
      <DigestMethod Algorithm="http://www.w3.org/2001/04/xmlenc#sha256"/>
      <DigestValue>MUWi7Ko6ZAkHRKWaBH18PK+BOULWYwIeMAo1oF8rs+4=</DigestValue>
    </Reference>
  </SignedInfo>
  <SignatureValue>NCdJhfjkue3yD4tgCLcu0ha8jz4wkIFB6HsP/FpLGfjvPaWG9e7Mk4PNHUuzh7GyZA7M7O6CXZmK
NtOZqM3Du7UU+iJbOPZIH+jjLMQpKdQ6yLPaFkwL5ZbD6PEjgJXjLXcNqfiD7YEbriomc42qyEzx
15Xu8aXChBgRAVVIgVAwNQT43eA3MofG5N7Ru0eop39cZpJh/xOO6cUA8Wm5/TouuUAdRJikdt9M
JdS2rRqAhip/4BzsWcTG5aPIdTlRfOuzBuiVGrMrjsI+kzbDROppPpJu2bR7r3n7viygwjWXthGi
R2Kw+ZTSPr4Mlc0BTYQ+ywzFyvXA/f5c7Pwk/w==</SignatureValue>
  <KeyInfo>
    <X509Data>
      <X509Certificate>MIIH/zCCBeegAwIBAgIIEBh/UjtDSRwwDQYJKoZIhvcNAQELBQAwWzEXMBUGA1UEBRMOUlVDIDgwMDUwMTcyLTExGjAYBgNVBAMTEUNBLURPQ1VNRU5UQSBTLkEuMRcwFQYDVQQKEw5ET0NVTUVOVEEgUy5BLjELMAkGA1UEBhMCUFkwHhcNMjEwNDA3MTgxMjMwWhcNMjMwNDA3MTgyMjMwWjCBpDELMAkGA1UEBhMCUFkxFzAVBgNVBAQMDkFDVcORQSBOT0dVRVJBMREwDwYDVQQFEwhDSTk5MDc0NzEWMBQGA1UEKgwNQ0FSTE9TIE1JR1VFTDEXMBUGA1UECgwOUEVSU09OQSBGSVNJQ0ExETAPBgNVBAsMCEZJUk1BIEYyMSUwIwYDVQQDDBxDQVJMT1MgTUlHVUVMIEFDVcORQSBOT0dVRVJBMIIBIjANBgkqhkiG9w0BAQEFAAOCAQ8AMIIBCgKCAQEAyFkkV4/y0IeUlSejBOjF6giEGmdcCQQxFYfyYD5xtZAALoQSNHBIqqjzZnjNI/dmcebU6lMUKeInTEMWznbs0uNxD2vdFbU0Lv9w6150mhBUxRWa2n1JkNOwwb3FqNkY0PKUaGZZ3ALUkqTYJYLGcogk5Tu7zp/7IoNLf8CQMt87KXIHAXNGSb99MQbc1jerWPIJ1hKk5300lhXpPlKvWvReHvRqvFZGptfAS4z2ybumfSRXXDsFxMEIvO/19QKPYSyCZK4sqD/6X0BQaSAXCW4OS6PmLYyOTQIlHrxxYeHm/oUky88trNb3gHRum/JM1oAwdm7/mwMjwCDVFL1q7wIDAQABo4IDezCCA3cwDAYDVR0TAQH/BAIwADAOBgNVHQ8BAf8EBAMCBeAwKgYDVR0lAQH/BCAwHgYIKwYBBQUHAwEGCCsGAQUFBwMCBggrBgEFBQcDBDAdBgNVHQ4EFgQUlrb1UFs1jwam4wNGKQo9xA7PYLQwgZcGCCsGAQUFBwEBBIGKMIGHMDoGCCsGAQUFBzABhi5odHRwczovL3d3dy5kb2N1bWVudGEuY29tLnB5L2Zpcm1hZGlnaXRhbC9vc2NwMEkGCCsGAQUFBzAChj1odHRwczovL3d3dy5kb2N1bWVudGEuY29tLnB5L2Zpcm1hZGlnaXRhbC9kZXNjYXJnYXMvY2Fkb2MuY3J0MB8GA1UdIwQYMBaAFEAmrCZcYo/G9QJU5I3BGibW7qWyME8GA1UdHwRIMEYwRKBCoECGPmh0dHBzOi8vd3d3LmRvY3VtZW50YS5jb20ucHkvZmlybWFkaWdpdGFsL2Rlc2Nhcmdhcy9jcmxkb2MuY3JsMB8GA1UdEQQYMBaBFGNhY3VuYUBhbWFyYWw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sSWBdKs69yDn8B5pWNpRS86bf0o680LAtsnBtAnG+G7Cl/pdMnUVMCop8OZbJP2vXuL0bfVIgz9QQ2lKUHydOwl9AMtLbv23d9qJ9R2p/znNezR9gBOlR6+Q+ChD0lyMSW2vrB+0iqfmZXYc0VPdSnwFZGOmK46R08cFHNcnjRKys5lxLh2siVlBzVe1+6hgAaSmcV7n3Rk8qF4CCSkYwhmoXp7RqHVtmVkdZvC3jChwc+zw7q0yAPi7Udn74BJgsOtYSde1T9qcS6Efrs9/RsS7Aj0Pnz6Z1csc9MXDtR5XKLlraBNVeNewOa0cyX8d/S0KTpN8WjKvrY138BLJLSmuUcgTytRDgvn5foynMo32IP9QVKbYMFCMALtEzZGkL92MFrupahkbsbmqj2BdwYzEQ7TWpm41YHT3bdSWQjJTq3f2QID9tJ6kc4lROxX8e7R/OrA9z2gXo7rPgtIC+nqw8SWi7CiYOqxCH2qasjPE7eS7FM/B9gkDIf/rqujvhI2GsPGLAV77APbWRuSdV7KpwjmUUBySpbTHEomKA+jI33jN5b3qmIMTiM6c3FS6CaQ+J3E1hSm8bhOELpZOCfz/aDQG67vNHomxHp8YMj2W/myjpA2tv0pMpPXs602oIWkfBkviDcIvsypdyph48uLazFq19grZQ4A892Cewqc=</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DFm4YPf+Z/Bkuo7vrFXZqaIzhpS07Xwu2iHuWhELiZI=</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bzyOj14cvP3a7ufQLDK9DMakH/5E0ioD/R0jTOnJwS0=</DigestValue>
      </Reference>
      <Reference URI="/xl/printerSettings/printerSettings11.bin?ContentType=application/vnd.openxmlformats-officedocument.spreadsheetml.printerSettings">
        <DigestMethod Algorithm="http://www.w3.org/2001/04/xmlenc#sha256"/>
        <DigestValue>cnbBJFqcdBXB0PAcrrK2AwpRXRZM19rPG1pFJqPNkhw=</DigestValue>
      </Reference>
      <Reference URI="/xl/printerSettings/printerSettings12.bin?ContentType=application/vnd.openxmlformats-officedocument.spreadsheetml.printerSettings">
        <DigestMethod Algorithm="http://www.w3.org/2001/04/xmlenc#sha256"/>
        <DigestValue>VqHqp0AvkdN2RNTuDH187vOMfq1K4E261hSrDSu41ME=</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FLOzQasJOr6V+xie40sBxIsRsPGS3rbxBqz+GubeKUY=</DigestValue>
      </Reference>
      <Reference URI="/xl/printerSettings/printerSettings4.bin?ContentType=application/vnd.openxmlformats-officedocument.spreadsheetml.printerSettings">
        <DigestMethod Algorithm="http://www.w3.org/2001/04/xmlenc#sha256"/>
        <DigestValue>qqeMuvtIFzZhkNPAd4DKamTKy0gbx04edvzoLFGPrr4=</DigestValue>
      </Reference>
      <Reference URI="/xl/printerSettings/printerSettings5.bin?ContentType=application/vnd.openxmlformats-officedocument.spreadsheetml.printerSettings">
        <DigestMethod Algorithm="http://www.w3.org/2001/04/xmlenc#sha256"/>
        <DigestValue>zzIpXoiXNlc/KLmYeKfBVtrpfQVGvR3yoqEFST6l+3w=</DigestValue>
      </Reference>
      <Reference URI="/xl/printerSettings/printerSettings6.bin?ContentType=application/vnd.openxmlformats-officedocument.spreadsheetml.printerSettings">
        <DigestMethod Algorithm="http://www.w3.org/2001/04/xmlenc#sha256"/>
        <DigestValue>edrF4z9QQLbsn3RbkhQsNqTcMaWocBf4hbYXXCQxD9A=</DigestValue>
      </Reference>
      <Reference URI="/xl/printerSettings/printerSettings7.bin?ContentType=application/vnd.openxmlformats-officedocument.spreadsheetml.printerSettings">
        <DigestMethod Algorithm="http://www.w3.org/2001/04/xmlenc#sha256"/>
        <DigestValue>mRBIAjIWC2uppehar2Y8jMELXU8HRHcyffocgBjMrAU=</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BIXpMVM5ZcILZLY1slL65nHYiGipqrxgdWqgif+fH8I=</DigestValue>
      </Reference>
      <Reference URI="/xl/sharedStrings.xml?ContentType=application/vnd.openxmlformats-officedocument.spreadsheetml.sharedStrings+xml">
        <DigestMethod Algorithm="http://www.w3.org/2001/04/xmlenc#sha256"/>
        <DigestValue>hFOkwzpLjHwDQ6Tluxryxmhcwem89S7VPIjOoYpryKI=</DigestValue>
      </Reference>
      <Reference URI="/xl/styles.xml?ContentType=application/vnd.openxmlformats-officedocument.spreadsheetml.styles+xml">
        <DigestMethod Algorithm="http://www.w3.org/2001/04/xmlenc#sha256"/>
        <DigestValue>mNoydBbtsZ42/iFL5xfQDmRgQTESajUZmIqZfNcbx/c=</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uOSIbQOmAEisOrXdgkIejTogpVp7+lV9KBu4dktXDds=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Irmkb/Fx+eAmYxdYcatC+4Z+/YKiF0yXwEPb5W+Pnis=</DigestValue>
      </Reference>
      <Reference URI="/xl/worksheets/sheet10.xml?ContentType=application/vnd.openxmlformats-officedocument.spreadsheetml.worksheet+xml">
        <DigestMethod Algorithm="http://www.w3.org/2001/04/xmlenc#sha256"/>
        <DigestValue>LvbaYWbDXqxZJGEcbQkP0AvD+7yS41vLrfIUG2hZT0I=</DigestValue>
      </Reference>
      <Reference URI="/xl/worksheets/sheet11.xml?ContentType=application/vnd.openxmlformats-officedocument.spreadsheetml.worksheet+xml">
        <DigestMethod Algorithm="http://www.w3.org/2001/04/xmlenc#sha256"/>
        <DigestValue>Tb/Q3kvyk7iCzrSFxasvhxxrBYN7sOLbU0Y7VxORL2o=</DigestValue>
      </Reference>
      <Reference URI="/xl/worksheets/sheet12.xml?ContentType=application/vnd.openxmlformats-officedocument.spreadsheetml.worksheet+xml">
        <DigestMethod Algorithm="http://www.w3.org/2001/04/xmlenc#sha256"/>
        <DigestValue>wpquRjaX5NiCJRp+Pak854R53ZFa0+zgTAeq790LJQ0=</DigestValue>
      </Reference>
      <Reference URI="/xl/worksheets/sheet2.xml?ContentType=application/vnd.openxmlformats-officedocument.spreadsheetml.worksheet+xml">
        <DigestMethod Algorithm="http://www.w3.org/2001/04/xmlenc#sha256"/>
        <DigestValue>bOmH9KNQs/QYjcyFswSB/Z2oSRFrNAu9CynTTm4uHh8=</DigestValue>
      </Reference>
      <Reference URI="/xl/worksheets/sheet3.xml?ContentType=application/vnd.openxmlformats-officedocument.spreadsheetml.worksheet+xml">
        <DigestMethod Algorithm="http://www.w3.org/2001/04/xmlenc#sha256"/>
        <DigestValue>ZkFAb5P1Zysho3J+d1TTJD4ozkKvTuVmKXCObAZdHAs=</DigestValue>
      </Reference>
      <Reference URI="/xl/worksheets/sheet4.xml?ContentType=application/vnd.openxmlformats-officedocument.spreadsheetml.worksheet+xml">
        <DigestMethod Algorithm="http://www.w3.org/2001/04/xmlenc#sha256"/>
        <DigestValue>fY7RsmFCS7v3DQWl09wpeLGlRmBRP9NedhU20EjrAjY=</DigestValue>
      </Reference>
      <Reference URI="/xl/worksheets/sheet5.xml?ContentType=application/vnd.openxmlformats-officedocument.spreadsheetml.worksheet+xml">
        <DigestMethod Algorithm="http://www.w3.org/2001/04/xmlenc#sha256"/>
        <DigestValue>dimDT7PVP3aw68KiqdN9MNGFo1jPW0/XoOipl/0HLNQ=</DigestValue>
      </Reference>
      <Reference URI="/xl/worksheets/sheet6.xml?ContentType=application/vnd.openxmlformats-officedocument.spreadsheetml.worksheet+xml">
        <DigestMethod Algorithm="http://www.w3.org/2001/04/xmlenc#sha256"/>
        <DigestValue>iQT31zEiufDQU6+X9YyVx/+iQHQEf/t8cidxeiEfcc8=</DigestValue>
      </Reference>
      <Reference URI="/xl/worksheets/sheet7.xml?ContentType=application/vnd.openxmlformats-officedocument.spreadsheetml.worksheet+xml">
        <DigestMethod Algorithm="http://www.w3.org/2001/04/xmlenc#sha256"/>
        <DigestValue>lB8Cg4Pi5BVmLK30lgrVOp2VKWHVbBWa+ygCUpdeJ7E=</DigestValue>
      </Reference>
      <Reference URI="/xl/worksheets/sheet8.xml?ContentType=application/vnd.openxmlformats-officedocument.spreadsheetml.worksheet+xml">
        <DigestMethod Algorithm="http://www.w3.org/2001/04/xmlenc#sha256"/>
        <DigestValue>QQ0HnxsYFwhWfy9PEOXcV5/V91HfDW2j6BZOGJnYQR4=</DigestValue>
      </Reference>
      <Reference URI="/xl/worksheets/sheet9.xml?ContentType=application/vnd.openxmlformats-officedocument.spreadsheetml.worksheet+xml">
        <DigestMethod Algorithm="http://www.w3.org/2001/04/xmlenc#sha256"/>
        <DigestValue>Iw7QTZU5hsMmG27KBmpEJ/VNgrEZEJlDWpRKrxo/rfM=</DigestValue>
      </Reference>
    </Manifest>
    <SignatureProperties>
      <SignatureProperty Id="idSignatureTime" Target="#idPackageSignature">
        <mdssi:SignatureTime xmlns:mdssi="http://schemas.openxmlformats.org/package/2006/digital-signature">
          <mdssi:Format>YYYY-MM-DDThh:mm:ssTZD</mdssi:Format>
          <mdssi:Value>2023-03-22T21:57:48Z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2023-03-22T21:57:48Z</xd:SigningTime>
          <xd:SigningCertificate>
            <xd:Cert>
              <xd:CertDigest>
                <DigestMethod Algorithm="http://www.w3.org/2001/04/xmlenc#sha256"/>
                <DigestValue>0gWDs9B5cDWJ1lX9YVLtUMPI1dhNNcYBRXssvUAA21s=</DigestValue>
              </xd:CertDigest>
              <xd:IssuerSerial>
                <X509IssuerName>C=PY, O=DOCUMENTA S.A., CN=CA-DOCUMENTA S.A., SERIALNUMBER=RUC 80050172-1</X509IssuerName>
                <X509SerialNumber>1159816895206213916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22A04D5FD80433458B2C003629D34133" ma:contentTypeVersion="12" ma:contentTypeDescription="Crear nuevo documento." ma:contentTypeScope="" ma:versionID="77c73f8c113c43035fe40e6842400dee">
  <xsd:schema xmlns:xsd="http://www.w3.org/2001/XMLSchema" xmlns:xs="http://www.w3.org/2001/XMLSchema" xmlns:p="http://schemas.microsoft.com/office/2006/metadata/properties" xmlns:ns2="d5845aff-2e4f-4185-9b6c-b7ccf4ea8de4" xmlns:ns3="2e8945e0-4060-434a-9296-88ec39959342" targetNamespace="http://schemas.microsoft.com/office/2006/metadata/properties" ma:root="true" ma:fieldsID="21c60fdde48316922d37f954eb9d2806" ns2:_="" ns3:_="">
    <xsd:import namespace="d5845aff-2e4f-4185-9b6c-b7ccf4ea8de4"/>
    <xsd:import namespace="2e8945e0-4060-434a-9296-88ec399593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45aff-2e4f-4185-9b6c-b7ccf4ea8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57b533-a176-4645-b33c-7fea236c2a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8945e0-4060-434a-9296-88ec399593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fa4682-f683-46b7-8aa9-acd6744f51ed}" ma:internalName="TaxCatchAll" ma:showField="CatchAllData" ma:web="2e8945e0-4060-434a-9296-88ec399593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d5845aff-2e4f-4185-9b6c-b7ccf4ea8de4">
      <Terms xmlns="http://schemas.microsoft.com/office/infopath/2007/PartnerControls"/>
    </lcf76f155ced4ddcb4097134ff3c332f>
    <TaxCatchAll xmlns="2e8945e0-4060-434a-9296-88ec39959342" xsi:nil="true"/>
  </documentManagement>
</p:properties>
</file>

<file path=customXml/itemProps1.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3.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4.xml><?xml version="1.0" encoding="utf-8"?>
<ds:datastoreItem xmlns:ds="http://schemas.openxmlformats.org/officeDocument/2006/customXml" ds:itemID="{5528D252-EB78-4C95-A14D-029F61BAD5B7}"/>
</file>

<file path=customXml/itemProps5.xml><?xml version="1.0" encoding="utf-8"?>
<ds:datastoreItem xmlns:ds="http://schemas.openxmlformats.org/officeDocument/2006/customXml" ds:itemID="{041F4C9A-4D7C-4604-BB4C-69F935F9DFDD}">
  <ds:schemaRefs>
    <ds:schemaRef ds:uri="http://purl.org/dc/elements/1.1/"/>
    <ds:schemaRef ds:uri="727e11e5-f0bc-40b2-aa03-230944aad938"/>
    <ds:schemaRef ds:uri="http://purl.org/dc/terms/"/>
    <ds:schemaRef ds:uri="http://www.w3.org/XML/1998/namespace"/>
    <ds:schemaRef ds:uri="5c546f28-f963-4913-91d3-746344b8e317"/>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CARATULA</vt:lpstr>
      <vt:lpstr>ÍNDICE</vt:lpstr>
      <vt:lpstr>01</vt:lpstr>
      <vt:lpstr>02</vt:lpstr>
      <vt:lpstr>03</vt:lpstr>
      <vt:lpstr>04</vt:lpstr>
      <vt:lpstr>05</vt:lpstr>
      <vt:lpstr>06</vt:lpstr>
      <vt:lpstr>07</vt:lpstr>
      <vt:lpstr>08</vt:lpstr>
      <vt:lpstr>09</vt:lpstr>
      <vt:lpstr>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Gabriela Ruiz</cp:lastModifiedBy>
  <cp:revision/>
  <cp:lastPrinted>2022-08-16T13:54:24Z</cp:lastPrinted>
  <dcterms:created xsi:type="dcterms:W3CDTF">2015-06-05T18:19:34Z</dcterms:created>
  <dcterms:modified xsi:type="dcterms:W3CDTF">2023-03-15T18:44:19Z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