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2/06 JUNIO/"/>
    </mc:Choice>
  </mc:AlternateContent>
  <xr:revisionPtr revIDLastSave="1809" documentId="10_ncr:200_{95714317-C24B-43F7-9515-8AC2986BF4FC}" xr6:coauthVersionLast="47" xr6:coauthVersionMax="47" xr10:uidLastSave="{6D1266B3-5155-485C-BCF0-92551E1E66DC}"/>
  <bookViews>
    <workbookView xWindow="-120" yWindow="-120" windowWidth="20730" windowHeight="11160" tabRatio="736" xr2:uid="{00000000-000D-0000-FFFF-FFFF00000000}"/>
  </bookViews>
  <sheets>
    <sheet name="CARATULA" sheetId="1" r:id="rId1"/>
    <sheet name="ÍNDICE" sheetId="2" r:id="rId2"/>
    <sheet name="01" sheetId="3" r:id="rId3"/>
    <sheet name="02" sheetId="4" r:id="rId4"/>
    <sheet name="03" sheetId="20" r:id="rId5"/>
    <sheet name="04" sheetId="8" r:id="rId6"/>
    <sheet name="05" sheetId="14" r:id="rId7"/>
    <sheet name="06" sheetId="16" r:id="rId8"/>
    <sheet name="07" sheetId="18" r:id="rId9"/>
    <sheet name="08" sheetId="12" r:id="rId10"/>
    <sheet name="09" sheetId="9" r:id="rId11"/>
    <sheet name="10" sheetId="2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6" i="12" l="1"/>
  <c r="B85" i="12"/>
  <c r="E40" i="20" l="1"/>
  <c r="C34" i="16" l="1"/>
  <c r="D34" i="16"/>
  <c r="C21" i="16"/>
  <c r="D45" i="20"/>
  <c r="D40" i="20"/>
  <c r="D28" i="20"/>
  <c r="E28" i="20"/>
  <c r="D24" i="20"/>
  <c r="E24" i="20"/>
  <c r="D18" i="20"/>
  <c r="E18" i="20"/>
  <c r="D9" i="20"/>
  <c r="E9" i="20"/>
  <c r="E22" i="20" s="1"/>
  <c r="E38" i="20" s="1"/>
  <c r="E45" i="20" l="1"/>
  <c r="E47" i="20" s="1"/>
  <c r="D22" i="20"/>
  <c r="D38" i="20" s="1"/>
  <c r="D47" i="20" s="1"/>
  <c r="I22" i="4" l="1"/>
  <c r="I20" i="4"/>
  <c r="H20" i="4"/>
  <c r="I13" i="4" l="1"/>
  <c r="I14" i="4" s="1"/>
  <c r="H13" i="4"/>
  <c r="H14" i="4" s="1"/>
  <c r="H22" i="4" s="1"/>
  <c r="E22" i="4"/>
  <c r="D22" i="4"/>
  <c r="E20" i="4"/>
  <c r="D20" i="4"/>
  <c r="E13" i="4"/>
  <c r="D13" i="4"/>
  <c r="D73" i="16"/>
  <c r="D45" i="16"/>
  <c r="D123" i="14"/>
  <c r="D109" i="14"/>
  <c r="C109" i="14"/>
  <c r="C94" i="14"/>
  <c r="D94" i="14"/>
  <c r="D66" i="14"/>
  <c r="E75" i="12" l="1"/>
  <c r="C45" i="16" l="1"/>
  <c r="C66" i="14" l="1"/>
  <c r="E47" i="12" l="1"/>
  <c r="E72" i="12" l="1"/>
  <c r="C73" i="16" l="1"/>
  <c r="C55" i="16"/>
  <c r="C14" i="16"/>
  <c r="C129" i="14"/>
  <c r="D129" i="14"/>
  <c r="D135" i="14" s="1"/>
  <c r="C123" i="14"/>
  <c r="C73" i="14"/>
  <c r="C135" i="14" l="1"/>
  <c r="E74" i="12"/>
  <c r="E76" i="12" s="1"/>
  <c r="E77" i="12" s="1"/>
  <c r="E63" i="12"/>
  <c r="E65" i="12" s="1"/>
  <c r="E66" i="12" s="1"/>
  <c r="D21" i="16"/>
  <c r="D39" i="16" l="1"/>
  <c r="C39" i="16"/>
  <c r="E25" i="4" l="1"/>
  <c r="I25" i="4" s="1"/>
  <c r="I7" i="4"/>
  <c r="H7" i="4"/>
  <c r="D45" i="14" l="1"/>
  <c r="D68" i="14" s="1"/>
  <c r="C45" i="14"/>
  <c r="C68" i="14" s="1"/>
  <c r="D73" i="14"/>
  <c r="C75" i="14" l="1"/>
  <c r="D75" i="14"/>
  <c r="I28" i="4" l="1"/>
  <c r="I27" i="4"/>
  <c r="I26" i="4"/>
  <c r="H27" i="4"/>
  <c r="D82" i="14" l="1"/>
  <c r="D99" i="14" s="1"/>
  <c r="C82" i="14"/>
  <c r="C99" i="14" s="1"/>
  <c r="C112" i="14" l="1"/>
  <c r="D55" i="16" l="1"/>
  <c r="C114" i="14"/>
  <c r="H28" i="4" l="1"/>
  <c r="D14" i="16" l="1"/>
  <c r="D114" i="14"/>
  <c r="C11" i="16" l="1"/>
  <c r="D11" i="16"/>
  <c r="D25" i="4"/>
  <c r="H25" i="4" s="1"/>
  <c r="D26" i="16" l="1"/>
  <c r="D18" i="16"/>
  <c r="C26" i="16"/>
  <c r="C18" i="16"/>
  <c r="H26" i="4"/>
  <c r="D63" i="16" l="1"/>
  <c r="C63" i="16"/>
  <c r="C120" i="14"/>
  <c r="C50" i="16" l="1"/>
  <c r="C58" i="16" s="1"/>
  <c r="C66" i="16" s="1"/>
  <c r="D50" i="16"/>
  <c r="D58" i="16" s="1"/>
  <c r="D66" i="16" s="1"/>
  <c r="D112" i="14"/>
  <c r="D120" i="14" s="1"/>
</calcChain>
</file>

<file path=xl/sharedStrings.xml><?xml version="1.0" encoding="utf-8"?>
<sst xmlns="http://schemas.openxmlformats.org/spreadsheetml/2006/main" count="678" uniqueCount="460">
  <si>
    <t>INDICE</t>
  </si>
  <si>
    <t>INFORMACIÓN GENERAL DE LA ENTIDAD</t>
  </si>
  <si>
    <t>01</t>
  </si>
  <si>
    <t>BALANCE GENERAL</t>
  </si>
  <si>
    <t>02</t>
  </si>
  <si>
    <t>ESTADO DE RESULTADO</t>
  </si>
  <si>
    <t>03</t>
  </si>
  <si>
    <t>04</t>
  </si>
  <si>
    <t>05</t>
  </si>
  <si>
    <t>06</t>
  </si>
  <si>
    <t>07</t>
  </si>
  <si>
    <t>08</t>
  </si>
  <si>
    <t>09</t>
  </si>
  <si>
    <t>10</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</si>
  <si>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</si>
  <si>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</si>
  <si>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</si>
  <si>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</si>
  <si>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</si>
  <si>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</si>
  <si>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</si>
  <si>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</si>
  <si>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</si>
  <si>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</si>
  <si>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</si>
  <si>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</si>
  <si>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</si>
  <si>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</si>
  <si>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</si>
  <si>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</si>
  <si>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</si>
  <si>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</si>
  <si>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</si>
  <si>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</si>
  <si>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</si>
  <si>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</si>
  <si>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</si>
  <si>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</si>
  <si>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</si>
  <si>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</si>
  <si>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</si>
  <si>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</si>
  <si>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</si>
  <si>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</si>
  <si>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</si>
  <si>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</si>
  <si>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</si>
  <si>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</si>
  <si>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</si>
  <si>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</si>
  <si>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</si>
  <si>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</si>
  <si>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4.            CAPITAL Y PROPIEDAD</t>
  </si>
  <si>
    <t>Capital Integrado</t>
  </si>
  <si>
    <t>Gs. 1.000.000</t>
  </si>
  <si>
    <t>TOTAL</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</si>
  <si>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</si>
  <si>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</si>
  <si>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</si>
  <si>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</si>
  <si>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</si>
  <si>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</si>
  <si>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</si>
  <si>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</si>
  <si>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</si>
  <si>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</si>
  <si>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</si>
  <si>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</si>
  <si>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</si>
  <si>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</si>
  <si>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</si>
  <si>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</si>
  <si>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</si>
  <si>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</si>
  <si>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</si>
  <si>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</si>
  <si>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</si>
  <si>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</si>
  <si>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</si>
  <si>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</si>
  <si>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</si>
  <si>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</si>
  <si>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</si>
  <si>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</si>
  <si>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</si>
  <si>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</si>
  <si>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</si>
  <si>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</si>
  <si>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</si>
  <si>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</si>
  <si>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</si>
  <si>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</si>
  <si>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</si>
  <si>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</si>
  <si>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</si>
  <si>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</si>
  <si>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Acreedores por Intermediación</t>
  </si>
  <si>
    <t>Inversiones Temporarias</t>
  </si>
  <si>
    <t>Préstamos Financieros</t>
  </si>
  <si>
    <t>Créditos</t>
  </si>
  <si>
    <t>5.E</t>
  </si>
  <si>
    <t>Otros Pasivos</t>
  </si>
  <si>
    <t>Otros Activos</t>
  </si>
  <si>
    <t>TOTAL ACTIVO CORRIENTE</t>
  </si>
  <si>
    <t>TOTAL PASIVO CORRIENTE</t>
  </si>
  <si>
    <t>Inversiones Permanentes</t>
  </si>
  <si>
    <t>Bienes de Uso</t>
  </si>
  <si>
    <t>TOTAL PASIVO</t>
  </si>
  <si>
    <t>Licencia</t>
  </si>
  <si>
    <t>Capital</t>
  </si>
  <si>
    <t>Valuación Acción BVPASA</t>
  </si>
  <si>
    <t>Otros Activos No Corrientes</t>
  </si>
  <si>
    <t>TOTAL ACTIVO NO CORRIENTE</t>
  </si>
  <si>
    <t>Total Patrimonio Neto</t>
  </si>
  <si>
    <t>TOTAL ACTIVO</t>
  </si>
  <si>
    <t>TOTAL PASIVO Y PATRIMONIO NETO</t>
  </si>
  <si>
    <t>CONCEPTO</t>
  </si>
  <si>
    <t>Otros Ingresos Operativos</t>
  </si>
  <si>
    <t>Otros Gastos Operativos</t>
  </si>
  <si>
    <t>Otros Gastos de Comercialización</t>
  </si>
  <si>
    <t>Otros Gastos de Administración</t>
  </si>
  <si>
    <t>Intereses Cobrados</t>
  </si>
  <si>
    <t>Nota 1 – Consideración de los Estados Contables.</t>
  </si>
  <si>
    <t>Nota 2 - Información básica de la empresa</t>
  </si>
  <si>
    <t>2.1 Naturaleza Jurídica de las actividades de la sociedad</t>
  </si>
  <si>
    <t>Nombre</t>
  </si>
  <si>
    <t>Nota 3 - Principales políticas y prácticas contables aplicadas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</si>
  <si>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</si>
  <si>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</si>
  <si>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</si>
  <si>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</si>
  <si>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</si>
  <si>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</si>
  <si>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</si>
  <si>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</si>
  <si>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</si>
  <si>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</si>
  <si>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</si>
  <si>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</si>
  <si>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</si>
  <si>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</si>
  <si>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</si>
  <si>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</si>
  <si>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</si>
  <si>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</si>
  <si>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</si>
  <si>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</si>
  <si>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</si>
  <si>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</si>
  <si>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</si>
  <si>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</si>
  <si>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</si>
  <si>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</si>
  <si>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</si>
  <si>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</si>
  <si>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</si>
  <si>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</si>
  <si>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</si>
  <si>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</si>
  <si>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</si>
  <si>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</si>
  <si>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</si>
  <si>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</si>
  <si>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</si>
  <si>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</si>
  <si>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</si>
  <si>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</si>
  <si>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</si>
  <si>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</si>
  <si>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</si>
  <si>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</si>
  <si>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</si>
  <si>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</si>
  <si>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</si>
  <si>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OTROS ACTIVOS CORRIENTES</t>
  </si>
  <si>
    <t>Anticipo Proveedores</t>
  </si>
  <si>
    <t>Capacitación al Personal</t>
  </si>
  <si>
    <t>OTROS ACTIVOS NO CORRIENTES</t>
  </si>
  <si>
    <t>I) Préstamos Financieros (corto y largo plazo)</t>
  </si>
  <si>
    <t>K) Documentos y Cuentas por Pagar (corto y largo plazo)</t>
  </si>
  <si>
    <t>Servicios a Pagar Gs.</t>
  </si>
  <si>
    <t>Servicios a Pagar USD</t>
  </si>
  <si>
    <t>Tarjeta de Crédito</t>
  </si>
  <si>
    <t>Anticipo de Cliente</t>
  </si>
  <si>
    <t>Jessica Díaz</t>
  </si>
  <si>
    <t>U) Ingresos Operativos</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</si>
  <si>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</si>
  <si>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</si>
  <si>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</si>
  <si>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</si>
  <si>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</si>
  <si>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</si>
  <si>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</si>
  <si>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</si>
  <si>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</si>
  <si>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</si>
  <si>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</si>
  <si>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</si>
  <si>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</si>
  <si>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</si>
  <si>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</si>
  <si>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</si>
  <si>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</si>
  <si>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</si>
  <si>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</si>
  <si>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</si>
  <si>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</si>
  <si>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</si>
  <si>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</si>
  <si>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</si>
  <si>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Acciones</t>
  </si>
  <si>
    <t>EMISOR</t>
  </si>
  <si>
    <t>TIPO DE TÍTULO</t>
  </si>
  <si>
    <t>VALOR NOMINAL UNITARIO</t>
  </si>
  <si>
    <t>VALOR CONTABLE</t>
  </si>
  <si>
    <t>Bono</t>
  </si>
  <si>
    <t>SUB TOTAL GS</t>
  </si>
  <si>
    <t>SUB TOTAL USD</t>
  </si>
  <si>
    <t>TIPO DE CAMBIO</t>
  </si>
  <si>
    <t>SUB TOTAL EN GS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</si>
  <si>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</si>
  <si>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</si>
  <si>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</si>
  <si>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</si>
  <si>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</si>
  <si>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</si>
  <si>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</si>
  <si>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</si>
  <si>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</si>
  <si>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</si>
  <si>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</si>
  <si>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</si>
  <si>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</si>
  <si>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</si>
  <si>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</si>
  <si>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</si>
  <si>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</si>
  <si>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NOTAS A LOS ESTADOS CONTABLES NOTA 5 (INCISO A a I)</t>
  </si>
  <si>
    <t>NOTAS A LOS ESTADOS CONTABLES (NOTA 1 a NOTA 4)</t>
  </si>
  <si>
    <t>CUENTA DE ORDEN</t>
  </si>
  <si>
    <t>Cuenta de Orden</t>
  </si>
  <si>
    <t>Gerente de Estructuraciones</t>
  </si>
  <si>
    <t>Auditoría Interna</t>
  </si>
  <si>
    <t>Gte. Operaciones</t>
  </si>
  <si>
    <t>B) Posición en Moneda Extranjera</t>
  </si>
  <si>
    <t>Cadiem Casa de Bolsa S.A.</t>
  </si>
  <si>
    <t>Rodrigo García</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</si>
  <si>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</si>
  <si>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</si>
  <si>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</si>
  <si>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</si>
  <si>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</si>
  <si>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</si>
  <si>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</si>
  <si>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</si>
  <si>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BIENES DE USO - ANEXO II</t>
  </si>
  <si>
    <t>CARTERA DE INVERSIONES - ANEXO I</t>
  </si>
  <si>
    <t>ANEXO II</t>
  </si>
  <si>
    <r>
      <t>Acreedores Varios:</t>
    </r>
    <r>
      <rPr>
        <sz val="11"/>
        <color theme="1"/>
        <rFont val="Museo Sans 100"/>
        <family val="3"/>
      </rPr>
      <t xml:space="preserve"> La composición es la siguiente</t>
    </r>
  </si>
  <si>
    <r>
      <t>P) Otros Pasivos Corrientes y No Corrientes:</t>
    </r>
    <r>
      <rPr>
        <sz val="11"/>
        <color theme="1"/>
        <rFont val="Museo Sans 100"/>
        <family val="3"/>
      </rPr>
      <t xml:space="preserve"> La composición es la siguiente</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</si>
  <si>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</si>
  <si>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</si>
  <si>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</si>
  <si>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</si>
  <si>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6.2         </t>
    </r>
    <r>
      <rPr>
        <b/>
        <u/>
        <sz val="11"/>
        <color theme="1"/>
        <rFont val="Museo Sans 100"/>
        <family val="3"/>
      </rPr>
      <t>Personas Vinculadas</t>
    </r>
  </si>
  <si>
    <t>3.7 Política de Valuación de las Inversiones de Largo Plazo</t>
  </si>
  <si>
    <t>Rodrigo García: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</si>
  <si>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</si>
  <si>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Prov. p/ Pago de Gratificaciones</t>
  </si>
  <si>
    <t>CDA</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</si>
  <si>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</si>
  <si>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</si>
  <si>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</si>
  <si>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</si>
  <si>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</si>
  <si>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INGRESOS OPERATIVOS</t>
  </si>
  <si>
    <t>Comisiones por Operación en Rueda</t>
  </si>
  <si>
    <t>Ingresos por Asesoría Financiera</t>
  </si>
  <si>
    <t>Ingresos por Intereses y Dividendos de Cartera Propia</t>
  </si>
  <si>
    <t>Ingresos por Venta de Cartera Propia</t>
  </si>
  <si>
    <t>GASTOS OPERATIVOS</t>
  </si>
  <si>
    <t>Gastos por Comisiones y Servicios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</si>
  <si>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</si>
  <si>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</si>
  <si>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</si>
  <si>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</si>
  <si>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</si>
  <si>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</si>
  <si>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</si>
  <si>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</si>
  <si>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</si>
  <si>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</si>
  <si>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</si>
  <si>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</si>
  <si>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</si>
  <si>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</si>
  <si>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RESULTADOS FINANCIEROS</t>
  </si>
  <si>
    <t>Generados por Activos</t>
  </si>
  <si>
    <t>Generados por Pasivos</t>
  </si>
  <si>
    <t>IMPUESTO A LA RENTA</t>
  </si>
  <si>
    <t>RESULTADO DEL EJERCICIO</t>
  </si>
  <si>
    <t>Donaciones</t>
  </si>
  <si>
    <t>Contratos Forward - Valor USD</t>
  </si>
  <si>
    <t>Pagaré</t>
  </si>
  <si>
    <t>Retención IDU</t>
  </si>
  <si>
    <t>Gastos de Viaje</t>
  </si>
  <si>
    <t>Honorarios</t>
  </si>
  <si>
    <t>Índice</t>
  </si>
  <si>
    <t>Gastos a Rendir</t>
  </si>
  <si>
    <t>Gastos a Devengar</t>
  </si>
  <si>
    <t>Ingresos a Devengar</t>
  </si>
  <si>
    <t>Revalúo del Periódo</t>
  </si>
  <si>
    <t>Depreciación del Periódo</t>
  </si>
  <si>
    <t>NOTAS A LOS ESTADOS CONTABLES (NOTA 6 a NOTA 12)</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</si>
  <si>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</si>
  <si>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</si>
  <si>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</si>
  <si>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</si>
  <si>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</si>
  <si>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</si>
  <si>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BALANCE GENERAL CONSOLIDADO</t>
  </si>
  <si>
    <t>Patrimonio Neto</t>
  </si>
  <si>
    <t>Activos Intangibles</t>
  </si>
  <si>
    <t>Reserva</t>
  </si>
  <si>
    <t>Resultado</t>
  </si>
  <si>
    <t>Ingresos por Administración de Fondos</t>
  </si>
  <si>
    <t>Arancel y Fondo de Garantía</t>
  </si>
  <si>
    <t>UTILIDAD O (PERDIDA)</t>
  </si>
  <si>
    <t>Banco Itaú USD</t>
  </si>
  <si>
    <t>Banco Regional USD</t>
  </si>
  <si>
    <t>Banco Itaú Vto. Gs.</t>
  </si>
  <si>
    <t>Banco Itaú Vto. USD</t>
  </si>
  <si>
    <t>Administración de Fondos</t>
  </si>
  <si>
    <t>Otros Créditos.</t>
  </si>
  <si>
    <t>Banco Itau Paraguay SA</t>
  </si>
  <si>
    <t>Persona Juridica</t>
  </si>
  <si>
    <t>Impuestos</t>
  </si>
  <si>
    <t>CANTIDAD</t>
  </si>
  <si>
    <t>VALOR NOMINAL</t>
  </si>
  <si>
    <r>
      <t xml:space="preserve">6.1         </t>
    </r>
    <r>
      <rPr>
        <b/>
        <u/>
        <sz val="11"/>
        <color theme="1"/>
        <rFont val="Museo Sans 100"/>
        <family val="3"/>
      </rPr>
      <t>Vinculada Controlada</t>
    </r>
  </si>
  <si>
    <t>3.1 Base de Preparación de los Estados Contables Consolidados</t>
  </si>
  <si>
    <t>(En Guaraníes)</t>
  </si>
  <si>
    <t>Las inversiones a largo plazo se evalúan según su costo histórico más lo que resultare del VPP, exceptuando las acciones de la BVPASA que se valoriza según el Art. 3, Capítulo 1, Título 3 de la Resolución CNV CG N° 06/19.</t>
  </si>
  <si>
    <t>Tipo de cambio comprador</t>
  </si>
  <si>
    <t xml:space="preserve">Tipo de cambio vendedor       </t>
  </si>
  <si>
    <t>Anticipo Proveedor</t>
  </si>
  <si>
    <t>Sub-total</t>
  </si>
  <si>
    <t>Préstamo USD</t>
  </si>
  <si>
    <t>Banco Itaú Paraguay S.A.</t>
  </si>
  <si>
    <t>Banco GNB Fusión</t>
  </si>
  <si>
    <t>T.C. SET</t>
  </si>
  <si>
    <t>Anexo I</t>
  </si>
  <si>
    <t>5.H</t>
  </si>
  <si>
    <t>Anexo II</t>
  </si>
  <si>
    <t>Anexo III</t>
  </si>
  <si>
    <t>5.K</t>
  </si>
  <si>
    <t>5.I</t>
  </si>
  <si>
    <t>5.P</t>
  </si>
  <si>
    <t>VPN</t>
  </si>
  <si>
    <t>5.U</t>
  </si>
  <si>
    <t>VALOR ÚLTIMO REMATE</t>
  </si>
  <si>
    <t>Financiera el Comercio Gs.</t>
  </si>
  <si>
    <t>Finexpar S.A. Gs.</t>
  </si>
  <si>
    <t>Visión Banco USD</t>
  </si>
  <si>
    <t>Banco Basa USD</t>
  </si>
  <si>
    <t>Banco Atlas USD</t>
  </si>
  <si>
    <t>Electroban S.A.E.C.A.</t>
  </si>
  <si>
    <t>Sub-Total Cuenta Compensadora</t>
  </si>
  <si>
    <t>Capital Emitido</t>
  </si>
  <si>
    <t>Capital Suscripto</t>
  </si>
  <si>
    <t>Valor Nominal</t>
  </si>
  <si>
    <t>Cambio
al</t>
  </si>
  <si>
    <t>Saldo
al</t>
  </si>
  <si>
    <t>Tipo
de
Cambio</t>
  </si>
  <si>
    <t>Monto
Ajustado</t>
  </si>
  <si>
    <t>Crisos y Encarnación Financiera S.A.</t>
  </si>
  <si>
    <t>Banco Nacional de Fomento Usd</t>
  </si>
  <si>
    <t>Inmueble</t>
  </si>
  <si>
    <t>Préstamos Gs</t>
  </si>
  <si>
    <t>Op Reporto Gs.</t>
  </si>
  <si>
    <r>
      <t>Acreedores Por Operación:</t>
    </r>
    <r>
      <rPr>
        <sz val="11"/>
        <color theme="1"/>
        <rFont val="Museo Sans 100"/>
        <family val="3"/>
      </rPr>
      <t xml:space="preserve"> La composición es la siguiente</t>
    </r>
  </si>
  <si>
    <t>Intermediación Negociación de Títulos</t>
  </si>
  <si>
    <t>LLC Bridge Search Capital</t>
  </si>
  <si>
    <t>Acción de de Bolsa de Valores</t>
  </si>
  <si>
    <r>
      <rPr>
        <b/>
        <sz val="16"/>
        <color theme="1"/>
        <rFont val="Museo Sans 100"/>
        <family val="3"/>
      </rPr>
      <t xml:space="preserve">ESTADOS FINANCIEROS
CONSOLIDADO
CADIEM CASA DE BOLSA S.A.
</t>
    </r>
    <r>
      <rPr>
        <u/>
        <sz val="14"/>
        <color theme="1"/>
        <rFont val="Museo Sans 100"/>
        <family val="3"/>
      </rPr>
      <t>s/ Res. N° 30/2021</t>
    </r>
  </si>
  <si>
    <t xml:space="preserve">A la fecha del informe no existen cambios de políticas y procedimientos que comunicar en relación con el periodo anterior ni al periodo comparado </t>
  </si>
  <si>
    <r>
      <t xml:space="preserve">C) Garantías Constituidas: </t>
    </r>
    <r>
      <rPr>
        <sz val="11"/>
        <rFont val="Museo Sans 100"/>
        <family val="3"/>
      </rPr>
      <t>La empresa cuenta con un Seguro de Caución “Desempeño de una Actividad o Profesión”, Póliza N°.: 007.1514.002059/000 con la Consolidada de Seguros vigente desde 05/07/2021 al 05/07/2022, por valor de Gs. 572.331.000-</t>
    </r>
  </si>
  <si>
    <t>No se incurrió a ningún cambio en el procedimiento en la aplicación contable y/o estimación contable en referencia a los estados contables anteriores al presente.</t>
  </si>
  <si>
    <t>Otras Deudas</t>
  </si>
  <si>
    <t>TOTAL AL 31/12/2021</t>
  </si>
  <si>
    <t>CAJA DE VALORES DEL PARAGUAY</t>
  </si>
  <si>
    <t>TOTAL 31/12/2021</t>
  </si>
  <si>
    <t>ALEMÁN PARAGUAYO CANADIENSE S.A. (ALPACASA)</t>
  </si>
  <si>
    <t>AUTOMOTORES Y MAQUINARIA S.A.E.C.A.</t>
  </si>
  <si>
    <t>BIOTEC DEL PARAGUAY S.A.</t>
  </si>
  <si>
    <t>ELECTROBAN S.A.E.C.A.</t>
  </si>
  <si>
    <t>GAS CORONA S.A.E.C.A.</t>
  </si>
  <si>
    <t>GRUPO VAZQUEZ S.A.E.</t>
  </si>
  <si>
    <t>IZAGUIRRE BARRAIL INVERSORA S.A.E.C.A.</t>
  </si>
  <si>
    <t>LCR S.A.E.C.A.</t>
  </si>
  <si>
    <t>TELEFONICA CELULAR DEL PARAGUAY S.A.E.</t>
  </si>
  <si>
    <t>BANCO ITAU PARAGUAY SA</t>
  </si>
  <si>
    <t>BANCO BASA</t>
  </si>
  <si>
    <t>DEUDA PRIVADA</t>
  </si>
  <si>
    <t>Información al 30/06/2022</t>
  </si>
  <si>
    <t>Correspondiente al 30/06/2022, presentado en forma comparativa con el ejercicio cerrado al 31/12/2021</t>
  </si>
  <si>
    <t>Los estados financieros consolidados por el ejercicio finalizado el 30 de junio de 2022 han sido preparados de acuerdo con las Normas emitidas por el Consejo de Contadores Públicos del Paraguay y se presentan en Guaraníes.
Los estados financieros consolidados comprenden los estados financieros de la Sociedad y su controlada al 31 de diciembre de cada año. 
Los estados financieros de la controlada son elaborados al mismo período y aplican las políticas contables consistentes. 
Todos los saldos, ingresos y costos, ganancias y pérdidas mantenidos entre sí han sido eliminados.</t>
  </si>
  <si>
    <t>Notas a los Estados Contables al 30 de junio de 2022</t>
  </si>
  <si>
    <t>Financiera el Comercio USD</t>
  </si>
  <si>
    <t>Sudameris Bank USD</t>
  </si>
  <si>
    <t>Banco Basa Gs.</t>
  </si>
  <si>
    <t>Solar S.A. Ahorro y Finanzas USD</t>
  </si>
  <si>
    <t>Créditos al Personal</t>
  </si>
  <si>
    <t>Forward</t>
  </si>
  <si>
    <t>Préstamo FINI</t>
  </si>
  <si>
    <t>Crédito Fiscal</t>
  </si>
  <si>
    <t>Acreedores Vto Títulos</t>
  </si>
  <si>
    <t>Dividendos</t>
  </si>
  <si>
    <t>Aporte Patronal</t>
  </si>
  <si>
    <r>
      <t xml:space="preserve">A) Compromisos Directos: </t>
    </r>
    <r>
      <rPr>
        <sz val="11"/>
        <color theme="1"/>
        <rFont val="Museo Sans 100"/>
        <family val="3"/>
      </rPr>
      <t>Al 30 de junio del 2022 no existen compromisos directos relevantes que informar o detallar en la presente nota.</t>
    </r>
  </si>
  <si>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1.700.000 con el Banco Itaú Paraguay S.A. con fecha inicio 01/06/2022 y fin 30/06/2022 a un tipo de cambio final de Gs 6.884,00 cada USD 1</t>
    </r>
  </si>
  <si>
    <t>TOTAL AL 30/06/2022</t>
  </si>
  <si>
    <t>Cartera de Inversiones al 30/06/2022 comparativo al 31/12/2021</t>
  </si>
  <si>
    <t>Cuadro de Bienes de Uso al 30 de junio del 2022</t>
  </si>
  <si>
    <t>TOTAL 30/06/2022</t>
  </si>
  <si>
    <t>Cuadro de Intangibles por al 30 de junio del 2022</t>
  </si>
  <si>
    <t>Presidente con el 21,56% de los Votos - 12,21% del Capital</t>
  </si>
  <si>
    <t>Vice-Presidente con el 21,56% de los Votos – 12,21% del Capital</t>
  </si>
  <si>
    <t>Director con el 21,56% de los Votos – 12,34 % del Capital</t>
  </si>
  <si>
    <t>Accionista con el 22,52% de los Votos – 12,25 % del Capital</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</si>
  <si>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</si>
  <si>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</si>
  <si>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</si>
  <si>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</si>
  <si>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NOTAS A LOS ESTADOS CONTABLES NOTA 5 (INCISO K a V)</t>
  </si>
  <si>
    <t>Correspondiente al 30/06/2022, presentado en forma comparativa con el ejercicio cerrado al 30/06/2021</t>
  </si>
  <si>
    <t>Ingresos con Personas Relacionadas</t>
  </si>
  <si>
    <t>Resultado por Consolidación</t>
  </si>
  <si>
    <t>Los estados contables fueron aprobados por Acta de Directorio N° 195 de fecha 12/08/2022 sin ninguna información que mencionar.</t>
  </si>
  <si>
    <t>Negociación de Títulos Valores</t>
  </si>
  <si>
    <t>FINANCIERA PARAGUAYO</t>
  </si>
  <si>
    <t>FINANCIERA PARAGUAYO JAPONESA S.A.E.C.A.</t>
  </si>
  <si>
    <t>ITTI S.A.E.C.A.</t>
  </si>
  <si>
    <t>CECON SAE</t>
  </si>
  <si>
    <t>CREDICENTRO</t>
  </si>
  <si>
    <t>VISION BANCO S.A.E.C.A.</t>
  </si>
  <si>
    <t xml:space="preserve">TELECEL </t>
  </si>
  <si>
    <t xml:space="preserve">CEMENTOS CONCEPCION SAE </t>
  </si>
  <si>
    <t xml:space="preserve">SUDAMERIS BANK </t>
  </si>
  <si>
    <t>TERRENOS</t>
  </si>
  <si>
    <t>BONOS</t>
  </si>
  <si>
    <t>ACCIONES</t>
  </si>
  <si>
    <t>REPO</t>
  </si>
  <si>
    <t xml:space="preserve">Bono </t>
  </si>
  <si>
    <t>Cupón</t>
  </si>
  <si>
    <t>Titulo</t>
  </si>
  <si>
    <t xml:space="preserve">ALPACA </t>
  </si>
  <si>
    <t xml:space="preserve">FINANCIERA FINEXPAR </t>
  </si>
  <si>
    <t xml:space="preserve">BANCO REGIONAL SAECA </t>
  </si>
  <si>
    <t>VALOR LIBRO DE 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</si>
</sst>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_);_(* \(#,##0\);_(* &quot;-&quot;_);_(@_)"/>
    <numFmt numFmtId="165" formatCode="#,##0_);\(#,##0\);\ &quot;-&quot;_)"/>
    <numFmt numFmtId="166" formatCode="_(* #,##0.00_);_(* \(#,##0.00\);_(* &quot;-&quot;_);_(@_)"/>
    <numFmt numFmtId="167" formatCode="_ * #,##0.00_ ;_ * \-#,##0.00_ ;_ * &quot;-&quot;_ ;_ @_ "/>
    <numFmt numFmtId="168" formatCode="_-* #,##0_-;\-* #,##0_-;_-* &quot;-&quot;_-;_-@_-"/>
  </numFmts>
  <fonts count="26"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sz val="8"/>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color indexed="8"/>
      <name val="Museo Sans 100"/>
      <family val="3"/>
    </font>
    <font>
      <i/>
      <sz val="10"/>
      <color rgb="FFFF0000"/>
      <name val="Museo Sans 100"/>
      <family val="3"/>
    </font>
    <font>
      <sz val="11"/>
      <color rgb="FFFF0000"/>
      <name val="Museo Sans 100"/>
      <family val="3"/>
    </font>
    <font>
      <u/>
      <sz val="11"/>
      <color theme="1"/>
      <name val="Museo Sans 100"/>
      <family val="3"/>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2">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cellStyleXfs>
  <cellXfs count="356">
    <xf numFmtId="0" fontId="0" fillId="0" borderId="0" xfId="0"/>
    <xf numFmtId="0" fontId="8" fillId="0" borderId="0" xfId="3" applyFont="1"/>
    <xf numFmtId="0" fontId="10" fillId="0" borderId="0" xfId="0" applyFont="1"/>
    <xf numFmtId="41" fontId="5" fillId="0" borderId="0" xfId="0" applyNumberFormat="1" applyFont="1"/>
    <xf numFmtId="0" fontId="13" fillId="0" borderId="4" xfId="6" applyFont="1" applyBorder="1" applyAlignment="1">
      <alignment horizontal="center" vertical="center" wrapText="1"/>
    </xf>
    <xf numFmtId="0" fontId="13" fillId="3" borderId="0" xfId="6" applyFont="1" applyFill="1" applyAlignment="1">
      <alignment horizontal="center" vertical="center" wrapText="1"/>
    </xf>
    <xf numFmtId="0" fontId="13" fillId="0" borderId="10" xfId="5" applyFont="1" applyBorder="1" applyAlignment="1">
      <alignment vertical="center"/>
    </xf>
    <xf numFmtId="165" fontId="14" fillId="0" borderId="10" xfId="5" applyNumberFormat="1" applyFont="1" applyBorder="1" applyAlignment="1">
      <alignment horizontal="right" vertical="center"/>
    </xf>
    <xf numFmtId="0" fontId="14" fillId="0" borderId="10" xfId="5" applyFont="1" applyBorder="1" applyAlignment="1">
      <alignment vertical="center"/>
    </xf>
    <xf numFmtId="0" fontId="14" fillId="0" borderId="12" xfId="5" applyFont="1" applyBorder="1" applyAlignment="1">
      <alignment vertical="center"/>
    </xf>
    <xf numFmtId="165" fontId="14" fillId="0" borderId="12" xfId="5" applyNumberFormat="1" applyFont="1" applyBorder="1" applyAlignment="1">
      <alignment horizontal="right" vertical="center"/>
    </xf>
    <xf numFmtId="41" fontId="14" fillId="0" borderId="12" xfId="1" applyFont="1" applyBorder="1" applyAlignment="1">
      <alignment horizontal="right" vertical="center"/>
    </xf>
    <xf numFmtId="0" fontId="14" fillId="0" borderId="9" xfId="5" applyFont="1" applyBorder="1" applyAlignment="1">
      <alignment vertical="center"/>
    </xf>
    <xf numFmtId="41" fontId="14" fillId="0" borderId="9" xfId="1" applyFont="1" applyBorder="1" applyAlignment="1">
      <alignment horizontal="right" vertical="center"/>
    </xf>
    <xf numFmtId="165" fontId="14" fillId="0" borderId="9" xfId="5" applyNumberFormat="1" applyFont="1" applyBorder="1" applyAlignment="1">
      <alignment horizontal="right" vertical="center"/>
    </xf>
    <xf numFmtId="0" fontId="13" fillId="0" borderId="4" xfId="5" applyFont="1" applyBorder="1" applyAlignment="1">
      <alignment vertical="center"/>
    </xf>
    <xf numFmtId="165" fontId="13" fillId="0" borderId="4" xfId="5" applyNumberFormat="1" applyFont="1" applyBorder="1" applyAlignment="1">
      <alignment horizontal="right" vertical="center"/>
    </xf>
    <xf numFmtId="0" fontId="11" fillId="0" borderId="0" xfId="0" applyFont="1"/>
    <xf numFmtId="0" fontId="15" fillId="0" borderId="0" xfId="0" applyFont="1"/>
    <xf numFmtId="0" fontId="16" fillId="0" borderId="0" xfId="0" applyFont="1"/>
    <xf numFmtId="0" fontId="10" fillId="0" borderId="4" xfId="0" applyFont="1" applyBorder="1" applyAlignment="1">
      <alignment horizontal="center" vertical="center" wrapText="1"/>
    </xf>
    <xf numFmtId="17" fontId="12"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0" fillId="0" borderId="10" xfId="0" applyFont="1" applyBorder="1"/>
    <xf numFmtId="0" fontId="5" fillId="0" borderId="12" xfId="0" applyFont="1" applyBorder="1"/>
    <xf numFmtId="41" fontId="5" fillId="0" borderId="12" xfId="1" applyFont="1" applyBorder="1"/>
    <xf numFmtId="41" fontId="5" fillId="0" borderId="10" xfId="1" applyFont="1" applyBorder="1"/>
    <xf numFmtId="41" fontId="5" fillId="0" borderId="9" xfId="1" applyFont="1" applyBorder="1"/>
    <xf numFmtId="3" fontId="10" fillId="0" borderId="4" xfId="0" applyNumberFormat="1" applyFont="1" applyBorder="1" applyAlignment="1">
      <alignment horizontal="left"/>
    </xf>
    <xf numFmtId="3" fontId="10" fillId="0" borderId="10" xfId="0" applyNumberFormat="1" applyFont="1" applyBorder="1" applyAlignment="1">
      <alignment horizontal="right"/>
    </xf>
    <xf numFmtId="41" fontId="10" fillId="0" borderId="4" xfId="1" applyFont="1" applyBorder="1"/>
    <xf numFmtId="41" fontId="10" fillId="0" borderId="10" xfId="1" applyFont="1" applyBorder="1"/>
    <xf numFmtId="166" fontId="5" fillId="0" borderId="12" xfId="1" applyNumberFormat="1" applyFont="1" applyBorder="1"/>
    <xf numFmtId="4" fontId="10" fillId="0" borderId="4" xfId="0" applyNumberFormat="1" applyFont="1" applyBorder="1" applyAlignment="1">
      <alignment horizontal="right"/>
    </xf>
    <xf numFmtId="166" fontId="10" fillId="0" borderId="4" xfId="1" applyNumberFormat="1" applyFont="1" applyBorder="1"/>
    <xf numFmtId="0" fontId="10" fillId="0" borderId="9" xfId="0" applyFont="1" applyBorder="1"/>
    <xf numFmtId="0" fontId="5" fillId="0" borderId="4" xfId="0" applyFont="1" applyBorder="1"/>
    <xf numFmtId="3" fontId="5" fillId="0" borderId="4" xfId="0" applyNumberFormat="1" applyFont="1" applyBorder="1" applyAlignment="1">
      <alignment horizontal="right"/>
    </xf>
    <xf numFmtId="0" fontId="5" fillId="0" borderId="10" xfId="0" applyFont="1" applyBorder="1"/>
    <xf numFmtId="0" fontId="5" fillId="0" borderId="9" xfId="0" applyFont="1" applyBorder="1"/>
    <xf numFmtId="3" fontId="5" fillId="0" borderId="9" xfId="0" applyNumberFormat="1" applyFont="1" applyBorder="1" applyAlignment="1">
      <alignment horizontal="left" vertical="center"/>
    </xf>
    <xf numFmtId="0" fontId="12" fillId="0" borderId="4" xfId="0" applyFont="1" applyBorder="1" applyAlignment="1">
      <alignment horizontal="center"/>
    </xf>
    <xf numFmtId="41" fontId="5" fillId="0" borderId="0" xfId="1" applyFont="1"/>
    <xf numFmtId="166" fontId="5" fillId="0" borderId="10" xfId="1" applyNumberFormat="1" applyFont="1" applyBorder="1"/>
    <xf numFmtId="41" fontId="5" fillId="0" borderId="4" xfId="1" applyFont="1" applyBorder="1" applyAlignment="1">
      <alignment horizontal="center" vertical="center"/>
    </xf>
    <xf numFmtId="14" fontId="10" fillId="0" borderId="4" xfId="0" applyNumberFormat="1" applyFont="1" applyBorder="1" applyAlignment="1">
      <alignment horizontal="center" vertical="center"/>
    </xf>
    <xf numFmtId="14" fontId="13" fillId="0" borderId="4" xfId="0" applyNumberFormat="1" applyFont="1" applyBorder="1" applyAlignment="1">
      <alignment horizontal="center" vertical="center"/>
    </xf>
    <xf numFmtId="14" fontId="13"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0" xfId="0" applyNumberFormat="1" applyFont="1" applyBorder="1" applyAlignment="1">
      <alignment horizontal="center" vertical="center"/>
    </xf>
    <xf numFmtId="0" fontId="5" fillId="0" borderId="11" xfId="0" applyFont="1" applyBorder="1" applyAlignment="1"/>
    <xf numFmtId="41" fontId="5" fillId="0" borderId="6"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4" xfId="0" applyNumberFormat="1" applyFont="1" applyBorder="1" applyAlignment="1">
      <alignment horizontal="center" vertical="center" wrapText="1"/>
    </xf>
    <xf numFmtId="0" fontId="10" fillId="0" borderId="1" xfId="0" applyFont="1" applyBorder="1" applyAlignment="1">
      <alignment vertical="center" wrapText="1"/>
    </xf>
    <xf numFmtId="41" fontId="5" fillId="0" borderId="12" xfId="1" applyFont="1" applyBorder="1" applyAlignment="1">
      <alignment vertical="center"/>
    </xf>
    <xf numFmtId="0" fontId="5" fillId="0" borderId="7" xfId="0" applyFont="1" applyBorder="1" applyAlignment="1"/>
    <xf numFmtId="41" fontId="5" fillId="0" borderId="12" xfId="1" applyFont="1" applyBorder="1" applyAlignment="1">
      <alignment horizontal="center"/>
    </xf>
    <xf numFmtId="41" fontId="10" fillId="0" borderId="4" xfId="1" applyFont="1" applyBorder="1" applyAlignment="1">
      <alignment horizontal="center" vertical="center"/>
    </xf>
    <xf numFmtId="0" fontId="13" fillId="0" borderId="1" xfId="0" applyFont="1" applyBorder="1" applyAlignment="1">
      <alignment vertical="center"/>
    </xf>
    <xf numFmtId="41" fontId="14" fillId="0" borderId="10" xfId="1" applyFont="1" applyBorder="1"/>
    <xf numFmtId="41" fontId="14" fillId="0" borderId="12" xfId="1" applyFont="1" applyBorder="1"/>
    <xf numFmtId="0" fontId="13" fillId="0" borderId="1" xfId="0" applyFont="1" applyBorder="1" applyAlignment="1"/>
    <xf numFmtId="41" fontId="13" fillId="0" borderId="4" xfId="1" applyFont="1" applyBorder="1" applyAlignment="1">
      <alignment horizontal="right"/>
    </xf>
    <xf numFmtId="41" fontId="13" fillId="0" borderId="4" xfId="1" applyFont="1" applyBorder="1"/>
    <xf numFmtId="0" fontId="13" fillId="0" borderId="1" xfId="8" applyFont="1" applyBorder="1" applyAlignment="1">
      <alignment vertical="center"/>
    </xf>
    <xf numFmtId="14" fontId="13" fillId="0" borderId="10" xfId="8" applyNumberFormat="1" applyFont="1" applyBorder="1" applyAlignment="1">
      <alignment horizontal="center" vertical="center"/>
    </xf>
    <xf numFmtId="0" fontId="14" fillId="0" borderId="11" xfId="8" applyFont="1" applyBorder="1" applyAlignment="1"/>
    <xf numFmtId="0" fontId="14" fillId="0" borderId="7" xfId="8" applyFont="1" applyBorder="1" applyAlignment="1"/>
    <xf numFmtId="0" fontId="13" fillId="0" borderId="1" xfId="8" applyFont="1" applyBorder="1" applyAlignment="1"/>
    <xf numFmtId="0" fontId="13" fillId="0" borderId="4" xfId="0" applyFont="1" applyBorder="1"/>
    <xf numFmtId="0" fontId="5" fillId="0" borderId="10" xfId="0" applyFont="1" applyBorder="1" applyAlignment="1">
      <alignment horizontal="center"/>
    </xf>
    <xf numFmtId="0" fontId="5" fillId="0" borderId="12" xfId="0" applyFont="1" applyBorder="1" applyAlignment="1">
      <alignment horizontal="center"/>
    </xf>
    <xf numFmtId="0" fontId="5" fillId="0" borderId="9" xfId="0" applyFont="1" applyBorder="1" applyAlignment="1">
      <alignment horizontal="center"/>
    </xf>
    <xf numFmtId="0" fontId="10" fillId="0" borderId="4" xfId="0" applyFont="1" applyBorder="1" applyAlignment="1">
      <alignment horizontal="center"/>
    </xf>
    <xf numFmtId="166" fontId="5" fillId="0" borderId="4" xfId="1" applyNumberFormat="1" applyFont="1" applyBorder="1" applyAlignment="1">
      <alignment horizontal="center" vertical="center"/>
    </xf>
    <xf numFmtId="166" fontId="5" fillId="0" borderId="11" xfId="1" applyNumberFormat="1" applyFont="1" applyBorder="1" applyAlignment="1">
      <alignment horizontal="center"/>
    </xf>
    <xf numFmtId="166" fontId="5" fillId="0" borderId="15" xfId="0" applyNumberFormat="1" applyFont="1" applyBorder="1" applyAlignment="1">
      <alignment horizontal="center"/>
    </xf>
    <xf numFmtId="166" fontId="5" fillId="0" borderId="7" xfId="1" applyNumberFormat="1" applyFont="1" applyBorder="1" applyAlignment="1">
      <alignment horizontal="center"/>
    </xf>
    <xf numFmtId="166" fontId="5" fillId="0" borderId="6" xfId="0" applyNumberFormat="1" applyFont="1" applyBorder="1" applyAlignment="1">
      <alignment horizontal="center"/>
    </xf>
    <xf numFmtId="166" fontId="5" fillId="0" borderId="9" xfId="1" applyNumberFormat="1" applyFont="1" applyBorder="1"/>
    <xf numFmtId="166" fontId="5" fillId="0" borderId="14" xfId="1" applyNumberFormat="1" applyFont="1" applyBorder="1" applyAlignment="1">
      <alignment horizontal="center"/>
    </xf>
    <xf numFmtId="166" fontId="5" fillId="0" borderId="8" xfId="0" applyNumberFormat="1" applyFont="1" applyBorder="1" applyAlignment="1">
      <alignment horizontal="center"/>
    </xf>
    <xf numFmtId="41" fontId="10" fillId="0" borderId="9" xfId="1" applyFont="1" applyBorder="1"/>
    <xf numFmtId="0" fontId="10" fillId="0" borderId="9" xfId="0" applyFont="1" applyBorder="1" applyAlignment="1">
      <alignment horizontal="center"/>
    </xf>
    <xf numFmtId="166" fontId="5" fillId="0" borderId="10" xfId="1" applyNumberFormat="1" applyFont="1" applyBorder="1" applyAlignment="1">
      <alignment horizontal="center"/>
    </xf>
    <xf numFmtId="166" fontId="5" fillId="0" borderId="9" xfId="1" applyNumberFormat="1" applyFont="1" applyBorder="1" applyAlignment="1">
      <alignment horizontal="center"/>
    </xf>
    <xf numFmtId="166" fontId="5" fillId="0" borderId="10" xfId="0" applyNumberFormat="1" applyFont="1" applyBorder="1" applyAlignment="1">
      <alignment horizontal="center"/>
    </xf>
    <xf numFmtId="166" fontId="5" fillId="0" borderId="12" xfId="1" applyNumberFormat="1" applyFont="1" applyBorder="1" applyAlignment="1">
      <alignment horizontal="center"/>
    </xf>
    <xf numFmtId="166" fontId="5" fillId="0" borderId="12" xfId="0" applyNumberFormat="1" applyFont="1" applyBorder="1" applyAlignment="1">
      <alignment horizontal="center"/>
    </xf>
    <xf numFmtId="166" fontId="5" fillId="0" borderId="9" xfId="0" applyNumberFormat="1" applyFont="1" applyBorder="1" applyAlignment="1">
      <alignment horizontal="center"/>
    </xf>
    <xf numFmtId="41" fontId="5" fillId="0" borderId="10" xfId="1" applyFont="1" applyBorder="1" applyAlignment="1">
      <alignment horizontal="center"/>
    </xf>
    <xf numFmtId="41" fontId="5" fillId="0" borderId="0" xfId="1" applyFont="1" applyBorder="1" applyAlignment="1">
      <alignment horizontal="center"/>
    </xf>
    <xf numFmtId="41" fontId="10" fillId="0" borderId="4" xfId="1" applyFont="1" applyBorder="1" applyAlignment="1">
      <alignment horizontal="center"/>
    </xf>
    <xf numFmtId="164" fontId="10" fillId="0" borderId="4" xfId="0" applyNumberFormat="1" applyFont="1" applyBorder="1" applyAlignment="1">
      <alignment horizontal="left"/>
    </xf>
    <xf numFmtId="14" fontId="10" fillId="0" borderId="9" xfId="0" applyNumberFormat="1" applyFont="1" applyBorder="1" applyAlignment="1">
      <alignment horizontal="right" vertical="center" wrapText="1"/>
    </xf>
    <xf numFmtId="0" fontId="5" fillId="0" borderId="0" xfId="0" applyFont="1" applyFill="1" applyAlignment="1">
      <alignment wrapText="1"/>
    </xf>
    <xf numFmtId="0" fontId="10" fillId="0" borderId="0" xfId="0" applyFont="1" applyFill="1"/>
    <xf numFmtId="41" fontId="10" fillId="0" borderId="0" xfId="1" applyFont="1" applyAlignment="1">
      <alignment horizontal="center" vertic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applyAlignment="1"/>
    <xf numFmtId="41" fontId="10" fillId="0" borderId="0" xfId="1" applyFont="1" applyAlignment="1">
      <alignment horizontal="left"/>
    </xf>
    <xf numFmtId="0" fontId="5" fillId="0" borderId="12" xfId="0" applyFont="1" applyBorder="1" applyAlignment="1">
      <alignment vertical="center"/>
    </xf>
    <xf numFmtId="0" fontId="5" fillId="0" borderId="11" xfId="0" applyFont="1" applyBorder="1"/>
    <xf numFmtId="0" fontId="5" fillId="0" borderId="14" xfId="0" applyFont="1" applyBorder="1"/>
    <xf numFmtId="0" fontId="13" fillId="0" borderId="10" xfId="4" applyFont="1" applyFill="1" applyBorder="1" applyAlignment="1">
      <alignment horizontal="center" vertical="center"/>
    </xf>
    <xf numFmtId="17" fontId="13" fillId="0" borderId="4" xfId="4" applyNumberFormat="1" applyFont="1" applyFill="1" applyBorder="1" applyAlignment="1">
      <alignment horizontal="center" vertical="center"/>
    </xf>
    <xf numFmtId="0" fontId="13" fillId="0" borderId="4" xfId="4" applyFont="1" applyFill="1" applyBorder="1" applyAlignment="1">
      <alignment horizontal="center" vertical="center"/>
    </xf>
    <xf numFmtId="41" fontId="14" fillId="0" borderId="10" xfId="1" applyFont="1" applyFill="1" applyBorder="1" applyAlignment="1">
      <alignment vertical="center"/>
    </xf>
    <xf numFmtId="0" fontId="14" fillId="0" borderId="10" xfId="4" applyFont="1" applyFill="1" applyBorder="1" applyAlignment="1">
      <alignment vertical="center"/>
    </xf>
    <xf numFmtId="167" fontId="14" fillId="0" borderId="9" xfId="1" applyNumberFormat="1" applyFont="1" applyFill="1" applyBorder="1" applyAlignment="1">
      <alignment vertical="center"/>
    </xf>
    <xf numFmtId="41" fontId="19" fillId="0" borderId="12" xfId="1" applyFont="1" applyFill="1" applyBorder="1" applyAlignment="1">
      <alignment horizontal="center"/>
    </xf>
    <xf numFmtId="0" fontId="14" fillId="0" borderId="9" xfId="4" applyFont="1" applyFill="1" applyBorder="1" applyAlignment="1">
      <alignment vertical="center"/>
    </xf>
    <xf numFmtId="41" fontId="14" fillId="0" borderId="15" xfId="1" applyFont="1" applyFill="1" applyBorder="1" applyAlignment="1">
      <alignment vertical="center"/>
    </xf>
    <xf numFmtId="167" fontId="14" fillId="0" borderId="8" xfId="1" applyNumberFormat="1" applyFont="1" applyFill="1" applyBorder="1" applyAlignment="1">
      <alignment vertical="center"/>
    </xf>
    <xf numFmtId="0" fontId="13" fillId="0" borderId="4" xfId="8" applyFont="1" applyBorder="1" applyAlignment="1"/>
    <xf numFmtId="0" fontId="19" fillId="0" borderId="0" xfId="4" applyFont="1" applyAlignment="1">
      <alignment vertical="center"/>
    </xf>
    <xf numFmtId="41" fontId="13" fillId="0" borderId="4" xfId="1" applyFont="1" applyBorder="1" applyAlignment="1">
      <alignment vertical="center" wrapText="1"/>
    </xf>
    <xf numFmtId="0" fontId="13" fillId="0" borderId="4" xfId="4" applyFont="1" applyBorder="1" applyAlignment="1">
      <alignment horizontal="center" vertical="center"/>
    </xf>
    <xf numFmtId="17" fontId="19" fillId="0" borderId="4" xfId="4" applyNumberFormat="1" applyFont="1" applyBorder="1" applyAlignment="1">
      <alignment horizontal="center" vertical="center" wrapText="1"/>
    </xf>
    <xf numFmtId="165" fontId="13" fillId="0" borderId="12" xfId="4" applyNumberFormat="1" applyFont="1" applyBorder="1" applyAlignment="1">
      <alignment vertical="center"/>
    </xf>
    <xf numFmtId="165" fontId="19" fillId="0" borderId="12" xfId="4" applyNumberFormat="1" applyFont="1" applyBorder="1" applyAlignment="1">
      <alignment horizontal="center" vertical="center" wrapText="1"/>
    </xf>
    <xf numFmtId="41" fontId="10" fillId="0" borderId="12" xfId="1" applyFont="1" applyBorder="1" applyAlignment="1">
      <alignment horizontal="right" vertical="center"/>
    </xf>
    <xf numFmtId="41" fontId="10" fillId="0" borderId="12" xfId="1" applyFont="1" applyFill="1" applyBorder="1" applyAlignment="1">
      <alignment horizontal="right" vertical="center"/>
    </xf>
    <xf numFmtId="41" fontId="14" fillId="0" borderId="10" xfId="1" applyFont="1" applyBorder="1" applyAlignment="1">
      <alignment vertical="center" wrapText="1"/>
    </xf>
    <xf numFmtId="17" fontId="22" fillId="0" borderId="10" xfId="4" applyNumberFormat="1" applyFont="1" applyBorder="1" applyAlignment="1">
      <alignment horizontal="center" vertical="center" wrapText="1"/>
    </xf>
    <xf numFmtId="41" fontId="5" fillId="0" borderId="12" xfId="1" applyFont="1" applyFill="1" applyBorder="1" applyAlignment="1">
      <alignment horizontal="right" vertical="center"/>
    </xf>
    <xf numFmtId="0" fontId="14" fillId="0" borderId="12" xfId="4" applyFont="1" applyFill="1" applyBorder="1" applyAlignment="1">
      <alignment vertical="center"/>
    </xf>
    <xf numFmtId="41" fontId="14" fillId="0" borderId="12" xfId="1" applyFont="1" applyFill="1" applyBorder="1" applyAlignment="1">
      <alignment vertical="center"/>
    </xf>
    <xf numFmtId="167" fontId="14" fillId="0" borderId="12" xfId="1" applyNumberFormat="1" applyFont="1" applyFill="1" applyBorder="1" applyAlignment="1">
      <alignment vertical="center"/>
    </xf>
    <xf numFmtId="167" fontId="14" fillId="0" borderId="6" xfId="1" applyNumberFormat="1" applyFont="1" applyFill="1" applyBorder="1" applyAlignment="1">
      <alignment vertical="center"/>
    </xf>
    <xf numFmtId="14" fontId="10" fillId="0" borderId="10" xfId="0" applyNumberFormat="1" applyFont="1" applyBorder="1"/>
    <xf numFmtId="166" fontId="5" fillId="0" borderId="5" xfId="1" applyNumberFormat="1" applyFont="1" applyBorder="1" applyAlignment="1">
      <alignment horizontal="center"/>
    </xf>
    <xf numFmtId="166" fontId="5" fillId="0" borderId="15" xfId="1" applyNumberFormat="1" applyFont="1" applyBorder="1" applyAlignment="1">
      <alignment horizontal="center"/>
    </xf>
    <xf numFmtId="166" fontId="5" fillId="0" borderId="13" xfId="1" applyNumberFormat="1" applyFont="1" applyBorder="1" applyAlignment="1">
      <alignment horizontal="center"/>
    </xf>
    <xf numFmtId="166" fontId="5" fillId="0" borderId="8" xfId="1" applyNumberFormat="1" applyFont="1" applyBorder="1" applyAlignment="1">
      <alignment horizontal="center"/>
    </xf>
    <xf numFmtId="0" fontId="5" fillId="0" borderId="0" xfId="0" applyFont="1" applyBorder="1"/>
    <xf numFmtId="0" fontId="5" fillId="0" borderId="0" xfId="0" applyFont="1" applyFill="1"/>
    <xf numFmtId="165" fontId="13" fillId="0" borderId="0" xfId="4" applyNumberFormat="1" applyFont="1" applyFill="1" applyAlignment="1">
      <alignment vertical="center"/>
    </xf>
    <xf numFmtId="165" fontId="19" fillId="0" borderId="0" xfId="4" applyNumberFormat="1" applyFont="1" applyFill="1" applyAlignment="1">
      <alignment horizontal="center" vertical="center" wrapText="1"/>
    </xf>
    <xf numFmtId="41" fontId="5" fillId="0" borderId="0" xfId="1" applyFont="1" applyFill="1" applyAlignment="1">
      <alignment horizontal="right" vertical="center"/>
    </xf>
    <xf numFmtId="41" fontId="14" fillId="0" borderId="12" xfId="1" applyFont="1" applyFill="1" applyBorder="1"/>
    <xf numFmtId="0" fontId="13" fillId="0" borderId="4" xfId="4" applyFont="1" applyBorder="1" applyAlignment="1">
      <alignment vertical="center"/>
    </xf>
    <xf numFmtId="17" fontId="19" fillId="0" borderId="4" xfId="4" quotePrefix="1" applyNumberFormat="1" applyFont="1" applyBorder="1" applyAlignment="1">
      <alignment horizontal="center" vertical="center"/>
    </xf>
    <xf numFmtId="165" fontId="19" fillId="0" borderId="4" xfId="4" applyNumberFormat="1" applyFont="1" applyBorder="1" applyAlignment="1">
      <alignment vertical="center"/>
    </xf>
    <xf numFmtId="165" fontId="19" fillId="0" borderId="4" xfId="4" applyNumberFormat="1" applyFont="1" applyBorder="1" applyAlignment="1">
      <alignment horizontal="center"/>
    </xf>
    <xf numFmtId="41" fontId="19" fillId="0" borderId="4" xfId="1" applyFont="1" applyBorder="1" applyAlignment="1">
      <alignment horizontal="center"/>
    </xf>
    <xf numFmtId="165" fontId="19" fillId="0" borderId="10" xfId="4" applyNumberFormat="1" applyFont="1" applyBorder="1" applyAlignment="1">
      <alignment vertical="center"/>
    </xf>
    <xf numFmtId="165" fontId="19" fillId="0" borderId="10" xfId="4" applyNumberFormat="1" applyFont="1" applyBorder="1" applyAlignment="1">
      <alignment horizontal="center"/>
    </xf>
    <xf numFmtId="41" fontId="19" fillId="0" borderId="10" xfId="1" applyFont="1" applyBorder="1" applyAlignment="1">
      <alignment horizontal="center"/>
    </xf>
    <xf numFmtId="165" fontId="19" fillId="0" borderId="11" xfId="4" applyNumberFormat="1" applyFont="1" applyBorder="1" applyAlignment="1">
      <alignment horizontal="center"/>
    </xf>
    <xf numFmtId="165" fontId="20" fillId="0" borderId="12" xfId="4" applyNumberFormat="1" applyFont="1" applyBorder="1" applyAlignment="1">
      <alignment vertical="center"/>
    </xf>
    <xf numFmtId="165" fontId="19" fillId="0" borderId="7" xfId="4" applyNumberFormat="1" applyFont="1" applyBorder="1" applyAlignment="1">
      <alignment horizontal="center"/>
    </xf>
    <xf numFmtId="165" fontId="19" fillId="0" borderId="12" xfId="4" applyNumberFormat="1" applyFont="1" applyBorder="1" applyAlignment="1">
      <alignment vertical="center"/>
    </xf>
    <xf numFmtId="165" fontId="20" fillId="0" borderId="9" xfId="4" applyNumberFormat="1" applyFont="1" applyBorder="1" applyAlignment="1">
      <alignment vertical="center"/>
    </xf>
    <xf numFmtId="165" fontId="19" fillId="0" borderId="14" xfId="4" applyNumberFormat="1" applyFont="1" applyBorder="1" applyAlignment="1">
      <alignment horizontal="center"/>
    </xf>
    <xf numFmtId="9" fontId="5" fillId="0" borderId="0" xfId="2" applyFont="1"/>
    <xf numFmtId="41" fontId="5" fillId="0" borderId="12"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7" fillId="0" borderId="0" xfId="0" applyFont="1" applyAlignment="1">
      <alignment horizontal="left"/>
    </xf>
    <xf numFmtId="0" fontId="5" fillId="0" borderId="0" xfId="0" applyFont="1"/>
    <xf numFmtId="0" fontId="10" fillId="0" borderId="10" xfId="0" applyFont="1" applyBorder="1" applyAlignment="1">
      <alignment horizontal="center" vertical="center"/>
    </xf>
    <xf numFmtId="0" fontId="10" fillId="0" borderId="0" xfId="0" applyFont="1" applyAlignment="1">
      <alignment horizontal="center" vertical="center"/>
    </xf>
    <xf numFmtId="0" fontId="13" fillId="3" borderId="10" xfId="6" applyFont="1" applyFill="1" applyBorder="1" applyAlignment="1">
      <alignment horizontal="center" vertical="center" wrapText="1"/>
    </xf>
    <xf numFmtId="0" fontId="13" fillId="3" borderId="4" xfId="6" applyFont="1" applyFill="1" applyBorder="1" applyAlignment="1">
      <alignment horizontal="center" vertical="center" wrapText="1"/>
    </xf>
    <xf numFmtId="165" fontId="5" fillId="0" borderId="0" xfId="0" applyNumberFormat="1" applyFont="1" applyAlignment="1"/>
    <xf numFmtId="41" fontId="5" fillId="0" borderId="0" xfId="0" applyNumberFormat="1" applyFont="1" applyAlignment="1"/>
    <xf numFmtId="41" fontId="5" fillId="0" borderId="12" xfId="1" applyFont="1" applyBorder="1" applyAlignment="1">
      <alignment horizontal="left"/>
    </xf>
    <xf numFmtId="0" fontId="5" fillId="0" borderId="0" xfId="0" applyFont="1" applyAlignment="1">
      <alignment horizontal="left"/>
    </xf>
    <xf numFmtId="0" fontId="5" fillId="0" borderId="0" xfId="0" applyFont="1"/>
    <xf numFmtId="0" fontId="14" fillId="0" borderId="0" xfId="4" applyFont="1" applyAlignment="1">
      <alignment vertical="center"/>
    </xf>
    <xf numFmtId="41" fontId="14" fillId="0" borderId="0" xfId="1" applyFont="1" applyAlignment="1">
      <alignment vertical="center"/>
    </xf>
    <xf numFmtId="165" fontId="20" fillId="0" borderId="10" xfId="4" applyNumberFormat="1" applyFont="1" applyBorder="1" applyAlignment="1">
      <alignment vertical="center"/>
    </xf>
    <xf numFmtId="165" fontId="19" fillId="0" borderId="0" xfId="4" applyNumberFormat="1" applyFont="1" applyAlignment="1">
      <alignment horizontal="center"/>
    </xf>
    <xf numFmtId="41" fontId="20" fillId="0" borderId="10" xfId="1" applyFont="1" applyFill="1" applyBorder="1" applyAlignment="1">
      <alignment horizontal="center"/>
    </xf>
    <xf numFmtId="41" fontId="20" fillId="0" borderId="6" xfId="1" applyFont="1" applyFill="1" applyBorder="1" applyAlignment="1">
      <alignment horizontal="center"/>
    </xf>
    <xf numFmtId="41" fontId="20" fillId="0" borderId="12" xfId="1" applyFont="1" applyFill="1" applyBorder="1" applyAlignment="1">
      <alignment horizontal="center"/>
    </xf>
    <xf numFmtId="165" fontId="19" fillId="0" borderId="12" xfId="4" applyNumberFormat="1" applyFont="1" applyBorder="1" applyAlignment="1">
      <alignment horizontal="right"/>
    </xf>
    <xf numFmtId="165" fontId="19" fillId="0" borderId="4" xfId="4" applyNumberFormat="1" applyFont="1" applyBorder="1" applyAlignment="1">
      <alignment horizontal="right"/>
    </xf>
    <xf numFmtId="41" fontId="19" fillId="0" borderId="4" xfId="1" applyFont="1" applyFill="1" applyBorder="1" applyAlignment="1">
      <alignment horizontal="center"/>
    </xf>
    <xf numFmtId="165" fontId="20" fillId="0" borderId="12" xfId="4" applyNumberFormat="1" applyFont="1" applyBorder="1" applyAlignment="1">
      <alignment horizontal="right"/>
    </xf>
    <xf numFmtId="41" fontId="20" fillId="0" borderId="12" xfId="1" applyFont="1" applyFill="1" applyBorder="1" applyAlignment="1">
      <alignment horizontal="right"/>
    </xf>
    <xf numFmtId="165" fontId="19" fillId="0" borderId="13" xfId="4" applyNumberFormat="1" applyFont="1" applyBorder="1" applyAlignment="1">
      <alignment horizontal="center"/>
    </xf>
    <xf numFmtId="165" fontId="19" fillId="0" borderId="9" xfId="4" applyNumberFormat="1" applyFont="1" applyBorder="1" applyAlignment="1">
      <alignment horizontal="right"/>
    </xf>
    <xf numFmtId="41" fontId="20" fillId="0" borderId="8" xfId="1" applyFont="1" applyFill="1" applyBorder="1" applyAlignment="1">
      <alignment horizontal="center"/>
    </xf>
    <xf numFmtId="41" fontId="20" fillId="0" borderId="9" xfId="1" applyFont="1" applyFill="1" applyBorder="1" applyAlignment="1">
      <alignment horizontal="center"/>
    </xf>
    <xf numFmtId="0" fontId="14" fillId="0" borderId="12" xfId="0" applyFont="1" applyBorder="1"/>
    <xf numFmtId="0" fontId="13" fillId="0" borderId="12" xfId="0" applyFont="1" applyBorder="1"/>
    <xf numFmtId="165" fontId="19"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5" fontId="13" fillId="0" borderId="4" xfId="4" applyNumberFormat="1" applyFont="1" applyBorder="1" applyAlignment="1">
      <alignment vertical="center"/>
    </xf>
    <xf numFmtId="41" fontId="10" fillId="0" borderId="16" xfId="1" applyFont="1" applyBorder="1" applyAlignment="1">
      <alignment horizontal="right" vertical="center"/>
    </xf>
    <xf numFmtId="0" fontId="10" fillId="0" borderId="0" xfId="0" applyFont="1" applyAlignment="1"/>
    <xf numFmtId="0" fontId="10" fillId="0" borderId="4" xfId="0" applyFont="1" applyBorder="1" applyAlignment="1">
      <alignment horizontal="left"/>
    </xf>
    <xf numFmtId="0" fontId="5" fillId="0" borderId="10" xfId="0" applyFont="1" applyBorder="1" applyAlignment="1">
      <alignment horizontal="left"/>
    </xf>
    <xf numFmtId="0" fontId="5" fillId="0" borderId="12" xfId="0" applyFont="1" applyBorder="1" applyAlignment="1">
      <alignment horizontal="left"/>
    </xf>
    <xf numFmtId="0" fontId="5" fillId="0" borderId="9" xfId="0" applyFont="1" applyBorder="1" applyAlignment="1">
      <alignment horizontal="left"/>
    </xf>
    <xf numFmtId="0" fontId="5" fillId="0" borderId="7" xfId="0" applyFont="1" applyBorder="1" applyAlignment="1">
      <alignment horizontal="left" vertical="center"/>
    </xf>
    <xf numFmtId="0" fontId="10" fillId="0" borderId="7" xfId="0" applyFont="1" applyBorder="1" applyAlignment="1">
      <alignment horizontal="left" vertical="center"/>
    </xf>
    <xf numFmtId="0" fontId="5" fillId="0" borderId="0" xfId="0" applyFont="1"/>
    <xf numFmtId="0" fontId="13" fillId="3" borderId="10" xfId="6" applyFont="1" applyFill="1" applyBorder="1" applyAlignment="1">
      <alignment horizontal="center" vertical="center" wrapText="1"/>
    </xf>
    <xf numFmtId="0" fontId="13" fillId="3" borderId="4" xfId="6" applyFont="1" applyFill="1" applyBorder="1" applyAlignment="1">
      <alignment horizontal="center" vertical="center" wrapText="1"/>
    </xf>
    <xf numFmtId="0" fontId="5" fillId="0" borderId="0" xfId="0" applyFont="1"/>
    <xf numFmtId="14" fontId="10" fillId="0" borderId="4" xfId="0" applyNumberFormat="1" applyFont="1" applyBorder="1" applyAlignment="1">
      <alignment horizontal="center"/>
    </xf>
    <xf numFmtId="0" fontId="14" fillId="0" borderId="10" xfId="0" applyFont="1" applyBorder="1"/>
    <xf numFmtId="0" fontId="5" fillId="0" borderId="0" xfId="0" applyFont="1"/>
    <xf numFmtId="41" fontId="15" fillId="0" borderId="0" xfId="1" applyFont="1" applyBorder="1" applyAlignment="1">
      <alignment horizontal="left"/>
    </xf>
    <xf numFmtId="41" fontId="5" fillId="0" borderId="6" xfId="1" applyFont="1" applyFill="1" applyBorder="1"/>
    <xf numFmtId="3" fontId="14" fillId="0" borderId="9" xfId="0" applyNumberFormat="1" applyFont="1" applyBorder="1" applyAlignment="1">
      <alignment horizontal="center" vertical="center"/>
    </xf>
    <xf numFmtId="0" fontId="5" fillId="0" borderId="0" xfId="0" applyFont="1"/>
    <xf numFmtId="166" fontId="5" fillId="0" borderId="4" xfId="10" applyNumberFormat="1" applyFont="1" applyFill="1" applyBorder="1" applyAlignment="1">
      <alignment horizontal="center" vertical="center"/>
    </xf>
    <xf numFmtId="0" fontId="10" fillId="0" borderId="11" xfId="0" applyFont="1" applyBorder="1" applyAlignment="1">
      <alignment horizontal="left" vertical="center"/>
    </xf>
    <xf numFmtId="14" fontId="10" fillId="0" borderId="15" xfId="0" applyNumberFormat="1" applyFont="1" applyBorder="1" applyAlignment="1">
      <alignment horizontal="center" vertical="center"/>
    </xf>
    <xf numFmtId="0" fontId="5" fillId="0" borderId="7" xfId="0" applyFont="1" applyBorder="1" applyAlignment="1">
      <alignment horizontal="left"/>
    </xf>
    <xf numFmtId="41" fontId="5" fillId="0" borderId="6" xfId="1" applyFont="1" applyBorder="1" applyAlignment="1">
      <alignment horizontal="left"/>
    </xf>
    <xf numFmtId="0" fontId="10" fillId="0" borderId="7" xfId="0" applyFont="1" applyBorder="1" applyAlignment="1">
      <alignment horizontal="left"/>
    </xf>
    <xf numFmtId="41" fontId="10" fillId="0" borderId="6" xfId="1" applyFont="1" applyBorder="1" applyAlignment="1">
      <alignment horizontal="left"/>
    </xf>
    <xf numFmtId="0" fontId="5" fillId="0" borderId="7" xfId="0" applyFont="1" applyBorder="1"/>
    <xf numFmtId="166" fontId="5" fillId="0" borderId="6" xfId="1" applyNumberFormat="1" applyFont="1" applyBorder="1" applyAlignment="1">
      <alignment horizontal="left"/>
    </xf>
    <xf numFmtId="0" fontId="25" fillId="0" borderId="7" xfId="0" applyFont="1" applyBorder="1" applyAlignment="1">
      <alignment horizontal="left" vertical="center"/>
    </xf>
    <xf numFmtId="166" fontId="25" fillId="0" borderId="6" xfId="1" applyNumberFormat="1" applyFont="1" applyBorder="1" applyAlignment="1">
      <alignment horizontal="left"/>
    </xf>
    <xf numFmtId="0" fontId="10" fillId="0" borderId="14" xfId="0" applyFont="1" applyBorder="1" applyAlignment="1">
      <alignment horizontal="left"/>
    </xf>
    <xf numFmtId="41" fontId="10" fillId="0" borderId="3" xfId="1" applyFont="1" applyBorder="1"/>
    <xf numFmtId="0" fontId="10" fillId="0" borderId="0" xfId="0" applyFont="1" applyBorder="1" applyAlignment="1"/>
    <xf numFmtId="41" fontId="10" fillId="0" borderId="0" xfId="1" applyFont="1" applyBorder="1" applyAlignment="1">
      <alignment horizontal="right"/>
    </xf>
    <xf numFmtId="0" fontId="5" fillId="0" borderId="11" xfId="0" applyFont="1" applyBorder="1" applyAlignment="1">
      <alignment wrapText="1"/>
    </xf>
    <xf numFmtId="41" fontId="5" fillId="0" borderId="5" xfId="1" applyFont="1" applyFill="1" applyBorder="1"/>
    <xf numFmtId="41" fontId="5" fillId="0" borderId="15" xfId="1" applyFont="1" applyFill="1" applyBorder="1"/>
    <xf numFmtId="0" fontId="5" fillId="0" borderId="7" xfId="0" applyFont="1" applyBorder="1" applyAlignment="1">
      <alignment wrapText="1"/>
    </xf>
    <xf numFmtId="41" fontId="5" fillId="0" borderId="0" xfId="1" applyFont="1" applyFill="1" applyBorder="1"/>
    <xf numFmtId="0" fontId="5" fillId="0" borderId="14" xfId="0" applyFont="1" applyBorder="1" applyAlignment="1">
      <alignment wrapText="1"/>
    </xf>
    <xf numFmtId="41" fontId="5" fillId="0" borderId="13" xfId="1" applyFont="1" applyFill="1" applyBorder="1"/>
    <xf numFmtId="41" fontId="5" fillId="0" borderId="8" xfId="1" applyFont="1" applyFill="1" applyBorder="1"/>
    <xf numFmtId="3" fontId="10" fillId="0" borderId="9" xfId="0" applyNumberFormat="1" applyFont="1" applyBorder="1" applyAlignment="1">
      <alignment horizontal="left"/>
    </xf>
    <xf numFmtId="3" fontId="10" fillId="0" borderId="12" xfId="0" applyNumberFormat="1" applyFont="1" applyBorder="1" applyAlignment="1">
      <alignment horizontal="right"/>
    </xf>
    <xf numFmtId="4" fontId="5" fillId="0" borderId="5" xfId="0" applyNumberFormat="1" applyFont="1" applyBorder="1" applyAlignment="1">
      <alignment horizontal="right"/>
    </xf>
    <xf numFmtId="166" fontId="5" fillId="0" borderId="15" xfId="1" applyNumberFormat="1" applyFont="1" applyFill="1" applyBorder="1"/>
    <xf numFmtId="4" fontId="5" fillId="0" borderId="0" xfId="0" applyNumberFormat="1" applyFont="1" applyAlignment="1">
      <alignment horizontal="right"/>
    </xf>
    <xf numFmtId="166" fontId="5" fillId="0" borderId="6" xfId="1" applyNumberFormat="1" applyFont="1" applyFill="1" applyBorder="1"/>
    <xf numFmtId="4" fontId="5" fillId="0" borderId="13" xfId="0" applyNumberFormat="1" applyFont="1" applyBorder="1" applyAlignment="1">
      <alignment horizontal="right"/>
    </xf>
    <xf numFmtId="166" fontId="5" fillId="0" borderId="8" xfId="1" applyNumberFormat="1" applyFont="1" applyFill="1" applyBorder="1"/>
    <xf numFmtId="167" fontId="5" fillId="0" borderId="4" xfId="1" applyNumberFormat="1" applyFont="1" applyBorder="1"/>
    <xf numFmtId="167" fontId="10" fillId="0" borderId="4" xfId="1" applyNumberFormat="1" applyFont="1" applyBorder="1"/>
    <xf numFmtId="0" fontId="5" fillId="0" borderId="0" xfId="0" applyFont="1"/>
    <xf numFmtId="0" fontId="14" fillId="0" borderId="7" xfId="8" applyFont="1" applyBorder="1"/>
    <xf numFmtId="0" fontId="14" fillId="0" borderId="12" xfId="8" applyFont="1" applyBorder="1" applyAlignment="1"/>
    <xf numFmtId="0" fontId="17" fillId="0" borderId="0" xfId="0" applyFont="1" applyFill="1" applyAlignment="1">
      <alignment horizontal="left"/>
    </xf>
    <xf numFmtId="0" fontId="5" fillId="0" borderId="0" xfId="0" applyFont="1"/>
    <xf numFmtId="14" fontId="10" fillId="0" borderId="4" xfId="0" applyNumberFormat="1" applyFont="1" applyBorder="1" applyAlignment="1">
      <alignment horizontal="center" vertical="center" wrapText="1"/>
    </xf>
    <xf numFmtId="41" fontId="5" fillId="0" borderId="4" xfId="1" applyFont="1" applyBorder="1" applyAlignment="1">
      <alignment horizontal="right" vertical="center"/>
    </xf>
    <xf numFmtId="41" fontId="5" fillId="0" borderId="10" xfId="1" applyFont="1" applyBorder="1" applyAlignment="1">
      <alignment horizontal="right"/>
    </xf>
    <xf numFmtId="0" fontId="14" fillId="0" borderId="11" xfId="8" applyFont="1" applyBorder="1"/>
    <xf numFmtId="0" fontId="14" fillId="0" borderId="12" xfId="8" applyFont="1" applyBorder="1"/>
    <xf numFmtId="41" fontId="14" fillId="0" borderId="4" xfId="1" applyFont="1" applyFill="1" applyBorder="1"/>
    <xf numFmtId="165" fontId="19" fillId="0" borderId="7" xfId="4" applyNumberFormat="1" applyFont="1" applyFill="1" applyBorder="1" applyAlignment="1">
      <alignment horizontal="center"/>
    </xf>
    <xf numFmtId="41" fontId="5" fillId="0" borderId="12" xfId="1" applyFont="1" applyFill="1" applyBorder="1" applyAlignment="1">
      <alignment vertical="center"/>
    </xf>
    <xf numFmtId="41" fontId="5" fillId="0" borderId="12" xfId="1" applyFont="1" applyFill="1" applyBorder="1" applyAlignment="1">
      <alignment horizontal="center"/>
    </xf>
    <xf numFmtId="41" fontId="10" fillId="0" borderId="4" xfId="1" applyFont="1" applyFill="1" applyBorder="1" applyAlignment="1">
      <alignment horizontal="center" vertical="center"/>
    </xf>
    <xf numFmtId="0" fontId="5" fillId="0" borderId="0" xfId="0" applyFont="1"/>
    <xf numFmtId="14" fontId="10" fillId="0" borderId="4" xfId="0" applyNumberFormat="1" applyFont="1" applyBorder="1" applyAlignment="1">
      <alignment horizontal="center" vertical="center" wrapText="1"/>
    </xf>
    <xf numFmtId="0" fontId="10" fillId="0" borderId="11" xfId="0" applyFont="1" applyBorder="1" applyAlignment="1">
      <alignment vertical="center"/>
    </xf>
    <xf numFmtId="41" fontId="10" fillId="0" borderId="9" xfId="1" applyFont="1" applyBorder="1" applyAlignment="1">
      <alignment horizontal="right"/>
    </xf>
    <xf numFmtId="41" fontId="5" fillId="0" borderId="5" xfId="1" applyFont="1" applyBorder="1" applyAlignment="1">
      <alignment horizontal="right"/>
    </xf>
    <xf numFmtId="41" fontId="5" fillId="0" borderId="13" xfId="1" applyFont="1" applyBorder="1" applyAlignment="1">
      <alignment horizontal="right"/>
    </xf>
    <xf numFmtId="41" fontId="10" fillId="0" borderId="8" xfId="1" applyFont="1" applyBorder="1" applyAlignment="1">
      <alignment horizontal="right"/>
    </xf>
    <xf numFmtId="0" fontId="5" fillId="0" borderId="10" xfId="0" applyFont="1" applyBorder="1" applyAlignment="1"/>
    <xf numFmtId="0" fontId="5" fillId="0" borderId="12" xfId="0" applyFont="1" applyBorder="1" applyAlignment="1"/>
    <xf numFmtId="0" fontId="10" fillId="0" borderId="4" xfId="0" applyFont="1" applyBorder="1" applyAlignment="1"/>
    <xf numFmtId="41" fontId="13" fillId="0" borderId="4" xfId="1" applyFont="1" applyBorder="1" applyAlignment="1">
      <alignment horizontal="right" vertical="center"/>
    </xf>
    <xf numFmtId="41" fontId="5" fillId="0" borderId="12" xfId="11" applyFont="1" applyBorder="1" applyAlignment="1">
      <alignment horizontal="right" vertical="center"/>
    </xf>
    <xf numFmtId="41" fontId="5" fillId="0" borderId="7" xfId="1" applyFont="1" applyBorder="1" applyAlignment="1">
      <alignment horizontal="center"/>
    </xf>
    <xf numFmtId="0" fontId="5" fillId="0" borderId="0" xfId="0" applyFont="1" applyAlignment="1">
      <alignment horizontal="right"/>
    </xf>
    <xf numFmtId="0" fontId="19" fillId="0" borderId="0" xfId="4" applyFont="1" applyAlignment="1">
      <alignment horizontal="right" vertical="center"/>
    </xf>
    <xf numFmtId="41" fontId="10" fillId="2" borderId="0" xfId="1" applyFont="1" applyFill="1" applyAlignment="1">
      <alignment horizontal="right" vertical="center"/>
    </xf>
    <xf numFmtId="17" fontId="22" fillId="0" borderId="10" xfId="4" applyNumberFormat="1" applyFont="1" applyBorder="1" applyAlignment="1">
      <alignment horizontal="right" vertical="center" wrapText="1"/>
    </xf>
    <xf numFmtId="41" fontId="13" fillId="2" borderId="10" xfId="1" quotePrefix="1" applyFont="1" applyFill="1" applyBorder="1" applyAlignment="1">
      <alignment horizontal="right" vertical="center" wrapText="1"/>
    </xf>
    <xf numFmtId="165" fontId="19" fillId="0" borderId="12" xfId="4" applyNumberFormat="1" applyFont="1" applyBorder="1" applyAlignment="1">
      <alignment horizontal="right" vertical="center" wrapText="1"/>
    </xf>
    <xf numFmtId="165" fontId="19" fillId="0" borderId="0" xfId="4" applyNumberFormat="1" applyFont="1" applyFill="1" applyAlignment="1">
      <alignment horizontal="right" vertical="center" wrapText="1"/>
    </xf>
    <xf numFmtId="0" fontId="17" fillId="0" borderId="0" xfId="0" applyFont="1" applyFill="1" applyAlignment="1">
      <alignment horizontal="right"/>
    </xf>
    <xf numFmtId="0" fontId="5" fillId="0" borderId="0" xfId="0" applyFont="1" applyFill="1" applyAlignment="1">
      <alignment horizontal="right"/>
    </xf>
    <xf numFmtId="0" fontId="10" fillId="0" borderId="4" xfId="0" applyFont="1" applyBorder="1" applyAlignment="1">
      <alignment horizontal="center" vertical="center" wrapText="1"/>
    </xf>
    <xf numFmtId="41" fontId="5" fillId="0" borderId="9" xfId="1" applyFont="1" applyBorder="1" applyAlignment="1">
      <alignment horizontal="right"/>
    </xf>
    <xf numFmtId="0" fontId="5" fillId="5" borderId="11"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0" xfId="0" applyFont="1" applyFill="1" applyAlignment="1">
      <alignment horizontal="center" vertical="center"/>
    </xf>
    <xf numFmtId="0" fontId="5" fillId="5" borderId="6"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8" xfId="0" applyFont="1" applyFill="1" applyBorder="1" applyAlignment="1">
      <alignment horizontal="center" vertical="center"/>
    </xf>
    <xf numFmtId="0" fontId="10" fillId="4" borderId="0" xfId="0" applyFont="1" applyFill="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wrapText="1"/>
    </xf>
    <xf numFmtId="0" fontId="5" fillId="0" borderId="0" xfId="0" applyFont="1" applyAlignment="1">
      <alignment horizontal="left" vertical="center" wrapText="1"/>
    </xf>
    <xf numFmtId="0" fontId="10" fillId="0" borderId="0" xfId="0" applyFont="1" applyAlignment="1">
      <alignment horizontal="center"/>
    </xf>
    <xf numFmtId="0" fontId="10" fillId="0" borderId="0" xfId="0" applyFont="1" applyAlignment="1">
      <alignment horizontal="left"/>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wrapText="1"/>
    </xf>
    <xf numFmtId="0" fontId="18" fillId="0" borderId="0" xfId="4" applyFont="1" applyAlignment="1">
      <alignment horizontal="center"/>
    </xf>
    <xf numFmtId="0" fontId="19" fillId="0" borderId="0" xfId="4" applyFont="1" applyAlignment="1">
      <alignment horizontal="center"/>
    </xf>
    <xf numFmtId="0" fontId="8" fillId="0" borderId="10" xfId="3" applyFont="1" applyFill="1" applyBorder="1" applyAlignment="1">
      <alignment horizontal="center" vertical="center"/>
    </xf>
    <xf numFmtId="0" fontId="8" fillId="0" borderId="12" xfId="3" applyFont="1" applyFill="1" applyBorder="1" applyAlignment="1">
      <alignment horizontal="center" vertical="center"/>
    </xf>
    <xf numFmtId="0" fontId="8" fillId="0" borderId="9" xfId="3" applyFont="1" applyFill="1" applyBorder="1" applyAlignment="1">
      <alignment horizontal="center" vertical="center"/>
    </xf>
    <xf numFmtId="0" fontId="18" fillId="2" borderId="0" xfId="5" applyFont="1" applyFill="1" applyAlignment="1">
      <alignment horizontal="center" vertical="center"/>
    </xf>
    <xf numFmtId="0" fontId="19" fillId="0" borderId="0" xfId="4" applyFont="1" applyAlignment="1">
      <alignment horizontal="center" vertical="top"/>
    </xf>
    <xf numFmtId="0" fontId="21" fillId="0" borderId="0" xfId="4" applyFont="1" applyAlignment="1">
      <alignment horizontal="center"/>
    </xf>
    <xf numFmtId="0" fontId="10" fillId="0" borderId="0" xfId="0" applyFont="1" applyAlignment="1">
      <alignment horizontal="center" vertical="center"/>
    </xf>
    <xf numFmtId="0" fontId="14" fillId="0" borderId="0" xfId="0" applyFont="1" applyFill="1" applyAlignment="1">
      <alignment horizontal="left" vertical="center" wrapText="1"/>
    </xf>
    <xf numFmtId="0" fontId="14" fillId="0" borderId="0" xfId="0" applyFont="1" applyAlignment="1">
      <alignment horizontal="left" wrapText="1"/>
    </xf>
    <xf numFmtId="0" fontId="24" fillId="0" borderId="0" xfId="0" applyFont="1" applyAlignment="1">
      <alignment horizontal="left" wrapText="1"/>
    </xf>
    <xf numFmtId="0" fontId="5" fillId="0" borderId="0" xfId="0" applyFont="1" applyFill="1" applyAlignment="1">
      <alignment horizontal="left"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vertical="center" wrapText="1"/>
    </xf>
    <xf numFmtId="14" fontId="10" fillId="0" borderId="4" xfId="0" applyNumberFormat="1" applyFont="1" applyBorder="1" applyAlignment="1">
      <alignment horizontal="center" vertical="center" wrapText="1"/>
    </xf>
    <xf numFmtId="0" fontId="14" fillId="0" borderId="0" xfId="0" applyFont="1" applyAlignment="1">
      <alignment horizontal="left" vertical="top" wrapText="1"/>
    </xf>
    <xf numFmtId="0" fontId="13" fillId="0" borderId="0" xfId="0" applyFont="1" applyFill="1" applyAlignment="1">
      <alignment horizontal="left" wrapText="1"/>
    </xf>
    <xf numFmtId="0" fontId="10" fillId="0" borderId="0" xfId="0" applyFont="1" applyFill="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xf>
    <xf numFmtId="0" fontId="12" fillId="0" borderId="0" xfId="4" applyFont="1" applyAlignment="1">
      <alignment horizontal="center" vertical="top"/>
    </xf>
    <xf numFmtId="0" fontId="12" fillId="0" borderId="0" xfId="4" applyFont="1" applyAlignment="1">
      <alignment horizontal="center" vertical="center"/>
    </xf>
    <xf numFmtId="0" fontId="13" fillId="3" borderId="10" xfId="6" applyFont="1" applyFill="1" applyBorder="1" applyAlignment="1">
      <alignment horizontal="center" vertical="center" wrapText="1"/>
    </xf>
    <xf numFmtId="0" fontId="13" fillId="3" borderId="9" xfId="6" applyFont="1" applyFill="1" applyBorder="1" applyAlignment="1">
      <alignment horizontal="center" vertical="center" wrapText="1"/>
    </xf>
    <xf numFmtId="0" fontId="13" fillId="3" borderId="4" xfId="6" applyFont="1" applyFill="1" applyBorder="1" applyAlignment="1">
      <alignment horizontal="center" vertical="center" wrapText="1"/>
    </xf>
    <xf numFmtId="0" fontId="13" fillId="0" borderId="10" xfId="6" applyFont="1" applyBorder="1" applyAlignment="1">
      <alignment horizontal="center" vertical="center" wrapText="1"/>
    </xf>
    <xf numFmtId="0" fontId="13" fillId="0" borderId="9" xfId="6" applyFont="1" applyBorder="1" applyAlignment="1">
      <alignment horizontal="center" vertical="center" wrapText="1"/>
    </xf>
    <xf numFmtId="4" fontId="5" fillId="0" borderId="0" xfId="0" applyNumberFormat="1" applyFont="1" applyBorder="1" applyAlignment="1">
      <alignment horizontal="right"/>
    </xf>
    <xf numFmtId="0" fontId="14" fillId="0" borderId="4" xfId="11" applyNumberFormat="1" applyFont="1" applyFill="1" applyBorder="1" applyAlignment="1">
      <alignment horizontal="center" vertical="center"/>
    </xf>
    <xf numFmtId="41" fontId="14" fillId="0" borderId="4" xfId="11" applyFont="1" applyFill="1" applyBorder="1" applyAlignment="1">
      <alignment horizontal="center" vertical="center"/>
    </xf>
    <xf numFmtId="41" fontId="13" fillId="0" borderId="4" xfId="11" applyFont="1" applyFill="1" applyBorder="1"/>
  </cellXfs>
  <cellStyles count="12">
    <cellStyle name="Hipervínculo" xfId="3" builtinId="8"/>
    <cellStyle name="Millares [0]" xfId="1" builtinId="6"/>
    <cellStyle name="Millares [0] 10" xfId="10" xr:uid="{CA26CC8B-2F21-4675-8881-371529FE1DBD}"/>
    <cellStyle name="Millares [0] 2" xfId="7" xr:uid="{4FCDB0C6-56ED-4598-9F9B-48FFB5487A21}"/>
    <cellStyle name="Millares [0] 29" xfId="11" xr:uid="{9F05EFD7-A737-4678-A914-A885E6AB36D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abSelected="1" zoomScaleNormal="100" workbookViewId="0">
      <selection activeCell="J13" sqref="J13"/>
    </sheetView>
  </sheetViews>
  <sheetFormatPr baseColWidth="10" defaultColWidth="9.140625" defaultRowHeight="15" x14ac:dyDescent="0.25"/>
  <cols>
    <col min="1" max="1" width="2.85546875" style="170" customWidth="1"/>
    <col min="2" max="6" width="23" style="170" customWidth="1"/>
    <col min="7" max="7" width="2.85546875" style="170" customWidth="1"/>
    <col min="8" max="16384" width="9.140625" style="170"/>
  </cols>
  <sheetData>
    <row r="2" spans="2:6" x14ac:dyDescent="0.25">
      <c r="B2" s="292" t="s">
        <v>384</v>
      </c>
      <c r="C2" s="293"/>
      <c r="D2" s="293"/>
      <c r="E2" s="293"/>
      <c r="F2" s="294"/>
    </row>
    <row r="3" spans="2:6" x14ac:dyDescent="0.25">
      <c r="B3" s="295"/>
      <c r="C3" s="296"/>
      <c r="D3" s="296"/>
      <c r="E3" s="296"/>
      <c r="F3" s="297"/>
    </row>
    <row r="4" spans="2:6" x14ac:dyDescent="0.25">
      <c r="B4" s="295"/>
      <c r="C4" s="296"/>
      <c r="D4" s="296"/>
      <c r="E4" s="296"/>
      <c r="F4" s="297"/>
    </row>
    <row r="5" spans="2:6" x14ac:dyDescent="0.25">
      <c r="B5" s="295"/>
      <c r="C5" s="296"/>
      <c r="D5" s="296"/>
      <c r="E5" s="296"/>
      <c r="F5" s="297"/>
    </row>
    <row r="6" spans="2:6" x14ac:dyDescent="0.25">
      <c r="B6" s="295"/>
      <c r="C6" s="296"/>
      <c r="D6" s="296"/>
      <c r="E6" s="296"/>
      <c r="F6" s="297"/>
    </row>
    <row r="7" spans="2:6" x14ac:dyDescent="0.25">
      <c r="B7" s="295"/>
      <c r="C7" s="296"/>
      <c r="D7" s="296"/>
      <c r="E7" s="296"/>
      <c r="F7" s="297"/>
    </row>
    <row r="8" spans="2:6" x14ac:dyDescent="0.25">
      <c r="B8" s="295"/>
      <c r="C8" s="296"/>
      <c r="D8" s="296"/>
      <c r="E8" s="296"/>
      <c r="F8" s="297"/>
    </row>
    <row r="9" spans="2:6" x14ac:dyDescent="0.25">
      <c r="B9" s="295"/>
      <c r="C9" s="296"/>
      <c r="D9" s="296"/>
      <c r="E9" s="296"/>
      <c r="F9" s="297"/>
    </row>
    <row r="10" spans="2:6" x14ac:dyDescent="0.25">
      <c r="B10" s="295"/>
      <c r="C10" s="296"/>
      <c r="D10" s="296"/>
      <c r="E10" s="296"/>
      <c r="F10" s="297"/>
    </row>
    <row r="11" spans="2:6" x14ac:dyDescent="0.25">
      <c r="B11" s="295"/>
      <c r="C11" s="296"/>
      <c r="D11" s="296"/>
      <c r="E11" s="296"/>
      <c r="F11" s="297"/>
    </row>
    <row r="12" spans="2:6" x14ac:dyDescent="0.25">
      <c r="B12" s="295"/>
      <c r="C12" s="296"/>
      <c r="D12" s="296"/>
      <c r="E12" s="296"/>
      <c r="F12" s="297"/>
    </row>
    <row r="13" spans="2:6" x14ac:dyDescent="0.25">
      <c r="B13" s="295"/>
      <c r="C13" s="296"/>
      <c r="D13" s="296"/>
      <c r="E13" s="296"/>
      <c r="F13" s="297"/>
    </row>
    <row r="14" spans="2:6" x14ac:dyDescent="0.25">
      <c r="B14" s="295"/>
      <c r="C14" s="296"/>
      <c r="D14" s="296"/>
      <c r="E14" s="296"/>
      <c r="F14" s="297"/>
    </row>
    <row r="15" spans="2:6" x14ac:dyDescent="0.25">
      <c r="B15" s="295"/>
      <c r="C15" s="296"/>
      <c r="D15" s="296"/>
      <c r="E15" s="296"/>
      <c r="F15" s="297"/>
    </row>
    <row r="16" spans="2:6" x14ac:dyDescent="0.25">
      <c r="B16" s="295"/>
      <c r="C16" s="296"/>
      <c r="D16" s="296"/>
      <c r="E16" s="296"/>
      <c r="F16" s="297"/>
    </row>
    <row r="17" spans="2:6" x14ac:dyDescent="0.25">
      <c r="B17" s="295"/>
      <c r="C17" s="296"/>
      <c r="D17" s="296"/>
      <c r="E17" s="296"/>
      <c r="F17" s="297"/>
    </row>
    <row r="18" spans="2:6" x14ac:dyDescent="0.25">
      <c r="B18" s="295"/>
      <c r="C18" s="296"/>
      <c r="D18" s="296"/>
      <c r="E18" s="296"/>
      <c r="F18" s="297"/>
    </row>
    <row r="19" spans="2:6" x14ac:dyDescent="0.25">
      <c r="B19" s="295"/>
      <c r="C19" s="296"/>
      <c r="D19" s="296"/>
      <c r="E19" s="296"/>
      <c r="F19" s="297"/>
    </row>
    <row r="20" spans="2:6" x14ac:dyDescent="0.25">
      <c r="B20" s="295"/>
      <c r="C20" s="296"/>
      <c r="D20" s="296"/>
      <c r="E20" s="296"/>
      <c r="F20" s="297"/>
    </row>
    <row r="21" spans="2:6" x14ac:dyDescent="0.25">
      <c r="B21" s="295"/>
      <c r="C21" s="296"/>
      <c r="D21" s="296"/>
      <c r="E21" s="296"/>
      <c r="F21" s="297"/>
    </row>
    <row r="22" spans="2:6" x14ac:dyDescent="0.25">
      <c r="B22" s="295"/>
      <c r="C22" s="296"/>
      <c r="D22" s="296"/>
      <c r="E22" s="296"/>
      <c r="F22" s="297"/>
    </row>
    <row r="23" spans="2:6" x14ac:dyDescent="0.25">
      <c r="B23" s="295"/>
      <c r="C23" s="296"/>
      <c r="D23" s="296"/>
      <c r="E23" s="296"/>
      <c r="F23" s="297"/>
    </row>
    <row r="24" spans="2:6" x14ac:dyDescent="0.25">
      <c r="B24" s="298"/>
      <c r="C24" s="299"/>
      <c r="D24" s="299"/>
      <c r="E24" s="299"/>
      <c r="F24" s="300"/>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3"/>
  <sheetViews>
    <sheetView showGridLines="0" zoomScaleNormal="100" workbookViewId="0">
      <selection activeCell="C4" sqref="C4"/>
    </sheetView>
  </sheetViews>
  <sheetFormatPr baseColWidth="10" defaultColWidth="11.42578125" defaultRowHeight="15" x14ac:dyDescent="0.25"/>
  <cols>
    <col min="1" max="1" width="2.85546875" style="170" customWidth="1"/>
    <col min="2" max="2" width="68.85546875" style="170" customWidth="1"/>
    <col min="3" max="3" width="11.42578125" style="170"/>
    <col min="4" max="4" width="2.85546875" style="170" customWidth="1"/>
    <col min="5" max="16384" width="11.42578125" style="170"/>
  </cols>
  <sheetData>
    <row r="2" spans="2:3" x14ac:dyDescent="0.25">
      <c r="B2" s="301" t="s">
        <v>0</v>
      </c>
      <c r="C2" s="301"/>
    </row>
    <row r="3" spans="2:3" x14ac:dyDescent="0.25">
      <c r="B3" s="100"/>
    </row>
    <row r="4" spans="2:3" x14ac:dyDescent="0.25">
      <c r="B4" s="1" t="s">
        <v>1</v>
      </c>
      <c r="C4" s="103" t="s">
        <v>2</v>
      </c>
    </row>
    <row r="5" spans="2:3" x14ac:dyDescent="0.25">
      <c r="B5" s="1" t="s">
        <v>3</v>
      </c>
      <c r="C5" s="103" t="s">
        <v>4</v>
      </c>
    </row>
    <row r="6" spans="2:3" x14ac:dyDescent="0.25">
      <c r="B6" s="1" t="s">
        <v>5</v>
      </c>
      <c r="C6" s="103" t="s">
        <v>6</v>
      </c>
    </row>
    <row r="7" spans="2:3" x14ac:dyDescent="0.25">
      <c r="B7" s="104" t="s">
        <v>238</v>
      </c>
      <c r="C7" s="103" t="s">
        <v>7</v>
      </c>
    </row>
    <row r="8" spans="2:3" x14ac:dyDescent="0.25">
      <c r="B8" s="104" t="s">
        <v>237</v>
      </c>
      <c r="C8" s="103" t="s">
        <v>8</v>
      </c>
    </row>
    <row r="9" spans="2:3" x14ac:dyDescent="0.25">
      <c r="B9" s="104" t="s">
        <v>434</v>
      </c>
      <c r="C9" s="103" t="s">
        <v>9</v>
      </c>
    </row>
    <row r="10" spans="2:3" x14ac:dyDescent="0.25">
      <c r="B10" s="104" t="s">
        <v>313</v>
      </c>
      <c r="C10" s="103" t="s">
        <v>10</v>
      </c>
    </row>
    <row r="11" spans="2:3" x14ac:dyDescent="0.25">
      <c r="B11" s="104" t="s">
        <v>256</v>
      </c>
      <c r="C11" s="103" t="s">
        <v>11</v>
      </c>
    </row>
    <row r="12" spans="2:3" x14ac:dyDescent="0.25">
      <c r="B12" s="104" t="s">
        <v>255</v>
      </c>
      <c r="C12" s="103" t="s">
        <v>12</v>
      </c>
    </row>
    <row r="13" spans="2:3" x14ac:dyDescent="0.25">
      <c r="B13" s="104" t="s">
        <v>315</v>
      </c>
      <c r="C13" s="103" t="s">
        <v>13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6'!A1" display="NOTAS A LOS ESTADOS CONRABLES (NOTA 1 A NOTA 4)" xr:uid="{0D3166B4-A42C-4CF7-9E6F-817BD1FC07AF}"/>
    <hyperlink ref="B8" location="'07'!A1" display="NOTAS A LOS ESTADOS CONRABLES NOTA 5 (INCISO A A I)" xr:uid="{AAE48104-1575-4D8B-89F6-451AA6ADBC3A}"/>
    <hyperlink ref="B9" location="'09'!A1" display="NOTAS A LOS ESTADOS CONRABLES NOTA 5 (INCISO K A W)" xr:uid="{89E94D3F-F68E-4EA0-93D9-43C3FC8B7CA0}"/>
    <hyperlink ref="B10" location="'10'!A1" display="NOTAS A LOS ESTADOS CONRABLES (NOTA 6 A NOTA 13)" xr:uid="{EE5E2D2D-A13E-4DBD-B60F-91AB3E0AEF75}"/>
    <hyperlink ref="B11" location="'11'!A1" display="CARTERA DE INVERSIONES - ANEXO I" xr:uid="{28E56AC8-4DC2-406D-9B4E-4ADF11FCB415}"/>
    <hyperlink ref="B12" location="'12'!A1" display="BIENES DE USO - ANEXO II" xr:uid="{E3CB6384-E84F-4249-8B26-E0C0040999A3}"/>
    <hyperlink ref="B13" location="'13'!A1" display="INTAGIBLES - ANEXO III" xr:uid="{89BB330E-76B0-4F90-B73F-C9611B8AA26D}"/>
  </hyperlinks>
  <pageMargins left="0.25" right="0.25" top="0.75" bottom="0.75" header="0.3" footer="0.3"/>
  <pageSetup paperSize="9" orientation="portrait" r:id="rId1"/>
  <ignoredErrors>
    <ignoredError sqref="C4:C6 C7:C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T75"/>
  <sheetViews>
    <sheetView showGridLines="0" zoomScaleNormal="100" workbookViewId="0">
      <selection activeCell="E1" sqref="E1"/>
    </sheetView>
  </sheetViews>
  <sheetFormatPr baseColWidth="10" defaultColWidth="11.42578125" defaultRowHeight="15" x14ac:dyDescent="0.25"/>
  <cols>
    <col min="1" max="1" width="2.85546875" style="170" customWidth="1"/>
    <col min="2" max="2" width="8.28515625" style="170" customWidth="1"/>
    <col min="3" max="3" width="23.140625" style="170" customWidth="1"/>
    <col min="4" max="8" width="22.5703125" style="170" customWidth="1"/>
    <col min="9" max="9" width="2.7109375" style="170" customWidth="1"/>
    <col min="10" max="16384" width="11.42578125" style="170"/>
  </cols>
  <sheetData>
    <row r="1" spans="2:10" x14ac:dyDescent="0.25">
      <c r="J1" s="1" t="s">
        <v>307</v>
      </c>
    </row>
    <row r="2" spans="2:10" x14ac:dyDescent="0.25">
      <c r="B2" s="310" t="s">
        <v>1</v>
      </c>
      <c r="C2" s="310"/>
      <c r="D2" s="310"/>
      <c r="E2" s="310"/>
      <c r="F2" s="310"/>
    </row>
    <row r="3" spans="2:10" x14ac:dyDescent="0.25">
      <c r="B3" s="311" t="s">
        <v>404</v>
      </c>
      <c r="C3" s="311"/>
      <c r="D3" s="311"/>
      <c r="E3" s="311"/>
      <c r="F3" s="311"/>
    </row>
    <row r="4" spans="2:10" x14ac:dyDescent="0.25">
      <c r="B4" s="305" t="s">
        <v>14</v>
      </c>
      <c r="C4" s="305"/>
      <c r="D4" s="305"/>
      <c r="E4" s="305"/>
      <c r="F4" s="305"/>
    </row>
    <row r="5" spans="2:10" x14ac:dyDescent="0.25">
      <c r="B5" s="163"/>
      <c r="C5" s="163"/>
      <c r="D5" s="163"/>
      <c r="E5" s="163"/>
      <c r="F5" s="163"/>
    </row>
    <row r="6" spans="2:10" x14ac:dyDescent="0.25">
      <c r="B6" s="2" t="s">
        <v>15</v>
      </c>
      <c r="E6" s="164" t="s">
        <v>245</v>
      </c>
      <c r="F6" s="164"/>
      <c r="G6" s="164"/>
      <c r="H6" s="164"/>
    </row>
    <row r="7" spans="2:10" x14ac:dyDescent="0.25">
      <c r="B7" s="2" t="s">
        <v>16</v>
      </c>
      <c r="C7" s="2"/>
      <c r="D7" s="2"/>
      <c r="E7" s="170" t="s">
        <v>17</v>
      </c>
    </row>
    <row r="8" spans="2:10" x14ac:dyDescent="0.25">
      <c r="B8" s="2" t="s">
        <v>18</v>
      </c>
      <c r="C8" s="2"/>
      <c r="D8" s="2"/>
      <c r="E8" s="170" t="s">
        <v>19</v>
      </c>
    </row>
    <row r="9" spans="2:10" x14ac:dyDescent="0.25">
      <c r="B9" s="2" t="s">
        <v>20</v>
      </c>
      <c r="C9" s="2"/>
      <c r="D9" s="2"/>
      <c r="E9" s="170" t="s">
        <v>21</v>
      </c>
    </row>
    <row r="10" spans="2:10" x14ac:dyDescent="0.25">
      <c r="B10" s="2" t="s">
        <v>22</v>
      </c>
      <c r="C10" s="2"/>
      <c r="D10" s="2"/>
      <c r="E10" s="170" t="s">
        <v>23</v>
      </c>
    </row>
    <row r="11" spans="2:10" x14ac:dyDescent="0.25">
      <c r="B11" s="2" t="s">
        <v>24</v>
      </c>
      <c r="C11" s="2"/>
      <c r="D11" s="2"/>
      <c r="E11" s="170" t="s">
        <v>25</v>
      </c>
    </row>
    <row r="12" spans="2:10" x14ac:dyDescent="0.25">
      <c r="B12" s="2" t="s">
        <v>26</v>
      </c>
      <c r="C12" s="2"/>
      <c r="D12" s="2"/>
      <c r="E12" s="170" t="s">
        <v>27</v>
      </c>
    </row>
    <row r="13" spans="2:10" x14ac:dyDescent="0.25">
      <c r="B13" s="2" t="s">
        <v>28</v>
      </c>
      <c r="C13" s="2"/>
      <c r="D13" s="2"/>
      <c r="E13" s="170" t="s">
        <v>21</v>
      </c>
    </row>
    <row r="15" spans="2:10" x14ac:dyDescent="0.25">
      <c r="B15" s="305" t="s">
        <v>29</v>
      </c>
      <c r="C15" s="305"/>
      <c r="D15" s="305"/>
      <c r="E15" s="305"/>
      <c r="F15" s="305"/>
    </row>
    <row r="17" spans="2:8" ht="16.5" customHeight="1" x14ac:dyDescent="0.25">
      <c r="B17" s="306" t="s">
        <v>30</v>
      </c>
      <c r="C17" s="306"/>
      <c r="D17" s="306"/>
      <c r="E17" s="306"/>
      <c r="F17" s="306"/>
      <c r="G17" s="306"/>
      <c r="H17" s="306"/>
    </row>
    <row r="18" spans="2:8" x14ac:dyDescent="0.25">
      <c r="B18" s="306"/>
      <c r="C18" s="306"/>
      <c r="D18" s="306"/>
      <c r="E18" s="306"/>
      <c r="F18" s="306"/>
      <c r="G18" s="306"/>
      <c r="H18" s="306"/>
    </row>
    <row r="19" spans="2:8" ht="54" customHeight="1" x14ac:dyDescent="0.25">
      <c r="B19" s="306"/>
      <c r="C19" s="306"/>
      <c r="D19" s="306"/>
      <c r="E19" s="306"/>
      <c r="F19" s="306"/>
      <c r="G19" s="306"/>
      <c r="H19" s="306"/>
    </row>
    <row r="21" spans="2:8" x14ac:dyDescent="0.25">
      <c r="B21" s="304" t="s">
        <v>31</v>
      </c>
      <c r="C21" s="304"/>
      <c r="D21" s="304"/>
      <c r="E21" s="304"/>
      <c r="F21" s="304"/>
      <c r="G21" s="304"/>
      <c r="H21" s="304"/>
    </row>
    <row r="23" spans="2:8" x14ac:dyDescent="0.25">
      <c r="B23" s="308" t="s">
        <v>32</v>
      </c>
      <c r="C23" s="308"/>
      <c r="D23" s="166"/>
      <c r="E23" s="309" t="s">
        <v>33</v>
      </c>
      <c r="F23" s="309"/>
    </row>
    <row r="24" spans="2:8" x14ac:dyDescent="0.25">
      <c r="B24" s="309" t="s">
        <v>34</v>
      </c>
      <c r="C24" s="309"/>
      <c r="D24" s="167"/>
    </row>
    <row r="25" spans="2:8" x14ac:dyDescent="0.25">
      <c r="B25" s="303" t="s">
        <v>35</v>
      </c>
      <c r="C25" s="303"/>
      <c r="D25" s="164"/>
      <c r="E25" s="306" t="s">
        <v>36</v>
      </c>
      <c r="F25" s="306"/>
    </row>
    <row r="26" spans="2:8" x14ac:dyDescent="0.25">
      <c r="B26" s="303" t="s">
        <v>37</v>
      </c>
      <c r="C26" s="303"/>
      <c r="D26" s="164"/>
      <c r="E26" s="306" t="s">
        <v>38</v>
      </c>
      <c r="F26" s="306"/>
    </row>
    <row r="27" spans="2:8" x14ac:dyDescent="0.25">
      <c r="B27" s="303" t="s">
        <v>39</v>
      </c>
      <c r="C27" s="303"/>
      <c r="D27" s="164"/>
      <c r="E27" s="306" t="s">
        <v>40</v>
      </c>
      <c r="F27" s="306"/>
    </row>
    <row r="28" spans="2:8" x14ac:dyDescent="0.25">
      <c r="B28" s="303" t="s">
        <v>250</v>
      </c>
      <c r="C28" s="303"/>
      <c r="D28" s="164"/>
      <c r="E28" s="165" t="s">
        <v>209</v>
      </c>
      <c r="F28" s="165"/>
    </row>
    <row r="29" spans="2:8" x14ac:dyDescent="0.25">
      <c r="B29" s="312" t="s">
        <v>41</v>
      </c>
      <c r="C29" s="312"/>
      <c r="D29" s="168"/>
      <c r="E29" s="165"/>
      <c r="F29" s="165"/>
    </row>
    <row r="30" spans="2:8" x14ac:dyDescent="0.25">
      <c r="B30" s="303" t="s">
        <v>42</v>
      </c>
      <c r="C30" s="303"/>
      <c r="D30" s="164"/>
      <c r="E30" s="306" t="s">
        <v>43</v>
      </c>
      <c r="F30" s="306"/>
    </row>
    <row r="31" spans="2:8" x14ac:dyDescent="0.25">
      <c r="B31" s="303" t="s">
        <v>44</v>
      </c>
      <c r="C31" s="303"/>
      <c r="D31" s="164"/>
      <c r="E31" s="306" t="s">
        <v>45</v>
      </c>
      <c r="F31" s="306"/>
    </row>
    <row r="32" spans="2:8" x14ac:dyDescent="0.25">
      <c r="B32" s="303" t="s">
        <v>241</v>
      </c>
      <c r="C32" s="303"/>
      <c r="D32" s="164"/>
      <c r="E32" s="306" t="s">
        <v>46</v>
      </c>
      <c r="F32" s="306"/>
    </row>
    <row r="33" spans="2:20" x14ac:dyDescent="0.25">
      <c r="B33" s="303" t="s">
        <v>47</v>
      </c>
      <c r="C33" s="303"/>
      <c r="D33" s="303"/>
      <c r="E33" s="306" t="s">
        <v>48</v>
      </c>
      <c r="F33" s="306"/>
    </row>
    <row r="34" spans="2:20" x14ac:dyDescent="0.25">
      <c r="B34" s="303" t="s">
        <v>49</v>
      </c>
      <c r="C34" s="303"/>
      <c r="D34" s="164"/>
      <c r="E34" s="306" t="s">
        <v>246</v>
      </c>
      <c r="F34" s="306"/>
    </row>
    <row r="35" spans="2:20" x14ac:dyDescent="0.25">
      <c r="B35" s="303" t="s">
        <v>242</v>
      </c>
      <c r="C35" s="303"/>
      <c r="D35" s="164"/>
      <c r="E35" s="306" t="s">
        <v>184</v>
      </c>
      <c r="F35" s="306"/>
    </row>
    <row r="36" spans="2:20" x14ac:dyDescent="0.25">
      <c r="B36" s="303" t="s">
        <v>50</v>
      </c>
      <c r="C36" s="303"/>
      <c r="D36" s="164"/>
      <c r="E36" s="306" t="s">
        <v>51</v>
      </c>
      <c r="F36" s="306"/>
    </row>
    <row r="38" spans="2:20" x14ac:dyDescent="0.25">
      <c r="B38" s="167" t="s">
        <v>52</v>
      </c>
    </row>
    <row r="40" spans="2:20" ht="21" customHeight="1" x14ac:dyDescent="0.25">
      <c r="B40" s="307" t="s">
        <v>430</v>
      </c>
      <c r="C40" s="307"/>
      <c r="D40" s="307"/>
      <c r="E40" s="307"/>
      <c r="F40" s="307"/>
      <c r="G40" s="307"/>
      <c r="H40" s="307"/>
    </row>
    <row r="41" spans="2:20" ht="21" customHeight="1" x14ac:dyDescent="0.25">
      <c r="B41" s="307"/>
      <c r="C41" s="307"/>
      <c r="D41" s="307"/>
      <c r="E41" s="307"/>
      <c r="F41" s="307"/>
      <c r="G41" s="307"/>
      <c r="H41" s="307"/>
    </row>
    <row r="42" spans="2:20" x14ac:dyDescent="0.25">
      <c r="B42" s="2" t="s">
        <v>368</v>
      </c>
      <c r="E42" s="268" t="s">
        <v>431</v>
      </c>
    </row>
    <row r="43" spans="2:20" x14ac:dyDescent="0.25">
      <c r="B43" s="2" t="s">
        <v>369</v>
      </c>
      <c r="E43" s="268" t="s">
        <v>432</v>
      </c>
      <c r="H43" s="302"/>
      <c r="I43" s="302"/>
      <c r="J43" s="302"/>
      <c r="K43" s="302"/>
      <c r="L43" s="302"/>
      <c r="M43" s="302"/>
      <c r="N43" s="302"/>
      <c r="O43" s="302"/>
      <c r="P43" s="302"/>
      <c r="Q43" s="302"/>
      <c r="R43" s="302"/>
      <c r="S43" s="302"/>
      <c r="T43" s="302"/>
    </row>
    <row r="44" spans="2:20" x14ac:dyDescent="0.25">
      <c r="B44" s="2" t="s">
        <v>53</v>
      </c>
      <c r="E44" s="268" t="s">
        <v>433</v>
      </c>
    </row>
    <row r="45" spans="2:20" x14ac:dyDescent="0.25">
      <c r="B45" s="2" t="s">
        <v>370</v>
      </c>
      <c r="E45" s="268" t="s">
        <v>54</v>
      </c>
    </row>
    <row r="48" spans="2:20" x14ac:dyDescent="0.25">
      <c r="B48" s="304" t="s">
        <v>56</v>
      </c>
      <c r="C48" s="304"/>
      <c r="D48" s="304"/>
      <c r="E48" s="304"/>
      <c r="F48" s="304"/>
      <c r="G48" s="304"/>
      <c r="H48" s="304"/>
    </row>
    <row r="50" spans="2:8" x14ac:dyDescent="0.25">
      <c r="B50" s="2" t="s">
        <v>57</v>
      </c>
      <c r="D50" s="170" t="s">
        <v>58</v>
      </c>
    </row>
    <row r="51" spans="2:8" x14ac:dyDescent="0.25">
      <c r="B51" s="2" t="s">
        <v>16</v>
      </c>
      <c r="D51" s="170" t="s">
        <v>59</v>
      </c>
    </row>
    <row r="52" spans="2:8" x14ac:dyDescent="0.25">
      <c r="B52" s="2" t="s">
        <v>60</v>
      </c>
      <c r="D52" s="170" t="s">
        <v>61</v>
      </c>
    </row>
    <row r="53" spans="2:8" x14ac:dyDescent="0.25">
      <c r="B53" s="2" t="s">
        <v>22</v>
      </c>
      <c r="D53" s="170" t="s">
        <v>62</v>
      </c>
    </row>
    <row r="55" spans="2:8" x14ac:dyDescent="0.25">
      <c r="B55" s="305" t="s">
        <v>63</v>
      </c>
      <c r="C55" s="305"/>
      <c r="D55" s="305"/>
      <c r="E55" s="305"/>
      <c r="F55" s="305"/>
      <c r="G55" s="305"/>
      <c r="H55" s="305"/>
    </row>
    <row r="57" spans="2:8" x14ac:dyDescent="0.25">
      <c r="B57" s="305" t="s">
        <v>339</v>
      </c>
      <c r="C57" s="305"/>
      <c r="D57" s="305"/>
      <c r="E57" s="305"/>
      <c r="F57" s="305"/>
      <c r="G57" s="305"/>
      <c r="H57" s="305"/>
    </row>
    <row r="58" spans="2:8" x14ac:dyDescent="0.25">
      <c r="B58" s="2" t="s">
        <v>64</v>
      </c>
      <c r="E58" s="170" t="s">
        <v>65</v>
      </c>
    </row>
    <row r="59" spans="2:8" x14ac:dyDescent="0.25">
      <c r="B59" s="2" t="s">
        <v>60</v>
      </c>
      <c r="E59" s="170" t="s">
        <v>21</v>
      </c>
    </row>
    <row r="60" spans="2:8" x14ac:dyDescent="0.25">
      <c r="B60" s="2" t="s">
        <v>66</v>
      </c>
      <c r="E60" s="170" t="s">
        <v>67</v>
      </c>
    </row>
    <row r="61" spans="2:8" x14ac:dyDescent="0.25">
      <c r="B61" s="2" t="s">
        <v>68</v>
      </c>
      <c r="E61" s="102">
        <v>0.81899999999999995</v>
      </c>
    </row>
    <row r="62" spans="2:8" x14ac:dyDescent="0.25">
      <c r="B62" s="2" t="s">
        <v>69</v>
      </c>
      <c r="E62" s="102">
        <v>0.81899999999999995</v>
      </c>
    </row>
    <row r="63" spans="2:8" x14ac:dyDescent="0.25">
      <c r="B63" s="305" t="s">
        <v>264</v>
      </c>
      <c r="C63" s="305"/>
      <c r="D63" s="305"/>
      <c r="E63" s="305"/>
      <c r="F63" s="305"/>
      <c r="G63" s="305"/>
      <c r="H63" s="305"/>
    </row>
    <row r="64" spans="2:8" x14ac:dyDescent="0.25">
      <c r="B64" s="100" t="s">
        <v>70</v>
      </c>
      <c r="D64" s="303" t="s">
        <v>426</v>
      </c>
      <c r="E64" s="303"/>
      <c r="F64" s="303"/>
      <c r="G64" s="303"/>
      <c r="H64" s="303"/>
    </row>
    <row r="65" spans="2:8" x14ac:dyDescent="0.25">
      <c r="B65" s="2" t="s">
        <v>71</v>
      </c>
      <c r="D65" s="303" t="s">
        <v>427</v>
      </c>
      <c r="E65" s="303"/>
      <c r="F65" s="303"/>
      <c r="G65" s="303"/>
      <c r="H65" s="303"/>
    </row>
    <row r="66" spans="2:8" x14ac:dyDescent="0.25">
      <c r="B66" s="2" t="s">
        <v>72</v>
      </c>
      <c r="D66" s="303" t="s">
        <v>428</v>
      </c>
      <c r="E66" s="303"/>
      <c r="F66" s="303"/>
      <c r="G66" s="303"/>
      <c r="H66" s="303"/>
    </row>
    <row r="67" spans="2:8" x14ac:dyDescent="0.25">
      <c r="B67" s="2" t="s">
        <v>73</v>
      </c>
      <c r="D67" s="303" t="s">
        <v>429</v>
      </c>
      <c r="E67" s="303"/>
      <c r="F67" s="303"/>
      <c r="G67" s="303"/>
      <c r="H67" s="303"/>
    </row>
    <row r="68" spans="2:8" x14ac:dyDescent="0.25">
      <c r="B68" s="2" t="s">
        <v>74</v>
      </c>
      <c r="D68" s="170" t="s">
        <v>75</v>
      </c>
    </row>
    <row r="69" spans="2:8" x14ac:dyDescent="0.25">
      <c r="B69" s="2" t="s">
        <v>76</v>
      </c>
      <c r="D69" s="170" t="s">
        <v>77</v>
      </c>
    </row>
    <row r="70" spans="2:8" x14ac:dyDescent="0.25">
      <c r="B70" s="2" t="s">
        <v>78</v>
      </c>
      <c r="D70" s="170" t="s">
        <v>79</v>
      </c>
    </row>
    <row r="71" spans="2:8" x14ac:dyDescent="0.25">
      <c r="B71" s="2" t="s">
        <v>80</v>
      </c>
      <c r="D71" s="170" t="s">
        <v>81</v>
      </c>
    </row>
    <row r="72" spans="2:8" x14ac:dyDescent="0.25">
      <c r="B72" s="2" t="s">
        <v>82</v>
      </c>
      <c r="D72" s="170" t="s">
        <v>83</v>
      </c>
    </row>
    <row r="73" spans="2:8" x14ac:dyDescent="0.25">
      <c r="B73" s="2" t="s">
        <v>266</v>
      </c>
      <c r="D73" s="170" t="s">
        <v>243</v>
      </c>
    </row>
    <row r="74" spans="2:8" x14ac:dyDescent="0.25">
      <c r="B74" s="2" t="s">
        <v>51</v>
      </c>
      <c r="D74" s="170" t="s">
        <v>50</v>
      </c>
    </row>
    <row r="75" spans="2:8" x14ac:dyDescent="0.25">
      <c r="B75" s="2" t="s">
        <v>84</v>
      </c>
      <c r="D75" s="170" t="s">
        <v>85</v>
      </c>
    </row>
  </sheetData>
  <mergeCells count="41">
    <mergeCell ref="B2:F2"/>
    <mergeCell ref="B3:F3"/>
    <mergeCell ref="B4:F4"/>
    <mergeCell ref="B15:F15"/>
    <mergeCell ref="B33:D33"/>
    <mergeCell ref="B30:C30"/>
    <mergeCell ref="E31:F31"/>
    <mergeCell ref="E32:F32"/>
    <mergeCell ref="E33:F33"/>
    <mergeCell ref="B24:C24"/>
    <mergeCell ref="B29:C29"/>
    <mergeCell ref="E25:F25"/>
    <mergeCell ref="E26:F26"/>
    <mergeCell ref="E27:F27"/>
    <mergeCell ref="B25:C25"/>
    <mergeCell ref="B26:C26"/>
    <mergeCell ref="B27:C27"/>
    <mergeCell ref="B28:C28"/>
    <mergeCell ref="B17:H19"/>
    <mergeCell ref="B21:H21"/>
    <mergeCell ref="B40:H41"/>
    <mergeCell ref="E30:F30"/>
    <mergeCell ref="B23:C23"/>
    <mergeCell ref="E23:F23"/>
    <mergeCell ref="B36:C36"/>
    <mergeCell ref="E36:F36"/>
    <mergeCell ref="B31:C31"/>
    <mergeCell ref="B32:C32"/>
    <mergeCell ref="B34:C34"/>
    <mergeCell ref="B35:C35"/>
    <mergeCell ref="E35:F35"/>
    <mergeCell ref="E34:F34"/>
    <mergeCell ref="H43:T43"/>
    <mergeCell ref="D67:H67"/>
    <mergeCell ref="D64:H64"/>
    <mergeCell ref="D65:H65"/>
    <mergeCell ref="D66:H66"/>
    <mergeCell ref="B48:H48"/>
    <mergeCell ref="B55:H55"/>
    <mergeCell ref="B57:H57"/>
    <mergeCell ref="B63:H63"/>
  </mergeCells>
  <hyperlinks>
    <hyperlink ref="J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K30"/>
  <sheetViews>
    <sheetView showGridLines="0" topLeftCell="B11" zoomScaleNormal="100" workbookViewId="0">
      <selection activeCell="H28" sqref="H28"/>
    </sheetView>
  </sheetViews>
  <sheetFormatPr baseColWidth="10" defaultColWidth="11.42578125" defaultRowHeight="15" x14ac:dyDescent="0.25"/>
  <cols>
    <col min="1" max="1" width="2.85546875" style="170" customWidth="1"/>
    <col min="2" max="2" width="43.5703125" style="170" customWidth="1"/>
    <col min="3" max="3" width="10.5703125" style="170" customWidth="1"/>
    <col min="4" max="5" width="20.140625" style="170" customWidth="1"/>
    <col min="6" max="6" width="43.5703125" style="170" customWidth="1"/>
    <col min="7" max="7" width="7.85546875" style="170" customWidth="1"/>
    <col min="8" max="9" width="20.140625" style="170" customWidth="1"/>
    <col min="10" max="10" width="2.85546875" style="170" customWidth="1"/>
    <col min="11" max="11" width="18.42578125" style="170" bestFit="1" customWidth="1"/>
    <col min="12" max="12" width="18.140625" style="170" bestFit="1" customWidth="1"/>
    <col min="13" max="13" width="17.7109375" style="170" bestFit="1" customWidth="1"/>
    <col min="14" max="16384" width="11.42578125" style="170"/>
  </cols>
  <sheetData>
    <row r="1" spans="1:11" x14ac:dyDescent="0.25">
      <c r="A1" s="1" t="s">
        <v>307</v>
      </c>
    </row>
    <row r="2" spans="1:11" x14ac:dyDescent="0.25">
      <c r="B2" s="313" t="s">
        <v>86</v>
      </c>
      <c r="C2" s="313"/>
      <c r="D2" s="313"/>
      <c r="E2" s="313"/>
      <c r="F2" s="313"/>
      <c r="G2" s="313"/>
      <c r="H2" s="313"/>
      <c r="I2" s="313"/>
    </row>
    <row r="3" spans="1:11" x14ac:dyDescent="0.25">
      <c r="B3" s="314" t="s">
        <v>320</v>
      </c>
      <c r="C3" s="314"/>
      <c r="D3" s="314"/>
      <c r="E3" s="314"/>
      <c r="F3" s="314"/>
      <c r="G3" s="314"/>
      <c r="H3" s="314"/>
      <c r="I3" s="314"/>
    </row>
    <row r="4" spans="1:11" x14ac:dyDescent="0.25">
      <c r="B4" s="314" t="s">
        <v>405</v>
      </c>
      <c r="C4" s="314"/>
      <c r="D4" s="314"/>
      <c r="E4" s="314"/>
      <c r="F4" s="314"/>
      <c r="G4" s="314"/>
      <c r="H4" s="314"/>
      <c r="I4" s="314"/>
    </row>
    <row r="5" spans="1:11" x14ac:dyDescent="0.25">
      <c r="B5" s="314" t="s">
        <v>87</v>
      </c>
      <c r="C5" s="314"/>
      <c r="D5" s="314"/>
      <c r="E5" s="314"/>
      <c r="F5" s="314"/>
      <c r="G5" s="314"/>
      <c r="H5" s="314"/>
      <c r="I5" s="314"/>
    </row>
    <row r="6" spans="1:11" x14ac:dyDescent="0.25">
      <c r="B6" s="180"/>
      <c r="C6" s="180"/>
      <c r="D6" s="180"/>
      <c r="E6" s="181"/>
      <c r="F6" s="180"/>
      <c r="G6" s="180"/>
      <c r="H6" s="180"/>
      <c r="I6" s="180"/>
    </row>
    <row r="7" spans="1:11" x14ac:dyDescent="0.25">
      <c r="B7" s="147" t="s">
        <v>88</v>
      </c>
      <c r="C7" s="123" t="s">
        <v>89</v>
      </c>
      <c r="D7" s="148">
        <v>44742</v>
      </c>
      <c r="E7" s="148">
        <v>44561</v>
      </c>
      <c r="F7" s="147" t="s">
        <v>90</v>
      </c>
      <c r="G7" s="123" t="s">
        <v>89</v>
      </c>
      <c r="H7" s="148">
        <f>+D7</f>
        <v>44742</v>
      </c>
      <c r="I7" s="148">
        <f>+E7</f>
        <v>44561</v>
      </c>
    </row>
    <row r="8" spans="1:11" x14ac:dyDescent="0.25">
      <c r="B8" s="149" t="s">
        <v>91</v>
      </c>
      <c r="C8" s="150"/>
      <c r="D8" s="150"/>
      <c r="E8" s="151"/>
      <c r="F8" s="152" t="s">
        <v>92</v>
      </c>
      <c r="G8" s="153"/>
      <c r="H8" s="153"/>
      <c r="I8" s="154"/>
    </row>
    <row r="9" spans="1:11" x14ac:dyDescent="0.25">
      <c r="B9" s="182" t="s">
        <v>93</v>
      </c>
      <c r="C9" s="183" t="s">
        <v>94</v>
      </c>
      <c r="D9" s="184">
        <v>11816209606</v>
      </c>
      <c r="E9" s="184">
        <v>3904496307</v>
      </c>
      <c r="F9" s="182" t="s">
        <v>95</v>
      </c>
      <c r="G9" s="155" t="s">
        <v>355</v>
      </c>
      <c r="H9" s="184">
        <v>427085627.23699999</v>
      </c>
      <c r="I9" s="184">
        <v>1685494805</v>
      </c>
    </row>
    <row r="10" spans="1:11" x14ac:dyDescent="0.25">
      <c r="B10" s="156" t="s">
        <v>97</v>
      </c>
      <c r="C10" s="183" t="s">
        <v>351</v>
      </c>
      <c r="D10" s="186">
        <v>57641682519</v>
      </c>
      <c r="E10" s="186">
        <v>68381102752</v>
      </c>
      <c r="F10" s="156" t="s">
        <v>98</v>
      </c>
      <c r="G10" s="157" t="s">
        <v>356</v>
      </c>
      <c r="H10" s="186">
        <v>27098528099</v>
      </c>
      <c r="I10" s="186">
        <v>35598040239</v>
      </c>
    </row>
    <row r="11" spans="1:11" x14ac:dyDescent="0.25">
      <c r="B11" s="156" t="s">
        <v>99</v>
      </c>
      <c r="C11" s="183" t="s">
        <v>100</v>
      </c>
      <c r="D11" s="186">
        <v>2958233998.6459999</v>
      </c>
      <c r="E11" s="186">
        <v>4614082342</v>
      </c>
      <c r="F11" s="156" t="s">
        <v>101</v>
      </c>
      <c r="G11" s="157" t="s">
        <v>357</v>
      </c>
      <c r="H11" s="186">
        <v>1561347062</v>
      </c>
      <c r="I11" s="186">
        <v>2104463711</v>
      </c>
      <c r="K11" s="3"/>
    </row>
    <row r="12" spans="1:11" x14ac:dyDescent="0.25">
      <c r="B12" s="156" t="s">
        <v>102</v>
      </c>
      <c r="C12" s="183" t="s">
        <v>352</v>
      </c>
      <c r="D12" s="186">
        <v>4155231881</v>
      </c>
      <c r="E12" s="186">
        <v>2935566917</v>
      </c>
      <c r="F12" s="156" t="s">
        <v>96</v>
      </c>
      <c r="G12" s="264" t="s">
        <v>355</v>
      </c>
      <c r="H12" s="186">
        <v>4823217298</v>
      </c>
      <c r="I12" s="186">
        <v>1571596790</v>
      </c>
    </row>
    <row r="13" spans="1:11" x14ac:dyDescent="0.25">
      <c r="B13" s="158" t="s">
        <v>103</v>
      </c>
      <c r="C13" s="183"/>
      <c r="D13" s="116">
        <f>SUM(D9:D12)</f>
        <v>76571358004.645996</v>
      </c>
      <c r="E13" s="116">
        <f>SUM(E9:E12)</f>
        <v>79835248318</v>
      </c>
      <c r="F13" s="158" t="s">
        <v>104</v>
      </c>
      <c r="G13" s="157"/>
      <c r="H13" s="116">
        <f>SUM(H9:H12)</f>
        <v>33910178086.237</v>
      </c>
      <c r="I13" s="116">
        <f>SUM(I9:I12)</f>
        <v>40959595545</v>
      </c>
    </row>
    <row r="14" spans="1:11" x14ac:dyDescent="0.25">
      <c r="B14" s="158"/>
      <c r="C14" s="183"/>
      <c r="D14" s="116"/>
      <c r="E14" s="116"/>
      <c r="F14" s="158" t="s">
        <v>107</v>
      </c>
      <c r="G14" s="157"/>
      <c r="H14" s="116">
        <f>+H13</f>
        <v>33910178086.237</v>
      </c>
      <c r="I14" s="116">
        <f>+I13</f>
        <v>40959595545</v>
      </c>
    </row>
    <row r="15" spans="1:11" x14ac:dyDescent="0.25">
      <c r="B15" s="149" t="s">
        <v>142</v>
      </c>
      <c r="C15" s="150"/>
      <c r="D15" s="188"/>
      <c r="E15" s="189"/>
      <c r="F15" s="149" t="s">
        <v>321</v>
      </c>
      <c r="G15" s="150"/>
      <c r="H15" s="150"/>
      <c r="I15" s="189"/>
    </row>
    <row r="16" spans="1:11" x14ac:dyDescent="0.25">
      <c r="B16" s="156" t="s">
        <v>105</v>
      </c>
      <c r="C16" s="183" t="s">
        <v>351</v>
      </c>
      <c r="D16" s="186">
        <v>2156421250</v>
      </c>
      <c r="E16" s="186">
        <v>2157655375</v>
      </c>
      <c r="F16" s="156" t="s">
        <v>109</v>
      </c>
      <c r="G16" s="157" t="s">
        <v>358</v>
      </c>
      <c r="H16" s="186">
        <v>38471700000</v>
      </c>
      <c r="I16" s="186">
        <v>26270100000</v>
      </c>
    </row>
    <row r="17" spans="2:9" x14ac:dyDescent="0.25">
      <c r="B17" s="156" t="s">
        <v>106</v>
      </c>
      <c r="C17" s="183" t="s">
        <v>353</v>
      </c>
      <c r="D17" s="190">
        <v>1714258518</v>
      </c>
      <c r="E17" s="190">
        <v>1705782525</v>
      </c>
      <c r="F17" s="156" t="s">
        <v>110</v>
      </c>
      <c r="G17" s="157" t="s">
        <v>358</v>
      </c>
      <c r="H17" s="186">
        <v>885500000</v>
      </c>
      <c r="I17" s="186">
        <v>885500000</v>
      </c>
    </row>
    <row r="18" spans="2:9" x14ac:dyDescent="0.25">
      <c r="B18" s="156" t="s">
        <v>322</v>
      </c>
      <c r="C18" s="183" t="s">
        <v>354</v>
      </c>
      <c r="D18" s="191">
        <v>434649557</v>
      </c>
      <c r="E18" s="191">
        <v>410632226</v>
      </c>
      <c r="F18" s="156" t="s">
        <v>323</v>
      </c>
      <c r="G18" s="157" t="s">
        <v>358</v>
      </c>
      <c r="H18" s="186">
        <v>2583372367</v>
      </c>
      <c r="I18" s="186">
        <v>1858610926</v>
      </c>
    </row>
    <row r="19" spans="2:9" x14ac:dyDescent="0.25">
      <c r="B19" s="156" t="s">
        <v>111</v>
      </c>
      <c r="C19" s="183" t="s">
        <v>352</v>
      </c>
      <c r="D19" s="186">
        <v>181417176</v>
      </c>
      <c r="E19" s="186">
        <v>155772119</v>
      </c>
      <c r="F19" s="156" t="s">
        <v>324</v>
      </c>
      <c r="G19" s="157" t="s">
        <v>358</v>
      </c>
      <c r="H19" s="186">
        <v>5207354052</v>
      </c>
      <c r="I19" s="186">
        <v>14291284092</v>
      </c>
    </row>
    <row r="20" spans="2:9" x14ac:dyDescent="0.25">
      <c r="B20" s="158" t="s">
        <v>112</v>
      </c>
      <c r="C20" s="183"/>
      <c r="D20" s="116">
        <f>SUM(D16:D19)</f>
        <v>4486746501</v>
      </c>
      <c r="E20" s="116">
        <f>SUM(E16:E19)</f>
        <v>4429842245</v>
      </c>
      <c r="F20" s="158" t="s">
        <v>113</v>
      </c>
      <c r="G20" s="157"/>
      <c r="H20" s="116">
        <f>SUM(H16:H19)</f>
        <v>47147926419</v>
      </c>
      <c r="I20" s="116">
        <f>SUM(I16:I19)</f>
        <v>43305495018</v>
      </c>
    </row>
    <row r="21" spans="2:9" x14ac:dyDescent="0.25">
      <c r="B21" s="156"/>
      <c r="C21" s="183"/>
      <c r="D21" s="187"/>
      <c r="E21" s="185"/>
      <c r="F21" s="158"/>
      <c r="G21" s="157"/>
      <c r="H21" s="116"/>
      <c r="I21" s="116"/>
    </row>
    <row r="22" spans="2:9" x14ac:dyDescent="0.25">
      <c r="B22" s="158" t="s">
        <v>114</v>
      </c>
      <c r="C22" s="183"/>
      <c r="D22" s="116">
        <f>+D13+D20</f>
        <v>81058104505.645996</v>
      </c>
      <c r="E22" s="116">
        <f>+E13+E20</f>
        <v>84265090563</v>
      </c>
      <c r="F22" s="158" t="s">
        <v>115</v>
      </c>
      <c r="G22" s="157"/>
      <c r="H22" s="116">
        <f>+H20+H14</f>
        <v>81058104505.237</v>
      </c>
      <c r="I22" s="116">
        <f>+I20+I14</f>
        <v>84265090563</v>
      </c>
    </row>
    <row r="23" spans="2:9" x14ac:dyDescent="0.25">
      <c r="B23" s="159"/>
      <c r="C23" s="192"/>
      <c r="D23" s="193"/>
      <c r="E23" s="194"/>
      <c r="F23" s="159"/>
      <c r="G23" s="160"/>
      <c r="H23" s="160"/>
      <c r="I23" s="195"/>
    </row>
    <row r="24" spans="2:9" x14ac:dyDescent="0.25">
      <c r="B24" s="142"/>
      <c r="C24" s="142"/>
      <c r="D24" s="142"/>
      <c r="E24" s="142"/>
      <c r="F24" s="142"/>
      <c r="G24" s="142"/>
      <c r="H24" s="142"/>
      <c r="I24" s="142"/>
    </row>
    <row r="25" spans="2:9" x14ac:dyDescent="0.25">
      <c r="B25" s="112" t="s">
        <v>239</v>
      </c>
      <c r="C25" s="110" t="s">
        <v>89</v>
      </c>
      <c r="D25" s="111">
        <f>+D7</f>
        <v>44742</v>
      </c>
      <c r="E25" s="111">
        <f>+E7</f>
        <v>44561</v>
      </c>
      <c r="F25" s="112" t="s">
        <v>240</v>
      </c>
      <c r="G25" s="112" t="s">
        <v>89</v>
      </c>
      <c r="H25" s="111">
        <f>+D25</f>
        <v>44742</v>
      </c>
      <c r="I25" s="111">
        <f>+E25</f>
        <v>44561</v>
      </c>
    </row>
    <row r="26" spans="2:9" x14ac:dyDescent="0.25">
      <c r="B26" s="114" t="s">
        <v>271</v>
      </c>
      <c r="C26" s="315">
        <v>12</v>
      </c>
      <c r="D26" s="113">
        <v>602044954659</v>
      </c>
      <c r="E26" s="113">
        <v>676401013521</v>
      </c>
      <c r="F26" s="114" t="s">
        <v>273</v>
      </c>
      <c r="G26" s="315">
        <v>12</v>
      </c>
      <c r="H26" s="113">
        <f>+D26</f>
        <v>602044954659</v>
      </c>
      <c r="I26" s="118">
        <f>+E26</f>
        <v>676401013521</v>
      </c>
    </row>
    <row r="27" spans="2:9" x14ac:dyDescent="0.25">
      <c r="B27" s="132" t="s">
        <v>272</v>
      </c>
      <c r="C27" s="316"/>
      <c r="D27" s="134">
        <v>53563372.729999997</v>
      </c>
      <c r="E27" s="134">
        <v>55382299.789999999</v>
      </c>
      <c r="F27" s="132" t="s">
        <v>274</v>
      </c>
      <c r="G27" s="316"/>
      <c r="H27" s="133">
        <f>+D27</f>
        <v>53563372.729999997</v>
      </c>
      <c r="I27" s="135">
        <f t="shared" ref="I27:I28" si="0">+E27</f>
        <v>55382299.789999999</v>
      </c>
    </row>
    <row r="28" spans="2:9" x14ac:dyDescent="0.25">
      <c r="B28" s="117" t="s">
        <v>302</v>
      </c>
      <c r="C28" s="317"/>
      <c r="D28" s="115">
        <v>1700000</v>
      </c>
      <c r="E28" s="115">
        <v>1500000</v>
      </c>
      <c r="F28" s="117" t="s">
        <v>274</v>
      </c>
      <c r="G28" s="317"/>
      <c r="H28" s="115">
        <f>+D28</f>
        <v>1700000</v>
      </c>
      <c r="I28" s="119">
        <f t="shared" si="0"/>
        <v>1500000</v>
      </c>
    </row>
    <row r="30" spans="2:9" x14ac:dyDescent="0.25">
      <c r="B30" s="169" t="s">
        <v>317</v>
      </c>
      <c r="C30" s="169"/>
      <c r="D30" s="169"/>
      <c r="E30" s="169"/>
      <c r="F30" s="169"/>
      <c r="G30" s="169"/>
      <c r="H30" s="169"/>
      <c r="I30" s="169"/>
    </row>
  </sheetData>
  <mergeCells count="6">
    <mergeCell ref="B2:I2"/>
    <mergeCell ref="B3:I3"/>
    <mergeCell ref="B4:I4"/>
    <mergeCell ref="B5:I5"/>
    <mergeCell ref="C26:C28"/>
    <mergeCell ref="G26:G28"/>
  </mergeCells>
  <hyperlinks>
    <hyperlink ref="A1" location="ÍNDICE!A1" display="Indice" xr:uid="{0EB71D50-0B54-478A-8667-514F6BB43E98}"/>
    <hyperlink ref="C26" location="'10'!A35" display="'10'!A35" xr:uid="{BA0F2327-1ABF-4F3C-96D4-E40D0798CE05}"/>
    <hyperlink ref="G26" location="'10'!A35" display="'10'!A35" xr:uid="{EB5EB9DA-DCB7-4534-80F4-F06B59C144EA}"/>
  </hyperlinks>
  <pageMargins left="0.25" right="0.25"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F61"/>
  <sheetViews>
    <sheetView showGridLines="0" topLeftCell="A27" zoomScaleNormal="100" workbookViewId="0">
      <selection activeCell="D46" sqref="D46"/>
    </sheetView>
  </sheetViews>
  <sheetFormatPr baseColWidth="10" defaultColWidth="11.42578125" defaultRowHeight="15" x14ac:dyDescent="0.25"/>
  <cols>
    <col min="1" max="1" width="2.85546875" style="170" customWidth="1"/>
    <col min="2" max="2" width="93.28515625" style="170" customWidth="1"/>
    <col min="3" max="3" width="6" style="170" bestFit="1" customWidth="1"/>
    <col min="4" max="5" width="22.140625" style="281" bestFit="1" customWidth="1"/>
    <col min="6" max="16384" width="11.42578125" style="170"/>
  </cols>
  <sheetData>
    <row r="1" spans="1:5" x14ac:dyDescent="0.25">
      <c r="A1" s="1" t="s">
        <v>307</v>
      </c>
    </row>
    <row r="2" spans="1:5" x14ac:dyDescent="0.25">
      <c r="B2" s="318" t="s">
        <v>86</v>
      </c>
      <c r="C2" s="318"/>
      <c r="D2" s="318"/>
      <c r="E2" s="318"/>
    </row>
    <row r="3" spans="1:5" x14ac:dyDescent="0.25">
      <c r="B3" s="319" t="s">
        <v>5</v>
      </c>
      <c r="C3" s="319"/>
      <c r="D3" s="319"/>
      <c r="E3" s="319"/>
    </row>
    <row r="4" spans="1:5" x14ac:dyDescent="0.25">
      <c r="B4" s="320" t="s">
        <v>435</v>
      </c>
      <c r="C4" s="320"/>
      <c r="D4" s="320"/>
      <c r="E4" s="320"/>
    </row>
    <row r="5" spans="1:5" x14ac:dyDescent="0.25">
      <c r="B5" s="320" t="s">
        <v>87</v>
      </c>
      <c r="C5" s="320"/>
      <c r="D5" s="320"/>
      <c r="E5" s="320"/>
    </row>
    <row r="6" spans="1:5" x14ac:dyDescent="0.25">
      <c r="B6" s="121"/>
      <c r="C6" s="121"/>
      <c r="D6" s="282"/>
      <c r="E6" s="283"/>
    </row>
    <row r="7" spans="1:5" x14ac:dyDescent="0.25">
      <c r="B7" s="122" t="s">
        <v>116</v>
      </c>
      <c r="C7" s="123" t="s">
        <v>89</v>
      </c>
      <c r="D7" s="124">
        <v>44742</v>
      </c>
      <c r="E7" s="124">
        <v>44377</v>
      </c>
    </row>
    <row r="8" spans="1:5" x14ac:dyDescent="0.25">
      <c r="B8" s="129"/>
      <c r="C8" s="130"/>
      <c r="D8" s="284"/>
      <c r="E8" s="285"/>
    </row>
    <row r="9" spans="1:5" x14ac:dyDescent="0.25">
      <c r="B9" s="125" t="s">
        <v>275</v>
      </c>
      <c r="C9" s="126"/>
      <c r="D9" s="286">
        <f>SUM(D10:D16)</f>
        <v>16194454240</v>
      </c>
      <c r="E9" s="286">
        <f>SUM(E10:E16)</f>
        <v>18610697941.440353</v>
      </c>
    </row>
    <row r="10" spans="1:5" x14ac:dyDescent="0.25">
      <c r="B10" s="26" t="s">
        <v>276</v>
      </c>
      <c r="C10" s="126"/>
      <c r="D10" s="162">
        <v>1914464594</v>
      </c>
      <c r="E10" s="131">
        <v>2229288885</v>
      </c>
    </row>
    <row r="11" spans="1:5" x14ac:dyDescent="0.25">
      <c r="B11" s="26" t="s">
        <v>325</v>
      </c>
      <c r="C11" s="126"/>
      <c r="D11" s="162">
        <v>15884884569</v>
      </c>
      <c r="E11" s="131">
        <v>11093997411</v>
      </c>
    </row>
    <row r="12" spans="1:5" x14ac:dyDescent="0.25">
      <c r="B12" s="196" t="s">
        <v>277</v>
      </c>
      <c r="C12" s="126"/>
      <c r="D12" s="162">
        <v>401991700</v>
      </c>
      <c r="E12" s="162">
        <v>1040505905</v>
      </c>
    </row>
    <row r="13" spans="1:5" x14ac:dyDescent="0.25">
      <c r="B13" s="196" t="s">
        <v>278</v>
      </c>
      <c r="C13" s="126"/>
      <c r="D13" s="162">
        <v>2189598779</v>
      </c>
      <c r="E13" s="162">
        <v>2309122064.4403534</v>
      </c>
    </row>
    <row r="14" spans="1:5" s="268" customFormat="1" x14ac:dyDescent="0.25">
      <c r="B14" s="196" t="s">
        <v>436</v>
      </c>
      <c r="C14" s="126"/>
      <c r="D14" s="162">
        <v>0</v>
      </c>
      <c r="E14" s="162">
        <v>49882769</v>
      </c>
    </row>
    <row r="15" spans="1:5" x14ac:dyDescent="0.25">
      <c r="B15" s="196" t="s">
        <v>279</v>
      </c>
      <c r="C15" s="126"/>
      <c r="D15" s="162">
        <v>-4545633856</v>
      </c>
      <c r="E15" s="162">
        <v>1113220380</v>
      </c>
    </row>
    <row r="16" spans="1:5" x14ac:dyDescent="0.25">
      <c r="B16" s="196" t="s">
        <v>117</v>
      </c>
      <c r="C16" s="126" t="s">
        <v>359</v>
      </c>
      <c r="D16" s="162">
        <v>349148454</v>
      </c>
      <c r="E16" s="131">
        <v>774680527</v>
      </c>
    </row>
    <row r="17" spans="2:6" x14ac:dyDescent="0.25">
      <c r="B17" s="196"/>
      <c r="C17" s="126"/>
      <c r="D17" s="286"/>
      <c r="E17" s="131"/>
      <c r="F17" s="257"/>
    </row>
    <row r="18" spans="2:6" x14ac:dyDescent="0.25">
      <c r="B18" s="197" t="s">
        <v>280</v>
      </c>
      <c r="C18" s="126"/>
      <c r="D18" s="128">
        <f>SUM(D19:D21)</f>
        <v>4105320380</v>
      </c>
      <c r="E18" s="128">
        <f>SUM(E19:E21)</f>
        <v>4790664427</v>
      </c>
    </row>
    <row r="19" spans="2:6" x14ac:dyDescent="0.25">
      <c r="B19" s="196" t="s">
        <v>281</v>
      </c>
      <c r="C19" s="126"/>
      <c r="D19" s="162">
        <v>2834165810</v>
      </c>
      <c r="E19" s="131">
        <v>2929533392</v>
      </c>
    </row>
    <row r="20" spans="2:6" x14ac:dyDescent="0.25">
      <c r="B20" s="196" t="s">
        <v>326</v>
      </c>
      <c r="C20" s="126"/>
      <c r="D20" s="162">
        <v>298892622</v>
      </c>
      <c r="E20" s="131">
        <v>247746038</v>
      </c>
    </row>
    <row r="21" spans="2:6" x14ac:dyDescent="0.25">
      <c r="B21" s="196" t="s">
        <v>118</v>
      </c>
      <c r="C21" s="126" t="s">
        <v>282</v>
      </c>
      <c r="D21" s="162">
        <v>972261948</v>
      </c>
      <c r="E21" s="131">
        <v>1613384997</v>
      </c>
    </row>
    <row r="22" spans="2:6" x14ac:dyDescent="0.25">
      <c r="B22" s="197" t="s">
        <v>283</v>
      </c>
      <c r="C22" s="126"/>
      <c r="D22" s="127">
        <f>+D9-D18</f>
        <v>12089133860</v>
      </c>
      <c r="E22" s="127">
        <f>+E9-E18</f>
        <v>13820033514.440353</v>
      </c>
    </row>
    <row r="23" spans="2:6" x14ac:dyDescent="0.25">
      <c r="B23" s="197"/>
      <c r="C23" s="126"/>
      <c r="D23" s="286"/>
      <c r="E23" s="131"/>
    </row>
    <row r="24" spans="2:6" x14ac:dyDescent="0.25">
      <c r="B24" s="197" t="s">
        <v>284</v>
      </c>
      <c r="C24" s="126"/>
      <c r="D24" s="128">
        <f>SUM(D25:D26)</f>
        <v>520798029</v>
      </c>
      <c r="E24" s="128">
        <f>SUM(E25:E26)</f>
        <v>242173667</v>
      </c>
    </row>
    <row r="25" spans="2:6" x14ac:dyDescent="0.25">
      <c r="B25" s="196" t="s">
        <v>285</v>
      </c>
      <c r="C25" s="126"/>
      <c r="D25" s="162">
        <v>42473413</v>
      </c>
      <c r="E25" s="131">
        <v>164305081</v>
      </c>
    </row>
    <row r="26" spans="2:6" x14ac:dyDescent="0.25">
      <c r="B26" s="196" t="s">
        <v>119</v>
      </c>
      <c r="C26" s="126" t="s">
        <v>282</v>
      </c>
      <c r="D26" s="162">
        <v>478324616</v>
      </c>
      <c r="E26" s="131">
        <v>77868586</v>
      </c>
    </row>
    <row r="27" spans="2:6" x14ac:dyDescent="0.25">
      <c r="B27" s="197"/>
      <c r="C27" s="126"/>
      <c r="D27" s="286"/>
      <c r="E27" s="128"/>
    </row>
    <row r="28" spans="2:6" x14ac:dyDescent="0.25">
      <c r="B28" s="197" t="s">
        <v>286</v>
      </c>
      <c r="C28" s="126"/>
      <c r="D28" s="128">
        <f>SUM(D29:D37)</f>
        <v>6408711910</v>
      </c>
      <c r="E28" s="128">
        <f>SUM(E29:E37)</f>
        <v>5761974480</v>
      </c>
    </row>
    <row r="29" spans="2:6" x14ac:dyDescent="0.25">
      <c r="B29" s="196" t="s">
        <v>287</v>
      </c>
      <c r="C29" s="126"/>
      <c r="D29" s="162">
        <v>4647055770</v>
      </c>
      <c r="E29" s="131">
        <v>4219037023</v>
      </c>
    </row>
    <row r="30" spans="2:6" x14ac:dyDescent="0.25">
      <c r="B30" s="196" t="s">
        <v>288</v>
      </c>
      <c r="C30" s="126"/>
      <c r="D30" s="162">
        <v>222887538</v>
      </c>
      <c r="E30" s="131">
        <v>238842696</v>
      </c>
    </row>
    <row r="31" spans="2:6" x14ac:dyDescent="0.25">
      <c r="B31" s="196" t="s">
        <v>289</v>
      </c>
      <c r="C31" s="126"/>
      <c r="D31" s="162">
        <v>36867884</v>
      </c>
      <c r="E31" s="131">
        <v>21420132</v>
      </c>
    </row>
    <row r="32" spans="2:6" x14ac:dyDescent="0.25">
      <c r="B32" s="196" t="s">
        <v>290</v>
      </c>
      <c r="C32" s="126"/>
      <c r="D32" s="162">
        <v>492523373</v>
      </c>
      <c r="E32" s="131">
        <v>380218315</v>
      </c>
    </row>
    <row r="33" spans="2:5" x14ac:dyDescent="0.25">
      <c r="B33" s="196" t="s">
        <v>291</v>
      </c>
      <c r="C33" s="126"/>
      <c r="D33" s="162">
        <v>198647442</v>
      </c>
      <c r="E33" s="162">
        <v>171838687</v>
      </c>
    </row>
    <row r="34" spans="2:5" x14ac:dyDescent="0.25">
      <c r="B34" s="196" t="s">
        <v>292</v>
      </c>
      <c r="C34" s="126"/>
      <c r="D34" s="162">
        <v>7242642</v>
      </c>
      <c r="E34" s="131">
        <v>7011156</v>
      </c>
    </row>
    <row r="35" spans="2:5" x14ac:dyDescent="0.25">
      <c r="B35" s="196" t="s">
        <v>293</v>
      </c>
      <c r="C35" s="126"/>
      <c r="D35" s="162">
        <v>0</v>
      </c>
      <c r="E35" s="131">
        <v>2013567</v>
      </c>
    </row>
    <row r="36" spans="2:5" x14ac:dyDescent="0.25">
      <c r="B36" s="196" t="s">
        <v>294</v>
      </c>
      <c r="C36" s="126"/>
      <c r="D36" s="162">
        <v>86460298</v>
      </c>
      <c r="E36" s="131">
        <v>49479383</v>
      </c>
    </row>
    <row r="37" spans="2:5" x14ac:dyDescent="0.25">
      <c r="B37" s="196" t="s">
        <v>120</v>
      </c>
      <c r="C37" s="126" t="s">
        <v>282</v>
      </c>
      <c r="D37" s="162">
        <v>717026963</v>
      </c>
      <c r="E37" s="162">
        <v>672113521</v>
      </c>
    </row>
    <row r="38" spans="2:5" x14ac:dyDescent="0.25">
      <c r="B38" s="197" t="s">
        <v>295</v>
      </c>
      <c r="C38" s="126"/>
      <c r="D38" s="127">
        <f>+D22-D24-D28</f>
        <v>5159623921</v>
      </c>
      <c r="E38" s="127">
        <f>+E22-E24-E28</f>
        <v>7815885367.4403534</v>
      </c>
    </row>
    <row r="39" spans="2:5" x14ac:dyDescent="0.25">
      <c r="B39" s="196"/>
      <c r="C39" s="126"/>
      <c r="D39" s="286"/>
      <c r="E39" s="131"/>
    </row>
    <row r="40" spans="2:5" x14ac:dyDescent="0.25">
      <c r="B40" s="197" t="s">
        <v>296</v>
      </c>
      <c r="C40" s="126"/>
      <c r="D40" s="127">
        <f>+D41+D42</f>
        <v>245554440</v>
      </c>
      <c r="E40" s="127">
        <f>+E41+E42</f>
        <v>182377645.90479994</v>
      </c>
    </row>
    <row r="41" spans="2:5" s="268" customFormat="1" x14ac:dyDescent="0.25">
      <c r="B41" s="196" t="s">
        <v>297</v>
      </c>
      <c r="C41" s="126"/>
      <c r="D41" s="162">
        <v>415790409</v>
      </c>
      <c r="E41" s="162">
        <v>236126924</v>
      </c>
    </row>
    <row r="42" spans="2:5" s="268" customFormat="1" x14ac:dyDescent="0.25">
      <c r="B42" s="196" t="s">
        <v>298</v>
      </c>
      <c r="C42" s="126"/>
      <c r="D42" s="279">
        <v>-170235969</v>
      </c>
      <c r="E42" s="131">
        <v>-53749278.095200062</v>
      </c>
    </row>
    <row r="43" spans="2:5" x14ac:dyDescent="0.25">
      <c r="B43" s="196" t="s">
        <v>437</v>
      </c>
      <c r="C43" s="126"/>
      <c r="D43" s="279">
        <v>197824309</v>
      </c>
      <c r="E43" s="162">
        <v>0</v>
      </c>
    </row>
    <row r="44" spans="2:5" ht="3.75" customHeight="1" x14ac:dyDescent="0.25">
      <c r="B44" s="196"/>
      <c r="C44" s="126"/>
      <c r="D44" s="286"/>
      <c r="E44" s="162"/>
    </row>
    <row r="45" spans="2:5" x14ac:dyDescent="0.25">
      <c r="B45" s="73" t="s">
        <v>327</v>
      </c>
      <c r="C45" s="198"/>
      <c r="D45" s="199">
        <f>+D38+D40-D43</f>
        <v>5207354052</v>
      </c>
      <c r="E45" s="199">
        <f>+E38+E40</f>
        <v>7998263013.3451538</v>
      </c>
    </row>
    <row r="46" spans="2:5" x14ac:dyDescent="0.25">
      <c r="B46" s="73" t="s">
        <v>299</v>
      </c>
      <c r="C46" s="198"/>
      <c r="D46" s="259">
        <v>0</v>
      </c>
      <c r="E46" s="131">
        <v>0</v>
      </c>
    </row>
    <row r="47" spans="2:5" ht="15.75" thickBot="1" x14ac:dyDescent="0.3">
      <c r="B47" s="200" t="s">
        <v>300</v>
      </c>
      <c r="C47" s="198"/>
      <c r="D47" s="201">
        <f>+D45-D46</f>
        <v>5207354052</v>
      </c>
      <c r="E47" s="201">
        <f>+E45-E46</f>
        <v>7998263013.3451538</v>
      </c>
    </row>
    <row r="48" spans="2:5" ht="15.75" thickTop="1" x14ac:dyDescent="0.25">
      <c r="B48" s="143"/>
      <c r="C48" s="144"/>
      <c r="D48" s="287"/>
      <c r="E48" s="145"/>
    </row>
    <row r="49" spans="2:5" x14ac:dyDescent="0.25">
      <c r="B49" s="256" t="s">
        <v>318</v>
      </c>
      <c r="C49" s="256"/>
      <c r="D49" s="288"/>
      <c r="E49" s="288"/>
    </row>
    <row r="50" spans="2:5" x14ac:dyDescent="0.25">
      <c r="B50" s="142"/>
      <c r="C50" s="142"/>
      <c r="D50" s="289"/>
      <c r="E50" s="289"/>
    </row>
    <row r="51" spans="2:5" x14ac:dyDescent="0.25">
      <c r="B51" s="142"/>
      <c r="C51" s="142"/>
      <c r="D51" s="289"/>
      <c r="E51" s="289"/>
    </row>
    <row r="52" spans="2:5" x14ac:dyDescent="0.25">
      <c r="B52" s="142"/>
      <c r="C52" s="142"/>
      <c r="D52" s="289"/>
      <c r="E52" s="289"/>
    </row>
    <row r="53" spans="2:5" x14ac:dyDescent="0.25">
      <c r="B53" s="142"/>
      <c r="C53" s="142"/>
      <c r="D53" s="289"/>
      <c r="E53" s="289"/>
    </row>
    <row r="54" spans="2:5" x14ac:dyDescent="0.25">
      <c r="B54" s="142"/>
      <c r="C54" s="142"/>
      <c r="D54" s="289"/>
      <c r="E54" s="289"/>
    </row>
    <row r="55" spans="2:5" x14ac:dyDescent="0.25">
      <c r="B55" s="142"/>
      <c r="C55" s="142"/>
      <c r="D55" s="289"/>
      <c r="E55" s="289"/>
    </row>
    <row r="56" spans="2:5" x14ac:dyDescent="0.25">
      <c r="B56" s="142"/>
      <c r="C56" s="142"/>
      <c r="D56" s="289"/>
      <c r="E56" s="289"/>
    </row>
    <row r="57" spans="2:5" x14ac:dyDescent="0.25">
      <c r="B57" s="142"/>
      <c r="C57" s="142"/>
      <c r="D57" s="289"/>
      <c r="E57" s="289"/>
    </row>
    <row r="58" spans="2:5" x14ac:dyDescent="0.25">
      <c r="B58" s="142"/>
      <c r="C58" s="142"/>
      <c r="D58" s="289"/>
      <c r="E58" s="289"/>
    </row>
    <row r="59" spans="2:5" x14ac:dyDescent="0.25">
      <c r="B59" s="142"/>
      <c r="C59" s="142"/>
      <c r="D59" s="289"/>
      <c r="E59" s="289"/>
    </row>
    <row r="60" spans="2:5" x14ac:dyDescent="0.25">
      <c r="B60" s="142"/>
      <c r="C60" s="142"/>
      <c r="D60" s="289"/>
      <c r="E60" s="289"/>
    </row>
    <row r="61" spans="2:5" x14ac:dyDescent="0.25">
      <c r="B61" s="142"/>
      <c r="C61" s="142"/>
      <c r="D61" s="289"/>
      <c r="E61" s="289"/>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68" orientation="portrait" r:id="rId1"/>
  <ignoredErrors>
    <ignoredError sqref="E18 E2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78"/>
  <sheetViews>
    <sheetView showGridLines="0" topLeftCell="A67" zoomScaleNormal="100" workbookViewId="0">
      <selection activeCell="D74" sqref="D74"/>
    </sheetView>
  </sheetViews>
  <sheetFormatPr baseColWidth="10" defaultColWidth="11.42578125" defaultRowHeight="15" x14ac:dyDescent="0.25"/>
  <cols>
    <col min="1" max="1" width="7.140625" style="170" bestFit="1" customWidth="1"/>
    <col min="2" max="2" width="38.5703125" style="170" customWidth="1"/>
    <col min="3" max="4" width="15.7109375" style="170" customWidth="1"/>
    <col min="5" max="5" width="24.7109375" style="170" customWidth="1"/>
    <col min="6" max="6" width="14.85546875" style="170" bestFit="1" customWidth="1"/>
    <col min="7" max="7" width="14.5703125" style="170" bestFit="1" customWidth="1"/>
    <col min="8" max="8" width="13.28515625" style="170" bestFit="1" customWidth="1"/>
    <col min="9" max="9" width="2.85546875" style="170" customWidth="1"/>
    <col min="10" max="10" width="14" style="170" customWidth="1"/>
    <col min="11" max="11" width="16.5703125" style="170" bestFit="1" customWidth="1"/>
    <col min="12" max="16384" width="11.42578125" style="170"/>
  </cols>
  <sheetData>
    <row r="1" spans="1:8" x14ac:dyDescent="0.25">
      <c r="A1" s="1" t="s">
        <v>307</v>
      </c>
    </row>
    <row r="2" spans="1:8" x14ac:dyDescent="0.25">
      <c r="B2" s="308" t="s">
        <v>86</v>
      </c>
      <c r="C2" s="308"/>
      <c r="D2" s="308"/>
      <c r="E2" s="308"/>
      <c r="F2" s="308"/>
      <c r="G2" s="308"/>
      <c r="H2" s="308"/>
    </row>
    <row r="3" spans="1:8" x14ac:dyDescent="0.25">
      <c r="B3" s="321" t="s">
        <v>407</v>
      </c>
      <c r="C3" s="321"/>
      <c r="D3" s="321"/>
      <c r="E3" s="321"/>
      <c r="F3" s="321"/>
      <c r="G3" s="321"/>
      <c r="H3" s="321"/>
    </row>
    <row r="5" spans="1:8" x14ac:dyDescent="0.25">
      <c r="B5" s="305" t="s">
        <v>122</v>
      </c>
      <c r="C5" s="305"/>
      <c r="D5" s="305"/>
      <c r="E5" s="305"/>
      <c r="F5" s="305"/>
      <c r="G5" s="305"/>
      <c r="H5" s="305"/>
    </row>
    <row r="7" spans="1:8" ht="33" customHeight="1" x14ac:dyDescent="0.25">
      <c r="B7" s="322" t="s">
        <v>438</v>
      </c>
      <c r="C7" s="322"/>
      <c r="D7" s="322"/>
      <c r="E7" s="322"/>
      <c r="F7" s="322"/>
      <c r="G7" s="322"/>
      <c r="H7" s="322"/>
    </row>
    <row r="9" spans="1:8" x14ac:dyDescent="0.25">
      <c r="B9" s="305" t="s">
        <v>123</v>
      </c>
      <c r="C9" s="305"/>
      <c r="D9" s="305"/>
      <c r="E9" s="305"/>
      <c r="F9" s="305"/>
      <c r="G9" s="305"/>
      <c r="H9" s="305"/>
    </row>
    <row r="11" spans="1:8" x14ac:dyDescent="0.25">
      <c r="B11" s="304" t="s">
        <v>124</v>
      </c>
      <c r="C11" s="304"/>
      <c r="D11" s="304"/>
      <c r="E11" s="304"/>
      <c r="F11" s="304"/>
      <c r="G11" s="304"/>
      <c r="H11" s="304"/>
    </row>
    <row r="12" spans="1:8" ht="21.75" customHeight="1" x14ac:dyDescent="0.25">
      <c r="B12" s="306" t="s">
        <v>249</v>
      </c>
      <c r="C12" s="306"/>
      <c r="D12" s="306"/>
      <c r="E12" s="306"/>
      <c r="F12" s="306"/>
      <c r="G12" s="306"/>
      <c r="H12" s="306"/>
    </row>
    <row r="13" spans="1:8" ht="50.25" customHeight="1" x14ac:dyDescent="0.25">
      <c r="B13" s="306"/>
      <c r="C13" s="306"/>
      <c r="D13" s="306"/>
      <c r="E13" s="306"/>
      <c r="F13" s="306"/>
      <c r="G13" s="306"/>
      <c r="H13" s="306"/>
    </row>
    <row r="14" spans="1:8" x14ac:dyDescent="0.25">
      <c r="B14" s="306"/>
      <c r="C14" s="306"/>
      <c r="D14" s="306"/>
      <c r="E14" s="306"/>
      <c r="F14" s="306"/>
      <c r="G14" s="306"/>
      <c r="H14" s="306"/>
    </row>
    <row r="15" spans="1:8" x14ac:dyDescent="0.25">
      <c r="B15" s="306"/>
      <c r="C15" s="306"/>
      <c r="D15" s="306"/>
      <c r="E15" s="306"/>
      <c r="F15" s="306"/>
      <c r="G15" s="306"/>
      <c r="H15" s="306"/>
    </row>
    <row r="16" spans="1:8" x14ac:dyDescent="0.25">
      <c r="B16" s="306"/>
      <c r="C16" s="306"/>
      <c r="D16" s="306"/>
      <c r="E16" s="306"/>
      <c r="F16" s="306"/>
      <c r="G16" s="306"/>
      <c r="H16" s="306"/>
    </row>
    <row r="17" spans="2:8" x14ac:dyDescent="0.25">
      <c r="B17" s="306"/>
      <c r="C17" s="306"/>
      <c r="D17" s="306"/>
      <c r="E17" s="306"/>
      <c r="F17" s="306"/>
      <c r="G17" s="306"/>
      <c r="H17" s="306"/>
    </row>
    <row r="18" spans="2:8" x14ac:dyDescent="0.25">
      <c r="B18" s="306"/>
      <c r="C18" s="306"/>
      <c r="D18" s="306"/>
      <c r="E18" s="306"/>
      <c r="F18" s="306"/>
      <c r="G18" s="306"/>
      <c r="H18" s="306"/>
    </row>
    <row r="19" spans="2:8" x14ac:dyDescent="0.25">
      <c r="B19" s="306"/>
      <c r="C19" s="306"/>
      <c r="D19" s="306"/>
      <c r="E19" s="306"/>
      <c r="F19" s="306"/>
      <c r="G19" s="306"/>
      <c r="H19" s="306"/>
    </row>
    <row r="20" spans="2:8" x14ac:dyDescent="0.25">
      <c r="B20" s="306"/>
      <c r="C20" s="306"/>
      <c r="D20" s="306"/>
      <c r="E20" s="306"/>
      <c r="F20" s="306"/>
      <c r="G20" s="306"/>
      <c r="H20" s="306"/>
    </row>
    <row r="21" spans="2:8" x14ac:dyDescent="0.25">
      <c r="B21" s="306"/>
      <c r="C21" s="306"/>
      <c r="D21" s="306"/>
      <c r="E21" s="306"/>
      <c r="F21" s="306"/>
      <c r="G21" s="306"/>
      <c r="H21" s="306"/>
    </row>
    <row r="22" spans="2:8" x14ac:dyDescent="0.25">
      <c r="B22" s="306"/>
      <c r="C22" s="306"/>
      <c r="D22" s="306"/>
      <c r="E22" s="306"/>
      <c r="F22" s="306"/>
      <c r="G22" s="306"/>
      <c r="H22" s="306"/>
    </row>
    <row r="23" spans="2:8" x14ac:dyDescent="0.25">
      <c r="B23" s="306"/>
      <c r="C23" s="306"/>
      <c r="D23" s="306"/>
      <c r="E23" s="306"/>
      <c r="F23" s="306"/>
      <c r="G23" s="306"/>
      <c r="H23" s="306"/>
    </row>
    <row r="24" spans="2:8" x14ac:dyDescent="0.25">
      <c r="B24" s="306"/>
      <c r="C24" s="306"/>
      <c r="D24" s="306"/>
      <c r="E24" s="306"/>
      <c r="F24" s="306"/>
      <c r="G24" s="306"/>
      <c r="H24" s="306"/>
    </row>
    <row r="26" spans="2:8" x14ac:dyDescent="0.25">
      <c r="F26" s="102"/>
    </row>
    <row r="27" spans="2:8" x14ac:dyDescent="0.25">
      <c r="B27" s="305" t="s">
        <v>126</v>
      </c>
      <c r="C27" s="305"/>
      <c r="D27" s="305"/>
      <c r="E27" s="305"/>
      <c r="F27" s="305"/>
      <c r="G27" s="305"/>
      <c r="H27" s="305"/>
    </row>
    <row r="29" spans="2:8" x14ac:dyDescent="0.25">
      <c r="B29" s="305" t="s">
        <v>340</v>
      </c>
      <c r="C29" s="305"/>
      <c r="D29" s="305"/>
      <c r="E29" s="305"/>
      <c r="F29" s="305"/>
      <c r="G29" s="305"/>
      <c r="H29" s="305"/>
    </row>
    <row r="31" spans="2:8" x14ac:dyDescent="0.25">
      <c r="B31" s="306" t="s">
        <v>406</v>
      </c>
      <c r="C31" s="306"/>
      <c r="D31" s="306"/>
      <c r="E31" s="306"/>
      <c r="F31" s="306"/>
      <c r="G31" s="306"/>
      <c r="H31" s="306"/>
    </row>
    <row r="32" spans="2:8" x14ac:dyDescent="0.25">
      <c r="B32" s="306"/>
      <c r="C32" s="306"/>
      <c r="D32" s="306"/>
      <c r="E32" s="306"/>
      <c r="F32" s="306"/>
      <c r="G32" s="306"/>
      <c r="H32" s="306"/>
    </row>
    <row r="33" spans="2:8" ht="48.75" customHeight="1" x14ac:dyDescent="0.25">
      <c r="B33" s="306"/>
      <c r="C33" s="306"/>
      <c r="D33" s="306"/>
      <c r="E33" s="306"/>
      <c r="F33" s="306"/>
      <c r="G33" s="306"/>
      <c r="H33" s="306"/>
    </row>
    <row r="35" spans="2:8" x14ac:dyDescent="0.25">
      <c r="B35" s="305" t="s">
        <v>127</v>
      </c>
      <c r="C35" s="305"/>
      <c r="D35" s="305"/>
      <c r="E35" s="305"/>
      <c r="F35" s="305"/>
      <c r="G35" s="305"/>
      <c r="H35" s="305"/>
    </row>
    <row r="37" spans="2:8" x14ac:dyDescent="0.25">
      <c r="B37" s="307" t="s">
        <v>128</v>
      </c>
      <c r="C37" s="307"/>
      <c r="D37" s="307"/>
      <c r="E37" s="307"/>
      <c r="F37" s="307"/>
      <c r="G37" s="307"/>
      <c r="H37" s="307"/>
    </row>
    <row r="38" spans="2:8" ht="26.25" customHeight="1" x14ac:dyDescent="0.25">
      <c r="B38" s="307"/>
      <c r="C38" s="307"/>
      <c r="D38" s="307"/>
      <c r="E38" s="307"/>
      <c r="F38" s="307"/>
      <c r="G38" s="307"/>
      <c r="H38" s="307"/>
    </row>
    <row r="40" spans="2:8" x14ac:dyDescent="0.25">
      <c r="B40" s="309" t="s">
        <v>129</v>
      </c>
      <c r="C40" s="309"/>
      <c r="D40" s="309"/>
      <c r="E40" s="309"/>
      <c r="F40" s="309"/>
      <c r="G40" s="309"/>
      <c r="H40" s="309"/>
    </row>
    <row r="42" spans="2:8" ht="35.25" customHeight="1" x14ac:dyDescent="0.25">
      <c r="B42" s="306" t="s">
        <v>251</v>
      </c>
      <c r="C42" s="306"/>
      <c r="D42" s="306"/>
      <c r="E42" s="306"/>
      <c r="F42" s="306"/>
      <c r="G42" s="306"/>
      <c r="H42" s="306"/>
    </row>
    <row r="44" spans="2:8" x14ac:dyDescent="0.25">
      <c r="B44" s="305" t="s">
        <v>252</v>
      </c>
      <c r="C44" s="305"/>
      <c r="D44" s="305"/>
      <c r="E44" s="305"/>
      <c r="F44" s="305"/>
      <c r="G44" s="305"/>
      <c r="H44" s="305"/>
    </row>
    <row r="46" spans="2:8" x14ac:dyDescent="0.25">
      <c r="B46" s="325" t="s">
        <v>314</v>
      </c>
      <c r="C46" s="325"/>
      <c r="D46" s="325"/>
      <c r="E46" s="325"/>
      <c r="F46" s="325"/>
      <c r="G46" s="325"/>
      <c r="H46" s="325"/>
    </row>
    <row r="47" spans="2:8" x14ac:dyDescent="0.25">
      <c r="B47" s="325"/>
      <c r="C47" s="325"/>
      <c r="D47" s="325"/>
      <c r="E47" s="325"/>
      <c r="F47" s="325"/>
      <c r="G47" s="325"/>
      <c r="H47" s="325"/>
    </row>
    <row r="48" spans="2:8" x14ac:dyDescent="0.25">
      <c r="B48" s="325"/>
      <c r="C48" s="325"/>
      <c r="D48" s="325"/>
      <c r="E48" s="325"/>
      <c r="F48" s="325"/>
      <c r="G48" s="325"/>
      <c r="H48" s="325"/>
    </row>
    <row r="49" spans="2:8" x14ac:dyDescent="0.25">
      <c r="B49" s="325"/>
      <c r="C49" s="325"/>
      <c r="D49" s="325"/>
      <c r="E49" s="325"/>
      <c r="F49" s="325"/>
      <c r="G49" s="325"/>
      <c r="H49" s="325"/>
    </row>
    <row r="50" spans="2:8" x14ac:dyDescent="0.25">
      <c r="B50" s="325"/>
      <c r="C50" s="325"/>
      <c r="D50" s="325"/>
      <c r="E50" s="325"/>
      <c r="F50" s="325"/>
      <c r="G50" s="325"/>
      <c r="H50" s="325"/>
    </row>
    <row r="51" spans="2:8" x14ac:dyDescent="0.25">
      <c r="B51" s="325"/>
      <c r="C51" s="325"/>
      <c r="D51" s="325"/>
      <c r="E51" s="325"/>
      <c r="F51" s="325"/>
      <c r="G51" s="325"/>
      <c r="H51" s="325"/>
    </row>
    <row r="52" spans="2:8" x14ac:dyDescent="0.25">
      <c r="B52" s="325"/>
      <c r="C52" s="325"/>
      <c r="D52" s="325"/>
      <c r="E52" s="325"/>
      <c r="F52" s="325"/>
      <c r="G52" s="325"/>
      <c r="H52" s="325"/>
    </row>
    <row r="53" spans="2:8" x14ac:dyDescent="0.25">
      <c r="B53" s="325"/>
      <c r="C53" s="325"/>
      <c r="D53" s="325"/>
      <c r="E53" s="325"/>
      <c r="F53" s="325"/>
      <c r="G53" s="325"/>
      <c r="H53" s="325"/>
    </row>
    <row r="54" spans="2:8" x14ac:dyDescent="0.25">
      <c r="B54" s="325"/>
      <c r="C54" s="325"/>
      <c r="D54" s="325"/>
      <c r="E54" s="325"/>
      <c r="F54" s="325"/>
      <c r="G54" s="325"/>
      <c r="H54" s="325"/>
    </row>
    <row r="55" spans="2:8" x14ac:dyDescent="0.25">
      <c r="B55" s="325"/>
      <c r="C55" s="325"/>
      <c r="D55" s="325"/>
      <c r="E55" s="325"/>
      <c r="F55" s="325"/>
      <c r="G55" s="325"/>
      <c r="H55" s="325"/>
    </row>
    <row r="56" spans="2:8" x14ac:dyDescent="0.25">
      <c r="B56" s="325"/>
      <c r="C56" s="325"/>
      <c r="D56" s="325"/>
      <c r="E56" s="325"/>
      <c r="F56" s="325"/>
      <c r="G56" s="325"/>
      <c r="H56" s="325"/>
    </row>
    <row r="57" spans="2:8" ht="63" customHeight="1" x14ac:dyDescent="0.25">
      <c r="B57" s="325"/>
      <c r="C57" s="325"/>
      <c r="D57" s="325"/>
      <c r="E57" s="325"/>
      <c r="F57" s="325"/>
      <c r="G57" s="325"/>
      <c r="H57" s="325"/>
    </row>
    <row r="59" spans="2:8" x14ac:dyDescent="0.25">
      <c r="B59" s="309" t="s">
        <v>253</v>
      </c>
      <c r="C59" s="309"/>
      <c r="D59" s="309"/>
      <c r="E59" s="309"/>
      <c r="F59" s="309"/>
      <c r="G59" s="309"/>
      <c r="H59" s="309"/>
    </row>
    <row r="61" spans="2:8" ht="14.25" customHeight="1" x14ac:dyDescent="0.25">
      <c r="B61" s="306" t="s">
        <v>130</v>
      </c>
      <c r="C61" s="306"/>
      <c r="D61" s="306"/>
      <c r="E61" s="306"/>
      <c r="F61" s="306"/>
      <c r="G61" s="306"/>
      <c r="H61" s="306"/>
    </row>
    <row r="62" spans="2:8" ht="52.5" customHeight="1" x14ac:dyDescent="0.25">
      <c r="B62" s="306"/>
      <c r="C62" s="306"/>
      <c r="D62" s="306"/>
      <c r="E62" s="306"/>
      <c r="F62" s="306"/>
      <c r="G62" s="306"/>
      <c r="H62" s="306"/>
    </row>
    <row r="64" spans="2:8" x14ac:dyDescent="0.25">
      <c r="B64" s="305" t="s">
        <v>131</v>
      </c>
      <c r="C64" s="305"/>
      <c r="D64" s="305"/>
      <c r="E64" s="305"/>
      <c r="F64" s="305"/>
      <c r="G64" s="305"/>
      <c r="H64" s="305"/>
    </row>
    <row r="66" spans="2:8" x14ac:dyDescent="0.25">
      <c r="B66" s="302" t="s">
        <v>132</v>
      </c>
      <c r="C66" s="302"/>
      <c r="D66" s="302"/>
      <c r="E66" s="302"/>
      <c r="F66" s="302"/>
      <c r="G66" s="302"/>
      <c r="H66" s="302"/>
    </row>
    <row r="68" spans="2:8" x14ac:dyDescent="0.25">
      <c r="B68" s="305" t="s">
        <v>265</v>
      </c>
      <c r="C68" s="305"/>
      <c r="D68" s="305"/>
      <c r="E68" s="305"/>
      <c r="F68" s="305"/>
      <c r="G68" s="305"/>
      <c r="H68" s="305"/>
    </row>
    <row r="70" spans="2:8" x14ac:dyDescent="0.25">
      <c r="B70" s="306" t="s">
        <v>342</v>
      </c>
      <c r="C70" s="306"/>
      <c r="D70" s="306"/>
      <c r="E70" s="306"/>
      <c r="F70" s="306"/>
      <c r="G70" s="306"/>
      <c r="H70" s="306"/>
    </row>
    <row r="71" spans="2:8" x14ac:dyDescent="0.25">
      <c r="B71" s="306"/>
      <c r="C71" s="306"/>
      <c r="D71" s="306"/>
      <c r="E71" s="306"/>
      <c r="F71" s="306"/>
      <c r="G71" s="306"/>
      <c r="H71" s="306"/>
    </row>
    <row r="73" spans="2:8" x14ac:dyDescent="0.25">
      <c r="B73" s="309" t="s">
        <v>133</v>
      </c>
      <c r="C73" s="309"/>
      <c r="D73" s="309"/>
      <c r="E73" s="309"/>
      <c r="F73" s="309"/>
      <c r="G73" s="309"/>
      <c r="H73" s="309"/>
    </row>
    <row r="75" spans="2:8" x14ac:dyDescent="0.25">
      <c r="B75" s="323" t="s">
        <v>385</v>
      </c>
      <c r="C75" s="324"/>
      <c r="D75" s="324"/>
      <c r="E75" s="324"/>
      <c r="F75" s="324"/>
      <c r="G75" s="324"/>
      <c r="H75" s="324"/>
    </row>
    <row r="76" spans="2:8" ht="26.25" customHeight="1" x14ac:dyDescent="0.25">
      <c r="B76" s="324"/>
      <c r="C76" s="324"/>
      <c r="D76" s="324"/>
      <c r="E76" s="324"/>
      <c r="F76" s="324"/>
      <c r="G76" s="324"/>
      <c r="H76" s="324"/>
    </row>
    <row r="78" spans="2:8" x14ac:dyDescent="0.25">
      <c r="B78" s="99"/>
    </row>
  </sheetData>
  <mergeCells count="24">
    <mergeCell ref="B73:H73"/>
    <mergeCell ref="B75:H76"/>
    <mergeCell ref="B35:H35"/>
    <mergeCell ref="B37:H38"/>
    <mergeCell ref="B40:H40"/>
    <mergeCell ref="B42:H42"/>
    <mergeCell ref="B44:H44"/>
    <mergeCell ref="B46:H57"/>
    <mergeCell ref="B68:H68"/>
    <mergeCell ref="B70:H71"/>
    <mergeCell ref="B2:H2"/>
    <mergeCell ref="B59:H59"/>
    <mergeCell ref="B61:H62"/>
    <mergeCell ref="B64:H64"/>
    <mergeCell ref="B66:H66"/>
    <mergeCell ref="B27:H27"/>
    <mergeCell ref="B29:H29"/>
    <mergeCell ref="B31:H33"/>
    <mergeCell ref="B3:H3"/>
    <mergeCell ref="B5:H5"/>
    <mergeCell ref="B7:H7"/>
    <mergeCell ref="B9:H9"/>
    <mergeCell ref="B11:H11"/>
    <mergeCell ref="B12:H24"/>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35"/>
  <sheetViews>
    <sheetView showGridLines="0" topLeftCell="A120" zoomScaleNormal="100" workbookViewId="0">
      <selection activeCell="C135" sqref="C135"/>
    </sheetView>
  </sheetViews>
  <sheetFormatPr baseColWidth="10" defaultColWidth="11.42578125" defaultRowHeight="15" x14ac:dyDescent="0.25"/>
  <cols>
    <col min="1" max="1" width="7.140625" style="170" bestFit="1" customWidth="1"/>
    <col min="2" max="2" width="39.85546875" style="170" bestFit="1" customWidth="1"/>
    <col min="3" max="4" width="22.140625" style="170" bestFit="1" customWidth="1"/>
    <col min="5" max="5" width="19.42578125" style="170" bestFit="1" customWidth="1"/>
    <col min="6" max="6" width="26" style="170" bestFit="1" customWidth="1"/>
    <col min="7" max="7" width="19.42578125" style="170" bestFit="1" customWidth="1"/>
    <col min="8" max="8" width="27.42578125" style="44" bestFit="1" customWidth="1"/>
    <col min="9" max="9" width="3" style="170" customWidth="1"/>
    <col min="10" max="10" width="18.42578125" style="170" customWidth="1"/>
    <col min="11" max="11" width="15" style="170" customWidth="1"/>
    <col min="12" max="16384" width="11.42578125" style="170"/>
  </cols>
  <sheetData>
    <row r="1" spans="1:8" x14ac:dyDescent="0.25">
      <c r="A1" s="1" t="s">
        <v>307</v>
      </c>
    </row>
    <row r="2" spans="1:8" x14ac:dyDescent="0.25">
      <c r="B2" s="308" t="s">
        <v>86</v>
      </c>
      <c r="C2" s="308"/>
      <c r="D2" s="308"/>
      <c r="E2" s="308"/>
      <c r="F2" s="308"/>
      <c r="G2" s="308"/>
      <c r="H2" s="308"/>
    </row>
    <row r="3" spans="1:8" x14ac:dyDescent="0.25">
      <c r="B3" s="321" t="s">
        <v>407</v>
      </c>
      <c r="C3" s="321"/>
      <c r="D3" s="321"/>
      <c r="E3" s="321"/>
      <c r="F3" s="321"/>
      <c r="G3" s="321"/>
      <c r="H3" s="321"/>
    </row>
    <row r="4" spans="1:8" x14ac:dyDescent="0.25">
      <c r="B4" s="172"/>
      <c r="C4" s="172"/>
      <c r="D4" s="172"/>
      <c r="E4" s="172"/>
      <c r="F4" s="172"/>
      <c r="G4" s="172"/>
      <c r="H4" s="101"/>
    </row>
    <row r="5" spans="1:8" x14ac:dyDescent="0.25">
      <c r="B5" s="309" t="s">
        <v>134</v>
      </c>
      <c r="C5" s="309"/>
      <c r="D5" s="309"/>
      <c r="E5" s="309"/>
      <c r="F5" s="309"/>
      <c r="G5" s="309"/>
      <c r="H5" s="309"/>
    </row>
    <row r="7" spans="1:8" x14ac:dyDescent="0.25">
      <c r="B7" s="305" t="s">
        <v>135</v>
      </c>
      <c r="C7" s="305"/>
      <c r="D7" s="305"/>
      <c r="E7" s="305"/>
      <c r="F7" s="305"/>
      <c r="G7" s="305"/>
      <c r="H7" s="305"/>
    </row>
    <row r="8" spans="1:8" x14ac:dyDescent="0.25">
      <c r="B8" s="171" t="s">
        <v>116</v>
      </c>
      <c r="C8" s="136">
        <v>44742</v>
      </c>
      <c r="D8" s="136">
        <v>44377</v>
      </c>
      <c r="E8" s="136">
        <v>44561</v>
      </c>
    </row>
    <row r="9" spans="1:8" x14ac:dyDescent="0.25">
      <c r="B9" s="108" t="s">
        <v>343</v>
      </c>
      <c r="C9" s="137">
        <v>6837.9</v>
      </c>
      <c r="D9" s="137">
        <v>6733.98</v>
      </c>
      <c r="E9" s="138">
        <v>6870.81</v>
      </c>
      <c r="G9" s="44"/>
    </row>
    <row r="10" spans="1:8" x14ac:dyDescent="0.25">
      <c r="B10" s="109" t="s">
        <v>344</v>
      </c>
      <c r="C10" s="139">
        <v>6850.05</v>
      </c>
      <c r="D10" s="139">
        <v>6761.37</v>
      </c>
      <c r="E10" s="140">
        <v>6887.4</v>
      </c>
    </row>
    <row r="11" spans="1:8" x14ac:dyDescent="0.25">
      <c r="G11" s="44"/>
      <c r="H11" s="161"/>
    </row>
    <row r="12" spans="1:8" x14ac:dyDescent="0.25">
      <c r="B12" s="305" t="s">
        <v>244</v>
      </c>
      <c r="C12" s="305"/>
      <c r="D12" s="305"/>
      <c r="E12" s="305"/>
      <c r="F12" s="305"/>
      <c r="G12" s="305"/>
      <c r="H12" s="305"/>
    </row>
    <row r="14" spans="1:8" ht="30" x14ac:dyDescent="0.25">
      <c r="B14" s="338" t="s">
        <v>137</v>
      </c>
      <c r="C14" s="339" t="s">
        <v>138</v>
      </c>
      <c r="D14" s="339" t="s">
        <v>139</v>
      </c>
      <c r="E14" s="20" t="s">
        <v>371</v>
      </c>
      <c r="F14" s="20" t="s">
        <v>372</v>
      </c>
      <c r="G14" s="20" t="s">
        <v>371</v>
      </c>
      <c r="H14" s="20" t="s">
        <v>372</v>
      </c>
    </row>
    <row r="15" spans="1:8" x14ac:dyDescent="0.25">
      <c r="B15" s="338"/>
      <c r="C15" s="339"/>
      <c r="D15" s="339"/>
      <c r="E15" s="269">
        <v>44742</v>
      </c>
      <c r="F15" s="269">
        <v>44742</v>
      </c>
      <c r="G15" s="56">
        <v>44561</v>
      </c>
      <c r="H15" s="56">
        <v>44561</v>
      </c>
    </row>
    <row r="16" spans="1:8" x14ac:dyDescent="0.25">
      <c r="B16" s="23" t="s">
        <v>88</v>
      </c>
      <c r="C16" s="32"/>
      <c r="D16" s="36"/>
      <c r="E16" s="32"/>
      <c r="F16" s="32"/>
      <c r="G16" s="23"/>
      <c r="H16" s="23"/>
    </row>
    <row r="17" spans="2:11" x14ac:dyDescent="0.25">
      <c r="B17" s="25" t="s">
        <v>91</v>
      </c>
      <c r="C17" s="32"/>
      <c r="D17" s="36"/>
      <c r="E17" s="32"/>
      <c r="F17" s="33"/>
      <c r="G17" s="25"/>
      <c r="H17" s="23"/>
      <c r="K17" s="3"/>
    </row>
    <row r="18" spans="2:11" x14ac:dyDescent="0.25">
      <c r="B18" s="40" t="s">
        <v>93</v>
      </c>
      <c r="C18" s="74" t="s">
        <v>140</v>
      </c>
      <c r="D18" s="45">
        <v>640008.52191462298</v>
      </c>
      <c r="E18" s="79">
        <v>6837.9</v>
      </c>
      <c r="F18" s="28">
        <v>4376314272</v>
      </c>
      <c r="G18" s="80">
        <v>6870.81</v>
      </c>
      <c r="H18" s="28">
        <v>1939506745</v>
      </c>
    </row>
    <row r="19" spans="2:11" x14ac:dyDescent="0.25">
      <c r="B19" s="26" t="s">
        <v>99</v>
      </c>
      <c r="C19" s="75" t="s">
        <v>140</v>
      </c>
      <c r="D19" s="34">
        <v>327761.63997718599</v>
      </c>
      <c r="E19" s="81">
        <v>6837.9</v>
      </c>
      <c r="F19" s="27">
        <v>2241201318</v>
      </c>
      <c r="G19" s="82">
        <v>6870.81</v>
      </c>
      <c r="H19" s="27">
        <v>1527331731</v>
      </c>
    </row>
    <row r="20" spans="2:11" x14ac:dyDescent="0.25">
      <c r="B20" s="26" t="s">
        <v>141</v>
      </c>
      <c r="C20" s="75" t="s">
        <v>140</v>
      </c>
      <c r="D20" s="34">
        <v>2287324.3799997075</v>
      </c>
      <c r="E20" s="81">
        <v>6837.9</v>
      </c>
      <c r="F20" s="27">
        <v>15640495378</v>
      </c>
      <c r="G20" s="82">
        <v>6870.81</v>
      </c>
      <c r="H20" s="27">
        <v>16396309013</v>
      </c>
    </row>
    <row r="21" spans="2:11" x14ac:dyDescent="0.25">
      <c r="B21" s="41" t="s">
        <v>102</v>
      </c>
      <c r="C21" s="76" t="s">
        <v>140</v>
      </c>
      <c r="D21" s="83">
        <v>0</v>
      </c>
      <c r="E21" s="84">
        <v>6837.9</v>
      </c>
      <c r="F21" s="29">
        <v>0</v>
      </c>
      <c r="G21" s="85">
        <v>6870.81</v>
      </c>
      <c r="H21" s="29">
        <v>103728530</v>
      </c>
    </row>
    <row r="22" spans="2:11" x14ac:dyDescent="0.25">
      <c r="B22" s="37" t="s">
        <v>142</v>
      </c>
      <c r="C22" s="23"/>
      <c r="D22" s="36"/>
      <c r="E22" s="77"/>
      <c r="F22" s="86"/>
      <c r="G22" s="87"/>
      <c r="H22" s="23"/>
    </row>
    <row r="23" spans="2:11" x14ac:dyDescent="0.25">
      <c r="B23" s="74" t="s">
        <v>143</v>
      </c>
      <c r="C23" s="74" t="s">
        <v>143</v>
      </c>
      <c r="D23" s="88" t="s">
        <v>143</v>
      </c>
      <c r="E23" s="88" t="s">
        <v>143</v>
      </c>
      <c r="F23" s="88" t="s">
        <v>143</v>
      </c>
      <c r="G23" s="88" t="s">
        <v>143</v>
      </c>
      <c r="H23" s="88" t="s">
        <v>143</v>
      </c>
    </row>
    <row r="24" spans="2:11" x14ac:dyDescent="0.25">
      <c r="B24" s="76" t="s">
        <v>143</v>
      </c>
      <c r="C24" s="76" t="s">
        <v>143</v>
      </c>
      <c r="D24" s="89" t="s">
        <v>143</v>
      </c>
      <c r="E24" s="89" t="s">
        <v>143</v>
      </c>
      <c r="F24" s="89" t="s">
        <v>143</v>
      </c>
      <c r="G24" s="89" t="s">
        <v>143</v>
      </c>
      <c r="H24" s="89" t="s">
        <v>143</v>
      </c>
    </row>
    <row r="25" spans="2:11" x14ac:dyDescent="0.25">
      <c r="B25" s="23" t="s">
        <v>90</v>
      </c>
      <c r="C25" s="23"/>
      <c r="D25" s="36"/>
      <c r="E25" s="77"/>
      <c r="F25" s="32"/>
      <c r="G25" s="77"/>
      <c r="H25" s="23"/>
    </row>
    <row r="26" spans="2:11" x14ac:dyDescent="0.25">
      <c r="B26" s="23" t="s">
        <v>92</v>
      </c>
      <c r="C26" s="23"/>
      <c r="D26" s="36"/>
      <c r="E26" s="77"/>
      <c r="F26" s="32"/>
      <c r="G26" s="77"/>
      <c r="H26" s="23"/>
    </row>
    <row r="27" spans="2:11" x14ac:dyDescent="0.25">
      <c r="B27" s="40" t="s">
        <v>144</v>
      </c>
      <c r="C27" s="74" t="s">
        <v>140</v>
      </c>
      <c r="D27" s="45">
        <v>0</v>
      </c>
      <c r="E27" s="88">
        <v>6850.05</v>
      </c>
      <c r="F27" s="27">
        <v>0</v>
      </c>
      <c r="G27" s="90">
        <v>6887.4</v>
      </c>
      <c r="H27" s="28">
        <v>0</v>
      </c>
    </row>
    <row r="28" spans="2:11" x14ac:dyDescent="0.25">
      <c r="B28" s="26" t="s">
        <v>96</v>
      </c>
      <c r="C28" s="75" t="s">
        <v>140</v>
      </c>
      <c r="D28" s="34">
        <v>0</v>
      </c>
      <c r="E28" s="91">
        <v>6850.05</v>
      </c>
      <c r="F28" s="27">
        <v>0</v>
      </c>
      <c r="G28" s="92">
        <v>6887.4</v>
      </c>
      <c r="H28" s="27">
        <v>0</v>
      </c>
    </row>
    <row r="29" spans="2:11" x14ac:dyDescent="0.25">
      <c r="B29" s="41" t="s">
        <v>145</v>
      </c>
      <c r="C29" s="76" t="s">
        <v>140</v>
      </c>
      <c r="D29" s="83">
        <v>1006541.0999919708</v>
      </c>
      <c r="E29" s="89">
        <v>6850.05</v>
      </c>
      <c r="F29" s="27">
        <v>6894856862</v>
      </c>
      <c r="G29" s="93">
        <v>6887.4</v>
      </c>
      <c r="H29" s="29">
        <v>6937253481</v>
      </c>
    </row>
    <row r="30" spans="2:11" x14ac:dyDescent="0.25">
      <c r="B30" s="23" t="s">
        <v>146</v>
      </c>
      <c r="C30" s="23"/>
      <c r="D30" s="36"/>
      <c r="E30" s="77"/>
      <c r="F30" s="32"/>
      <c r="G30" s="77"/>
      <c r="H30" s="23"/>
    </row>
    <row r="31" spans="2:11" x14ac:dyDescent="0.25">
      <c r="B31" s="74" t="s">
        <v>143</v>
      </c>
      <c r="C31" s="74" t="s">
        <v>143</v>
      </c>
      <c r="D31" s="74" t="s">
        <v>143</v>
      </c>
      <c r="E31" s="74" t="s">
        <v>143</v>
      </c>
      <c r="F31" s="74" t="s">
        <v>143</v>
      </c>
      <c r="G31" s="74" t="s">
        <v>143</v>
      </c>
      <c r="H31" s="74" t="s">
        <v>143</v>
      </c>
    </row>
    <row r="32" spans="2:11" x14ac:dyDescent="0.25">
      <c r="B32" s="76" t="s">
        <v>143</v>
      </c>
      <c r="C32" s="76" t="s">
        <v>143</v>
      </c>
      <c r="D32" s="76" t="s">
        <v>143</v>
      </c>
      <c r="E32" s="76" t="s">
        <v>143</v>
      </c>
      <c r="F32" s="76" t="s">
        <v>143</v>
      </c>
      <c r="G32" s="76" t="s">
        <v>143</v>
      </c>
      <c r="H32" s="76" t="s">
        <v>143</v>
      </c>
    </row>
    <row r="33" spans="2:8" x14ac:dyDescent="0.25">
      <c r="B33" s="309" t="s">
        <v>147</v>
      </c>
      <c r="C33" s="309"/>
      <c r="D33" s="309"/>
      <c r="E33" s="309"/>
      <c r="F33" s="309"/>
      <c r="G33" s="309"/>
      <c r="H33" s="309"/>
    </row>
    <row r="35" spans="2:8" s="219" customFormat="1" ht="45" x14ac:dyDescent="0.25">
      <c r="B35" s="326" t="s">
        <v>136</v>
      </c>
      <c r="C35" s="327"/>
      <c r="D35" s="328"/>
      <c r="E35" s="20" t="s">
        <v>373</v>
      </c>
      <c r="F35" s="20" t="s">
        <v>374</v>
      </c>
      <c r="G35" s="20" t="s">
        <v>373</v>
      </c>
      <c r="H35" s="20" t="s">
        <v>374</v>
      </c>
    </row>
    <row r="36" spans="2:8" x14ac:dyDescent="0.25">
      <c r="B36" s="329"/>
      <c r="C36" s="330"/>
      <c r="D36" s="331"/>
      <c r="E36" s="258">
        <v>44742</v>
      </c>
      <c r="F36" s="269">
        <v>44742</v>
      </c>
      <c r="G36" s="258">
        <v>44561</v>
      </c>
      <c r="H36" s="258">
        <v>44561</v>
      </c>
    </row>
    <row r="37" spans="2:8" ht="15" customHeight="1" x14ac:dyDescent="0.25">
      <c r="B37" s="332" t="s">
        <v>148</v>
      </c>
      <c r="C37" s="333"/>
      <c r="D37" s="334"/>
      <c r="E37" s="78">
        <v>6837.9</v>
      </c>
      <c r="F37" s="46">
        <v>988663623</v>
      </c>
      <c r="G37" s="220">
        <v>6870.81</v>
      </c>
      <c r="H37" s="46">
        <v>3093556782</v>
      </c>
    </row>
    <row r="38" spans="2:8" ht="15" customHeight="1" x14ac:dyDescent="0.25">
      <c r="B38" s="332" t="s">
        <v>149</v>
      </c>
      <c r="C38" s="333"/>
      <c r="D38" s="334"/>
      <c r="E38" s="78">
        <v>6850.05</v>
      </c>
      <c r="F38" s="46">
        <v>215623756</v>
      </c>
      <c r="G38" s="220">
        <v>6887.4</v>
      </c>
      <c r="H38" s="46">
        <v>1189004187</v>
      </c>
    </row>
    <row r="39" spans="2:8" ht="15" customHeight="1" x14ac:dyDescent="0.25">
      <c r="B39" s="332" t="s">
        <v>150</v>
      </c>
      <c r="C39" s="333"/>
      <c r="D39" s="334"/>
      <c r="E39" s="78">
        <v>6837.9</v>
      </c>
      <c r="F39" s="46">
        <v>-721182580</v>
      </c>
      <c r="G39" s="78">
        <v>6870.81</v>
      </c>
      <c r="H39" s="46">
        <v>-2339718215</v>
      </c>
    </row>
    <row r="40" spans="2:8" ht="15" customHeight="1" x14ac:dyDescent="0.25">
      <c r="B40" s="332" t="s">
        <v>151</v>
      </c>
      <c r="C40" s="333"/>
      <c r="D40" s="334"/>
      <c r="E40" s="78">
        <v>6850.05</v>
      </c>
      <c r="F40" s="46">
        <v>-234047632</v>
      </c>
      <c r="G40" s="78">
        <v>6887.4</v>
      </c>
      <c r="H40" s="46">
        <v>-1606404089</v>
      </c>
    </row>
    <row r="42" spans="2:8" ht="15" customHeight="1" x14ac:dyDescent="0.25">
      <c r="B42" s="304" t="s">
        <v>260</v>
      </c>
      <c r="C42" s="304"/>
      <c r="D42" s="304"/>
      <c r="E42" s="304"/>
      <c r="F42" s="304"/>
      <c r="G42" s="304"/>
      <c r="H42" s="304"/>
    </row>
    <row r="43" spans="2:8" x14ac:dyDescent="0.25">
      <c r="B43" s="304"/>
      <c r="C43" s="304"/>
      <c r="D43" s="304"/>
      <c r="E43" s="304"/>
      <c r="F43" s="304"/>
      <c r="G43" s="304"/>
      <c r="H43" s="304"/>
    </row>
    <row r="45" spans="2:8" x14ac:dyDescent="0.25">
      <c r="B45" s="203" t="s">
        <v>152</v>
      </c>
      <c r="C45" s="47">
        <f>+'02'!D7</f>
        <v>44742</v>
      </c>
      <c r="D45" s="47">
        <f>+'02'!E7</f>
        <v>44561</v>
      </c>
    </row>
    <row r="46" spans="2:8" x14ac:dyDescent="0.25">
      <c r="B46" s="204" t="s">
        <v>410</v>
      </c>
      <c r="C46" s="94">
        <v>3009203440</v>
      </c>
      <c r="D46" s="94">
        <v>0</v>
      </c>
      <c r="E46" s="95"/>
      <c r="H46" s="170"/>
    </row>
    <row r="47" spans="2:8" s="219" customFormat="1" x14ac:dyDescent="0.25">
      <c r="B47" s="205" t="s">
        <v>154</v>
      </c>
      <c r="C47" s="280">
        <v>2141942903</v>
      </c>
      <c r="D47" s="266">
        <v>354902470</v>
      </c>
      <c r="E47" s="95"/>
    </row>
    <row r="48" spans="2:8" s="215" customFormat="1" x14ac:dyDescent="0.25">
      <c r="B48" s="205" t="s">
        <v>328</v>
      </c>
      <c r="C48" s="60">
        <v>1166995326</v>
      </c>
      <c r="D48" s="266">
        <v>209113927</v>
      </c>
      <c r="E48" s="216"/>
    </row>
    <row r="49" spans="2:8" s="268" customFormat="1" x14ac:dyDescent="0.25">
      <c r="B49" s="205" t="s">
        <v>408</v>
      </c>
      <c r="C49" s="60">
        <v>341898282</v>
      </c>
      <c r="D49" s="266">
        <v>34388404</v>
      </c>
      <c r="E49" s="216"/>
    </row>
    <row r="50" spans="2:8" s="268" customFormat="1" x14ac:dyDescent="0.25">
      <c r="B50" s="205" t="s">
        <v>361</v>
      </c>
      <c r="C50" s="60">
        <v>0</v>
      </c>
      <c r="D50" s="266">
        <v>228253066</v>
      </c>
      <c r="E50" s="216"/>
    </row>
    <row r="51" spans="2:8" s="268" customFormat="1" x14ac:dyDescent="0.25">
      <c r="B51" s="205" t="s">
        <v>159</v>
      </c>
      <c r="C51" s="60">
        <v>190712316</v>
      </c>
      <c r="D51" s="266">
        <v>283417752</v>
      </c>
      <c r="E51" s="216"/>
    </row>
    <row r="52" spans="2:8" s="268" customFormat="1" x14ac:dyDescent="0.25">
      <c r="B52" s="205" t="s">
        <v>157</v>
      </c>
      <c r="C52" s="60">
        <v>148779882</v>
      </c>
      <c r="D52" s="266">
        <v>152412638</v>
      </c>
      <c r="E52" s="216"/>
    </row>
    <row r="53" spans="2:8" s="215" customFormat="1" x14ac:dyDescent="0.25">
      <c r="B53" s="205" t="s">
        <v>363</v>
      </c>
      <c r="C53" s="60">
        <v>68379000</v>
      </c>
      <c r="D53" s="266">
        <v>34354050</v>
      </c>
      <c r="E53" s="216"/>
    </row>
    <row r="54" spans="2:8" s="215" customFormat="1" x14ac:dyDescent="0.25">
      <c r="B54" s="205" t="s">
        <v>365</v>
      </c>
      <c r="C54" s="60">
        <v>34189500</v>
      </c>
      <c r="D54" s="266">
        <v>34354050</v>
      </c>
      <c r="E54" s="95"/>
    </row>
    <row r="55" spans="2:8" s="215" customFormat="1" x14ac:dyDescent="0.25">
      <c r="B55" s="205" t="s">
        <v>409</v>
      </c>
      <c r="C55" s="60">
        <v>34189500</v>
      </c>
      <c r="D55" s="266">
        <v>34354050</v>
      </c>
      <c r="E55" s="216"/>
    </row>
    <row r="56" spans="2:8" s="215" customFormat="1" x14ac:dyDescent="0.25">
      <c r="B56" s="205" t="s">
        <v>158</v>
      </c>
      <c r="C56" s="60">
        <v>34189500</v>
      </c>
      <c r="D56" s="60">
        <v>0</v>
      </c>
      <c r="E56" s="216"/>
    </row>
    <row r="57" spans="2:8" s="215" customFormat="1" x14ac:dyDescent="0.25">
      <c r="B57" s="205" t="s">
        <v>155</v>
      </c>
      <c r="C57" s="60">
        <v>10000000</v>
      </c>
      <c r="D57" s="60">
        <v>15000000</v>
      </c>
      <c r="E57" s="216"/>
    </row>
    <row r="58" spans="2:8" s="215" customFormat="1" x14ac:dyDescent="0.25">
      <c r="B58" s="205" t="s">
        <v>364</v>
      </c>
      <c r="C58" s="60">
        <v>6837968</v>
      </c>
      <c r="D58" s="60">
        <v>6870879</v>
      </c>
      <c r="E58" s="216"/>
    </row>
    <row r="59" spans="2:8" s="215" customFormat="1" x14ac:dyDescent="0.25">
      <c r="B59" s="205" t="s">
        <v>156</v>
      </c>
      <c r="C59" s="60">
        <v>4983500</v>
      </c>
      <c r="D59" s="60">
        <v>5005000</v>
      </c>
      <c r="E59" s="216"/>
    </row>
    <row r="60" spans="2:8" x14ac:dyDescent="0.25">
      <c r="B60" s="205" t="s">
        <v>153</v>
      </c>
      <c r="C60" s="60">
        <v>2500000</v>
      </c>
      <c r="D60" s="60">
        <v>2000000</v>
      </c>
      <c r="E60" s="216"/>
      <c r="H60" s="170"/>
    </row>
    <row r="61" spans="2:8" x14ac:dyDescent="0.25">
      <c r="B61" s="205" t="s">
        <v>411</v>
      </c>
      <c r="C61" s="60">
        <v>1705646</v>
      </c>
      <c r="D61" s="60">
        <v>1713030</v>
      </c>
      <c r="E61" s="216"/>
      <c r="H61" s="170"/>
    </row>
    <row r="62" spans="2:8" x14ac:dyDescent="0.25">
      <c r="B62" s="205" t="s">
        <v>375</v>
      </c>
      <c r="C62" s="60">
        <v>0</v>
      </c>
      <c r="D62" s="60">
        <v>5004373</v>
      </c>
      <c r="E62" s="216"/>
      <c r="H62" s="170"/>
    </row>
    <row r="63" spans="2:8" x14ac:dyDescent="0.25">
      <c r="B63" s="205" t="s">
        <v>362</v>
      </c>
      <c r="C63" s="60">
        <v>0</v>
      </c>
      <c r="D63" s="60">
        <v>612</v>
      </c>
      <c r="E63" s="216"/>
      <c r="H63" s="170"/>
    </row>
    <row r="64" spans="2:8" x14ac:dyDescent="0.25">
      <c r="B64" s="205" t="s">
        <v>376</v>
      </c>
      <c r="C64" s="60">
        <v>0</v>
      </c>
      <c r="D64" s="60">
        <v>24944201</v>
      </c>
      <c r="E64" s="216"/>
      <c r="H64" s="170"/>
    </row>
    <row r="65" spans="2:8" x14ac:dyDescent="0.25">
      <c r="B65" s="205" t="s">
        <v>329</v>
      </c>
      <c r="C65" s="60">
        <v>0</v>
      </c>
      <c r="D65" s="60">
        <v>6870810</v>
      </c>
      <c r="E65" s="216"/>
      <c r="H65" s="170"/>
    </row>
    <row r="66" spans="2:8" x14ac:dyDescent="0.25">
      <c r="B66" s="203" t="s">
        <v>160</v>
      </c>
      <c r="C66" s="96">
        <f>SUM(C46:C65)</f>
        <v>7196506763</v>
      </c>
      <c r="D66" s="96">
        <f>SUM(D46:D65)</f>
        <v>1432959312</v>
      </c>
      <c r="E66" s="95"/>
      <c r="H66" s="170"/>
    </row>
    <row r="67" spans="2:8" x14ac:dyDescent="0.25">
      <c r="B67" s="178"/>
      <c r="C67" s="178"/>
      <c r="D67" s="178"/>
      <c r="E67" s="95"/>
      <c r="H67" s="170"/>
    </row>
    <row r="68" spans="2:8" x14ac:dyDescent="0.25">
      <c r="B68" s="203" t="s">
        <v>161</v>
      </c>
      <c r="C68" s="213">
        <f>+C45</f>
        <v>44742</v>
      </c>
      <c r="D68" s="213">
        <f>+D45</f>
        <v>44561</v>
      </c>
      <c r="E68" s="95"/>
      <c r="H68" s="170"/>
    </row>
    <row r="69" spans="2:8" x14ac:dyDescent="0.25">
      <c r="B69" s="204" t="s">
        <v>162</v>
      </c>
      <c r="C69" s="60">
        <v>1746825215</v>
      </c>
      <c r="D69" s="60">
        <v>962421597</v>
      </c>
      <c r="H69" s="170"/>
    </row>
    <row r="70" spans="2:8" x14ac:dyDescent="0.25">
      <c r="B70" s="205" t="s">
        <v>330</v>
      </c>
      <c r="C70" s="60">
        <v>365850059</v>
      </c>
      <c r="D70" s="60">
        <v>69890400</v>
      </c>
      <c r="E70" s="164"/>
      <c r="H70" s="170"/>
    </row>
    <row r="71" spans="2:8" x14ac:dyDescent="0.25">
      <c r="B71" s="205" t="s">
        <v>163</v>
      </c>
      <c r="C71" s="60">
        <v>2437529266</v>
      </c>
      <c r="D71" s="60">
        <v>1276996585</v>
      </c>
      <c r="H71" s="170"/>
    </row>
    <row r="72" spans="2:8" x14ac:dyDescent="0.25">
      <c r="B72" s="206" t="s">
        <v>331</v>
      </c>
      <c r="C72" s="60">
        <v>69498303</v>
      </c>
      <c r="D72" s="60">
        <v>162228413</v>
      </c>
      <c r="H72" s="170"/>
    </row>
    <row r="73" spans="2:8" x14ac:dyDescent="0.25">
      <c r="B73" s="203" t="s">
        <v>367</v>
      </c>
      <c r="C73" s="96">
        <f>SUM(C69:C72)</f>
        <v>4619702843</v>
      </c>
      <c r="D73" s="96">
        <f>SUM(D69:D72)</f>
        <v>2471536995</v>
      </c>
      <c r="H73" s="170"/>
    </row>
    <row r="74" spans="2:8" x14ac:dyDescent="0.25">
      <c r="B74" s="178"/>
      <c r="C74" s="178"/>
      <c r="D74" s="178"/>
      <c r="H74" s="170"/>
    </row>
    <row r="75" spans="2:8" x14ac:dyDescent="0.25">
      <c r="B75" s="203" t="s">
        <v>164</v>
      </c>
      <c r="C75" s="97">
        <f>+C66+C73</f>
        <v>11816209606</v>
      </c>
      <c r="D75" s="97">
        <f>+D66+D73</f>
        <v>3904496307</v>
      </c>
      <c r="H75" s="170"/>
    </row>
    <row r="76" spans="2:8" x14ac:dyDescent="0.25">
      <c r="B76" s="18"/>
    </row>
    <row r="77" spans="2:8" s="212" customFormat="1" x14ac:dyDescent="0.25">
      <c r="H77" s="44"/>
    </row>
    <row r="78" spans="2:8" x14ac:dyDescent="0.25">
      <c r="B78" s="305" t="s">
        <v>165</v>
      </c>
      <c r="C78" s="305"/>
      <c r="D78" s="305"/>
      <c r="E78" s="305"/>
      <c r="F78" s="305"/>
      <c r="G78" s="305"/>
      <c r="H78" s="305"/>
    </row>
    <row r="80" spans="2:8" x14ac:dyDescent="0.25">
      <c r="B80" s="309" t="s">
        <v>261</v>
      </c>
      <c r="C80" s="309"/>
      <c r="D80" s="309"/>
      <c r="E80" s="309"/>
      <c r="F80" s="309"/>
      <c r="G80" s="309"/>
      <c r="H80" s="309"/>
    </row>
    <row r="81" spans="2:8" x14ac:dyDescent="0.25">
      <c r="B81" s="167"/>
      <c r="C81" s="167"/>
      <c r="D81" s="167"/>
      <c r="E81" s="167"/>
      <c r="F81" s="167"/>
      <c r="G81" s="167"/>
      <c r="H81" s="106"/>
    </row>
    <row r="82" spans="2:8" x14ac:dyDescent="0.25">
      <c r="B82" s="20" t="s">
        <v>116</v>
      </c>
      <c r="C82" s="56">
        <f>+C45</f>
        <v>44742</v>
      </c>
      <c r="D82" s="56">
        <f>+D45</f>
        <v>44561</v>
      </c>
      <c r="F82" s="44"/>
      <c r="H82" s="170"/>
    </row>
    <row r="83" spans="2:8" x14ac:dyDescent="0.25">
      <c r="B83" s="107" t="s">
        <v>332</v>
      </c>
      <c r="C83" s="58">
        <v>2744890574</v>
      </c>
      <c r="D83" s="58">
        <v>4391845865</v>
      </c>
      <c r="H83" s="170"/>
    </row>
    <row r="84" spans="2:8" s="268" customFormat="1" x14ac:dyDescent="0.25">
      <c r="B84" s="107" t="s">
        <v>166</v>
      </c>
      <c r="C84" s="58">
        <v>0</v>
      </c>
      <c r="D84" s="58">
        <v>50077297</v>
      </c>
    </row>
    <row r="85" spans="2:8" s="219" customFormat="1" x14ac:dyDescent="0.25">
      <c r="B85" s="107" t="s">
        <v>168</v>
      </c>
      <c r="C85" s="58">
        <v>28275911</v>
      </c>
      <c r="D85" s="265">
        <v>0</v>
      </c>
    </row>
    <row r="86" spans="2:8" s="209" customFormat="1" x14ac:dyDescent="0.25">
      <c r="B86" s="26" t="s">
        <v>169</v>
      </c>
      <c r="C86" s="27">
        <v>0</v>
      </c>
      <c r="D86" s="27">
        <v>8750000</v>
      </c>
    </row>
    <row r="87" spans="2:8" s="209" customFormat="1" x14ac:dyDescent="0.25">
      <c r="B87" s="26" t="s">
        <v>170</v>
      </c>
      <c r="C87" s="27">
        <v>1070000</v>
      </c>
      <c r="D87" s="266">
        <v>0</v>
      </c>
    </row>
    <row r="88" spans="2:8" x14ac:dyDescent="0.25">
      <c r="B88" s="26" t="s">
        <v>171</v>
      </c>
      <c r="C88" s="27">
        <v>6365500</v>
      </c>
      <c r="D88" s="27">
        <v>13055000</v>
      </c>
      <c r="H88" s="170"/>
    </row>
    <row r="89" spans="2:8" s="268" customFormat="1" x14ac:dyDescent="0.25">
      <c r="B89" s="107" t="s">
        <v>345</v>
      </c>
      <c r="C89" s="27">
        <v>0</v>
      </c>
      <c r="D89" s="58">
        <v>9305895</v>
      </c>
    </row>
    <row r="90" spans="2:8" s="268" customFormat="1" x14ac:dyDescent="0.25">
      <c r="B90" s="107" t="s">
        <v>333</v>
      </c>
      <c r="C90" s="27">
        <v>0</v>
      </c>
      <c r="D90" s="58">
        <v>2440412</v>
      </c>
    </row>
    <row r="91" spans="2:8" x14ac:dyDescent="0.25">
      <c r="B91" s="26" t="s">
        <v>388</v>
      </c>
      <c r="C91" s="27">
        <v>133082013.33899999</v>
      </c>
      <c r="D91" s="27">
        <v>10849008.99</v>
      </c>
      <c r="H91" s="170"/>
    </row>
    <row r="92" spans="2:8" s="268" customFormat="1" x14ac:dyDescent="0.25">
      <c r="B92" s="107" t="s">
        <v>173</v>
      </c>
      <c r="C92" s="27">
        <v>0</v>
      </c>
      <c r="D92" s="58">
        <v>127758864</v>
      </c>
    </row>
    <row r="93" spans="2:8" x14ac:dyDescent="0.25">
      <c r="B93" s="26" t="s">
        <v>172</v>
      </c>
      <c r="C93" s="27">
        <v>44550000</v>
      </c>
      <c r="D93" s="266">
        <v>0</v>
      </c>
      <c r="H93" s="170"/>
    </row>
    <row r="94" spans="2:8" x14ac:dyDescent="0.25">
      <c r="B94" s="23" t="s">
        <v>167</v>
      </c>
      <c r="C94" s="61">
        <f>SUM(C83:C93)</f>
        <v>2958233998.3389997</v>
      </c>
      <c r="D94" s="267">
        <f>SUM(D83:D93)</f>
        <v>4614082341.9899998</v>
      </c>
      <c r="H94" s="170"/>
    </row>
    <row r="96" spans="2:8" x14ac:dyDescent="0.25">
      <c r="B96" s="305" t="s">
        <v>262</v>
      </c>
      <c r="C96" s="305"/>
      <c r="D96" s="305"/>
      <c r="E96" s="305"/>
      <c r="F96" s="305"/>
      <c r="G96" s="305"/>
      <c r="H96" s="305"/>
    </row>
    <row r="98" spans="2:8" x14ac:dyDescent="0.25">
      <c r="B98" s="335" t="s">
        <v>174</v>
      </c>
      <c r="C98" s="336"/>
      <c r="D98" s="337"/>
    </row>
    <row r="99" spans="2:8" x14ac:dyDescent="0.25">
      <c r="B99" s="57" t="s">
        <v>116</v>
      </c>
      <c r="C99" s="98">
        <f>+C82</f>
        <v>44742</v>
      </c>
      <c r="D99" s="98">
        <f>+D82</f>
        <v>44561</v>
      </c>
      <c r="F99" s="44"/>
      <c r="H99" s="170"/>
    </row>
    <row r="100" spans="2:8" s="219" customFormat="1" x14ac:dyDescent="0.25">
      <c r="B100" s="26" t="s">
        <v>175</v>
      </c>
      <c r="C100" s="27">
        <v>617062840</v>
      </c>
      <c r="D100" s="266">
        <v>44723632</v>
      </c>
    </row>
    <row r="101" spans="2:8" s="268" customFormat="1" x14ac:dyDescent="0.25">
      <c r="B101" s="26" t="s">
        <v>176</v>
      </c>
      <c r="C101" s="27">
        <v>0</v>
      </c>
      <c r="D101" s="27">
        <v>28385960</v>
      </c>
    </row>
    <row r="102" spans="2:8" s="215" customFormat="1" x14ac:dyDescent="0.25">
      <c r="B102" s="26" t="s">
        <v>412</v>
      </c>
      <c r="C102" s="27">
        <v>230193916</v>
      </c>
      <c r="D102" s="27">
        <v>85972219</v>
      </c>
    </row>
    <row r="103" spans="2:8" s="268" customFormat="1" x14ac:dyDescent="0.25">
      <c r="B103" s="26" t="s">
        <v>377</v>
      </c>
      <c r="C103" s="27">
        <v>0</v>
      </c>
      <c r="D103" s="27">
        <v>2427337534</v>
      </c>
    </row>
    <row r="104" spans="2:8" x14ac:dyDescent="0.25">
      <c r="B104" s="26" t="s">
        <v>413</v>
      </c>
      <c r="C104" s="27">
        <v>61608000</v>
      </c>
      <c r="D104" s="266">
        <v>0</v>
      </c>
      <c r="H104" s="170"/>
    </row>
    <row r="105" spans="2:8" x14ac:dyDescent="0.25">
      <c r="B105" s="26" t="s">
        <v>414</v>
      </c>
      <c r="C105" s="27">
        <v>2241201318</v>
      </c>
      <c r="D105" s="266">
        <v>0</v>
      </c>
      <c r="H105" s="170"/>
    </row>
    <row r="106" spans="2:8" s="268" customFormat="1" x14ac:dyDescent="0.25">
      <c r="B106" s="26" t="s">
        <v>304</v>
      </c>
      <c r="C106" s="27">
        <v>0</v>
      </c>
      <c r="D106" s="27">
        <v>126443008</v>
      </c>
    </row>
    <row r="107" spans="2:8" s="209" customFormat="1" x14ac:dyDescent="0.25">
      <c r="B107" s="26" t="s">
        <v>415</v>
      </c>
      <c r="C107" s="27">
        <v>1005165807</v>
      </c>
      <c r="D107" s="27">
        <v>150519724</v>
      </c>
    </row>
    <row r="108" spans="2:8" x14ac:dyDescent="0.25">
      <c r="B108" s="26" t="s">
        <v>308</v>
      </c>
      <c r="C108" s="27">
        <v>0</v>
      </c>
      <c r="D108" s="27">
        <v>72184840</v>
      </c>
      <c r="H108" s="170"/>
    </row>
    <row r="109" spans="2:8" x14ac:dyDescent="0.25">
      <c r="B109" s="23" t="s">
        <v>167</v>
      </c>
      <c r="C109" s="61">
        <f>SUM(C100:C108)</f>
        <v>4155231881</v>
      </c>
      <c r="D109" s="267">
        <f>SUM(D100:D108)</f>
        <v>2935566917</v>
      </c>
      <c r="E109" s="44"/>
      <c r="H109" s="170"/>
    </row>
    <row r="110" spans="2:8" s="179" customFormat="1" x14ac:dyDescent="0.25">
      <c r="E110" s="141"/>
      <c r="F110" s="141"/>
      <c r="H110" s="44"/>
    </row>
    <row r="111" spans="2:8" x14ac:dyDescent="0.25">
      <c r="B111" s="335" t="s">
        <v>177</v>
      </c>
      <c r="C111" s="336"/>
      <c r="D111" s="337"/>
    </row>
    <row r="112" spans="2:8" x14ac:dyDescent="0.25">
      <c r="B112" s="20" t="s">
        <v>116</v>
      </c>
      <c r="C112" s="56">
        <f>+C99</f>
        <v>44742</v>
      </c>
      <c r="D112" s="56">
        <f>+D99</f>
        <v>44561</v>
      </c>
    </row>
    <row r="113" spans="2:8" x14ac:dyDescent="0.25">
      <c r="B113" s="26" t="s">
        <v>309</v>
      </c>
      <c r="C113" s="27">
        <v>181417176</v>
      </c>
      <c r="D113" s="27">
        <v>155772119</v>
      </c>
    </row>
    <row r="114" spans="2:8" x14ac:dyDescent="0.25">
      <c r="B114" s="54" t="s">
        <v>167</v>
      </c>
      <c r="C114" s="61">
        <f>SUM(C113:C113)</f>
        <v>181417176</v>
      </c>
      <c r="D114" s="61">
        <f>SUM(D113:D113)</f>
        <v>155772119</v>
      </c>
    </row>
    <row r="116" spans="2:8" x14ac:dyDescent="0.25">
      <c r="B116" s="305" t="s">
        <v>178</v>
      </c>
      <c r="C116" s="305"/>
      <c r="D116" s="305"/>
      <c r="E116" s="305"/>
      <c r="F116" s="305"/>
      <c r="G116" s="305"/>
      <c r="H116" s="305"/>
    </row>
    <row r="118" spans="2:8" x14ac:dyDescent="0.25">
      <c r="B118" s="305" t="s">
        <v>263</v>
      </c>
      <c r="C118" s="305"/>
      <c r="D118" s="305"/>
      <c r="E118" s="305"/>
      <c r="F118" s="305"/>
      <c r="G118" s="305"/>
      <c r="H118" s="305"/>
    </row>
    <row r="120" spans="2:8" x14ac:dyDescent="0.25">
      <c r="B120" s="50" t="s">
        <v>125</v>
      </c>
      <c r="C120" s="47">
        <f>+C112</f>
        <v>44742</v>
      </c>
      <c r="D120" s="47">
        <f>+D112</f>
        <v>44561</v>
      </c>
    </row>
    <row r="121" spans="2:8" x14ac:dyDescent="0.25">
      <c r="B121" s="221" t="s">
        <v>378</v>
      </c>
      <c r="C121" s="222"/>
      <c r="D121" s="51"/>
      <c r="F121" s="44"/>
      <c r="H121" s="170"/>
    </row>
    <row r="122" spans="2:8" x14ac:dyDescent="0.25">
      <c r="B122" s="223" t="s">
        <v>334</v>
      </c>
      <c r="C122" s="224">
        <v>20203671237</v>
      </c>
      <c r="D122" s="224">
        <v>10096575344</v>
      </c>
      <c r="F122" s="44"/>
      <c r="H122" s="170"/>
    </row>
    <row r="123" spans="2:8" s="215" customFormat="1" x14ac:dyDescent="0.25">
      <c r="B123" s="225" t="s">
        <v>346</v>
      </c>
      <c r="C123" s="226">
        <f>+C122</f>
        <v>20203671237</v>
      </c>
      <c r="D123" s="226">
        <f>+D122</f>
        <v>10096575344</v>
      </c>
      <c r="F123" s="44"/>
    </row>
    <row r="124" spans="2:8" x14ac:dyDescent="0.25">
      <c r="B124" s="225"/>
      <c r="C124" s="224"/>
      <c r="D124" s="177"/>
      <c r="F124" s="44"/>
      <c r="H124" s="170"/>
    </row>
    <row r="125" spans="2:8" s="209" customFormat="1" x14ac:dyDescent="0.25">
      <c r="B125" s="225" t="s">
        <v>347</v>
      </c>
      <c r="C125" s="224"/>
      <c r="D125" s="177"/>
      <c r="F125" s="44"/>
    </row>
    <row r="126" spans="2:8" x14ac:dyDescent="0.25">
      <c r="B126" s="227" t="s">
        <v>348</v>
      </c>
      <c r="C126" s="228">
        <v>506211.63</v>
      </c>
      <c r="D126" s="228">
        <v>506663.01</v>
      </c>
      <c r="F126" s="44"/>
      <c r="H126" s="170"/>
    </row>
    <row r="127" spans="2:8" x14ac:dyDescent="0.25">
      <c r="B127" s="227" t="s">
        <v>349</v>
      </c>
      <c r="C127" s="228">
        <v>500329.47</v>
      </c>
      <c r="D127" s="228">
        <v>500575.35</v>
      </c>
      <c r="E127" s="18"/>
      <c r="F127" s="44"/>
      <c r="H127" s="170"/>
    </row>
    <row r="128" spans="2:8" x14ac:dyDescent="0.25">
      <c r="B128" s="229" t="s">
        <v>350</v>
      </c>
      <c r="C128" s="230">
        <v>6850.05</v>
      </c>
      <c r="D128" s="230">
        <v>6887.4</v>
      </c>
      <c r="E128" s="18"/>
      <c r="F128" s="44"/>
      <c r="H128" s="170"/>
    </row>
    <row r="129" spans="2:8" x14ac:dyDescent="0.25">
      <c r="B129" s="208" t="s">
        <v>346</v>
      </c>
      <c r="C129" s="226">
        <f>+(C126+C127)*C128</f>
        <v>6894856862.0550003</v>
      </c>
      <c r="D129" s="226">
        <f>+(D126+D127)*D128</f>
        <v>6937253480.6639996</v>
      </c>
      <c r="F129" s="44"/>
      <c r="H129" s="170"/>
    </row>
    <row r="130" spans="2:8" s="215" customFormat="1" x14ac:dyDescent="0.25">
      <c r="B130" s="207"/>
      <c r="C130" s="224"/>
      <c r="D130" s="224"/>
      <c r="F130" s="44"/>
    </row>
    <row r="131" spans="2:8" s="268" customFormat="1" x14ac:dyDescent="0.25">
      <c r="B131" s="208" t="s">
        <v>379</v>
      </c>
      <c r="C131" s="224"/>
      <c r="D131" s="224"/>
      <c r="F131" s="44"/>
    </row>
    <row r="132" spans="2:8" s="268" customFormat="1" x14ac:dyDescent="0.25">
      <c r="B132" s="207" t="s">
        <v>335</v>
      </c>
      <c r="C132" s="224"/>
      <c r="D132" s="224">
        <v>18564211414</v>
      </c>
      <c r="F132" s="44"/>
    </row>
    <row r="133" spans="2:8" s="268" customFormat="1" x14ac:dyDescent="0.25">
      <c r="B133" s="207"/>
      <c r="C133" s="224"/>
      <c r="D133" s="224"/>
      <c r="F133" s="44"/>
    </row>
    <row r="134" spans="2:8" s="268" customFormat="1" x14ac:dyDescent="0.25">
      <c r="B134" s="207"/>
      <c r="C134" s="224"/>
      <c r="D134" s="224"/>
      <c r="F134" s="44"/>
    </row>
    <row r="135" spans="2:8" x14ac:dyDescent="0.25">
      <c r="B135" s="231" t="s">
        <v>55</v>
      </c>
      <c r="C135" s="232">
        <f>+C123+C129</f>
        <v>27098528099.055</v>
      </c>
      <c r="D135" s="232">
        <f>+D123+D129+D132</f>
        <v>35598040238.664001</v>
      </c>
    </row>
  </sheetData>
  <sortState xmlns:xlrd2="http://schemas.microsoft.com/office/spreadsheetml/2017/richdata2" ref="B69:D72">
    <sortCondition descending="1" ref="C69:C72"/>
  </sortState>
  <mergeCells count="22">
    <mergeCell ref="B2:H2"/>
    <mergeCell ref="B3:H3"/>
    <mergeCell ref="B5:H5"/>
    <mergeCell ref="B7:H7"/>
    <mergeCell ref="B42:H43"/>
    <mergeCell ref="B12:H12"/>
    <mergeCell ref="B33:H33"/>
    <mergeCell ref="B14:B15"/>
    <mergeCell ref="C14:C15"/>
    <mergeCell ref="D14:D15"/>
    <mergeCell ref="B37:D37"/>
    <mergeCell ref="B38:D38"/>
    <mergeCell ref="B39:D39"/>
    <mergeCell ref="B118:H118"/>
    <mergeCell ref="B116:H116"/>
    <mergeCell ref="B96:H96"/>
    <mergeCell ref="B35:D36"/>
    <mergeCell ref="B78:H78"/>
    <mergeCell ref="B80:H80"/>
    <mergeCell ref="B40:D40"/>
    <mergeCell ref="B98:D98"/>
    <mergeCell ref="B111:D111"/>
  </mergeCells>
  <hyperlinks>
    <hyperlink ref="A1" location="ÍNDICE!A1" display="Indice" xr:uid="{633A7F9E-5445-4137-867C-DC684C628620}"/>
  </hyperlinks>
  <pageMargins left="0.25" right="0.25" top="0.75" bottom="0.75" header="0.3" footer="0.3"/>
  <pageSetup paperSize="9" scale="34" orientation="portrait" r:id="rId1"/>
  <ignoredErrors>
    <ignoredError sqref="C114:D114"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73"/>
  <sheetViews>
    <sheetView showGridLines="0" topLeftCell="A62" zoomScaleNormal="100" workbookViewId="0">
      <selection activeCell="C82" sqref="C82"/>
    </sheetView>
  </sheetViews>
  <sheetFormatPr baseColWidth="10" defaultColWidth="11.42578125" defaultRowHeight="15" x14ac:dyDescent="0.25"/>
  <cols>
    <col min="1" max="1" width="7.140625" style="170" bestFit="1" customWidth="1"/>
    <col min="2" max="2" width="40.28515625" style="170" customWidth="1"/>
    <col min="3" max="3" width="27.140625" style="170" bestFit="1" customWidth="1"/>
    <col min="4" max="4" width="21.7109375" style="170" customWidth="1"/>
    <col min="5" max="5" width="22.42578125" style="170" customWidth="1"/>
    <col min="6" max="6" width="24.42578125" style="170" customWidth="1"/>
    <col min="7" max="7" width="23.5703125" style="170" customWidth="1"/>
    <col min="8" max="8" width="18.7109375" style="170" customWidth="1"/>
    <col min="9" max="9" width="22.5703125" style="170" customWidth="1"/>
    <col min="10" max="10" width="2.85546875" style="170" customWidth="1"/>
    <col min="11" max="11" width="17" style="170" bestFit="1" customWidth="1"/>
    <col min="12" max="16384" width="11.42578125" style="170"/>
  </cols>
  <sheetData>
    <row r="1" spans="1:8" x14ac:dyDescent="0.25">
      <c r="A1" s="1" t="s">
        <v>307</v>
      </c>
    </row>
    <row r="2" spans="1:8" x14ac:dyDescent="0.25">
      <c r="B2" s="308" t="s">
        <v>86</v>
      </c>
      <c r="C2" s="308"/>
      <c r="D2" s="308"/>
      <c r="E2" s="308"/>
      <c r="F2" s="308"/>
      <c r="G2" s="308"/>
      <c r="H2" s="308"/>
    </row>
    <row r="3" spans="1:8" x14ac:dyDescent="0.25">
      <c r="B3" s="321" t="s">
        <v>407</v>
      </c>
      <c r="C3" s="321"/>
      <c r="D3" s="321"/>
      <c r="E3" s="321"/>
      <c r="F3" s="321"/>
      <c r="G3" s="321"/>
      <c r="H3" s="321"/>
    </row>
    <row r="4" spans="1:8" x14ac:dyDescent="0.25">
      <c r="B4" s="172"/>
      <c r="C4" s="172"/>
      <c r="D4" s="172"/>
      <c r="E4" s="172"/>
      <c r="F4" s="172"/>
      <c r="G4" s="172"/>
      <c r="H4" s="172"/>
    </row>
    <row r="5" spans="1:8" x14ac:dyDescent="0.25">
      <c r="B5" s="309" t="s">
        <v>134</v>
      </c>
      <c r="C5" s="309"/>
      <c r="D5" s="309"/>
      <c r="E5" s="309"/>
      <c r="F5" s="309"/>
      <c r="G5" s="309"/>
      <c r="H5" s="309"/>
    </row>
    <row r="7" spans="1:8" x14ac:dyDescent="0.25">
      <c r="B7" s="305" t="s">
        <v>179</v>
      </c>
      <c r="C7" s="305"/>
      <c r="D7" s="305"/>
      <c r="E7" s="305"/>
      <c r="F7" s="305"/>
      <c r="G7" s="305"/>
      <c r="H7" s="305"/>
    </row>
    <row r="9" spans="1:8" x14ac:dyDescent="0.25">
      <c r="B9" s="305" t="s">
        <v>258</v>
      </c>
      <c r="C9" s="305"/>
      <c r="D9" s="305"/>
      <c r="E9" s="305"/>
      <c r="F9" s="305"/>
      <c r="G9" s="305"/>
      <c r="H9" s="305"/>
    </row>
    <row r="11" spans="1:8" x14ac:dyDescent="0.25">
      <c r="B11" s="50" t="s">
        <v>116</v>
      </c>
      <c r="C11" s="51">
        <f>+'05'!C45</f>
        <v>44742</v>
      </c>
      <c r="D11" s="51">
        <f>+'05'!D45</f>
        <v>44561</v>
      </c>
    </row>
    <row r="12" spans="1:8" x14ac:dyDescent="0.25">
      <c r="B12" s="52" t="s">
        <v>180</v>
      </c>
      <c r="C12" s="28">
        <v>427085627</v>
      </c>
      <c r="D12" s="28">
        <v>1685494805</v>
      </c>
    </row>
    <row r="13" spans="1:8" s="215" customFormat="1" x14ac:dyDescent="0.25">
      <c r="B13" s="59" t="s">
        <v>181</v>
      </c>
      <c r="C13" s="27">
        <v>0</v>
      </c>
      <c r="D13" s="53">
        <v>0</v>
      </c>
    </row>
    <row r="14" spans="1:8" x14ac:dyDescent="0.25">
      <c r="B14" s="54" t="s">
        <v>55</v>
      </c>
      <c r="C14" s="55">
        <f>SUM(C12:C13)</f>
        <v>427085627</v>
      </c>
      <c r="D14" s="55">
        <f>SUM(D12:D13)</f>
        <v>1685494805</v>
      </c>
    </row>
    <row r="16" spans="1:8" s="219" customFormat="1" x14ac:dyDescent="0.25">
      <c r="B16" s="305" t="s">
        <v>380</v>
      </c>
      <c r="C16" s="305"/>
      <c r="D16" s="305"/>
      <c r="E16" s="305"/>
      <c r="F16" s="305"/>
      <c r="G16" s="305"/>
      <c r="H16" s="305"/>
    </row>
    <row r="17" spans="2:8" s="219" customFormat="1" x14ac:dyDescent="0.25"/>
    <row r="18" spans="2:8" s="219" customFormat="1" x14ac:dyDescent="0.25">
      <c r="B18" s="270" t="s">
        <v>116</v>
      </c>
      <c r="C18" s="51">
        <f>+C11</f>
        <v>44742</v>
      </c>
      <c r="D18" s="51">
        <f>+D11</f>
        <v>44561</v>
      </c>
    </row>
    <row r="19" spans="2:8" s="219" customFormat="1" x14ac:dyDescent="0.25">
      <c r="B19" s="275" t="s">
        <v>381</v>
      </c>
      <c r="C19" s="272">
        <v>4416722770</v>
      </c>
      <c r="D19" s="260">
        <v>1571596790</v>
      </c>
    </row>
    <row r="20" spans="2:8" s="268" customFormat="1" x14ac:dyDescent="0.25">
      <c r="B20" s="276" t="s">
        <v>416</v>
      </c>
      <c r="C20" s="273">
        <v>406494528</v>
      </c>
      <c r="D20" s="291">
        <v>0</v>
      </c>
    </row>
    <row r="21" spans="2:8" s="219" customFormat="1" x14ac:dyDescent="0.25">
      <c r="B21" s="277" t="s">
        <v>55</v>
      </c>
      <c r="C21" s="274">
        <f>SUM(C19:C20)</f>
        <v>4823217298</v>
      </c>
      <c r="D21" s="271">
        <f>SUM(D19:D19)</f>
        <v>1571596790</v>
      </c>
    </row>
    <row r="22" spans="2:8" s="219" customFormat="1" x14ac:dyDescent="0.25">
      <c r="B22" s="233"/>
      <c r="C22" s="234"/>
      <c r="D22" s="234"/>
    </row>
    <row r="23" spans="2:8" x14ac:dyDescent="0.25">
      <c r="B23" s="305" t="s">
        <v>259</v>
      </c>
      <c r="C23" s="305"/>
      <c r="D23" s="305"/>
      <c r="E23" s="305"/>
      <c r="F23" s="305"/>
      <c r="G23" s="305"/>
      <c r="H23" s="305"/>
    </row>
    <row r="25" spans="2:8" x14ac:dyDescent="0.25">
      <c r="B25" s="2" t="s">
        <v>92</v>
      </c>
    </row>
    <row r="26" spans="2:8" x14ac:dyDescent="0.25">
      <c r="B26" s="57" t="s">
        <v>116</v>
      </c>
      <c r="C26" s="56">
        <f>+C11</f>
        <v>44742</v>
      </c>
      <c r="D26" s="56">
        <f>+D11</f>
        <v>44561</v>
      </c>
    </row>
    <row r="27" spans="2:8" x14ac:dyDescent="0.25">
      <c r="B27" s="107" t="s">
        <v>182</v>
      </c>
      <c r="C27" s="58">
        <v>20397020</v>
      </c>
      <c r="D27" s="58">
        <v>22034957</v>
      </c>
    </row>
    <row r="28" spans="2:8" s="209" customFormat="1" x14ac:dyDescent="0.25">
      <c r="B28" s="26" t="s">
        <v>268</v>
      </c>
      <c r="C28" s="58">
        <v>929304148</v>
      </c>
      <c r="D28" s="58">
        <v>954893781</v>
      </c>
      <c r="E28" s="3"/>
    </row>
    <row r="29" spans="2:8" s="179" customFormat="1" x14ac:dyDescent="0.25">
      <c r="B29" s="26" t="s">
        <v>417</v>
      </c>
      <c r="C29" s="58">
        <v>13687366</v>
      </c>
      <c r="D29" s="58">
        <v>0</v>
      </c>
    </row>
    <row r="30" spans="2:8" s="268" customFormat="1" x14ac:dyDescent="0.25">
      <c r="B30" s="26" t="s">
        <v>418</v>
      </c>
      <c r="C30" s="58">
        <v>240199372</v>
      </c>
      <c r="D30" s="58">
        <v>0</v>
      </c>
    </row>
    <row r="31" spans="2:8" s="268" customFormat="1" x14ac:dyDescent="0.25">
      <c r="B31" s="26" t="s">
        <v>336</v>
      </c>
      <c r="C31" s="58">
        <v>275705410</v>
      </c>
      <c r="D31" s="58">
        <v>1061793644</v>
      </c>
    </row>
    <row r="32" spans="2:8" x14ac:dyDescent="0.25">
      <c r="B32" s="26" t="s">
        <v>310</v>
      </c>
      <c r="C32" s="58">
        <v>1689017</v>
      </c>
      <c r="D32" s="58">
        <v>10485000</v>
      </c>
    </row>
    <row r="33" spans="2:8" x14ac:dyDescent="0.25">
      <c r="B33" s="26" t="s">
        <v>183</v>
      </c>
      <c r="C33" s="58">
        <v>80364729</v>
      </c>
      <c r="D33" s="58">
        <v>55256329</v>
      </c>
    </row>
    <row r="34" spans="2:8" x14ac:dyDescent="0.25">
      <c r="B34" s="54" t="s">
        <v>167</v>
      </c>
      <c r="C34" s="61">
        <f>SUM(C27:C33)</f>
        <v>1561347062</v>
      </c>
      <c r="D34" s="267">
        <f>SUM(D27:D33)</f>
        <v>2104463711</v>
      </c>
    </row>
    <row r="36" spans="2:8" x14ac:dyDescent="0.25">
      <c r="B36" s="305" t="s">
        <v>185</v>
      </c>
      <c r="C36" s="305"/>
      <c r="D36" s="305"/>
      <c r="E36" s="305"/>
      <c r="F36" s="305"/>
      <c r="G36" s="305"/>
      <c r="H36" s="305"/>
    </row>
    <row r="37" spans="2:8" x14ac:dyDescent="0.25">
      <c r="B37" s="163"/>
      <c r="C37" s="163"/>
      <c r="D37" s="163"/>
      <c r="E37" s="163"/>
      <c r="F37" s="163"/>
      <c r="G37" s="163"/>
      <c r="H37" s="163"/>
    </row>
    <row r="38" spans="2:8" x14ac:dyDescent="0.25">
      <c r="B38" s="305" t="s">
        <v>117</v>
      </c>
      <c r="C38" s="305"/>
      <c r="D38" s="305"/>
      <c r="E38" s="305"/>
      <c r="F38" s="305"/>
      <c r="G38" s="305"/>
      <c r="H38" s="305"/>
    </row>
    <row r="39" spans="2:8" x14ac:dyDescent="0.25">
      <c r="B39" s="62" t="s">
        <v>116</v>
      </c>
      <c r="C39" s="48">
        <f>+'03'!D7</f>
        <v>44742</v>
      </c>
      <c r="D39" s="48">
        <f>+'03'!E7</f>
        <v>44377</v>
      </c>
    </row>
    <row r="40" spans="2:8" x14ac:dyDescent="0.25">
      <c r="B40" s="214" t="s">
        <v>186</v>
      </c>
      <c r="C40" s="64">
        <v>30523341</v>
      </c>
      <c r="D40" s="64">
        <v>314966091</v>
      </c>
    </row>
    <row r="41" spans="2:8" s="268" customFormat="1" x14ac:dyDescent="0.25">
      <c r="B41" s="196" t="s">
        <v>439</v>
      </c>
      <c r="C41" s="64">
        <v>0</v>
      </c>
      <c r="D41" s="64">
        <v>319827328</v>
      </c>
    </row>
    <row r="42" spans="2:8" s="209" customFormat="1" x14ac:dyDescent="0.25">
      <c r="B42" s="196" t="s">
        <v>187</v>
      </c>
      <c r="C42" s="64">
        <v>180460656</v>
      </c>
      <c r="D42" s="64">
        <v>77700000</v>
      </c>
    </row>
    <row r="43" spans="2:8" s="209" customFormat="1" x14ac:dyDescent="0.25">
      <c r="B43" s="196" t="s">
        <v>121</v>
      </c>
      <c r="C43" s="146">
        <v>58397708</v>
      </c>
      <c r="D43" s="64">
        <v>19671014</v>
      </c>
    </row>
    <row r="44" spans="2:8" s="209" customFormat="1" x14ac:dyDescent="0.25">
      <c r="B44" s="196" t="s">
        <v>188</v>
      </c>
      <c r="C44" s="146">
        <v>79766749</v>
      </c>
      <c r="D44" s="64">
        <v>42516094</v>
      </c>
    </row>
    <row r="45" spans="2:8" x14ac:dyDescent="0.25">
      <c r="B45" s="65" t="s">
        <v>55</v>
      </c>
      <c r="C45" s="66">
        <f>SUM(C40:C44)</f>
        <v>349148454</v>
      </c>
      <c r="D45" s="66">
        <f>SUM(D40:D44)</f>
        <v>774680527</v>
      </c>
    </row>
    <row r="47" spans="2:8" x14ac:dyDescent="0.25">
      <c r="B47" s="305" t="s">
        <v>189</v>
      </c>
      <c r="C47" s="305"/>
      <c r="D47" s="305"/>
      <c r="E47" s="305"/>
      <c r="F47" s="305"/>
      <c r="G47" s="305"/>
      <c r="H47" s="305"/>
    </row>
    <row r="49" spans="2:8" x14ac:dyDescent="0.25">
      <c r="B49" s="305" t="s">
        <v>118</v>
      </c>
      <c r="C49" s="305"/>
      <c r="D49" s="305"/>
      <c r="E49" s="305"/>
      <c r="F49" s="305"/>
      <c r="G49" s="305"/>
      <c r="H49" s="305"/>
    </row>
    <row r="50" spans="2:8" x14ac:dyDescent="0.25">
      <c r="B50" s="68" t="s">
        <v>116</v>
      </c>
      <c r="C50" s="69">
        <f>+C39</f>
        <v>44742</v>
      </c>
      <c r="D50" s="69">
        <f>+D39</f>
        <v>44377</v>
      </c>
    </row>
    <row r="51" spans="2:8" x14ac:dyDescent="0.25">
      <c r="B51" s="261" t="s">
        <v>190</v>
      </c>
      <c r="C51" s="63">
        <v>780819358</v>
      </c>
      <c r="D51" s="63">
        <v>1414274958</v>
      </c>
    </row>
    <row r="52" spans="2:8" x14ac:dyDescent="0.25">
      <c r="B52" s="254" t="s">
        <v>191</v>
      </c>
      <c r="C52" s="64">
        <v>20756207</v>
      </c>
      <c r="D52" s="64">
        <v>23056138</v>
      </c>
    </row>
    <row r="53" spans="2:8" s="209" customFormat="1" x14ac:dyDescent="0.25">
      <c r="B53" s="254" t="s">
        <v>192</v>
      </c>
      <c r="C53" s="64">
        <v>8340032</v>
      </c>
      <c r="D53" s="64">
        <v>11880082</v>
      </c>
    </row>
    <row r="54" spans="2:8" x14ac:dyDescent="0.25">
      <c r="B54" s="254" t="s">
        <v>118</v>
      </c>
      <c r="C54" s="64">
        <v>162346351</v>
      </c>
      <c r="D54" s="64">
        <v>164173819</v>
      </c>
    </row>
    <row r="55" spans="2:8" x14ac:dyDescent="0.25">
      <c r="B55" s="120" t="s">
        <v>55</v>
      </c>
      <c r="C55" s="67">
        <f>SUM(C51:C54)</f>
        <v>972261948</v>
      </c>
      <c r="D55" s="67">
        <f>SUM(D51:D54)</f>
        <v>1613384997</v>
      </c>
    </row>
    <row r="57" spans="2:8" x14ac:dyDescent="0.25">
      <c r="B57" s="305" t="s">
        <v>119</v>
      </c>
      <c r="C57" s="305"/>
      <c r="D57" s="305"/>
      <c r="E57" s="305"/>
      <c r="F57" s="305"/>
      <c r="G57" s="305"/>
      <c r="H57" s="305"/>
    </row>
    <row r="58" spans="2:8" x14ac:dyDescent="0.25">
      <c r="B58" s="68" t="s">
        <v>116</v>
      </c>
      <c r="C58" s="49">
        <f>+C50</f>
        <v>44742</v>
      </c>
      <c r="D58" s="49">
        <f>+D50</f>
        <v>44377</v>
      </c>
    </row>
    <row r="59" spans="2:8" x14ac:dyDescent="0.25">
      <c r="B59" s="262" t="s">
        <v>193</v>
      </c>
      <c r="C59" s="63">
        <v>261845158</v>
      </c>
      <c r="D59" s="63">
        <v>42832971</v>
      </c>
    </row>
    <row r="60" spans="2:8" x14ac:dyDescent="0.25">
      <c r="B60" s="262" t="s">
        <v>194</v>
      </c>
      <c r="C60" s="64">
        <v>186343044</v>
      </c>
      <c r="D60" s="64">
        <v>21008572</v>
      </c>
    </row>
    <row r="61" spans="2:8" x14ac:dyDescent="0.25">
      <c r="B61" s="262" t="s">
        <v>305</v>
      </c>
      <c r="C61" s="64">
        <v>22806348</v>
      </c>
      <c r="D61" s="64">
        <v>7709301</v>
      </c>
    </row>
    <row r="62" spans="2:8" x14ac:dyDescent="0.25">
      <c r="B62" s="262" t="s">
        <v>195</v>
      </c>
      <c r="C62" s="64">
        <v>7330066</v>
      </c>
      <c r="D62" s="64">
        <v>6317742</v>
      </c>
    </row>
    <row r="63" spans="2:8" x14ac:dyDescent="0.25">
      <c r="B63" s="72" t="s">
        <v>55</v>
      </c>
      <c r="C63" s="67">
        <f>SUM(C59:C62)</f>
        <v>478324616</v>
      </c>
      <c r="D63" s="67">
        <f>SUM(D59:D62)</f>
        <v>77868586</v>
      </c>
    </row>
    <row r="65" spans="2:8" x14ac:dyDescent="0.25">
      <c r="B65" s="305" t="s">
        <v>120</v>
      </c>
      <c r="C65" s="305"/>
      <c r="D65" s="305"/>
      <c r="E65" s="305"/>
      <c r="F65" s="305"/>
      <c r="G65" s="305"/>
      <c r="H65" s="305"/>
    </row>
    <row r="66" spans="2:8" x14ac:dyDescent="0.25">
      <c r="B66" s="68" t="s">
        <v>116</v>
      </c>
      <c r="C66" s="49">
        <f>+C58</f>
        <v>44742</v>
      </c>
      <c r="D66" s="49">
        <f>+D58</f>
        <v>44377</v>
      </c>
    </row>
    <row r="67" spans="2:8" x14ac:dyDescent="0.25">
      <c r="B67" s="70" t="s">
        <v>196</v>
      </c>
      <c r="C67" s="63">
        <v>30734722</v>
      </c>
      <c r="D67" s="63">
        <v>5200838</v>
      </c>
    </row>
    <row r="68" spans="2:8" x14ac:dyDescent="0.25">
      <c r="B68" s="254" t="s">
        <v>197</v>
      </c>
      <c r="C68" s="64">
        <v>134359411</v>
      </c>
      <c r="D68" s="64">
        <v>30235849</v>
      </c>
    </row>
    <row r="69" spans="2:8" x14ac:dyDescent="0.25">
      <c r="B69" s="71" t="s">
        <v>198</v>
      </c>
      <c r="C69" s="64">
        <v>384317427</v>
      </c>
      <c r="D69" s="64">
        <v>360755417</v>
      </c>
    </row>
    <row r="70" spans="2:8" x14ac:dyDescent="0.25">
      <c r="B70" s="255" t="s">
        <v>306</v>
      </c>
      <c r="C70" s="64">
        <v>154569950</v>
      </c>
      <c r="D70" s="64">
        <v>153936984</v>
      </c>
    </row>
    <row r="71" spans="2:8" x14ac:dyDescent="0.25">
      <c r="B71" s="71" t="s">
        <v>199</v>
      </c>
      <c r="C71" s="64">
        <v>12545453</v>
      </c>
      <c r="D71" s="64">
        <v>98255891</v>
      </c>
    </row>
    <row r="72" spans="2:8" x14ac:dyDescent="0.25">
      <c r="B72" s="71" t="s">
        <v>301</v>
      </c>
      <c r="C72" s="64">
        <v>500000</v>
      </c>
      <c r="D72" s="64">
        <v>23728542</v>
      </c>
    </row>
    <row r="73" spans="2:8" x14ac:dyDescent="0.25">
      <c r="B73" s="72" t="s">
        <v>55</v>
      </c>
      <c r="C73" s="67">
        <f>SUM(C67:C72)</f>
        <v>717026963</v>
      </c>
      <c r="D73" s="67">
        <f>SUM(D67:D72)</f>
        <v>672113521</v>
      </c>
    </row>
  </sheetData>
  <sortState xmlns:xlrd2="http://schemas.microsoft.com/office/spreadsheetml/2017/richdata2" ref="B67:D72">
    <sortCondition descending="1" ref="C67:C72"/>
  </sortState>
  <mergeCells count="13">
    <mergeCell ref="B2:H2"/>
    <mergeCell ref="B3:H3"/>
    <mergeCell ref="B5:H5"/>
    <mergeCell ref="B7:H7"/>
    <mergeCell ref="B9:H9"/>
    <mergeCell ref="B16:H16"/>
    <mergeCell ref="B23:H23"/>
    <mergeCell ref="B36:H36"/>
    <mergeCell ref="B65:H65"/>
    <mergeCell ref="B57:H57"/>
    <mergeCell ref="B47:H47"/>
    <mergeCell ref="B49:H49"/>
    <mergeCell ref="B38:H38"/>
  </mergeCells>
  <hyperlinks>
    <hyperlink ref="A1" location="ÍNDICE!A1" display="Indice" xr:uid="{66E7A292-58BA-42BC-830C-BEED80809CB1}"/>
  </hyperlinks>
  <pageMargins left="0.25" right="0.25" top="0.75" bottom="0.75" header="0.3" footer="0.3"/>
  <pageSetup paperSize="9" scale="27" orientation="portrait" r:id="rId1"/>
  <ignoredErrors>
    <ignoredError sqref="C63:D63"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4"/>
  <sheetViews>
    <sheetView showGridLines="0" topLeftCell="A29" zoomScaleNormal="100" workbookViewId="0">
      <selection activeCell="B49" sqref="B49"/>
    </sheetView>
  </sheetViews>
  <sheetFormatPr baseColWidth="10" defaultColWidth="11.42578125" defaultRowHeight="15" x14ac:dyDescent="0.25"/>
  <cols>
    <col min="1" max="1" width="7.140625" style="170" bestFit="1" customWidth="1"/>
    <col min="2" max="2" width="70" style="170" bestFit="1" customWidth="1"/>
    <col min="3" max="4" width="17.5703125" style="170" customWidth="1"/>
    <col min="5" max="5" width="16.140625" style="170" customWidth="1"/>
    <col min="6" max="6" width="16.5703125" style="170" customWidth="1"/>
    <col min="7" max="7" width="17" style="170" customWidth="1"/>
    <col min="8" max="8" width="23.7109375" style="170" customWidth="1"/>
    <col min="9" max="9" width="14.28515625" style="170" customWidth="1"/>
    <col min="10" max="10" width="2.85546875" style="170" customWidth="1"/>
    <col min="11" max="11" width="15" style="170" customWidth="1"/>
    <col min="12" max="16384" width="11.42578125" style="170"/>
  </cols>
  <sheetData>
    <row r="1" spans="1:8" x14ac:dyDescent="0.25">
      <c r="A1" s="1" t="s">
        <v>307</v>
      </c>
    </row>
    <row r="2" spans="1:8" x14ac:dyDescent="0.25">
      <c r="B2" s="308" t="s">
        <v>86</v>
      </c>
      <c r="C2" s="308"/>
      <c r="D2" s="308"/>
      <c r="E2" s="308"/>
      <c r="F2" s="308"/>
      <c r="G2" s="308"/>
      <c r="H2" s="308"/>
    </row>
    <row r="3" spans="1:8" x14ac:dyDescent="0.25">
      <c r="B3" s="321" t="s">
        <v>407</v>
      </c>
      <c r="C3" s="321"/>
      <c r="D3" s="321"/>
      <c r="E3" s="321"/>
      <c r="F3" s="321"/>
      <c r="G3" s="321"/>
      <c r="H3" s="321"/>
    </row>
    <row r="4" spans="1:8" x14ac:dyDescent="0.25">
      <c r="B4" s="172"/>
      <c r="C4" s="172"/>
      <c r="D4" s="172"/>
      <c r="E4" s="172"/>
      <c r="F4" s="172"/>
      <c r="G4" s="172"/>
      <c r="H4" s="172"/>
    </row>
    <row r="5" spans="1:8" x14ac:dyDescent="0.25">
      <c r="B5" s="2" t="s">
        <v>200</v>
      </c>
    </row>
    <row r="7" spans="1:8" x14ac:dyDescent="0.25">
      <c r="B7" s="342" t="s">
        <v>419</v>
      </c>
      <c r="C7" s="342"/>
      <c r="D7" s="342"/>
      <c r="E7" s="342"/>
      <c r="F7" s="342"/>
      <c r="G7" s="342"/>
      <c r="H7" s="342"/>
    </row>
    <row r="8" spans="1:8" x14ac:dyDescent="0.25">
      <c r="B8" s="342"/>
      <c r="C8" s="342"/>
      <c r="D8" s="342"/>
      <c r="E8" s="342"/>
      <c r="F8" s="342"/>
      <c r="G8" s="342"/>
      <c r="H8" s="342"/>
    </row>
    <row r="9" spans="1:8" x14ac:dyDescent="0.25">
      <c r="B9" s="342" t="s">
        <v>267</v>
      </c>
      <c r="C9" s="342"/>
      <c r="D9" s="342"/>
      <c r="E9" s="342"/>
      <c r="F9" s="342"/>
      <c r="G9" s="342"/>
      <c r="H9" s="342"/>
    </row>
    <row r="10" spans="1:8" x14ac:dyDescent="0.25">
      <c r="B10" s="342"/>
      <c r="C10" s="342"/>
      <c r="D10" s="342"/>
      <c r="E10" s="342"/>
      <c r="F10" s="342"/>
      <c r="G10" s="342"/>
      <c r="H10" s="342"/>
    </row>
    <row r="11" spans="1:8" x14ac:dyDescent="0.25">
      <c r="B11" s="341" t="s">
        <v>386</v>
      </c>
      <c r="C11" s="341"/>
      <c r="D11" s="341"/>
      <c r="E11" s="341"/>
      <c r="F11" s="341"/>
      <c r="G11" s="341"/>
      <c r="H11" s="341"/>
    </row>
    <row r="12" spans="1:8" ht="20.25" customHeight="1" x14ac:dyDescent="0.25">
      <c r="B12" s="341"/>
      <c r="C12" s="341"/>
      <c r="D12" s="341"/>
      <c r="E12" s="341"/>
      <c r="F12" s="341"/>
      <c r="G12" s="341"/>
      <c r="H12" s="341"/>
    </row>
    <row r="14" spans="1:8" x14ac:dyDescent="0.25">
      <c r="B14" s="309" t="s">
        <v>201</v>
      </c>
      <c r="C14" s="309"/>
      <c r="D14" s="309"/>
      <c r="E14" s="309"/>
      <c r="F14" s="309"/>
      <c r="G14" s="309"/>
      <c r="H14" s="309"/>
    </row>
    <row r="16" spans="1:8" x14ac:dyDescent="0.25">
      <c r="B16" s="323" t="s">
        <v>270</v>
      </c>
      <c r="C16" s="306"/>
      <c r="D16" s="306"/>
      <c r="E16" s="306"/>
      <c r="F16" s="306"/>
      <c r="G16" s="306"/>
      <c r="H16" s="306"/>
    </row>
    <row r="17" spans="2:8" x14ac:dyDescent="0.25">
      <c r="B17" s="306"/>
      <c r="C17" s="306"/>
      <c r="D17" s="306"/>
      <c r="E17" s="306"/>
      <c r="F17" s="306"/>
      <c r="G17" s="306"/>
      <c r="H17" s="306"/>
    </row>
    <row r="19" spans="2:8" x14ac:dyDescent="0.25">
      <c r="B19" s="309" t="s">
        <v>202</v>
      </c>
      <c r="C19" s="309"/>
      <c r="D19" s="309"/>
      <c r="E19" s="309"/>
      <c r="F19" s="309"/>
      <c r="G19" s="309"/>
      <c r="H19" s="309"/>
    </row>
    <row r="21" spans="2:8" x14ac:dyDescent="0.25">
      <c r="B21" s="306" t="s">
        <v>203</v>
      </c>
      <c r="C21" s="306"/>
      <c r="D21" s="306"/>
      <c r="E21" s="306"/>
      <c r="F21" s="306"/>
      <c r="G21" s="306"/>
      <c r="H21" s="306"/>
    </row>
    <row r="22" spans="2:8" x14ac:dyDescent="0.25">
      <c r="B22" s="306"/>
      <c r="C22" s="306"/>
      <c r="D22" s="306"/>
      <c r="E22" s="306"/>
      <c r="F22" s="306"/>
      <c r="G22" s="306"/>
      <c r="H22" s="306"/>
    </row>
    <row r="24" spans="2:8" x14ac:dyDescent="0.25">
      <c r="B24" s="305" t="s">
        <v>204</v>
      </c>
      <c r="C24" s="305"/>
      <c r="D24" s="305"/>
      <c r="E24" s="305"/>
      <c r="F24" s="305"/>
      <c r="G24" s="305"/>
      <c r="H24" s="305"/>
    </row>
    <row r="26" spans="2:8" x14ac:dyDescent="0.25">
      <c r="B26" s="307" t="s">
        <v>387</v>
      </c>
      <c r="C26" s="307"/>
      <c r="D26" s="307"/>
      <c r="E26" s="307"/>
      <c r="F26" s="307"/>
      <c r="G26" s="307"/>
      <c r="H26" s="307"/>
    </row>
    <row r="27" spans="2:8" x14ac:dyDescent="0.25">
      <c r="B27" s="307"/>
      <c r="C27" s="307"/>
      <c r="D27" s="307"/>
      <c r="E27" s="307"/>
      <c r="F27" s="307"/>
      <c r="G27" s="307"/>
      <c r="H27" s="307"/>
    </row>
    <row r="29" spans="2:8" x14ac:dyDescent="0.25">
      <c r="B29" s="309" t="s">
        <v>205</v>
      </c>
      <c r="C29" s="309"/>
      <c r="D29" s="309"/>
      <c r="E29" s="309"/>
      <c r="F29" s="309"/>
      <c r="G29" s="309"/>
      <c r="H29" s="309"/>
    </row>
    <row r="31" spans="2:8" x14ac:dyDescent="0.25">
      <c r="B31" s="323" t="s">
        <v>319</v>
      </c>
      <c r="C31" s="323"/>
      <c r="D31" s="323"/>
      <c r="E31" s="323"/>
      <c r="F31" s="323"/>
      <c r="G31" s="323"/>
      <c r="H31" s="323"/>
    </row>
    <row r="32" spans="2:8" x14ac:dyDescent="0.25">
      <c r="B32" s="323"/>
      <c r="C32" s="323"/>
      <c r="D32" s="323"/>
      <c r="E32" s="323"/>
      <c r="F32" s="323"/>
      <c r="G32" s="323"/>
      <c r="H32" s="323"/>
    </row>
    <row r="34" spans="2:8" x14ac:dyDescent="0.25">
      <c r="B34" s="309" t="s">
        <v>206</v>
      </c>
      <c r="C34" s="309"/>
      <c r="D34" s="309"/>
      <c r="E34" s="309"/>
      <c r="F34" s="309"/>
      <c r="G34" s="309"/>
      <c r="H34" s="309"/>
    </row>
    <row r="36" spans="2:8" x14ac:dyDescent="0.25">
      <c r="B36" s="303" t="s">
        <v>207</v>
      </c>
      <c r="C36" s="303"/>
      <c r="D36" s="303"/>
      <c r="E36" s="303"/>
      <c r="F36" s="303"/>
      <c r="G36" s="303"/>
      <c r="H36" s="303"/>
    </row>
    <row r="38" spans="2:8" x14ac:dyDescent="0.25">
      <c r="B38" s="309" t="s">
        <v>208</v>
      </c>
      <c r="C38" s="309"/>
      <c r="D38" s="309"/>
      <c r="E38" s="309"/>
      <c r="F38" s="309"/>
      <c r="G38" s="309"/>
      <c r="H38" s="309"/>
    </row>
    <row r="40" spans="2:8" ht="15" customHeight="1" x14ac:dyDescent="0.25">
      <c r="B40" s="340" t="s">
        <v>420</v>
      </c>
      <c r="C40" s="340"/>
      <c r="D40" s="340"/>
      <c r="E40" s="340"/>
      <c r="F40" s="340"/>
      <c r="G40" s="340"/>
      <c r="H40" s="340"/>
    </row>
    <row r="41" spans="2:8" s="253" customFormat="1" x14ac:dyDescent="0.25">
      <c r="B41" s="340"/>
      <c r="C41" s="340"/>
      <c r="D41" s="340"/>
      <c r="E41" s="340"/>
      <c r="F41" s="340"/>
      <c r="G41" s="340"/>
      <c r="H41" s="340"/>
    </row>
    <row r="42" spans="2:8" x14ac:dyDescent="0.25">
      <c r="B42" s="340"/>
      <c r="C42" s="340"/>
      <c r="D42" s="340"/>
      <c r="E42" s="340"/>
      <c r="F42" s="340"/>
      <c r="G42" s="340"/>
      <c r="H42" s="340"/>
    </row>
    <row r="43" spans="2:8" x14ac:dyDescent="0.25">
      <c r="B43" s="340"/>
      <c r="C43" s="340"/>
      <c r="D43" s="340"/>
      <c r="E43" s="340"/>
      <c r="F43" s="340"/>
      <c r="G43" s="340"/>
      <c r="H43" s="340"/>
    </row>
    <row r="44" spans="2:8" x14ac:dyDescent="0.25">
      <c r="B44" s="340"/>
      <c r="C44" s="340"/>
      <c r="D44" s="340"/>
      <c r="E44" s="340"/>
      <c r="F44" s="340"/>
      <c r="G44" s="340"/>
      <c r="H44" s="340"/>
    </row>
  </sheetData>
  <mergeCells count="17">
    <mergeCell ref="B26:H27"/>
    <mergeCell ref="B11:H12"/>
    <mergeCell ref="B2:H2"/>
    <mergeCell ref="B3:H3"/>
    <mergeCell ref="B14:H14"/>
    <mergeCell ref="B16:H17"/>
    <mergeCell ref="B19:H19"/>
    <mergeCell ref="B21:H22"/>
    <mergeCell ref="B24:H24"/>
    <mergeCell ref="B9:H10"/>
    <mergeCell ref="B7:H8"/>
    <mergeCell ref="B40:H44"/>
    <mergeCell ref="B29:H29"/>
    <mergeCell ref="B34:H34"/>
    <mergeCell ref="B36:H36"/>
    <mergeCell ref="B38:H38"/>
    <mergeCell ref="B31:H32"/>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J86"/>
  <sheetViews>
    <sheetView showGridLines="0" topLeftCell="A73" zoomScaleNormal="100" workbookViewId="0">
      <selection activeCell="B83" sqref="B83"/>
    </sheetView>
  </sheetViews>
  <sheetFormatPr baseColWidth="10" defaultColWidth="11.42578125" defaultRowHeight="12.75" x14ac:dyDescent="0.2"/>
  <cols>
    <col min="1" max="1" width="9" style="17" bestFit="1" customWidth="1"/>
    <col min="2" max="2" width="53.7109375" style="17" bestFit="1" customWidth="1"/>
    <col min="3" max="3" width="26" style="17" bestFit="1" customWidth="1"/>
    <col min="4" max="4" width="22.140625" style="17" bestFit="1" customWidth="1"/>
    <col min="5" max="5" width="20.7109375" style="17" bestFit="1" customWidth="1"/>
    <col min="6" max="6" width="3.85546875" style="18" customWidth="1"/>
    <col min="7" max="7" width="2.85546875" style="17" customWidth="1"/>
    <col min="8" max="8" width="11.42578125" style="17"/>
    <col min="9" max="9" width="22.85546875" style="17" customWidth="1"/>
    <col min="10" max="16384" width="11.42578125" style="17"/>
  </cols>
  <sheetData>
    <row r="1" spans="1:10" ht="15" x14ac:dyDescent="0.25">
      <c r="A1" s="1" t="s">
        <v>307</v>
      </c>
    </row>
    <row r="2" spans="1:10" ht="15" x14ac:dyDescent="0.25">
      <c r="A2" s="1"/>
      <c r="B2" s="343" t="s">
        <v>254</v>
      </c>
      <c r="C2" s="343"/>
      <c r="D2" s="343"/>
      <c r="E2" s="343"/>
    </row>
    <row r="3" spans="1:10" ht="15" x14ac:dyDescent="0.25">
      <c r="B3" s="308" t="s">
        <v>86</v>
      </c>
      <c r="C3" s="308"/>
      <c r="D3" s="308"/>
      <c r="E3" s="308"/>
    </row>
    <row r="4" spans="1:10" ht="15" x14ac:dyDescent="0.25">
      <c r="B4" s="308" t="s">
        <v>422</v>
      </c>
      <c r="C4" s="308"/>
      <c r="D4" s="308"/>
      <c r="E4" s="308"/>
    </row>
    <row r="6" spans="1:10" ht="15" customHeight="1" x14ac:dyDescent="0.25">
      <c r="B6" s="20" t="s">
        <v>211</v>
      </c>
      <c r="C6" s="21" t="s">
        <v>212</v>
      </c>
      <c r="D6" s="21" t="s">
        <v>213</v>
      </c>
      <c r="E6" s="20" t="s">
        <v>214</v>
      </c>
      <c r="F6" s="19"/>
      <c r="G6" s="2"/>
      <c r="H6" s="2"/>
      <c r="I6" s="2"/>
      <c r="J6" s="2"/>
    </row>
    <row r="7" spans="1:10" ht="15" x14ac:dyDescent="0.25">
      <c r="B7" s="23" t="s">
        <v>97</v>
      </c>
      <c r="C7" s="31"/>
      <c r="D7" s="31"/>
      <c r="E7" s="25"/>
      <c r="F7" s="22"/>
      <c r="G7" s="22"/>
      <c r="H7" s="22"/>
      <c r="I7" s="22"/>
      <c r="J7" s="22"/>
    </row>
    <row r="8" spans="1:10" ht="15" x14ac:dyDescent="0.25">
      <c r="B8" s="227" t="s">
        <v>393</v>
      </c>
      <c r="C8" s="235" t="s">
        <v>215</v>
      </c>
      <c r="D8" s="236">
        <v>1000000</v>
      </c>
      <c r="E8" s="237">
        <v>9080442</v>
      </c>
      <c r="F8" s="2"/>
      <c r="G8" s="2"/>
      <c r="H8" s="2"/>
      <c r="I8" s="2"/>
      <c r="J8" s="2"/>
    </row>
    <row r="9" spans="1:10" ht="15" x14ac:dyDescent="0.25">
      <c r="B9" s="227" t="s">
        <v>394</v>
      </c>
      <c r="C9" s="238" t="s">
        <v>215</v>
      </c>
      <c r="D9" s="239">
        <v>1000000</v>
      </c>
      <c r="E9" s="217">
        <v>32289353</v>
      </c>
      <c r="F9" s="2"/>
      <c r="G9" s="2"/>
      <c r="H9" s="2"/>
      <c r="I9" s="2"/>
      <c r="J9" s="2"/>
    </row>
    <row r="10" spans="1:10" ht="15" x14ac:dyDescent="0.25">
      <c r="B10" s="227" t="s">
        <v>395</v>
      </c>
      <c r="C10" s="238" t="s">
        <v>215</v>
      </c>
      <c r="D10" s="239">
        <v>1000000</v>
      </c>
      <c r="E10" s="217">
        <v>174586935</v>
      </c>
      <c r="F10" s="2"/>
      <c r="G10" s="2"/>
      <c r="H10" s="2"/>
      <c r="I10" s="2"/>
      <c r="J10" s="2"/>
    </row>
    <row r="11" spans="1:10" ht="15" x14ac:dyDescent="0.25">
      <c r="B11" s="227" t="s">
        <v>397</v>
      </c>
      <c r="C11" s="238" t="s">
        <v>215</v>
      </c>
      <c r="D11" s="239">
        <v>1000000</v>
      </c>
      <c r="E11" s="217">
        <v>12003540</v>
      </c>
      <c r="F11" s="2"/>
      <c r="G11" s="2"/>
      <c r="H11" s="2"/>
      <c r="I11" s="2"/>
      <c r="J11" s="2"/>
    </row>
    <row r="12" spans="1:10" ht="15" x14ac:dyDescent="0.25">
      <c r="B12" s="227" t="s">
        <v>398</v>
      </c>
      <c r="C12" s="238" t="s">
        <v>215</v>
      </c>
      <c r="D12" s="239">
        <v>1000000</v>
      </c>
      <c r="E12" s="217">
        <v>1015001</v>
      </c>
      <c r="F12" s="2"/>
      <c r="G12" s="2"/>
      <c r="H12" s="2"/>
      <c r="I12" s="2"/>
      <c r="J12" s="2"/>
    </row>
    <row r="13" spans="1:10" ht="15" x14ac:dyDescent="0.25">
      <c r="B13" s="227" t="s">
        <v>399</v>
      </c>
      <c r="C13" s="238" t="s">
        <v>215</v>
      </c>
      <c r="D13" s="239">
        <v>1000000</v>
      </c>
      <c r="E13" s="217">
        <v>6121156</v>
      </c>
      <c r="F13" s="2"/>
      <c r="G13" s="2"/>
      <c r="H13" s="2"/>
      <c r="I13" s="2"/>
      <c r="J13" s="2"/>
    </row>
    <row r="14" spans="1:10" ht="15" x14ac:dyDescent="0.25">
      <c r="B14" s="227" t="s">
        <v>440</v>
      </c>
      <c r="C14" s="238" t="s">
        <v>215</v>
      </c>
      <c r="D14" s="239">
        <v>1000000</v>
      </c>
      <c r="E14" s="217">
        <v>7101528</v>
      </c>
      <c r="F14" s="2"/>
      <c r="G14" s="2"/>
      <c r="H14" s="2"/>
      <c r="I14" s="2"/>
      <c r="J14" s="2"/>
    </row>
    <row r="15" spans="1:10" ht="15" x14ac:dyDescent="0.25">
      <c r="B15" s="227" t="s">
        <v>441</v>
      </c>
      <c r="C15" s="238" t="s">
        <v>450</v>
      </c>
      <c r="D15" s="239">
        <v>1000000</v>
      </c>
      <c r="E15" s="217">
        <v>1686074456</v>
      </c>
      <c r="F15" s="2"/>
      <c r="G15" s="2"/>
      <c r="H15" s="2"/>
      <c r="I15" s="2"/>
      <c r="J15" s="2"/>
    </row>
    <row r="16" spans="1:10" ht="15" x14ac:dyDescent="0.25">
      <c r="B16" s="227" t="s">
        <v>400</v>
      </c>
      <c r="C16" s="238" t="s">
        <v>450</v>
      </c>
      <c r="D16" s="239">
        <v>1000000</v>
      </c>
      <c r="E16" s="217">
        <v>896492124</v>
      </c>
      <c r="F16" s="2"/>
      <c r="G16" s="2"/>
      <c r="H16" s="2"/>
      <c r="I16" s="2"/>
      <c r="J16" s="2"/>
    </row>
    <row r="17" spans="2:10" ht="15" x14ac:dyDescent="0.25">
      <c r="B17" s="227" t="s">
        <v>400</v>
      </c>
      <c r="C17" s="238" t="s">
        <v>450</v>
      </c>
      <c r="D17" s="239">
        <v>1000000</v>
      </c>
      <c r="E17" s="217">
        <v>2243857200</v>
      </c>
      <c r="F17" s="2"/>
      <c r="G17" s="2"/>
      <c r="H17" s="2"/>
      <c r="I17" s="2"/>
      <c r="J17" s="2"/>
    </row>
    <row r="18" spans="2:10" ht="15" x14ac:dyDescent="0.25">
      <c r="B18" s="227" t="s">
        <v>366</v>
      </c>
      <c r="C18" s="238" t="s">
        <v>451</v>
      </c>
      <c r="D18" s="239">
        <v>500000</v>
      </c>
      <c r="E18" s="217">
        <v>6017832</v>
      </c>
      <c r="F18" s="2"/>
      <c r="G18" s="2"/>
      <c r="H18" s="2"/>
      <c r="I18" s="2"/>
      <c r="J18" s="2"/>
    </row>
    <row r="19" spans="2:10" ht="15" x14ac:dyDescent="0.25">
      <c r="B19" s="227" t="s">
        <v>366</v>
      </c>
      <c r="C19" s="238" t="s">
        <v>451</v>
      </c>
      <c r="D19" s="239">
        <v>500000</v>
      </c>
      <c r="E19" s="217">
        <v>14041608</v>
      </c>
      <c r="F19" s="2"/>
      <c r="G19" s="2"/>
      <c r="H19" s="2"/>
      <c r="I19" s="2"/>
      <c r="J19" s="2"/>
    </row>
    <row r="20" spans="2:10" ht="15" x14ac:dyDescent="0.25">
      <c r="B20" s="227" t="s">
        <v>366</v>
      </c>
      <c r="C20" s="238" t="s">
        <v>451</v>
      </c>
      <c r="D20" s="239">
        <v>500000</v>
      </c>
      <c r="E20" s="217">
        <v>3405089940</v>
      </c>
      <c r="F20" s="2"/>
      <c r="G20" s="2"/>
      <c r="H20" s="2"/>
      <c r="I20" s="2"/>
      <c r="J20" s="2"/>
    </row>
    <row r="21" spans="2:10" ht="15" x14ac:dyDescent="0.25">
      <c r="B21" s="227" t="s">
        <v>366</v>
      </c>
      <c r="C21" s="238" t="s">
        <v>451</v>
      </c>
      <c r="D21" s="239">
        <v>500000</v>
      </c>
      <c r="E21" s="217">
        <v>4110179256</v>
      </c>
      <c r="F21" s="2"/>
      <c r="G21" s="2"/>
      <c r="H21" s="2"/>
      <c r="I21" s="2"/>
      <c r="J21" s="2"/>
    </row>
    <row r="22" spans="2:10" ht="15" x14ac:dyDescent="0.25">
      <c r="B22" s="227" t="s">
        <v>398</v>
      </c>
      <c r="C22" s="238" t="s">
        <v>452</v>
      </c>
      <c r="D22" s="239">
        <v>1000000</v>
      </c>
      <c r="E22" s="217">
        <v>6373990.9979137322</v>
      </c>
      <c r="F22" s="2"/>
      <c r="G22" s="2"/>
      <c r="H22" s="2"/>
      <c r="I22" s="2"/>
      <c r="J22" s="2"/>
    </row>
    <row r="23" spans="2:10" ht="15" x14ac:dyDescent="0.25">
      <c r="B23" s="227" t="s">
        <v>393</v>
      </c>
      <c r="C23" s="238" t="s">
        <v>452</v>
      </c>
      <c r="D23" s="239">
        <v>1000000</v>
      </c>
      <c r="E23" s="217">
        <v>15747432.707710708</v>
      </c>
      <c r="F23" s="2"/>
      <c r="G23" s="2"/>
      <c r="H23" s="2"/>
      <c r="I23" s="2"/>
      <c r="J23" s="2"/>
    </row>
    <row r="24" spans="2:10" ht="15" x14ac:dyDescent="0.25">
      <c r="B24" s="227" t="s">
        <v>395</v>
      </c>
      <c r="C24" s="238" t="s">
        <v>452</v>
      </c>
      <c r="D24" s="239">
        <v>1000000</v>
      </c>
      <c r="E24" s="217">
        <v>5268373.7714444967</v>
      </c>
      <c r="F24" s="2"/>
      <c r="G24" s="2"/>
      <c r="H24" s="2"/>
      <c r="I24" s="2"/>
      <c r="J24" s="2"/>
    </row>
    <row r="25" spans="2:10" ht="15" x14ac:dyDescent="0.25">
      <c r="B25" s="227" t="s">
        <v>396</v>
      </c>
      <c r="C25" s="238" t="s">
        <v>452</v>
      </c>
      <c r="D25" s="239">
        <v>1000000</v>
      </c>
      <c r="E25" s="217">
        <v>11011870.53272002</v>
      </c>
      <c r="F25" s="2"/>
      <c r="G25" s="2"/>
      <c r="H25" s="2"/>
      <c r="I25" s="2"/>
      <c r="J25" s="2"/>
    </row>
    <row r="26" spans="2:10" ht="15" x14ac:dyDescent="0.25">
      <c r="B26" s="227" t="s">
        <v>442</v>
      </c>
      <c r="C26" s="238" t="s">
        <v>452</v>
      </c>
      <c r="D26" s="239">
        <v>1000000</v>
      </c>
      <c r="E26" s="217">
        <v>8464337.3863812778</v>
      </c>
      <c r="F26" s="2"/>
      <c r="G26" s="2"/>
      <c r="H26" s="2"/>
      <c r="I26" s="2"/>
      <c r="J26" s="2"/>
    </row>
    <row r="27" spans="2:10" ht="15" x14ac:dyDescent="0.25">
      <c r="B27" s="227" t="s">
        <v>443</v>
      </c>
      <c r="C27" s="238" t="s">
        <v>452</v>
      </c>
      <c r="D27" s="239">
        <v>1000000</v>
      </c>
      <c r="E27" s="217">
        <v>75975764.323565438</v>
      </c>
      <c r="F27" s="2"/>
      <c r="G27" s="2"/>
      <c r="H27" s="2"/>
      <c r="I27" s="2"/>
      <c r="J27" s="2"/>
    </row>
    <row r="28" spans="2:10" ht="15" x14ac:dyDescent="0.25">
      <c r="B28" s="227" t="s">
        <v>443</v>
      </c>
      <c r="C28" s="238" t="s">
        <v>452</v>
      </c>
      <c r="D28" s="239">
        <v>1000000</v>
      </c>
      <c r="E28" s="217">
        <v>7211446.0287138326</v>
      </c>
      <c r="F28" s="2"/>
      <c r="G28" s="2"/>
      <c r="H28" s="2"/>
      <c r="I28" s="2"/>
      <c r="J28" s="2"/>
    </row>
    <row r="29" spans="2:10" ht="15" x14ac:dyDescent="0.25">
      <c r="B29" s="227" t="s">
        <v>443</v>
      </c>
      <c r="C29" s="238" t="s">
        <v>452</v>
      </c>
      <c r="D29" s="239">
        <v>1000000</v>
      </c>
      <c r="E29" s="217">
        <v>13311003.011286201</v>
      </c>
      <c r="F29" s="2"/>
      <c r="G29" s="2"/>
      <c r="H29" s="2"/>
      <c r="I29" s="2"/>
      <c r="J29" s="2"/>
    </row>
    <row r="30" spans="2:10" s="170" customFormat="1" ht="15" x14ac:dyDescent="0.25">
      <c r="B30" s="227" t="s">
        <v>444</v>
      </c>
      <c r="C30" s="238" t="s">
        <v>452</v>
      </c>
      <c r="D30" s="239">
        <v>1000000</v>
      </c>
      <c r="E30" s="217">
        <v>6714137.7236493817</v>
      </c>
      <c r="G30" s="100"/>
      <c r="H30" s="100"/>
      <c r="I30" s="100"/>
    </row>
    <row r="31" spans="2:10" s="170" customFormat="1" ht="15" x14ac:dyDescent="0.25">
      <c r="B31" s="227" t="s">
        <v>444</v>
      </c>
      <c r="C31" s="238" t="s">
        <v>452</v>
      </c>
      <c r="D31" s="239">
        <v>1000000</v>
      </c>
      <c r="E31" s="217">
        <v>3704818.0736788488</v>
      </c>
      <c r="G31" s="100"/>
      <c r="H31" s="100"/>
      <c r="I31" s="100"/>
      <c r="J31" s="2"/>
    </row>
    <row r="32" spans="2:10" s="170" customFormat="1" ht="15" x14ac:dyDescent="0.25">
      <c r="B32" s="227" t="s">
        <v>445</v>
      </c>
      <c r="C32" s="238" t="s">
        <v>452</v>
      </c>
      <c r="D32" s="239">
        <v>1000000</v>
      </c>
      <c r="E32" s="217">
        <v>2776506.495329903</v>
      </c>
      <c r="J32" s="2"/>
    </row>
    <row r="33" spans="2:10" s="170" customFormat="1" ht="15" x14ac:dyDescent="0.25">
      <c r="B33" s="227" t="s">
        <v>398</v>
      </c>
      <c r="C33" s="238" t="s">
        <v>452</v>
      </c>
      <c r="D33" s="239">
        <v>1000000</v>
      </c>
      <c r="E33" s="217">
        <v>1815772.519465677</v>
      </c>
      <c r="J33" s="2"/>
    </row>
    <row r="34" spans="2:10" s="170" customFormat="1" ht="15" x14ac:dyDescent="0.25">
      <c r="B34" s="227" t="s">
        <v>444</v>
      </c>
      <c r="C34" s="238" t="s">
        <v>452</v>
      </c>
      <c r="D34" s="239">
        <v>1000000</v>
      </c>
      <c r="E34" s="217">
        <v>1851706.6835296799</v>
      </c>
      <c r="J34" s="2"/>
    </row>
    <row r="35" spans="2:10" s="170" customFormat="1" ht="15" x14ac:dyDescent="0.25">
      <c r="B35" s="227" t="s">
        <v>444</v>
      </c>
      <c r="C35" s="238" t="s">
        <v>452</v>
      </c>
      <c r="D35" s="239">
        <v>1000000</v>
      </c>
      <c r="E35" s="217">
        <v>1829855.5774114337</v>
      </c>
      <c r="J35" s="2"/>
    </row>
    <row r="36" spans="2:10" s="170" customFormat="1" ht="15" x14ac:dyDescent="0.25">
      <c r="B36" s="227" t="s">
        <v>445</v>
      </c>
      <c r="C36" s="238" t="s">
        <v>452</v>
      </c>
      <c r="D36" s="239">
        <v>1000000</v>
      </c>
      <c r="E36" s="217">
        <v>13850831.970823022</v>
      </c>
      <c r="J36" s="2"/>
    </row>
    <row r="37" spans="2:10" s="170" customFormat="1" ht="15" x14ac:dyDescent="0.25">
      <c r="B37" s="227" t="s">
        <v>445</v>
      </c>
      <c r="C37" s="238" t="s">
        <v>452</v>
      </c>
      <c r="D37" s="239">
        <v>1000000</v>
      </c>
      <c r="E37" s="217">
        <v>4424766.2079178933</v>
      </c>
      <c r="J37" s="2"/>
    </row>
    <row r="38" spans="2:10" s="170" customFormat="1" ht="15" x14ac:dyDescent="0.25">
      <c r="B38" s="227" t="s">
        <v>443</v>
      </c>
      <c r="C38" s="238" t="s">
        <v>452</v>
      </c>
      <c r="D38" s="239">
        <v>1000000</v>
      </c>
      <c r="E38" s="217">
        <v>3605722.5001890468</v>
      </c>
      <c r="J38" s="2"/>
    </row>
    <row r="39" spans="2:10" s="170" customFormat="1" ht="15" x14ac:dyDescent="0.25">
      <c r="B39" s="227" t="s">
        <v>444</v>
      </c>
      <c r="C39" s="238" t="s">
        <v>452</v>
      </c>
      <c r="D39" s="239">
        <v>1000000</v>
      </c>
      <c r="E39" s="217">
        <v>12961946.784707759</v>
      </c>
    </row>
    <row r="40" spans="2:10" s="170" customFormat="1" ht="15" x14ac:dyDescent="0.25">
      <c r="B40" s="227" t="s">
        <v>446</v>
      </c>
      <c r="C40" s="238" t="s">
        <v>215</v>
      </c>
      <c r="D40" s="239">
        <v>1000000</v>
      </c>
      <c r="E40" s="217">
        <v>16092048</v>
      </c>
      <c r="G40" s="2"/>
      <c r="H40" s="2"/>
      <c r="I40" s="2"/>
    </row>
    <row r="41" spans="2:10" s="170" customFormat="1" ht="15" x14ac:dyDescent="0.25">
      <c r="B41" s="227" t="s">
        <v>447</v>
      </c>
      <c r="C41" s="238" t="s">
        <v>453</v>
      </c>
      <c r="D41" s="239">
        <v>1000000</v>
      </c>
      <c r="E41" s="217">
        <v>42041412</v>
      </c>
    </row>
    <row r="42" spans="2:10" s="170" customFormat="1" ht="15" x14ac:dyDescent="0.25">
      <c r="B42" s="227" t="s">
        <v>445</v>
      </c>
      <c r="C42" s="238" t="s">
        <v>215</v>
      </c>
      <c r="D42" s="239">
        <v>1000000</v>
      </c>
      <c r="E42" s="217">
        <v>95079591</v>
      </c>
    </row>
    <row r="43" spans="2:10" s="170" customFormat="1" ht="15" x14ac:dyDescent="0.25">
      <c r="B43" s="227" t="s">
        <v>401</v>
      </c>
      <c r="C43" s="238" t="s">
        <v>269</v>
      </c>
      <c r="D43" s="239">
        <v>1000000000</v>
      </c>
      <c r="E43" s="217">
        <v>20222073937</v>
      </c>
    </row>
    <row r="44" spans="2:10" s="170" customFormat="1" ht="15" x14ac:dyDescent="0.25">
      <c r="B44" s="227" t="s">
        <v>448</v>
      </c>
      <c r="C44" s="238" t="s">
        <v>269</v>
      </c>
      <c r="D44" s="239">
        <v>1000000000</v>
      </c>
      <c r="E44" s="217">
        <v>2562360885</v>
      </c>
      <c r="F44" s="2"/>
    </row>
    <row r="45" spans="2:10" s="170" customFormat="1" ht="15" x14ac:dyDescent="0.25">
      <c r="B45" s="227" t="s">
        <v>445</v>
      </c>
      <c r="C45" s="238" t="s">
        <v>454</v>
      </c>
      <c r="D45" s="239">
        <v>20316412</v>
      </c>
      <c r="E45" s="217">
        <v>20316412</v>
      </c>
    </row>
    <row r="46" spans="2:10" s="170" customFormat="1" ht="15" x14ac:dyDescent="0.25">
      <c r="B46" s="227" t="s">
        <v>449</v>
      </c>
      <c r="C46" s="240" t="s">
        <v>455</v>
      </c>
      <c r="D46" s="241">
        <v>6498793452</v>
      </c>
      <c r="E46" s="242">
        <v>6498793452</v>
      </c>
    </row>
    <row r="47" spans="2:10" s="170" customFormat="1" ht="15" x14ac:dyDescent="0.25">
      <c r="B47" s="23" t="s">
        <v>216</v>
      </c>
      <c r="C47" s="243"/>
      <c r="D47" s="244"/>
      <c r="E47" s="86">
        <f>SUM(E8:E46)</f>
        <v>42257608391.29644</v>
      </c>
    </row>
    <row r="48" spans="2:10" s="170" customFormat="1" ht="15" x14ac:dyDescent="0.25">
      <c r="B48" s="26" t="s">
        <v>397</v>
      </c>
      <c r="C48" s="235" t="s">
        <v>453</v>
      </c>
      <c r="D48" s="245">
        <v>1000</v>
      </c>
      <c r="E48" s="246">
        <v>239043.14</v>
      </c>
    </row>
    <row r="49" spans="2:6" s="268" customFormat="1" ht="15" x14ac:dyDescent="0.25">
      <c r="B49" s="26" t="s">
        <v>392</v>
      </c>
      <c r="C49" s="238" t="s">
        <v>450</v>
      </c>
      <c r="D49" s="352">
        <v>1000</v>
      </c>
      <c r="E49" s="248">
        <v>4041.04</v>
      </c>
    </row>
    <row r="50" spans="2:6" s="268" customFormat="1" ht="15" x14ac:dyDescent="0.25">
      <c r="B50" s="26" t="s">
        <v>392</v>
      </c>
      <c r="C50" s="238" t="s">
        <v>450</v>
      </c>
      <c r="D50" s="352">
        <v>1000</v>
      </c>
      <c r="E50" s="248">
        <v>70805.7</v>
      </c>
    </row>
    <row r="51" spans="2:6" s="268" customFormat="1" ht="15" x14ac:dyDescent="0.25">
      <c r="B51" s="26" t="s">
        <v>397</v>
      </c>
      <c r="C51" s="238" t="s">
        <v>450</v>
      </c>
      <c r="D51" s="352">
        <v>1000</v>
      </c>
      <c r="E51" s="248">
        <v>85015.3</v>
      </c>
    </row>
    <row r="52" spans="2:6" s="268" customFormat="1" ht="15" x14ac:dyDescent="0.25">
      <c r="B52" s="26" t="s">
        <v>397</v>
      </c>
      <c r="C52" s="238" t="s">
        <v>450</v>
      </c>
      <c r="D52" s="352">
        <v>1000</v>
      </c>
      <c r="E52" s="248">
        <v>43008.17</v>
      </c>
    </row>
    <row r="53" spans="2:6" s="268" customFormat="1" ht="15" x14ac:dyDescent="0.25">
      <c r="B53" s="26" t="s">
        <v>397</v>
      </c>
      <c r="C53" s="238" t="s">
        <v>450</v>
      </c>
      <c r="D53" s="352">
        <v>1000</v>
      </c>
      <c r="E53" s="248">
        <v>4000.84</v>
      </c>
    </row>
    <row r="54" spans="2:6" s="268" customFormat="1" ht="15" x14ac:dyDescent="0.25">
      <c r="B54" s="26" t="s">
        <v>397</v>
      </c>
      <c r="C54" s="238" t="s">
        <v>450</v>
      </c>
      <c r="D54" s="352">
        <v>1000</v>
      </c>
      <c r="E54" s="248">
        <v>739000.9</v>
      </c>
    </row>
    <row r="55" spans="2:6" s="268" customFormat="1" ht="15" x14ac:dyDescent="0.25">
      <c r="B55" s="26" t="s">
        <v>397</v>
      </c>
      <c r="C55" s="238" t="s">
        <v>450</v>
      </c>
      <c r="D55" s="352">
        <v>1000</v>
      </c>
      <c r="E55" s="248">
        <v>199624.04</v>
      </c>
    </row>
    <row r="56" spans="2:6" s="268" customFormat="1" ht="15" x14ac:dyDescent="0.25">
      <c r="B56" s="26" t="s">
        <v>456</v>
      </c>
      <c r="C56" s="238" t="s">
        <v>215</v>
      </c>
      <c r="D56" s="352">
        <v>1000</v>
      </c>
      <c r="E56" s="248">
        <v>284147.65999999997</v>
      </c>
    </row>
    <row r="57" spans="2:6" s="170" customFormat="1" ht="15" x14ac:dyDescent="0.25">
      <c r="B57" s="26" t="s">
        <v>402</v>
      </c>
      <c r="C57" s="238" t="s">
        <v>453</v>
      </c>
      <c r="D57" s="247">
        <v>1000</v>
      </c>
      <c r="E57" s="248">
        <v>8080.56</v>
      </c>
      <c r="F57" s="2"/>
    </row>
    <row r="58" spans="2:6" s="170" customFormat="1" ht="15" x14ac:dyDescent="0.25">
      <c r="B58" s="26" t="s">
        <v>457</v>
      </c>
      <c r="C58" s="238" t="s">
        <v>215</v>
      </c>
      <c r="D58" s="247">
        <v>1000</v>
      </c>
      <c r="E58" s="248">
        <v>2032.76</v>
      </c>
      <c r="F58" s="2"/>
    </row>
    <row r="59" spans="2:6" s="170" customFormat="1" ht="15" x14ac:dyDescent="0.25">
      <c r="B59" s="26" t="s">
        <v>448</v>
      </c>
      <c r="C59" s="238" t="s">
        <v>215</v>
      </c>
      <c r="D59" s="247">
        <v>1000</v>
      </c>
      <c r="E59" s="248">
        <v>6015.54</v>
      </c>
      <c r="F59" s="2"/>
    </row>
    <row r="60" spans="2:6" s="170" customFormat="1" ht="15" x14ac:dyDescent="0.25">
      <c r="B60" s="26" t="s">
        <v>445</v>
      </c>
      <c r="C60" s="238" t="s">
        <v>215</v>
      </c>
      <c r="D60" s="247">
        <v>1000</v>
      </c>
      <c r="E60" s="248">
        <v>9131.31</v>
      </c>
      <c r="F60" s="2"/>
    </row>
    <row r="61" spans="2:6" s="170" customFormat="1" ht="15" x14ac:dyDescent="0.25">
      <c r="B61" s="26" t="s">
        <v>458</v>
      </c>
      <c r="C61" s="238" t="s">
        <v>269</v>
      </c>
      <c r="D61" s="247">
        <v>525000</v>
      </c>
      <c r="E61" s="248">
        <v>527025.02</v>
      </c>
      <c r="F61" s="2"/>
    </row>
    <row r="62" spans="2:6" s="170" customFormat="1" ht="15" x14ac:dyDescent="0.25">
      <c r="B62" s="26" t="s">
        <v>403</v>
      </c>
      <c r="C62" s="240" t="s">
        <v>303</v>
      </c>
      <c r="D62" s="249">
        <v>28852.400000000001</v>
      </c>
      <c r="E62" s="250">
        <v>28852.400000000001</v>
      </c>
    </row>
    <row r="63" spans="2:6" s="170" customFormat="1" ht="15" x14ac:dyDescent="0.25">
      <c r="B63" s="23" t="s">
        <v>217</v>
      </c>
      <c r="C63" s="30"/>
      <c r="D63" s="35"/>
      <c r="E63" s="36">
        <f>SUM(E48:E62)</f>
        <v>2249824.3800000004</v>
      </c>
    </row>
    <row r="64" spans="2:6" s="170" customFormat="1" ht="15" x14ac:dyDescent="0.25">
      <c r="B64" s="23" t="s">
        <v>218</v>
      </c>
      <c r="C64" s="30"/>
      <c r="D64" s="35"/>
      <c r="E64" s="36">
        <v>6837.9</v>
      </c>
    </row>
    <row r="65" spans="2:10" ht="15" x14ac:dyDescent="0.25">
      <c r="B65" s="23" t="s">
        <v>219</v>
      </c>
      <c r="C65" s="30"/>
      <c r="D65" s="35"/>
      <c r="E65" s="32">
        <f>+E63*E64</f>
        <v>15384074128.002001</v>
      </c>
      <c r="F65" s="170"/>
      <c r="G65" s="170"/>
      <c r="H65" s="170"/>
      <c r="I65" s="170"/>
      <c r="J65" s="170"/>
    </row>
    <row r="66" spans="2:10" ht="15" x14ac:dyDescent="0.25">
      <c r="B66" s="23" t="s">
        <v>421</v>
      </c>
      <c r="C66" s="24"/>
      <c r="D66" s="24"/>
      <c r="E66" s="32">
        <f>+E47+E65</f>
        <v>57641682519.298439</v>
      </c>
      <c r="F66" s="2"/>
      <c r="G66" s="170"/>
      <c r="H66" s="170"/>
      <c r="I66" s="170"/>
      <c r="J66" s="170"/>
    </row>
    <row r="67" spans="2:10" ht="15" x14ac:dyDescent="0.25">
      <c r="B67" s="23" t="s">
        <v>389</v>
      </c>
      <c r="C67" s="24"/>
      <c r="D67" s="24"/>
      <c r="E67" s="32">
        <v>68383543164</v>
      </c>
      <c r="F67" s="2"/>
      <c r="G67" s="170"/>
      <c r="H67" s="170"/>
      <c r="I67" s="170"/>
      <c r="J67" s="170"/>
    </row>
    <row r="68" spans="2:10" ht="15" x14ac:dyDescent="0.25">
      <c r="B68" s="38"/>
      <c r="C68" s="39"/>
      <c r="D68" s="39"/>
      <c r="E68" s="38"/>
      <c r="G68" s="170"/>
      <c r="H68" s="170"/>
      <c r="I68" s="170"/>
      <c r="J68" s="170"/>
    </row>
    <row r="69" spans="2:10" ht="15" x14ac:dyDescent="0.25">
      <c r="B69" s="23" t="s">
        <v>105</v>
      </c>
      <c r="C69" s="24"/>
      <c r="D69" s="24"/>
      <c r="E69" s="23"/>
      <c r="G69" s="170"/>
      <c r="H69" s="170"/>
      <c r="I69" s="170"/>
      <c r="J69" s="170"/>
    </row>
    <row r="70" spans="2:10" ht="15" x14ac:dyDescent="0.25">
      <c r="B70" s="41" t="s">
        <v>248</v>
      </c>
      <c r="C70" s="42" t="s">
        <v>247</v>
      </c>
      <c r="D70" s="218">
        <v>200000000</v>
      </c>
      <c r="E70" s="146">
        <v>900000000</v>
      </c>
      <c r="J70" s="170"/>
    </row>
    <row r="71" spans="2:10" ht="15" x14ac:dyDescent="0.25">
      <c r="B71" s="41" t="s">
        <v>390</v>
      </c>
      <c r="C71" s="42" t="s">
        <v>247</v>
      </c>
      <c r="D71" s="218">
        <v>1000000000</v>
      </c>
      <c r="E71" s="263">
        <v>1000000000</v>
      </c>
      <c r="J71" s="257"/>
    </row>
    <row r="72" spans="2:10" ht="15" x14ac:dyDescent="0.25">
      <c r="B72" s="23" t="s">
        <v>216</v>
      </c>
      <c r="C72" s="42"/>
      <c r="D72" s="218"/>
      <c r="E72" s="32">
        <f>SUM(E70:E71)</f>
        <v>1900000000</v>
      </c>
      <c r="F72" s="17"/>
    </row>
    <row r="73" spans="2:10" ht="15" x14ac:dyDescent="0.25">
      <c r="B73" s="38" t="s">
        <v>382</v>
      </c>
      <c r="C73" s="42" t="s">
        <v>210</v>
      </c>
      <c r="D73" s="218"/>
      <c r="E73" s="251">
        <v>37500</v>
      </c>
      <c r="F73" s="17"/>
    </row>
    <row r="74" spans="2:10" ht="15" x14ac:dyDescent="0.25">
      <c r="B74" s="23" t="s">
        <v>217</v>
      </c>
      <c r="C74" s="42"/>
      <c r="D74" s="218"/>
      <c r="E74" s="252">
        <f>SUM(E73)</f>
        <v>37500</v>
      </c>
      <c r="F74" s="17"/>
    </row>
    <row r="75" spans="2:10" ht="15" x14ac:dyDescent="0.25">
      <c r="B75" s="23" t="s">
        <v>218</v>
      </c>
      <c r="C75" s="42"/>
      <c r="D75" s="218"/>
      <c r="E75" s="252">
        <f>+E64</f>
        <v>6837.9</v>
      </c>
      <c r="F75" s="17"/>
    </row>
    <row r="76" spans="2:10" ht="15" x14ac:dyDescent="0.25">
      <c r="B76" s="23" t="s">
        <v>219</v>
      </c>
      <c r="C76" s="42"/>
      <c r="D76" s="218"/>
      <c r="E76" s="32">
        <f>+E74*E75</f>
        <v>256421250</v>
      </c>
    </row>
    <row r="77" spans="2:10" ht="15" x14ac:dyDescent="0.25">
      <c r="B77" s="23" t="s">
        <v>421</v>
      </c>
      <c r="C77" s="23"/>
      <c r="D77" s="23"/>
      <c r="E77" s="32">
        <f>+E72+E76</f>
        <v>2156421250</v>
      </c>
    </row>
    <row r="78" spans="2:10" ht="15" x14ac:dyDescent="0.25">
      <c r="B78" s="23" t="s">
        <v>389</v>
      </c>
      <c r="C78" s="43"/>
      <c r="D78" s="43"/>
      <c r="E78" s="32">
        <v>19006583031</v>
      </c>
    </row>
    <row r="79" spans="2:10" ht="15" x14ac:dyDescent="0.25">
      <c r="B79" s="219"/>
      <c r="C79" s="219"/>
      <c r="D79" s="219"/>
      <c r="E79" s="219"/>
    </row>
    <row r="80" spans="2:10" ht="15" x14ac:dyDescent="0.25">
      <c r="B80" s="219"/>
      <c r="C80" s="219"/>
      <c r="D80" s="219"/>
      <c r="E80" s="219"/>
    </row>
    <row r="81" spans="2:5" ht="15" x14ac:dyDescent="0.25">
      <c r="B81" s="308" t="s">
        <v>383</v>
      </c>
      <c r="C81" s="308"/>
      <c r="D81" s="308"/>
      <c r="E81" s="219"/>
    </row>
    <row r="82" spans="2:5" ht="15" x14ac:dyDescent="0.25">
      <c r="B82" s="219"/>
      <c r="C82" s="219"/>
      <c r="D82" s="219"/>
      <c r="E82" s="219"/>
    </row>
    <row r="83" spans="2:5" ht="30" x14ac:dyDescent="0.2">
      <c r="B83" s="290" t="s">
        <v>337</v>
      </c>
      <c r="C83" s="290" t="s">
        <v>338</v>
      </c>
      <c r="D83" s="290" t="s">
        <v>459</v>
      </c>
      <c r="E83" s="290" t="s">
        <v>360</v>
      </c>
    </row>
    <row r="84" spans="2:5" ht="15" x14ac:dyDescent="0.2">
      <c r="B84" s="353">
        <v>1</v>
      </c>
      <c r="C84" s="354">
        <v>200000000</v>
      </c>
      <c r="D84" s="354">
        <v>516375371</v>
      </c>
      <c r="E84" s="354">
        <v>900000000</v>
      </c>
    </row>
    <row r="85" spans="2:5" ht="15" x14ac:dyDescent="0.25">
      <c r="B85" s="73" t="str">
        <f>+B77</f>
        <v>TOTAL AL 30/06/2022</v>
      </c>
      <c r="C85" s="355">
        <v>200000000</v>
      </c>
      <c r="D85" s="355">
        <v>516375371</v>
      </c>
      <c r="E85" s="355">
        <v>900000000</v>
      </c>
    </row>
    <row r="86" spans="2:5" ht="15" x14ac:dyDescent="0.25">
      <c r="B86" s="73" t="str">
        <f>+B78</f>
        <v>TOTAL AL 31/12/2021</v>
      </c>
      <c r="C86" s="355">
        <v>200000000</v>
      </c>
      <c r="D86" s="355">
        <v>516375371</v>
      </c>
      <c r="E86" s="355">
        <v>900000000</v>
      </c>
    </row>
  </sheetData>
  <mergeCells count="4">
    <mergeCell ref="B2:E2"/>
    <mergeCell ref="B3:E3"/>
    <mergeCell ref="B4:E4"/>
    <mergeCell ref="B81:D81"/>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topLeftCell="C1" zoomScaleNormal="100" workbookViewId="0">
      <selection activeCell="N15" sqref="N15"/>
    </sheetView>
  </sheetViews>
  <sheetFormatPr baseColWidth="10" defaultColWidth="11.42578125" defaultRowHeight="15" x14ac:dyDescent="0.25"/>
  <cols>
    <col min="1" max="1" width="9" style="105" bestFit="1" customWidth="1"/>
    <col min="2" max="2" width="35.28515625" style="105" bestFit="1" customWidth="1"/>
    <col min="3" max="3" width="19.42578125" style="105" bestFit="1" customWidth="1"/>
    <col min="4" max="4" width="18.140625" style="105" bestFit="1" customWidth="1"/>
    <col min="5" max="6" width="15.42578125" style="105" bestFit="1" customWidth="1"/>
    <col min="7" max="7" width="19.42578125" style="105" bestFit="1" customWidth="1"/>
    <col min="8" max="8" width="18.140625" style="105" bestFit="1" customWidth="1"/>
    <col min="9" max="9" width="6.42578125" style="105" customWidth="1"/>
    <col min="10" max="10" width="13.42578125" style="105" bestFit="1" customWidth="1"/>
    <col min="11" max="11" width="18.140625" style="105" bestFit="1" customWidth="1"/>
    <col min="12" max="13" width="20.7109375" style="105" bestFit="1" customWidth="1"/>
    <col min="14" max="14" width="2.85546875" style="105" customWidth="1"/>
    <col min="15" max="16384" width="11.42578125" style="105"/>
  </cols>
  <sheetData>
    <row r="1" spans="1:13" x14ac:dyDescent="0.25">
      <c r="A1" s="1" t="s">
        <v>307</v>
      </c>
    </row>
    <row r="2" spans="1:13" x14ac:dyDescent="0.25">
      <c r="A2" s="1"/>
      <c r="B2" s="344" t="s">
        <v>257</v>
      </c>
      <c r="C2" s="344"/>
      <c r="D2" s="344"/>
      <c r="E2" s="344"/>
      <c r="F2" s="344"/>
      <c r="G2" s="344"/>
      <c r="H2" s="344"/>
      <c r="I2" s="344"/>
      <c r="J2" s="344"/>
      <c r="K2" s="344"/>
      <c r="L2" s="344"/>
      <c r="M2" s="344"/>
    </row>
    <row r="3" spans="1:13" x14ac:dyDescent="0.25">
      <c r="B3" s="345" t="s">
        <v>86</v>
      </c>
      <c r="C3" s="345"/>
      <c r="D3" s="345"/>
      <c r="E3" s="345"/>
      <c r="F3" s="345"/>
      <c r="G3" s="345"/>
      <c r="H3" s="345"/>
      <c r="I3" s="345"/>
      <c r="J3" s="345"/>
      <c r="K3" s="345"/>
      <c r="L3" s="345"/>
      <c r="M3" s="345"/>
    </row>
    <row r="4" spans="1:13" x14ac:dyDescent="0.25">
      <c r="B4" s="345" t="s">
        <v>423</v>
      </c>
      <c r="C4" s="345"/>
      <c r="D4" s="345"/>
      <c r="E4" s="345"/>
      <c r="F4" s="345"/>
      <c r="G4" s="345"/>
      <c r="H4" s="345"/>
      <c r="I4" s="345"/>
      <c r="J4" s="345"/>
      <c r="K4" s="345"/>
      <c r="L4" s="345"/>
      <c r="M4" s="345"/>
    </row>
    <row r="5" spans="1:13" x14ac:dyDescent="0.25">
      <c r="B5" s="346" t="s">
        <v>341</v>
      </c>
      <c r="C5" s="346"/>
      <c r="D5" s="346"/>
      <c r="E5" s="346"/>
      <c r="F5" s="346"/>
      <c r="G5" s="346"/>
      <c r="H5" s="346"/>
      <c r="I5" s="346"/>
      <c r="J5" s="346"/>
      <c r="K5" s="346"/>
      <c r="L5" s="346"/>
      <c r="M5" s="346"/>
    </row>
    <row r="6" spans="1:13" ht="15" customHeight="1" x14ac:dyDescent="0.25">
      <c r="B6" s="347" t="s">
        <v>220</v>
      </c>
      <c r="C6" s="349" t="s">
        <v>221</v>
      </c>
      <c r="D6" s="349"/>
      <c r="E6" s="349"/>
      <c r="F6" s="349"/>
      <c r="G6" s="349"/>
      <c r="H6" s="349" t="s">
        <v>222</v>
      </c>
      <c r="I6" s="349"/>
      <c r="J6" s="349"/>
      <c r="K6" s="349"/>
      <c r="L6" s="349"/>
      <c r="M6" s="350" t="s">
        <v>223</v>
      </c>
    </row>
    <row r="7" spans="1:13" ht="30" x14ac:dyDescent="0.25">
      <c r="B7" s="348"/>
      <c r="C7" s="211" t="s">
        <v>224</v>
      </c>
      <c r="D7" s="4" t="s">
        <v>225</v>
      </c>
      <c r="E7" s="4" t="s">
        <v>226</v>
      </c>
      <c r="F7" s="211" t="s">
        <v>311</v>
      </c>
      <c r="G7" s="4" t="s">
        <v>227</v>
      </c>
      <c r="H7" s="210" t="s">
        <v>228</v>
      </c>
      <c r="I7" s="210" t="s">
        <v>225</v>
      </c>
      <c r="J7" s="5" t="s">
        <v>226</v>
      </c>
      <c r="K7" s="211" t="s">
        <v>312</v>
      </c>
      <c r="L7" s="5" t="s">
        <v>229</v>
      </c>
      <c r="M7" s="351"/>
    </row>
    <row r="8" spans="1:13" x14ac:dyDescent="0.25">
      <c r="B8" s="6" t="s">
        <v>231</v>
      </c>
      <c r="C8" s="7">
        <v>585448940</v>
      </c>
      <c r="D8" s="7">
        <v>28141397</v>
      </c>
      <c r="E8" s="7">
        <v>0</v>
      </c>
      <c r="F8" s="7">
        <v>0</v>
      </c>
      <c r="G8" s="7">
        <v>613590337</v>
      </c>
      <c r="H8" s="8">
        <v>-188815641</v>
      </c>
      <c r="I8" s="7">
        <v>0</v>
      </c>
      <c r="J8" s="7">
        <v>0</v>
      </c>
      <c r="K8" s="7">
        <v>-23246449</v>
      </c>
      <c r="L8" s="7">
        <v>-212062090</v>
      </c>
      <c r="M8" s="7">
        <v>401528247</v>
      </c>
    </row>
    <row r="9" spans="1:13" x14ac:dyDescent="0.25">
      <c r="B9" s="9" t="s">
        <v>232</v>
      </c>
      <c r="C9" s="10">
        <v>354230724</v>
      </c>
      <c r="D9" s="10">
        <v>10366363</v>
      </c>
      <c r="E9" s="11">
        <v>0</v>
      </c>
      <c r="F9" s="10">
        <v>0</v>
      </c>
      <c r="G9" s="10">
        <v>364597087</v>
      </c>
      <c r="H9" s="10">
        <v>-122114132</v>
      </c>
      <c r="I9" s="11">
        <v>0</v>
      </c>
      <c r="J9" s="10">
        <v>0</v>
      </c>
      <c r="K9" s="10">
        <v>-14009646</v>
      </c>
      <c r="L9" s="10">
        <v>-136123778</v>
      </c>
      <c r="M9" s="10">
        <v>228473309</v>
      </c>
    </row>
    <row r="10" spans="1:13" x14ac:dyDescent="0.25">
      <c r="B10" s="9" t="s">
        <v>233</v>
      </c>
      <c r="C10" s="10">
        <v>514613954</v>
      </c>
      <c r="D10" s="10">
        <v>118664531</v>
      </c>
      <c r="E10" s="11">
        <v>0</v>
      </c>
      <c r="F10" s="10">
        <v>0</v>
      </c>
      <c r="G10" s="10">
        <v>633278485</v>
      </c>
      <c r="H10" s="10">
        <v>-329720599</v>
      </c>
      <c r="I10" s="11">
        <v>0</v>
      </c>
      <c r="J10" s="10">
        <v>0</v>
      </c>
      <c r="K10" s="10">
        <v>-38693234</v>
      </c>
      <c r="L10" s="10">
        <v>-368413833</v>
      </c>
      <c r="M10" s="10">
        <v>264864652</v>
      </c>
    </row>
    <row r="11" spans="1:13" x14ac:dyDescent="0.25">
      <c r="B11" s="9" t="s">
        <v>234</v>
      </c>
      <c r="C11" s="10">
        <v>1188239967</v>
      </c>
      <c r="D11" s="10">
        <v>0</v>
      </c>
      <c r="E11" s="11">
        <v>0</v>
      </c>
      <c r="F11" s="10">
        <v>0</v>
      </c>
      <c r="G11" s="10">
        <v>1188239967</v>
      </c>
      <c r="H11" s="10">
        <v>-417012097</v>
      </c>
      <c r="I11" s="11">
        <v>0</v>
      </c>
      <c r="J11" s="10">
        <v>0</v>
      </c>
      <c r="K11" s="10">
        <v>-39571692</v>
      </c>
      <c r="L11" s="10">
        <v>-456583789</v>
      </c>
      <c r="M11" s="10">
        <v>731656178</v>
      </c>
    </row>
    <row r="12" spans="1:13" x14ac:dyDescent="0.25">
      <c r="B12" s="9" t="s">
        <v>235</v>
      </c>
      <c r="C12" s="10">
        <v>632966446</v>
      </c>
      <c r="D12" s="10">
        <v>12182953</v>
      </c>
      <c r="E12" s="11">
        <v>0</v>
      </c>
      <c r="F12" s="10">
        <v>0</v>
      </c>
      <c r="G12" s="10">
        <v>645149399</v>
      </c>
      <c r="H12" s="10">
        <v>-521441048</v>
      </c>
      <c r="I12" s="11">
        <v>0</v>
      </c>
      <c r="J12" s="10">
        <v>0</v>
      </c>
      <c r="K12" s="10">
        <v>-44438035</v>
      </c>
      <c r="L12" s="10">
        <v>-565879083</v>
      </c>
      <c r="M12" s="10">
        <v>79270316</v>
      </c>
    </row>
    <row r="13" spans="1:13" x14ac:dyDescent="0.25">
      <c r="B13" s="9" t="s">
        <v>236</v>
      </c>
      <c r="C13" s="10">
        <v>26735570</v>
      </c>
      <c r="D13" s="10">
        <v>0</v>
      </c>
      <c r="E13" s="11">
        <v>0</v>
      </c>
      <c r="F13" s="10">
        <v>0</v>
      </c>
      <c r="G13" s="10">
        <v>26735570</v>
      </c>
      <c r="H13" s="10">
        <v>-17349559</v>
      </c>
      <c r="I13" s="11"/>
      <c r="J13" s="10"/>
      <c r="K13" s="10">
        <v>-920195</v>
      </c>
      <c r="L13" s="10">
        <v>-18269754</v>
      </c>
      <c r="M13" s="10">
        <v>8465816</v>
      </c>
    </row>
    <row r="14" spans="1:13" s="202" customFormat="1" x14ac:dyDescent="0.25">
      <c r="B14" s="15" t="s">
        <v>424</v>
      </c>
      <c r="C14" s="16">
        <v>3302235601</v>
      </c>
      <c r="D14" s="16">
        <v>169355244</v>
      </c>
      <c r="E14" s="278">
        <v>0</v>
      </c>
      <c r="F14" s="16">
        <v>0</v>
      </c>
      <c r="G14" s="16">
        <v>3471590845</v>
      </c>
      <c r="H14" s="16">
        <v>-1596453076</v>
      </c>
      <c r="I14" s="278">
        <v>0</v>
      </c>
      <c r="J14" s="16">
        <v>0</v>
      </c>
      <c r="K14" s="16">
        <v>-160879251</v>
      </c>
      <c r="L14" s="16">
        <v>-1757332327</v>
      </c>
      <c r="M14" s="16">
        <v>1714258518</v>
      </c>
    </row>
    <row r="15" spans="1:13" x14ac:dyDescent="0.25">
      <c r="B15" s="15" t="s">
        <v>391</v>
      </c>
      <c r="C15" s="16">
        <v>3139342808</v>
      </c>
      <c r="D15" s="16">
        <v>237931290</v>
      </c>
      <c r="E15" s="16">
        <v>75038497</v>
      </c>
      <c r="F15" s="16">
        <v>0</v>
      </c>
      <c r="G15" s="16">
        <v>3302235601</v>
      </c>
      <c r="H15" s="16">
        <v>-1307951376</v>
      </c>
      <c r="I15" s="16">
        <v>0</v>
      </c>
      <c r="J15" s="16">
        <v>0</v>
      </c>
      <c r="K15" s="16">
        <v>-1596453076</v>
      </c>
      <c r="L15" s="16">
        <v>-1489721472</v>
      </c>
      <c r="M15" s="16">
        <v>1705782525</v>
      </c>
    </row>
    <row r="16" spans="1:13" x14ac:dyDescent="0.25">
      <c r="G16" s="175"/>
      <c r="L16" s="176"/>
      <c r="M16" s="176"/>
    </row>
    <row r="17" spans="13:13" x14ac:dyDescent="0.25">
      <c r="M17" s="176"/>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C12" sqref="C12"/>
    </sheetView>
  </sheetViews>
  <sheetFormatPr baseColWidth="10" defaultColWidth="11.42578125" defaultRowHeight="15" x14ac:dyDescent="0.25"/>
  <cols>
    <col min="1" max="1" width="9" style="105" bestFit="1" customWidth="1"/>
    <col min="2" max="2" width="29" style="105" bestFit="1" customWidth="1"/>
    <col min="3" max="3" width="14.5703125" style="105" bestFit="1" customWidth="1"/>
    <col min="4" max="4" width="16.85546875" style="105" bestFit="1" customWidth="1"/>
    <col min="5" max="5" width="6.42578125" style="105" bestFit="1" customWidth="1"/>
    <col min="6" max="6" width="10.28515625" style="105" bestFit="1" customWidth="1"/>
    <col min="7" max="7" width="16.85546875" style="105" bestFit="1" customWidth="1"/>
    <col min="8" max="8" width="15.5703125" style="105" bestFit="1" customWidth="1"/>
    <col min="9" max="9" width="6.28515625" style="105" customWidth="1"/>
    <col min="10" max="10" width="6.42578125" style="105" bestFit="1" customWidth="1"/>
    <col min="11" max="11" width="15.42578125" style="105" bestFit="1" customWidth="1"/>
    <col min="12" max="12" width="16.85546875" style="105" bestFit="1" customWidth="1"/>
    <col min="13" max="13" width="20.7109375" style="105" bestFit="1" customWidth="1"/>
    <col min="14" max="14" width="2.85546875" style="105" customWidth="1"/>
    <col min="15" max="16384" width="11.42578125" style="105"/>
  </cols>
  <sheetData>
    <row r="1" spans="1:13" x14ac:dyDescent="0.25">
      <c r="A1" s="1" t="s">
        <v>307</v>
      </c>
    </row>
    <row r="2" spans="1:13" x14ac:dyDescent="0.25">
      <c r="A2" s="1"/>
      <c r="B2" s="344" t="s">
        <v>316</v>
      </c>
      <c r="C2" s="344"/>
      <c r="D2" s="344"/>
      <c r="E2" s="344"/>
      <c r="F2" s="344"/>
      <c r="G2" s="344"/>
      <c r="H2" s="344"/>
      <c r="I2" s="344"/>
      <c r="J2" s="344"/>
      <c r="K2" s="344"/>
      <c r="L2" s="344"/>
      <c r="M2" s="344"/>
    </row>
    <row r="3" spans="1:13" x14ac:dyDescent="0.25">
      <c r="B3" s="345" t="s">
        <v>86</v>
      </c>
      <c r="C3" s="345"/>
      <c r="D3" s="345"/>
      <c r="E3" s="345"/>
      <c r="F3" s="345"/>
      <c r="G3" s="345"/>
      <c r="H3" s="345"/>
      <c r="I3" s="345"/>
      <c r="J3" s="345"/>
      <c r="K3" s="345"/>
      <c r="L3" s="345"/>
      <c r="M3" s="345"/>
    </row>
    <row r="4" spans="1:13" x14ac:dyDescent="0.25">
      <c r="B4" s="345" t="s">
        <v>425</v>
      </c>
      <c r="C4" s="345"/>
      <c r="D4" s="345"/>
      <c r="E4" s="345"/>
      <c r="F4" s="345"/>
      <c r="G4" s="345"/>
      <c r="H4" s="345"/>
      <c r="I4" s="345"/>
      <c r="J4" s="345"/>
      <c r="K4" s="345"/>
      <c r="L4" s="345"/>
      <c r="M4" s="345"/>
    </row>
    <row r="5" spans="1:13" x14ac:dyDescent="0.25">
      <c r="B5" s="346" t="s">
        <v>341</v>
      </c>
      <c r="C5" s="346"/>
      <c r="D5" s="346"/>
      <c r="E5" s="346"/>
      <c r="F5" s="346"/>
      <c r="G5" s="346"/>
      <c r="H5" s="346"/>
      <c r="I5" s="346"/>
      <c r="J5" s="346"/>
      <c r="K5" s="346"/>
      <c r="L5" s="346"/>
      <c r="M5" s="346"/>
    </row>
    <row r="6" spans="1:13" x14ac:dyDescent="0.25">
      <c r="B6" s="347" t="s">
        <v>220</v>
      </c>
      <c r="C6" s="349" t="s">
        <v>221</v>
      </c>
      <c r="D6" s="349"/>
      <c r="E6" s="349"/>
      <c r="F6" s="349"/>
      <c r="G6" s="349"/>
      <c r="H6" s="349" t="s">
        <v>222</v>
      </c>
      <c r="I6" s="349"/>
      <c r="J6" s="349"/>
      <c r="K6" s="349"/>
      <c r="L6" s="349"/>
      <c r="M6" s="350" t="s">
        <v>223</v>
      </c>
    </row>
    <row r="7" spans="1:13" ht="45" x14ac:dyDescent="0.25">
      <c r="B7" s="348"/>
      <c r="C7" s="174" t="s">
        <v>224</v>
      </c>
      <c r="D7" s="4" t="s">
        <v>225</v>
      </c>
      <c r="E7" s="4" t="s">
        <v>226</v>
      </c>
      <c r="F7" s="174" t="s">
        <v>311</v>
      </c>
      <c r="G7" s="4" t="s">
        <v>227</v>
      </c>
      <c r="H7" s="173" t="s">
        <v>228</v>
      </c>
      <c r="I7" s="173" t="s">
        <v>225</v>
      </c>
      <c r="J7" s="5" t="s">
        <v>226</v>
      </c>
      <c r="K7" s="174" t="s">
        <v>312</v>
      </c>
      <c r="L7" s="5" t="s">
        <v>229</v>
      </c>
      <c r="M7" s="351"/>
    </row>
    <row r="8" spans="1:13" x14ac:dyDescent="0.25">
      <c r="B8" s="6" t="s">
        <v>230</v>
      </c>
      <c r="C8" s="7"/>
      <c r="D8" s="7"/>
      <c r="E8" s="7"/>
      <c r="F8" s="7"/>
      <c r="G8" s="7"/>
      <c r="H8" s="8"/>
      <c r="I8" s="7"/>
      <c r="J8" s="7"/>
      <c r="K8" s="7"/>
      <c r="L8" s="7"/>
      <c r="M8" s="7"/>
    </row>
    <row r="9" spans="1:13" x14ac:dyDescent="0.25">
      <c r="B9" s="12" t="s">
        <v>108</v>
      </c>
      <c r="C9" s="10">
        <v>743437575</v>
      </c>
      <c r="D9" s="10">
        <v>86025618</v>
      </c>
      <c r="E9" s="13">
        <v>0</v>
      </c>
      <c r="F9" s="14">
        <v>0</v>
      </c>
      <c r="G9" s="10">
        <v>829463193</v>
      </c>
      <c r="H9" s="10">
        <v>-332805349</v>
      </c>
      <c r="I9" s="13">
        <v>0</v>
      </c>
      <c r="J9" s="14">
        <v>0</v>
      </c>
      <c r="K9" s="14">
        <v>-62008287</v>
      </c>
      <c r="L9" s="14">
        <v>-394813636</v>
      </c>
      <c r="M9" s="14">
        <v>434649557</v>
      </c>
    </row>
    <row r="10" spans="1:13" x14ac:dyDescent="0.25">
      <c r="B10" s="15" t="s">
        <v>424</v>
      </c>
      <c r="C10" s="16">
        <v>743437575</v>
      </c>
      <c r="D10" s="16">
        <v>86025618</v>
      </c>
      <c r="E10" s="16">
        <v>0</v>
      </c>
      <c r="F10" s="16">
        <v>0</v>
      </c>
      <c r="G10" s="16">
        <v>829463193</v>
      </c>
      <c r="H10" s="16">
        <v>-332805349</v>
      </c>
      <c r="I10" s="16">
        <v>0</v>
      </c>
      <c r="J10" s="16">
        <v>0</v>
      </c>
      <c r="K10" s="16">
        <v>-62008287</v>
      </c>
      <c r="L10" s="16">
        <v>-394813636</v>
      </c>
      <c r="M10" s="16">
        <v>434649557</v>
      </c>
    </row>
    <row r="11" spans="1:13" x14ac:dyDescent="0.25">
      <c r="B11" s="15" t="s">
        <v>391</v>
      </c>
      <c r="C11" s="16">
        <v>593462108</v>
      </c>
      <c r="D11" s="16">
        <v>149975467</v>
      </c>
      <c r="E11" s="16">
        <v>0</v>
      </c>
      <c r="F11" s="16">
        <v>0</v>
      </c>
      <c r="G11" s="16">
        <v>743437575</v>
      </c>
      <c r="H11" s="16">
        <v>-142882171</v>
      </c>
      <c r="I11" s="16">
        <v>0</v>
      </c>
      <c r="J11" s="16">
        <v>0</v>
      </c>
      <c r="K11" s="16">
        <v>-189923178</v>
      </c>
      <c r="L11" s="16">
        <v>-332805349</v>
      </c>
      <c r="M11" s="16">
        <v>410632226</v>
      </c>
    </row>
    <row r="13" spans="1:13" x14ac:dyDescent="0.25">
      <c r="M13" s="176"/>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0iEmn2YAk296pY7ZF8B//DlbY2QCJ0oX/i4md7rgWn8=</DigestValue>
    </Reference>
    <Reference Type="http://www.w3.org/2000/09/xmldsig#Object" URI="#idOfficeObject">
      <DigestMethod Algorithm="http://www.w3.org/2001/04/xmlenc#sha256"/>
      <DigestValue>oKaqdP8c8N6E5OPknSb4gFuY0v92awCLiskbHL0f1Es=</DigestValue>
    </Reference>
    <Reference Type="http://uri.etsi.org/01903#SignedProperties" URI="#idSignedProperties">
      <Transforms>
        <Transform Algorithm="http://www.w3.org/TR/2001/REC-xml-c14n-20010315"/>
      </Transforms>
      <DigestMethod Algorithm="http://www.w3.org/2001/04/xmlenc#sha256"/>
      <DigestValue>JhjIPF+Ad2gnKkLwookZTkYt3Bf1fU6dDbm+smtY+Ok=</DigestValue>
    </Reference>
  </SignedInfo>
  <SignatureValue>gtY/+8DKv0TlWreJjkhPI5HDkDd4HDQlf+81rEQHB3djiINuShGufRth8rsdanHAObX2e2/FNiHe
dBlx4gol9InfAK6f3KqiJC9umjgkjJZY2YoCM/vKaNRps+cfdsGy9kplryjTrhHubXeOsqFb8FjC
EvNWX5Tm5NdrzLtF9UmysJrZnAUFA/F34BBNSPPfjBPSpMrphNRf+xEdtRinZllEUEJxnxWEIw2M
NlH6uoC7zM30iO/M/3RPZ4njYmM8p5R1AWdtx5n+jVFrz3/h//2PQ0FbzFeJzgFXEdbgRr2d5tZ5
HApk46S1QiNlrVG6hLdq/8OtKOU3Jd8uXQRIAw==</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urrlh6fZKa/gkPjgZXEg2Q1AQ15SXQxLKVCs1y8a3SM=</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mRBIAjIWC2uppehar2Y8jMELXU8HRHcyffocgBjMrAU=</DigestValue>
      </Reference>
      <Reference URI="/xl/printerSettings/printerSettings11.bin?ContentType=application/vnd.openxmlformats-officedocument.spreadsheetml.printerSettings">
        <DigestMethod Algorithm="http://www.w3.org/2001/04/xmlenc#sha256"/>
        <DigestValue>7bcltT2yUheVpJ35+fRoiAgATZ7WWZkNqulb8f1Vydc=</DigestValue>
      </Reference>
      <Reference URI="/xl/printerSettings/printerSettings12.bin?ContentType=application/vnd.openxmlformats-officedocument.spreadsheetml.printerSettings">
        <DigestMethod Algorithm="http://www.w3.org/2001/04/xmlenc#sha256"/>
        <DigestValue>7bcltT2yUheVpJ35+fRoiAgATZ7WWZkNqulb8f1Vydc=</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t1Qyu2h8sKfaEqHBBVsBD8UaSvZbJJLjDpPm9Ve4o8c=</DigestValue>
      </Reference>
      <Reference URI="/xl/printerSettings/printerSettings5.bin?ContentType=application/vnd.openxmlformats-officedocument.spreadsheetml.printerSettings">
        <DigestMethod Algorithm="http://www.w3.org/2001/04/xmlenc#sha256"/>
        <DigestValue>mRBIAjIWC2uppehar2Y8jMELXU8HRHcyffocgBjMrAU=</DigestValue>
      </Reference>
      <Reference URI="/xl/printerSettings/printerSettings6.bin?ContentType=application/vnd.openxmlformats-officedocument.spreadsheetml.printerSettings">
        <DigestMethod Algorithm="http://www.w3.org/2001/04/xmlenc#sha256"/>
        <DigestValue>mRBIAjIWC2uppehar2Y8jMELXU8HRHcyffocgBjMrAU=</DigestValue>
      </Reference>
      <Reference URI="/xl/printerSettings/printerSettings7.bin?ContentType=application/vnd.openxmlformats-officedocument.spreadsheetml.printerSettings">
        <DigestMethod Algorithm="http://www.w3.org/2001/04/xmlenc#sha256"/>
        <DigestValue>zkEciIzQTR8t9e+pTeoHx3jrz3rMC/Xk8jmBtsNVS+w=</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ICL05554fVnjJTK5pwgL8JhVVGB9RJB3sRPs4dA8Rd4=</DigestValue>
      </Reference>
      <Reference URI="/xl/sharedStrings.xml?ContentType=application/vnd.openxmlformats-officedocument.spreadsheetml.sharedStrings+xml">
        <DigestMethod Algorithm="http://www.w3.org/2001/04/xmlenc#sha256"/>
        <DigestValue>XOLktz+lDBgPoYQPYDJQ/9krDJolm7D/c70K412vAhI=</DigestValue>
      </Reference>
      <Reference URI="/xl/styles.xml?ContentType=application/vnd.openxmlformats-officedocument.spreadsheetml.styles+xml">
        <DigestMethod Algorithm="http://www.w3.org/2001/04/xmlenc#sha256"/>
        <DigestValue>s78ZYxgG8G3s9ocNXMGfwLxXOxmqOlaT/I9bHcTboDk=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QkyMtxfEUkCpbTK2nO9TV4cVPsvqJllSPj5hZmUI99Q=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ob4zSsr1965TpGkCYWNuqM4uOzMHPUFUZal5TkuDlGU=</DigestValue>
      </Reference>
      <Reference URI="/xl/worksheets/sheet10.xml?ContentType=application/vnd.openxmlformats-officedocument.spreadsheetml.worksheet+xml">
        <DigestMethod Algorithm="http://www.w3.org/2001/04/xmlenc#sha256"/>
        <DigestValue>+UDllNOENSIihylLqGKB8VjnmDfdun0Ubzvl/0bWAZw=</DigestValue>
      </Reference>
      <Reference URI="/xl/worksheets/sheet11.xml?ContentType=application/vnd.openxmlformats-officedocument.spreadsheetml.worksheet+xml">
        <DigestMethod Algorithm="http://www.w3.org/2001/04/xmlenc#sha256"/>
        <DigestValue>vGkPNDZReoaR28vMRrdihGHY7rGS7Bs4v6SiRBzVTV8=</DigestValue>
      </Reference>
      <Reference URI="/xl/worksheets/sheet12.xml?ContentType=application/vnd.openxmlformats-officedocument.spreadsheetml.worksheet+xml">
        <DigestMethod Algorithm="http://www.w3.org/2001/04/xmlenc#sha256"/>
        <DigestValue>smxy9HKhA07a3TricQHvm5Awe9JKCdeqdjPxAXOvSmw=</DigestValue>
      </Reference>
      <Reference URI="/xl/worksheets/sheet2.xml?ContentType=application/vnd.openxmlformats-officedocument.spreadsheetml.worksheet+xml">
        <DigestMethod Algorithm="http://www.w3.org/2001/04/xmlenc#sha256"/>
        <DigestValue>xTCeeL31+tpNrpqfcY7UMnXXl6NzsmQHwMfnfxSk+ps=</DigestValue>
      </Reference>
      <Reference URI="/xl/worksheets/sheet3.xml?ContentType=application/vnd.openxmlformats-officedocument.spreadsheetml.worksheet+xml">
        <DigestMethod Algorithm="http://www.w3.org/2001/04/xmlenc#sha256"/>
        <DigestValue>lWfxYCP8jfohdc/nEN3H215Nqr+c4e9ymwO0Mj3e46Q=</DigestValue>
      </Reference>
      <Reference URI="/xl/worksheets/sheet4.xml?ContentType=application/vnd.openxmlformats-officedocument.spreadsheetml.worksheet+xml">
        <DigestMethod Algorithm="http://www.w3.org/2001/04/xmlenc#sha256"/>
        <DigestValue>uERY2cJ3/jrpfYO8rJvtgRJlL4zYQnxygyirlY+hhOM=</DigestValue>
      </Reference>
      <Reference URI="/xl/worksheets/sheet5.xml?ContentType=application/vnd.openxmlformats-officedocument.spreadsheetml.worksheet+xml">
        <DigestMethod Algorithm="http://www.w3.org/2001/04/xmlenc#sha256"/>
        <DigestValue>Xa2ohtg5VlvPVZr3IvzEI0rTeQRx4frJieXeqmi0btg=</DigestValue>
      </Reference>
      <Reference URI="/xl/worksheets/sheet6.xml?ContentType=application/vnd.openxmlformats-officedocument.spreadsheetml.worksheet+xml">
        <DigestMethod Algorithm="http://www.w3.org/2001/04/xmlenc#sha256"/>
        <DigestValue>QkKXfliGyLeduQzWUFL1jHDU1nJItmKR8OLSe1U1ifI=</DigestValue>
      </Reference>
      <Reference URI="/xl/worksheets/sheet7.xml?ContentType=application/vnd.openxmlformats-officedocument.spreadsheetml.worksheet+xml">
        <DigestMethod Algorithm="http://www.w3.org/2001/04/xmlenc#sha256"/>
        <DigestValue>JXIgt22psSgpReFo3s2PqCM64ufvH66dNrgrg3V48d8=</DigestValue>
      </Reference>
      <Reference URI="/xl/worksheets/sheet8.xml?ContentType=application/vnd.openxmlformats-officedocument.spreadsheetml.worksheet+xml">
        <DigestMethod Algorithm="http://www.w3.org/2001/04/xmlenc#sha256"/>
        <DigestValue>pe3Jyfx2TCdJxfgv2Aj/e8+MaXIkizeTZhiGFTISCa4=</DigestValue>
      </Reference>
      <Reference URI="/xl/worksheets/sheet9.xml?ContentType=application/vnd.openxmlformats-officedocument.spreadsheetml.worksheet+xml">
        <DigestMethod Algorithm="http://www.w3.org/2001/04/xmlenc#sha256"/>
        <DigestValue>MabacGI7d9v+Tljmj2HwsF69uPp1xnHxfKQkzOZ6Zvw=</DigestValue>
      </Reference>
    </Manifest>
    <SignatureProperties>
      <SignatureProperty Id="idSignatureTime" Target="#idPackageSignature">
        <mdssi:SignatureTime xmlns:mdssi="http://schemas.openxmlformats.org/package/2006/digital-signature">
          <mdssi:Format>YYYY-MM-DDThh:mm:ssTZD</mdssi:Format>
          <mdssi:Value>2022-08-16T14:08:34Z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16.0.15427/23</OfficeVersion>
          <ApplicationVersion>16.0.15427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2022-08-16T14:08:34Z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sW/9XNsIF31YyWso6H//6SjSeJbyfoxyosJjCj6kpro=</DigestValue>
    </Reference>
    <Reference Type="http://www.w3.org/2000/09/xmldsig#Object" URI="#idOfficeObject">
      <DigestMethod Algorithm="http://www.w3.org/2001/04/xmlenc#sha256"/>
      <DigestValue>3dqET5qwANN+7cF+L5/s2U9ql1KC5R/IVISem3k6OBk=</DigestValue>
    </Reference>
    <Reference Type="http://uri.etsi.org/01903#SignedProperties" URI="#idSignedProperties">
      <Transforms>
        <Transform Algorithm="http://www.w3.org/TR/2001/REC-xml-c14n-20010315"/>
      </Transforms>
      <DigestMethod Algorithm="http://www.w3.org/2001/04/xmlenc#sha256"/>
      <DigestValue>fOYsZOCF6Jo8aHXgSQ6behTmq2Y0IkG9AoRyKyapgZI=</DigestValue>
    </Reference>
  </SignedInfo>
  <SignatureValue>pnQNUmhOA0L9evFnqiyhMev2msuEr/af3lqhNrkqxa5Hl6mtRP7Y4Y41QVlwH7zy8YB6znXuaVxQ
coAwVOphlhLxHxIugDPgmYD+fawx9GdSZOhoW8rvZlO7taZJUhs4flsBYn8hJ3Os5UMlUQidQLYJ
8KDvII425ghZGwQd4+BPn0tkavRIjp1oACOtimdN/fr5k3iwX8UyBThq9h1gGM9qxUrY/AlvqGgD
g1uSjIq7oJpos2nIOql25V3XUTdd7CHbpNuMci8ZTNlQ49kwksxuid0iMt1Nrl9vSgx6D+8rJqHe
C6uhQ2yPDL198y4FTo3XVHiJwR1Kyl4mR4kPRQ==</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urrlh6fZKa/gkPjgZXEg2Q1AQ15SXQxLKVCs1y8a3SM=</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mRBIAjIWC2uppehar2Y8jMELXU8HRHcyffocgBjMrAU=</DigestValue>
      </Reference>
      <Reference URI="/xl/printerSettings/printerSettings11.bin?ContentType=application/vnd.openxmlformats-officedocument.spreadsheetml.printerSettings">
        <DigestMethod Algorithm="http://www.w3.org/2001/04/xmlenc#sha256"/>
        <DigestValue>7bcltT2yUheVpJ35+fRoiAgATZ7WWZkNqulb8f1Vydc=</DigestValue>
      </Reference>
      <Reference URI="/xl/printerSettings/printerSettings12.bin?ContentType=application/vnd.openxmlformats-officedocument.spreadsheetml.printerSettings">
        <DigestMethod Algorithm="http://www.w3.org/2001/04/xmlenc#sha256"/>
        <DigestValue>7bcltT2yUheVpJ35+fRoiAgATZ7WWZkNqulb8f1Vydc=</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t1Qyu2h8sKfaEqHBBVsBD8UaSvZbJJLjDpPm9Ve4o8c=</DigestValue>
      </Reference>
      <Reference URI="/xl/printerSettings/printerSettings5.bin?ContentType=application/vnd.openxmlformats-officedocument.spreadsheetml.printerSettings">
        <DigestMethod Algorithm="http://www.w3.org/2001/04/xmlenc#sha256"/>
        <DigestValue>mRBIAjIWC2uppehar2Y8jMELXU8HRHcyffocgBjMrAU=</DigestValue>
      </Reference>
      <Reference URI="/xl/printerSettings/printerSettings6.bin?ContentType=application/vnd.openxmlformats-officedocument.spreadsheetml.printerSettings">
        <DigestMethod Algorithm="http://www.w3.org/2001/04/xmlenc#sha256"/>
        <DigestValue>mRBIAjIWC2uppehar2Y8jMELXU8HRHcyffocgBjMrAU=</DigestValue>
      </Reference>
      <Reference URI="/xl/printerSettings/printerSettings7.bin?ContentType=application/vnd.openxmlformats-officedocument.spreadsheetml.printerSettings">
        <DigestMethod Algorithm="http://www.w3.org/2001/04/xmlenc#sha256"/>
        <DigestValue>zkEciIzQTR8t9e+pTeoHx3jrz3rMC/Xk8jmBtsNVS+w=</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ICL05554fVnjJTK5pwgL8JhVVGB9RJB3sRPs4dA8Rd4=</DigestValue>
      </Reference>
      <Reference URI="/xl/sharedStrings.xml?ContentType=application/vnd.openxmlformats-officedocument.spreadsheetml.sharedStrings+xml">
        <DigestMethod Algorithm="http://www.w3.org/2001/04/xmlenc#sha256"/>
        <DigestValue>XOLktz+lDBgPoYQPYDJQ/9krDJolm7D/c70K412vAhI=</DigestValue>
      </Reference>
      <Reference URI="/xl/styles.xml?ContentType=application/vnd.openxmlformats-officedocument.spreadsheetml.styles+xml">
        <DigestMethod Algorithm="http://www.w3.org/2001/04/xmlenc#sha256"/>
        <DigestValue>s78ZYxgG8G3s9ocNXMGfwLxXOxmqOlaT/I9bHcTboDk=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QkyMtxfEUkCpbTK2nO9TV4cVPsvqJllSPj5hZmUI99Q=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ob4zSsr1965TpGkCYWNuqM4uOzMHPUFUZal5TkuDlGU=</DigestValue>
      </Reference>
      <Reference URI="/xl/worksheets/sheet10.xml?ContentType=application/vnd.openxmlformats-officedocument.spreadsheetml.worksheet+xml">
        <DigestMethod Algorithm="http://www.w3.org/2001/04/xmlenc#sha256"/>
        <DigestValue>+UDllNOENSIihylLqGKB8VjnmDfdun0Ubzvl/0bWAZw=</DigestValue>
      </Reference>
      <Reference URI="/xl/worksheets/sheet11.xml?ContentType=application/vnd.openxmlformats-officedocument.spreadsheetml.worksheet+xml">
        <DigestMethod Algorithm="http://www.w3.org/2001/04/xmlenc#sha256"/>
        <DigestValue>vGkPNDZReoaR28vMRrdihGHY7rGS7Bs4v6SiRBzVTV8=</DigestValue>
      </Reference>
      <Reference URI="/xl/worksheets/sheet12.xml?ContentType=application/vnd.openxmlformats-officedocument.spreadsheetml.worksheet+xml">
        <DigestMethod Algorithm="http://www.w3.org/2001/04/xmlenc#sha256"/>
        <DigestValue>smxy9HKhA07a3TricQHvm5Awe9JKCdeqdjPxAXOvSmw=</DigestValue>
      </Reference>
      <Reference URI="/xl/worksheets/sheet2.xml?ContentType=application/vnd.openxmlformats-officedocument.spreadsheetml.worksheet+xml">
        <DigestMethod Algorithm="http://www.w3.org/2001/04/xmlenc#sha256"/>
        <DigestValue>xTCeeL31+tpNrpqfcY7UMnXXl6NzsmQHwMfnfxSk+ps=</DigestValue>
      </Reference>
      <Reference URI="/xl/worksheets/sheet3.xml?ContentType=application/vnd.openxmlformats-officedocument.spreadsheetml.worksheet+xml">
        <DigestMethod Algorithm="http://www.w3.org/2001/04/xmlenc#sha256"/>
        <DigestValue>lWfxYCP8jfohdc/nEN3H215Nqr+c4e9ymwO0Mj3e46Q=</DigestValue>
      </Reference>
      <Reference URI="/xl/worksheets/sheet4.xml?ContentType=application/vnd.openxmlformats-officedocument.spreadsheetml.worksheet+xml">
        <DigestMethod Algorithm="http://www.w3.org/2001/04/xmlenc#sha256"/>
        <DigestValue>uERY2cJ3/jrpfYO8rJvtgRJlL4zYQnxygyirlY+hhOM=</DigestValue>
      </Reference>
      <Reference URI="/xl/worksheets/sheet5.xml?ContentType=application/vnd.openxmlformats-officedocument.spreadsheetml.worksheet+xml">
        <DigestMethod Algorithm="http://www.w3.org/2001/04/xmlenc#sha256"/>
        <DigestValue>Xa2ohtg5VlvPVZr3IvzEI0rTeQRx4frJieXeqmi0btg=</DigestValue>
      </Reference>
      <Reference URI="/xl/worksheets/sheet6.xml?ContentType=application/vnd.openxmlformats-officedocument.spreadsheetml.worksheet+xml">
        <DigestMethod Algorithm="http://www.w3.org/2001/04/xmlenc#sha256"/>
        <DigestValue>QkKXfliGyLeduQzWUFL1jHDU1nJItmKR8OLSe1U1ifI=</DigestValue>
      </Reference>
      <Reference URI="/xl/worksheets/sheet7.xml?ContentType=application/vnd.openxmlformats-officedocument.spreadsheetml.worksheet+xml">
        <DigestMethod Algorithm="http://www.w3.org/2001/04/xmlenc#sha256"/>
        <DigestValue>JXIgt22psSgpReFo3s2PqCM64ufvH66dNrgrg3V48d8=</DigestValue>
      </Reference>
      <Reference URI="/xl/worksheets/sheet8.xml?ContentType=application/vnd.openxmlformats-officedocument.spreadsheetml.worksheet+xml">
        <DigestMethod Algorithm="http://www.w3.org/2001/04/xmlenc#sha256"/>
        <DigestValue>pe3Jyfx2TCdJxfgv2Aj/e8+MaXIkizeTZhiGFTISCa4=</DigestValue>
      </Reference>
      <Reference URI="/xl/worksheets/sheet9.xml?ContentType=application/vnd.openxmlformats-officedocument.spreadsheetml.worksheet+xml">
        <DigestMethod Algorithm="http://www.w3.org/2001/04/xmlenc#sha256"/>
        <DigestValue>MabacGI7d9v+Tljmj2HwsF69uPp1xnHxfKQkzOZ6Zvw=</DigestValue>
      </Reference>
    </Manifest>
    <SignatureProperties>
      <SignatureProperty Id="idSignatureTime" Target="#idPackageSignature">
        <mdssi:SignatureTime xmlns:mdssi="http://schemas.openxmlformats.org/package/2006/digital-signature">
          <mdssi:Format>YYYY-MM-DDThh:mm:ssTZD</mdssi:Format>
          <mdssi:Value>2022-08-16T17:59:28Z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16.0.15427/23</OfficeVersion>
          <ApplicationVersion>16.0.15427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2022-08-16T17:59:28Z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xd:CommitmentTypeQualifier>
            </xd:CommitmentTypeQualifier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0CGrEdY6btk3FFTxx73BzOA19RufNDXbBInnOFdwYkg=</DigestValue>
    </Reference>
    <Reference Type="http://www.w3.org/2000/09/xmldsig#Object" URI="#idOfficeObject">
      <DigestMethod Algorithm="http://www.w3.org/2001/04/xmlenc#sha256"/>
      <DigestValue>mnRSBU+LXdGyPkOxJ85GYHD8IdPEqFFlSgfbdQX0New=</DigestValue>
    </Reference>
    <Reference Type="http://uri.etsi.org/01903#SignedProperties" URI="#idSignedProperties">
      <Transforms>
        <Transform Algorithm="http://www.w3.org/TR/2001/REC-xml-c14n-20010315"/>
      </Transforms>
      <DigestMethod Algorithm="http://www.w3.org/2001/04/xmlenc#sha256"/>
      <DigestValue>nAWoB5Z0L1g/+ejTK7QxKK/noYi/eFQj+GPUf9/cBvE=</DigestValue>
    </Reference>
  </SignedInfo>
  <SignatureValue>EgD4WtwGiERqBFRg115/74kHlpbJoQzwh6+RVDe3zMG8+03HFMnucVBht1vsIeSF1zto9GygLV/J
fApFr06xkQadtq/vxsGjNWbIRITsj/8v4EMIQhvNJF4WfCrRQI0GKvm1/sI5SlZmlg1WrinxnbLZ
TD3WYG2zrSscJvM2bT2E1xNEK8tz0xUZYFZlmJGky0Pu1oNRQrJL0bTRwDjVI+F9jL9/TrDQrXAc
l28UUm3+AumlkdoyCG1Rocn0cjhph9dRKPZwwsYWlLc5KPO9hih/JyhqVet18M+eJrWzsGkeQw38
eICbrPDJ30jsXwemVQUKXBjvwikki3eIPCgRJg==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urrlh6fZKa/gkPjgZXEg2Q1AQ15SXQxLKVCs1y8a3SM=</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mRBIAjIWC2uppehar2Y8jMELXU8HRHcyffocgBjMrAU=</DigestValue>
      </Reference>
      <Reference URI="/xl/printerSettings/printerSettings11.bin?ContentType=application/vnd.openxmlformats-officedocument.spreadsheetml.printerSettings">
        <DigestMethod Algorithm="http://www.w3.org/2001/04/xmlenc#sha256"/>
        <DigestValue>7bcltT2yUheVpJ35+fRoiAgATZ7WWZkNqulb8f1Vydc=</DigestValue>
      </Reference>
      <Reference URI="/xl/printerSettings/printerSettings12.bin?ContentType=application/vnd.openxmlformats-officedocument.spreadsheetml.printerSettings">
        <DigestMethod Algorithm="http://www.w3.org/2001/04/xmlenc#sha256"/>
        <DigestValue>7bcltT2yUheVpJ35+fRoiAgATZ7WWZkNqulb8f1Vydc=</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t1Qyu2h8sKfaEqHBBVsBD8UaSvZbJJLjDpPm9Ve4o8c=</DigestValue>
      </Reference>
      <Reference URI="/xl/printerSettings/printerSettings5.bin?ContentType=application/vnd.openxmlformats-officedocument.spreadsheetml.printerSettings">
        <DigestMethod Algorithm="http://www.w3.org/2001/04/xmlenc#sha256"/>
        <DigestValue>mRBIAjIWC2uppehar2Y8jMELXU8HRHcyffocgBjMrAU=</DigestValue>
      </Reference>
      <Reference URI="/xl/printerSettings/printerSettings6.bin?ContentType=application/vnd.openxmlformats-officedocument.spreadsheetml.printerSettings">
        <DigestMethod Algorithm="http://www.w3.org/2001/04/xmlenc#sha256"/>
        <DigestValue>mRBIAjIWC2uppehar2Y8jMELXU8HRHcyffocgBjMrAU=</DigestValue>
      </Reference>
      <Reference URI="/xl/printerSettings/printerSettings7.bin?ContentType=application/vnd.openxmlformats-officedocument.spreadsheetml.printerSettings">
        <DigestMethod Algorithm="http://www.w3.org/2001/04/xmlenc#sha256"/>
        <DigestValue>zkEciIzQTR8t9e+pTeoHx3jrz3rMC/Xk8jmBtsNVS+w=</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ICL05554fVnjJTK5pwgL8JhVVGB9RJB3sRPs4dA8Rd4=</DigestValue>
      </Reference>
      <Reference URI="/xl/sharedStrings.xml?ContentType=application/vnd.openxmlformats-officedocument.spreadsheetml.sharedStrings+xml">
        <DigestMethod Algorithm="http://www.w3.org/2001/04/xmlenc#sha256"/>
        <DigestValue>XOLktz+lDBgPoYQPYDJQ/9krDJolm7D/c70K412vAhI=</DigestValue>
      </Reference>
      <Reference URI="/xl/styles.xml?ContentType=application/vnd.openxmlformats-officedocument.spreadsheetml.styles+xml">
        <DigestMethod Algorithm="http://www.w3.org/2001/04/xmlenc#sha256"/>
        <DigestValue>s78ZYxgG8G3s9ocNXMGfwLxXOxmqOlaT/I9bHcTboDk=</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QkyMtxfEUkCpbTK2nO9TV4cVPsvqJllSPj5hZmUI99Q=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ob4zSsr1965TpGkCYWNuqM4uOzMHPUFUZal5TkuDlGU=</DigestValue>
      </Reference>
      <Reference URI="/xl/worksheets/sheet10.xml?ContentType=application/vnd.openxmlformats-officedocument.spreadsheetml.worksheet+xml">
        <DigestMethod Algorithm="http://www.w3.org/2001/04/xmlenc#sha256"/>
        <DigestValue>+UDllNOENSIihylLqGKB8VjnmDfdun0Ubzvl/0bWAZw=</DigestValue>
      </Reference>
      <Reference URI="/xl/worksheets/sheet11.xml?ContentType=application/vnd.openxmlformats-officedocument.spreadsheetml.worksheet+xml">
        <DigestMethod Algorithm="http://www.w3.org/2001/04/xmlenc#sha256"/>
        <DigestValue>vGkPNDZReoaR28vMRrdihGHY7rGS7Bs4v6SiRBzVTV8=</DigestValue>
      </Reference>
      <Reference URI="/xl/worksheets/sheet12.xml?ContentType=application/vnd.openxmlformats-officedocument.spreadsheetml.worksheet+xml">
        <DigestMethod Algorithm="http://www.w3.org/2001/04/xmlenc#sha256"/>
        <DigestValue>smxy9HKhA07a3TricQHvm5Awe9JKCdeqdjPxAXOvSmw=</DigestValue>
      </Reference>
      <Reference URI="/xl/worksheets/sheet2.xml?ContentType=application/vnd.openxmlformats-officedocument.spreadsheetml.worksheet+xml">
        <DigestMethod Algorithm="http://www.w3.org/2001/04/xmlenc#sha256"/>
        <DigestValue>xTCeeL31+tpNrpqfcY7UMnXXl6NzsmQHwMfnfxSk+ps=</DigestValue>
      </Reference>
      <Reference URI="/xl/worksheets/sheet3.xml?ContentType=application/vnd.openxmlformats-officedocument.spreadsheetml.worksheet+xml">
        <DigestMethod Algorithm="http://www.w3.org/2001/04/xmlenc#sha256"/>
        <DigestValue>lWfxYCP8jfohdc/nEN3H215Nqr+c4e9ymwO0Mj3e46Q=</DigestValue>
      </Reference>
      <Reference URI="/xl/worksheets/sheet4.xml?ContentType=application/vnd.openxmlformats-officedocument.spreadsheetml.worksheet+xml">
        <DigestMethod Algorithm="http://www.w3.org/2001/04/xmlenc#sha256"/>
        <DigestValue>uERY2cJ3/jrpfYO8rJvtgRJlL4zYQnxygyirlY+hhOM=</DigestValue>
      </Reference>
      <Reference URI="/xl/worksheets/sheet5.xml?ContentType=application/vnd.openxmlformats-officedocument.spreadsheetml.worksheet+xml">
        <DigestMethod Algorithm="http://www.w3.org/2001/04/xmlenc#sha256"/>
        <DigestValue>Xa2ohtg5VlvPVZr3IvzEI0rTeQRx4frJieXeqmi0btg=</DigestValue>
      </Reference>
      <Reference URI="/xl/worksheets/sheet6.xml?ContentType=application/vnd.openxmlformats-officedocument.spreadsheetml.worksheet+xml">
        <DigestMethod Algorithm="http://www.w3.org/2001/04/xmlenc#sha256"/>
        <DigestValue>QkKXfliGyLeduQzWUFL1jHDU1nJItmKR8OLSe1U1ifI=</DigestValue>
      </Reference>
      <Reference URI="/xl/worksheets/sheet7.xml?ContentType=application/vnd.openxmlformats-officedocument.spreadsheetml.worksheet+xml">
        <DigestMethod Algorithm="http://www.w3.org/2001/04/xmlenc#sha256"/>
        <DigestValue>JXIgt22psSgpReFo3s2PqCM64ufvH66dNrgrg3V48d8=</DigestValue>
      </Reference>
      <Reference URI="/xl/worksheets/sheet8.xml?ContentType=application/vnd.openxmlformats-officedocument.spreadsheetml.worksheet+xml">
        <DigestMethod Algorithm="http://www.w3.org/2001/04/xmlenc#sha256"/>
        <DigestValue>pe3Jyfx2TCdJxfgv2Aj/e8+MaXIkizeTZhiGFTISCa4=</DigestValue>
      </Reference>
      <Reference URI="/xl/worksheets/sheet9.xml?ContentType=application/vnd.openxmlformats-officedocument.spreadsheetml.worksheet+xml">
        <DigestMethod Algorithm="http://www.w3.org/2001/04/xmlenc#sha256"/>
        <DigestValue>MabacGI7d9v+Tljmj2HwsF69uPp1xnHxfKQkzOZ6Zvw=</DigestValue>
      </Reference>
    </Manifest>
    <SignatureProperties>
      <SignatureProperty Id="idSignatureTime" Target="#idPackageSignature">
        <mdssi:SignatureTime xmlns:mdssi="http://schemas.openxmlformats.org/package/2006/digital-signature">
          <mdssi:Format>YYYY-MM-DDThh:mm:ssTZD</mdssi:Format>
          <mdssi:Value>2022-08-16T19:56:33Z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16.0.15427/23</OfficeVersion>
          <ApplicationVersion>16.0.15427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2022-08-16T19:56:33Z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2.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3.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5.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CARATULA</vt:lpstr>
      <vt:lpstr>ÍNDICE</vt:lpstr>
      <vt:lpstr>01</vt:lpstr>
      <vt:lpstr>02</vt:lpstr>
      <vt:lpstr>03</vt:lpstr>
      <vt:lpstr>04</vt:lpstr>
      <vt:lpstr>05</vt:lpstr>
      <vt:lpstr>06</vt:lpstr>
      <vt:lpstr>07</vt:lpstr>
      <vt:lpstr>08</vt:lpstr>
      <vt:lpstr>09</vt:lpstr>
      <vt:lpstr>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2022-03-23T18:05:05Z</cp:lastPrinted>
  <dcterms:created xsi:type="dcterms:W3CDTF">2015-06-05T18:19:34Z</dcterms:created>
  <dcterms:modified xsi:type="dcterms:W3CDTF">2022-08-16T13:47:05Z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