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PCG\Desktop\"/>
    </mc:Choice>
  </mc:AlternateContent>
  <xr:revisionPtr revIDLastSave="0" documentId="13_ncr:201_{B82F7F30-4508-4D93-BB25-04939F1EA635}" xr6:coauthVersionLast="47" xr6:coauthVersionMax="47" xr10:uidLastSave="{00000000-0000-0000-0000-000000000000}"/>
  <bookViews>
    <workbookView xWindow="-120" yWindow="-120" windowWidth="20730" windowHeight="11160" tabRatio="844" xr2:uid="{00000000-000D-0000-FFFF-FFFF00000000}"/>
  </bookViews>
  <sheets>
    <sheet name="INFORMACION GENERAL" sheetId="7" r:id="rId1"/>
    <sheet name="BALANCE" sheetId="6" r:id="rId2"/>
    <sheet name="RESULTADO" sheetId="10" r:id="rId3"/>
    <sheet name="PATRIMONIO" sheetId="12" r:id="rId4"/>
    <sheet name="FLUJO" sheetId="11" r:id="rId5"/>
    <sheet name="NOTAS A LOS ESTADOS CONTABLES" sheetId="9" r:id="rId6"/>
  </sheets>
  <definedNames>
    <definedName name="_xlnm._FilterDatabase" localSheetId="2" hidden="1">RESULTADO!$A$10:$C$76</definedName>
    <definedName name="_xlnm.Print_Area" localSheetId="1">BALANCE!$A$2:$F$80</definedName>
    <definedName name="_xlnm.Print_Area" localSheetId="0">'INFORMACION GENERAL'!$A$1:$J$92</definedName>
    <definedName name="_xlnm.Print_Area" localSheetId="5">'NOTAS A LOS ESTADOS CONTABLES'!$A$1:$G$351</definedName>
    <definedName name="_xlnm.Print_Area" localSheetId="2">RESULTADO!$A$1:$C$88</definedName>
    <definedName name="_xlnm.Print_Titles" localSheetId="1">BALANCE!$1:$1</definedName>
    <definedName name="_xlnm.Print_Titles" localSheetId="0">'INFORMACION GENERAL'!$1:$5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5" i="9" l="1"/>
  <c r="C89" i="9"/>
  <c r="C87" i="9"/>
  <c r="C86" i="9"/>
  <c r="C83" i="9"/>
  <c r="C81" i="9"/>
  <c r="C80" i="9"/>
  <c r="C79" i="9"/>
  <c r="C78" i="9"/>
  <c r="C77" i="9"/>
  <c r="C71" i="9"/>
  <c r="C70" i="9"/>
  <c r="C67" i="9"/>
  <c r="C90" i="9" l="1"/>
  <c r="C91" i="9"/>
  <c r="C92" i="9"/>
  <c r="C93" i="9"/>
  <c r="C94" i="9"/>
  <c r="C95" i="9"/>
  <c r="C96" i="9"/>
  <c r="C97" i="9"/>
  <c r="C98" i="9"/>
  <c r="C99" i="9"/>
  <c r="C15" i="6" l="1"/>
  <c r="B15" i="6"/>
  <c r="C215" i="9"/>
  <c r="B215" i="9"/>
  <c r="C241" i="9"/>
  <c r="C245" i="9"/>
  <c r="D244" i="9"/>
  <c r="E109" i="9" l="1"/>
  <c r="C66" i="9" l="1"/>
  <c r="C50" i="6" l="1"/>
  <c r="B50" i="6"/>
  <c r="A5" i="10" l="1"/>
  <c r="C311" i="9"/>
  <c r="B311" i="9"/>
  <c r="I14" i="12" l="1"/>
  <c r="F67" i="6"/>
  <c r="F74" i="6" s="1"/>
  <c r="E67" i="6"/>
  <c r="E74" i="6" s="1"/>
  <c r="F42" i="6"/>
  <c r="E42" i="6"/>
  <c r="C59" i="6"/>
  <c r="B59" i="6"/>
  <c r="C203" i="9" l="1"/>
  <c r="B203" i="9"/>
  <c r="C193" i="9"/>
  <c r="B193" i="9"/>
  <c r="C171" i="9"/>
  <c r="B171" i="9"/>
  <c r="A4" i="11" l="1"/>
  <c r="C4" i="12" s="1"/>
  <c r="E34" i="6"/>
  <c r="C232" i="9" l="1"/>
  <c r="B232" i="9"/>
  <c r="F48" i="6"/>
  <c r="E48" i="6"/>
  <c r="F24" i="6"/>
  <c r="F34" i="6"/>
  <c r="F10" i="6"/>
  <c r="E10" i="6"/>
  <c r="F55" i="6"/>
  <c r="F52" i="6"/>
  <c r="E52" i="6"/>
  <c r="E55" i="6"/>
  <c r="C303" i="9"/>
  <c r="L15" i="12"/>
  <c r="B303" i="9"/>
  <c r="C264" i="9"/>
  <c r="G241" i="9"/>
  <c r="C226" i="9"/>
  <c r="B226" i="9"/>
  <c r="C180" i="9"/>
  <c r="B180" i="9"/>
  <c r="C24" i="6"/>
  <c r="B24" i="6"/>
  <c r="C73" i="6"/>
  <c r="C42" i="6"/>
  <c r="C10" i="6"/>
  <c r="B36" i="11"/>
  <c r="B59" i="10"/>
  <c r="C59" i="10"/>
  <c r="B55" i="10"/>
  <c r="C63" i="10"/>
  <c r="C46" i="10"/>
  <c r="C42" i="10"/>
  <c r="C36" i="10"/>
  <c r="C12" i="10"/>
  <c r="G240" i="9"/>
  <c r="G243" i="9"/>
  <c r="G244" i="9"/>
  <c r="G245" i="9"/>
  <c r="G246" i="9"/>
  <c r="G247" i="9"/>
  <c r="C272" i="9"/>
  <c r="B272" i="9"/>
  <c r="F8" i="6" l="1"/>
  <c r="F41" i="6"/>
  <c r="E41" i="6"/>
  <c r="C78" i="6"/>
  <c r="C39" i="6"/>
  <c r="C8" i="6"/>
  <c r="C53" i="10"/>
  <c r="C72" i="10" s="1"/>
  <c r="C74" i="10" s="1"/>
  <c r="G248" i="9"/>
  <c r="B63" i="10"/>
  <c r="B46" i="10"/>
  <c r="B42" i="10"/>
  <c r="B36" i="10"/>
  <c r="B12" i="10"/>
  <c r="F61" i="6" l="1"/>
  <c r="C80" i="6"/>
  <c r="B53" i="10"/>
  <c r="B72" i="10" s="1"/>
  <c r="E66" i="9"/>
  <c r="D14" i="12" l="1"/>
  <c r="C14" i="12"/>
  <c r="C248" i="9"/>
  <c r="H14" i="12"/>
  <c r="C115" i="9" l="1"/>
  <c r="B42" i="6" l="1"/>
  <c r="C109" i="9" l="1"/>
  <c r="J42" i="7"/>
  <c r="I42" i="7"/>
  <c r="B264" i="9" l="1"/>
  <c r="B248" i="9"/>
  <c r="B73" i="6" l="1"/>
  <c r="G14" i="12"/>
  <c r="B13" i="11"/>
  <c r="B17" i="11" s="1"/>
  <c r="J14" i="12"/>
  <c r="D248" i="9"/>
  <c r="E24" i="6"/>
  <c r="E8" i="6" s="1"/>
  <c r="E61" i="6" s="1"/>
  <c r="F14" i="12"/>
  <c r="E14" i="12"/>
  <c r="B10" i="6"/>
  <c r="B19" i="11" l="1"/>
  <c r="B35" i="11" s="1"/>
  <c r="B78" i="6"/>
  <c r="K14" i="12"/>
  <c r="B39" i="6"/>
  <c r="B8" i="6"/>
  <c r="F80" i="6"/>
  <c r="E80" i="6"/>
  <c r="B37" i="11" l="1"/>
  <c r="B80" i="6"/>
  <c r="B74" i="10"/>
</calcChain>
</file>

<file path=xl/sharedStrings.xml><?xml version="1.0" encoding="utf-8"?>
<sst xmlns="http://schemas.openxmlformats.org/spreadsheetml/2006/main" count="753" uniqueCount="545">
  <si>
    <t>INFORMACION GENERAL DE LA ENTIDAD</t>
  </si>
  <si>
    <t>1.</t>
  </si>
  <si>
    <t>IDENTIFICACION</t>
  </si>
  <si>
    <t xml:space="preserve">2.            ANTECEDENTES DE CONSTITUCIÓN DE LA SOCIEDAD: </t>
  </si>
  <si>
    <t xml:space="preserve">2.1 </t>
  </si>
  <si>
    <t xml:space="preserve">2.2 </t>
  </si>
  <si>
    <t>3.</t>
  </si>
  <si>
    <t xml:space="preserve">ADMINISTRACION:     </t>
  </si>
  <si>
    <t>CARGO</t>
  </si>
  <si>
    <t>NOMBRE Y APELLIDO</t>
  </si>
  <si>
    <t>Representante(s) Legal(es)</t>
  </si>
  <si>
    <t>Presidente</t>
  </si>
  <si>
    <t xml:space="preserve">Vice Presidente </t>
  </si>
  <si>
    <t>Director</t>
  </si>
  <si>
    <t xml:space="preserve">Síndico </t>
  </si>
  <si>
    <t xml:space="preserve">4. </t>
  </si>
  <si>
    <t>CAPITAL  Y PROPIEDAD:</t>
  </si>
  <si>
    <t>Valor nominal de las acciones Gs. 1.000.000 (Guaraníes Un millón)</t>
  </si>
  <si>
    <t>N°</t>
  </si>
  <si>
    <t>Accionista</t>
  </si>
  <si>
    <t>Serie</t>
  </si>
  <si>
    <t>Número de acciones</t>
  </si>
  <si>
    <t>Cantidad de acciones</t>
  </si>
  <si>
    <t xml:space="preserve">Clase </t>
  </si>
  <si>
    <t>Voto por acción</t>
  </si>
  <si>
    <t xml:space="preserve">Voto </t>
  </si>
  <si>
    <t xml:space="preserve"> Monto </t>
  </si>
  <si>
    <t xml:space="preserve"> % de participación del capital integrado </t>
  </si>
  <si>
    <t>ORDINARIA</t>
  </si>
  <si>
    <t>1 POR ACCION</t>
  </si>
  <si>
    <t>AUDITOR EXTERNO INDEPENDIENTE</t>
  </si>
  <si>
    <t>5.1</t>
  </si>
  <si>
    <t>5.2</t>
  </si>
  <si>
    <t>DIRECTIVO</t>
  </si>
  <si>
    <t>NOMBRE DE LA ENTIDAD</t>
  </si>
  <si>
    <t xml:space="preserve">% DE PARTICIPACIÓN DEL CAPITAL INTEGRADO  </t>
  </si>
  <si>
    <t xml:space="preserve"> MONTO </t>
  </si>
  <si>
    <t>Activo</t>
  </si>
  <si>
    <t>PASIVO</t>
  </si>
  <si>
    <t>Activo Corriente</t>
  </si>
  <si>
    <t xml:space="preserve">Caja </t>
  </si>
  <si>
    <t>Bancos</t>
  </si>
  <si>
    <t>Títulos de Renta Variable</t>
  </si>
  <si>
    <t>Menos: Previsión por menor valor</t>
  </si>
  <si>
    <t>(...)</t>
  </si>
  <si>
    <t>Documentos y Cuentas a Pagar</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</si>
  <si>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</si>
  <si>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</si>
  <si>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</si>
  <si>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</si>
  <si>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</si>
  <si>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</si>
  <si>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</si>
  <si>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 xml:space="preserve">Provisiones  </t>
  </si>
  <si>
    <t>Impuesto a la Renta a pagar</t>
  </si>
  <si>
    <t>IVA  a pagar</t>
  </si>
  <si>
    <t>Retenciones de impuestos</t>
  </si>
  <si>
    <t xml:space="preserve">Otros Activos </t>
  </si>
  <si>
    <t xml:space="preserve">Otros Pasivos </t>
  </si>
  <si>
    <t>Préstamos de terceros</t>
  </si>
  <si>
    <t>TOTAL ACTIVO CORRIENTE</t>
  </si>
  <si>
    <t>ACTIVO NO CORRIENTE</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</si>
  <si>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</si>
  <si>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</si>
  <si>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</si>
  <si>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</si>
  <si>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</si>
  <si>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</si>
  <si>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</si>
  <si>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</si>
  <si>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</si>
  <si>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</si>
  <si>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</si>
  <si>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</si>
  <si>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</si>
  <si>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</si>
  <si>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Gastos de desarrollo</t>
  </si>
  <si>
    <t>(Amortización Acumulada)</t>
  </si>
  <si>
    <t>TOTAL ACTIVO NO CORRIENTE</t>
  </si>
  <si>
    <t>TOTAL PASIVO Y PATRIMONIO NETO</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</si>
  <si>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</si>
  <si>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</si>
  <si>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</si>
  <si>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</si>
  <si>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</si>
  <si>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</si>
  <si>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</si>
  <si>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</si>
  <si>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</si>
  <si>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</si>
  <si>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-Ingresos por custodia de valores</t>
  </si>
  <si>
    <t>-Ingresos por venta de cartera propia</t>
  </si>
  <si>
    <t>-Ingresos por venta de cartera propia a personas y empresas relacionadas</t>
  </si>
  <si>
    <t>Gastos por comisiones y servicios</t>
  </si>
  <si>
    <t>Aranceles por negociación Bolsa de Valores</t>
  </si>
  <si>
    <t>RESULTADO OPERATIVO BRUTO</t>
  </si>
  <si>
    <t>Folletos e impresiones</t>
  </si>
  <si>
    <t>RESULTADO OPERATIVO NETO</t>
  </si>
  <si>
    <t xml:space="preserve"> Otros Ingresos</t>
  </si>
  <si>
    <t xml:space="preserve"> Otros egresos</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</si>
  <si>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</si>
  <si>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</si>
  <si>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</si>
  <si>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</si>
  <si>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</si>
  <si>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</si>
  <si>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</si>
  <si>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</si>
  <si>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</si>
  <si>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</si>
  <si>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</si>
  <si>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</si>
  <si>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</si>
  <si>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</si>
  <si>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</si>
  <si>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</si>
  <si>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</si>
  <si>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</si>
  <si>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</si>
  <si>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</si>
  <si>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</si>
  <si>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</si>
  <si>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</si>
  <si>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</si>
  <si>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</si>
  <si>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</si>
  <si>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</si>
  <si>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</si>
  <si>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</si>
  <si>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</si>
  <si>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</si>
  <si>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</si>
  <si>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</si>
  <si>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 xml:space="preserve">Aportes de capital </t>
  </si>
  <si>
    <t>Proveniente de préstamos y otras deudas</t>
  </si>
  <si>
    <t>Dividendos pagados</t>
  </si>
  <si>
    <t>Intereses pagados</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</si>
  <si>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</si>
  <si>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</si>
  <si>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</si>
  <si>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</si>
  <si>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</si>
  <si>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</si>
  <si>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</si>
  <si>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</si>
  <si>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</si>
  <si>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</si>
  <si>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Para la valuación de las inversiones serán aplicadas las normas establecidas por la Comisión Nacional de Valores y las Normas Internacionales de Información Financiera.</t>
  </si>
  <si>
    <t>3.3. Política de Constitución de Previsiones:</t>
  </si>
  <si>
    <t>La entidad no tiene saldos de clientes, que requieran la constitución de previsiones.</t>
  </si>
  <si>
    <t>Los bienes de uso son depreciados por un sistema de línea recta en función a los años de vida útil estimados.</t>
  </si>
  <si>
    <t xml:space="preserve">3.6 Flujo de Efectivo  </t>
  </si>
  <si>
    <t>3.7 Normas aplicadas para la Consolidación de estados financieros</t>
  </si>
  <si>
    <t xml:space="preserve">3.8 Gastos de Constitución y Organización </t>
  </si>
  <si>
    <t>Estas partidas han sido totalmente amortizadas.</t>
  </si>
  <si>
    <t>La empresa no ha cambiado, ni tiene previsto cambiar sus políticas y/o procedimientos contables.</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</si>
  <si>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</si>
  <si>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</si>
  <si>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</si>
  <si>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</si>
  <si>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</si>
  <si>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</si>
  <si>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</si>
  <si>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</si>
  <si>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</si>
  <si>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</si>
  <si>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</si>
  <si>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</si>
  <si>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e)  Inversiones</t>
  </si>
  <si>
    <t>g)  Bienes de Uso</t>
  </si>
  <si>
    <t>h)  Cargos Diferidos</t>
  </si>
  <si>
    <t>i)  Intangibles</t>
  </si>
  <si>
    <t>j)  Otros Activos Corrientes y No Corrientes</t>
  </si>
  <si>
    <t>l) Documentos y Cuentas por pagar</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</si>
  <si>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</si>
  <si>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</si>
  <si>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</si>
  <si>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</si>
  <si>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</si>
  <si>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</si>
  <si>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</si>
  <si>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</si>
  <si>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</si>
  <si>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</si>
  <si>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</si>
  <si>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</si>
  <si>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</si>
  <si>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</si>
  <si>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</si>
  <si>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</si>
  <si>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Total</t>
  </si>
  <si>
    <t>u)  Previsiones</t>
  </si>
  <si>
    <t>v)  Ingresos Operativos</t>
  </si>
  <si>
    <t>Otros ingresos Operativos</t>
  </si>
  <si>
    <t>w)  Otros Gastos Operativos, de Comercialización y de Administración</t>
  </si>
  <si>
    <t>x) Otros Ingresos y Egresos</t>
  </si>
  <si>
    <t>a) Compromisos Directos:</t>
  </si>
  <si>
    <t>b) Contingencias Legales:</t>
  </si>
  <si>
    <t>No existen hechos posteriores al cierre del ejercicio que impliquen alteraciones significativas a la estructura patrimonial y resultado del ejercicio.</t>
  </si>
  <si>
    <t>La firma cuenta con la libre disposición de su patrimonio.</t>
  </si>
  <si>
    <t xml:space="preserve">5.  </t>
  </si>
  <si>
    <t xml:space="preserve"> CUADRO DEL CAPITAL INTEGRADO</t>
  </si>
  <si>
    <t xml:space="preserve">1.5              E-MAIL: </t>
  </si>
  <si>
    <t>1.6              SITIO PAGINA WEB</t>
  </si>
  <si>
    <t xml:space="preserve">Menos: Previsión por cuentas a cobrar a personas y empresas relacionadas </t>
  </si>
  <si>
    <t xml:space="preserve">Dividendos a pagar en Efectivo </t>
  </si>
  <si>
    <t xml:space="preserve">Previsiones </t>
  </si>
  <si>
    <t xml:space="preserve">Otros gastos operativos </t>
  </si>
  <si>
    <t xml:space="preserve">Otros gastos de comercialización </t>
  </si>
  <si>
    <t>OTROS INGRESOS Y EGRESOS (Nota…)</t>
  </si>
  <si>
    <t>RESULTADO EXTRAORDINARIO (Nota...)</t>
  </si>
  <si>
    <t>Efectivo y su equivalente al comienzo del período</t>
  </si>
  <si>
    <t>Efectivo y su equivalente  al cierre del período</t>
  </si>
  <si>
    <r>
      <t>3.2. Criterio de Valuación</t>
    </r>
    <r>
      <rPr>
        <sz val="9"/>
        <color indexed="8"/>
        <rFont val="Tahoma"/>
        <family val="2"/>
      </rPr>
      <t>:</t>
    </r>
  </si>
  <si>
    <r>
      <t>3.4. Política de Depreciación</t>
    </r>
    <r>
      <rPr>
        <sz val="9"/>
        <color indexed="8"/>
        <rFont val="Tahoma"/>
        <family val="2"/>
      </rPr>
      <t xml:space="preserve">: </t>
    </r>
  </si>
  <si>
    <r>
      <t>3.5 Política de Reconocimiento de Ingresos</t>
    </r>
    <r>
      <rPr>
        <sz val="9"/>
        <color indexed="8"/>
        <rFont val="Tahoma"/>
        <family val="2"/>
      </rPr>
      <t>:</t>
    </r>
  </si>
  <si>
    <t>La entidad no consolida estados financieros, pues no es vinculante de ninguna sociedad.</t>
  </si>
  <si>
    <t>NO APLICABLE</t>
  </si>
  <si>
    <t>EJERCICIO ANTERIOR</t>
  </si>
  <si>
    <t>Acumulados</t>
  </si>
  <si>
    <t>Del Ejercicio</t>
  </si>
  <si>
    <t>BIENES DE USO</t>
  </si>
  <si>
    <t>TOTAL ACTIVO</t>
  </si>
  <si>
    <t xml:space="preserve">1.4              FAX: </t>
  </si>
  <si>
    <t xml:space="preserve"> (En Guaraníes)</t>
  </si>
  <si>
    <t xml:space="preserve">Obligac. por Contratos de underwriting </t>
  </si>
  <si>
    <t>Cuentas a Pagar (Nota 5 - p)</t>
  </si>
  <si>
    <r>
      <t>DETALLE DE  VINCULOS PATRIMONIALES EN OTRAS ENTIDADES DE LOS DIRECTORES, SINDICOS Y OPERADORES</t>
    </r>
    <r>
      <rPr>
        <sz val="8"/>
        <color indexed="8"/>
        <rFont val="Tahoma"/>
        <family val="2"/>
      </rPr>
      <t xml:space="preserve"> </t>
    </r>
  </si>
  <si>
    <r>
      <t xml:space="preserve">-Ingresos por operaciones y servicios a personas relacionadas </t>
    </r>
    <r>
      <rPr>
        <b/>
        <sz val="8"/>
        <color indexed="8"/>
        <rFont val="Tahoma"/>
        <family val="2"/>
      </rPr>
      <t>)</t>
    </r>
  </si>
  <si>
    <t xml:space="preserve"> PERIODO ANTERIOR</t>
  </si>
  <si>
    <t>Período Actual</t>
  </si>
  <si>
    <t>Período Anterior</t>
  </si>
  <si>
    <t>Pasivo Corriente</t>
  </si>
  <si>
    <t>Préstamos Financieros  (Nota 5– k)</t>
  </si>
  <si>
    <t>Equipos de Informatica</t>
  </si>
  <si>
    <t>PATRIMONIO NETO(Nota 5 –t)</t>
  </si>
  <si>
    <t>Aranceles de la CNV</t>
  </si>
  <si>
    <t>Suscripto</t>
  </si>
  <si>
    <t>Movimientos</t>
  </si>
  <si>
    <t>Movimientos subsecuentes</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</si>
  <si>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</si>
  <si>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</si>
  <si>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</si>
  <si>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</si>
  <si>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</si>
  <si>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</si>
  <si>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</si>
  <si>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</si>
  <si>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</si>
  <si>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</si>
  <si>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</si>
  <si>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</si>
  <si>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</si>
  <si>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</si>
  <si>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 xml:space="preserve">Seguros Pagados por Adelantado  </t>
  </si>
  <si>
    <t>Acreedores Varios  (Nota 5 – l)</t>
  </si>
  <si>
    <r>
      <t xml:space="preserve">Intereses- Gastos Bancarios  </t>
    </r>
    <r>
      <rPr>
        <b/>
        <sz val="8"/>
        <color indexed="8"/>
        <rFont val="Tahoma"/>
        <family val="2"/>
      </rPr>
      <t>(Nota…)</t>
    </r>
  </si>
  <si>
    <t>Periodo Actual</t>
  </si>
  <si>
    <t>Periodo Anterior</t>
  </si>
  <si>
    <t>Banco</t>
  </si>
  <si>
    <t>BENEFICIARIO FINAL</t>
  </si>
  <si>
    <t>SOCIO</t>
  </si>
  <si>
    <t>N/A</t>
  </si>
  <si>
    <t>Porcentaje de Participacion Sustantiva</t>
  </si>
  <si>
    <t>Ganancias por Valuacion De Activos Monetarios en moneda Extranjera</t>
  </si>
  <si>
    <t>Ganancias por Valuacion de Pasivos Monetarios en moneda extranjera</t>
  </si>
  <si>
    <t>Perdidas por Valuacion de Activos Monetarios en Moneda Extranjera</t>
  </si>
  <si>
    <t>Perdidas por Valuación de Pasivos Monetarios En Moneda Extranjera</t>
  </si>
  <si>
    <t>Nombre y Apellido o Empresa</t>
  </si>
  <si>
    <t>Relación (Art. 34 Inc A)</t>
  </si>
  <si>
    <t>Relación (Art. 34 Inc B)</t>
  </si>
  <si>
    <t>No se aplica</t>
  </si>
  <si>
    <t>Relación (Art. 34 Inc C)</t>
  </si>
  <si>
    <t>Relación (Art. 34 Inc D)</t>
  </si>
  <si>
    <t>Vicepresidente</t>
  </si>
  <si>
    <t>Síndico</t>
  </si>
  <si>
    <t>Relación (Art. 34 Inc E)</t>
  </si>
  <si>
    <t>6. A) PARTE VINCULADAS O RELACIONADAS. Art. 34 de la Ley 5810/17</t>
  </si>
  <si>
    <t>Beneficiario Final</t>
  </si>
  <si>
    <t>Nota 5.  Criterios específicos de valuación.</t>
  </si>
  <si>
    <r>
      <t xml:space="preserve">Nota 4. </t>
    </r>
    <r>
      <rPr>
        <b/>
        <sz val="7"/>
        <color indexed="8"/>
        <rFont val="Times New Roman"/>
        <family val="1"/>
      </rPr>
      <t xml:space="preserve"> </t>
    </r>
    <r>
      <rPr>
        <b/>
        <u/>
        <sz val="9"/>
        <color indexed="8"/>
        <rFont val="Tahoma"/>
        <family val="2"/>
      </rPr>
      <t>Cambio de políticas y procedimientos de contabilidad</t>
    </r>
  </si>
  <si>
    <r>
      <t>Nota 3.</t>
    </r>
    <r>
      <rPr>
        <b/>
        <sz val="7"/>
        <color indexed="8"/>
        <rFont val="Times New Roman"/>
        <family val="1"/>
      </rPr>
      <t xml:space="preserve">    </t>
    </r>
    <r>
      <rPr>
        <b/>
        <u/>
        <sz val="9"/>
        <color indexed="8"/>
        <rFont val="Tahoma"/>
        <family val="2"/>
      </rPr>
      <t>Principales políticas y prácticas contables aplicadas</t>
    </r>
  </si>
  <si>
    <r>
      <t>Nota 2.</t>
    </r>
    <r>
      <rPr>
        <b/>
        <sz val="7"/>
        <color indexed="8"/>
        <rFont val="Times New Roman"/>
        <family val="1"/>
      </rPr>
      <t xml:space="preserve">    </t>
    </r>
    <r>
      <rPr>
        <b/>
        <u/>
        <sz val="9"/>
        <color indexed="8"/>
        <rFont val="Tahoma"/>
        <family val="2"/>
      </rPr>
      <t>Información básica de la empresa</t>
    </r>
  </si>
  <si>
    <r>
      <t>Nota 1.</t>
    </r>
    <r>
      <rPr>
        <b/>
        <sz val="7"/>
        <color indexed="8"/>
        <rFont val="Times New Roman"/>
        <family val="1"/>
      </rPr>
      <t xml:space="preserve">   </t>
    </r>
    <r>
      <rPr>
        <b/>
        <u/>
        <sz val="9"/>
        <color indexed="8"/>
        <rFont val="Tahoma"/>
        <family val="2"/>
      </rPr>
      <t>Consideraciones de los Estados Contables</t>
    </r>
  </si>
  <si>
    <t xml:space="preserve"> Nota 6. Información referente a contingencias y compromisos</t>
  </si>
  <si>
    <t>Nota 11. Sanciones</t>
  </si>
  <si>
    <t>Nota 10. Restricciones para Distribución de Utilidades</t>
  </si>
  <si>
    <t>Nota 9. Cambios Contables</t>
  </si>
  <si>
    <r>
      <t>Nota 8.</t>
    </r>
    <r>
      <rPr>
        <b/>
        <sz val="7"/>
        <color indexed="8"/>
        <rFont val="Times New Roman"/>
        <family val="1"/>
      </rPr>
      <t xml:space="preserve">  </t>
    </r>
    <r>
      <rPr>
        <b/>
        <sz val="9"/>
        <color indexed="8"/>
        <rFont val="Tahoma"/>
        <family val="2"/>
      </rPr>
      <t>Limitación a la Libre Disponibilidad de los activos o del patrimonio y cualquier restricción al derecho de propiedad.</t>
    </r>
  </si>
  <si>
    <r>
      <t>Nota 7.</t>
    </r>
    <r>
      <rPr>
        <b/>
        <sz val="7"/>
        <color indexed="8"/>
        <rFont val="Times New Roman"/>
        <family val="1"/>
      </rPr>
      <t xml:space="preserve">  </t>
    </r>
    <r>
      <rPr>
        <b/>
        <sz val="9"/>
        <color indexed="8"/>
        <rFont val="Tahoma"/>
        <family val="2"/>
      </rPr>
      <t>Hechos Posteriores al cierre del Ejercicio</t>
    </r>
  </si>
  <si>
    <t>Créditos (Nota 5 - f.)</t>
  </si>
  <si>
    <t>Inversiones Permanentes (Nota 5- e)</t>
  </si>
  <si>
    <t>Activos Intangibles y Cargos Diferidos(Nota 5 – h )</t>
  </si>
  <si>
    <t>f) Documentos y Cuentas por Cobrar</t>
  </si>
  <si>
    <t>Retención de IVA  (Nota 5 - j.)</t>
  </si>
  <si>
    <t>Accion de la Bolsa De Valores</t>
  </si>
  <si>
    <t>Cantidad</t>
  </si>
  <si>
    <t>Valor Nominal</t>
  </si>
  <si>
    <t>Saldo Periodo Actual</t>
  </si>
  <si>
    <t>Saldo Ejercicio Anterior</t>
  </si>
  <si>
    <t>Otros Ingresos Operativos  Nota 5- V</t>
  </si>
  <si>
    <t xml:space="preserve"> GASTOS DE COMERCIALIZACIÓN (Nota 5 – w)</t>
  </si>
  <si>
    <t>GASTOS DE ADMINISTRACION (Nota 5 – w)</t>
  </si>
  <si>
    <t>GASTOS OPERATIVOS (Nota 5 – w)</t>
  </si>
  <si>
    <t>Ingresos por operaciones y servicios extrabursátiles (Nota V)</t>
  </si>
  <si>
    <t>Ingresos por asesoría financiera (Nota 5 - y)</t>
  </si>
  <si>
    <t>Ingresos por intereses y dividendos de cartera propia (Nota 5- v)</t>
  </si>
  <si>
    <r>
      <t>Las 11</t>
    </r>
    <r>
      <rPr>
        <sz val="10"/>
        <color indexed="10"/>
        <rFont val="Tahoma"/>
        <family val="2"/>
      </rPr>
      <t xml:space="preserve"> </t>
    </r>
    <r>
      <rPr>
        <sz val="11"/>
        <color indexed="8"/>
        <rFont val="Tahoma"/>
        <family val="2"/>
      </rPr>
      <t>notas que se acompañan forman parte integrante de los Estados Contables.</t>
    </r>
  </si>
  <si>
    <r>
      <t>Las 11</t>
    </r>
    <r>
      <rPr>
        <sz val="10"/>
        <color indexed="10"/>
        <rFont val="Tahoma"/>
        <family val="2"/>
      </rPr>
      <t xml:space="preserve"> </t>
    </r>
    <r>
      <rPr>
        <sz val="10"/>
        <rFont val="Tahoma"/>
        <family val="2"/>
      </rPr>
      <t>notas que se acompañan forman parte integrante de los estados contables.</t>
    </r>
  </si>
  <si>
    <t>RESULTADOS FINANCIEROS (Nota C)</t>
  </si>
  <si>
    <t>Ingreso por Diferencias de cambio (Nota C)</t>
  </si>
  <si>
    <t>Diferencias de cambio (Nota C)</t>
  </si>
  <si>
    <t>Efectivo generado (usado) por otras actividades operativas</t>
  </si>
  <si>
    <t>Gtos de Const. y Org.</t>
  </si>
  <si>
    <t>Gastos de Desarrollo de Sistema</t>
  </si>
  <si>
    <t>TOTALES</t>
  </si>
  <si>
    <t>VALOR NOMINAL</t>
  </si>
  <si>
    <t>Inmuebles</t>
  </si>
  <si>
    <r>
      <t>Disponibilidades</t>
    </r>
    <r>
      <rPr>
        <sz val="14"/>
        <color indexed="8"/>
        <rFont val="Calibri"/>
        <family val="2"/>
        <scheme val="minor"/>
      </rPr>
      <t xml:space="preserve"> (</t>
    </r>
    <r>
      <rPr>
        <b/>
        <sz val="14"/>
        <color indexed="8"/>
        <rFont val="Calibri"/>
        <family val="2"/>
        <scheme val="minor"/>
      </rPr>
      <t>Nota 5 - d)</t>
    </r>
  </si>
  <si>
    <r>
      <t>Acreedores por Intermediación</t>
    </r>
    <r>
      <rPr>
        <sz val="14"/>
        <color indexed="8"/>
        <rFont val="Calibri"/>
        <family val="2"/>
        <scheme val="minor"/>
      </rPr>
      <t xml:space="preserve"> (Nota 5 - m)</t>
    </r>
  </si>
  <si>
    <r>
      <t xml:space="preserve">Obligac. por Contratos de Underwriting </t>
    </r>
    <r>
      <rPr>
        <b/>
        <sz val="14"/>
        <color indexed="8"/>
        <rFont val="Calibri"/>
        <family val="2"/>
        <scheme val="minor"/>
      </rPr>
      <t>(Nota 6 – p)</t>
    </r>
  </si>
  <si>
    <r>
      <t>Menos: Previsión para incobrables</t>
    </r>
    <r>
      <rPr>
        <b/>
        <sz val="14"/>
        <color indexed="8"/>
        <rFont val="Calibri"/>
        <family val="2"/>
        <scheme val="minor"/>
      </rPr>
      <t xml:space="preserve"> </t>
    </r>
    <r>
      <rPr>
        <sz val="14"/>
        <color indexed="8"/>
        <rFont val="Calibri"/>
        <family val="2"/>
        <scheme val="minor"/>
      </rPr>
      <t xml:space="preserve"> Acciones Emitidas</t>
    </r>
  </si>
  <si>
    <r>
      <t xml:space="preserve">Honorarios a Pagar </t>
    </r>
    <r>
      <rPr>
        <b/>
        <sz val="14"/>
        <color indexed="8"/>
        <rFont val="Calibri"/>
        <family val="2"/>
        <scheme val="minor"/>
      </rPr>
      <t>(Nota 5 – l)</t>
    </r>
  </si>
  <si>
    <r>
      <t xml:space="preserve">Otros Activos Corrientes </t>
    </r>
    <r>
      <rPr>
        <b/>
        <sz val="14"/>
        <color indexed="8"/>
        <rFont val="Calibri"/>
        <family val="2"/>
        <scheme val="minor"/>
      </rPr>
      <t>(Nota 5 - j)</t>
    </r>
  </si>
  <si>
    <r>
      <t>Menos: Previsión para incobrables</t>
    </r>
    <r>
      <rPr>
        <b/>
        <sz val="14"/>
        <color indexed="8"/>
        <rFont val="Calibri"/>
        <family val="2"/>
        <scheme val="minor"/>
      </rPr>
      <t xml:space="preserve"> </t>
    </r>
  </si>
  <si>
    <r>
      <t>Intereses a Devengar</t>
    </r>
    <r>
      <rPr>
        <b/>
        <sz val="14"/>
        <color indexed="8"/>
        <rFont val="Calibri"/>
        <family val="2"/>
        <scheme val="minor"/>
      </rPr>
      <t xml:space="preserve"> </t>
    </r>
  </si>
  <si>
    <r>
      <t xml:space="preserve">Derechos sobre títulos por Contratos  de Underwriting </t>
    </r>
    <r>
      <rPr>
        <b/>
        <sz val="14"/>
        <color indexed="8"/>
        <rFont val="Calibri"/>
        <family val="2"/>
        <scheme val="minor"/>
      </rPr>
      <t>(Nota 6- f)</t>
    </r>
  </si>
  <si>
    <r>
      <t>Otras contingencias</t>
    </r>
    <r>
      <rPr>
        <b/>
        <sz val="14"/>
        <color indexed="8"/>
        <rFont val="Calibri"/>
        <family val="2"/>
        <scheme val="minor"/>
      </rPr>
      <t xml:space="preserve"> </t>
    </r>
  </si>
  <si>
    <r>
      <t>Otros Pasivos no  Corrientes</t>
    </r>
    <r>
      <rPr>
        <b/>
        <sz val="14"/>
        <color indexed="8"/>
        <rFont val="Calibri"/>
        <family val="2"/>
        <scheme val="minor"/>
      </rPr>
      <t xml:space="preserve"> </t>
    </r>
  </si>
  <si>
    <t>ACWM CASA DE BOLSA S.A.</t>
  </si>
  <si>
    <t xml:space="preserve">                                              ACWM CASA DE BOLSA S.A.</t>
  </si>
  <si>
    <t>NOMBRE O RAZON SOCIAL: ACWM CASA DE BOLSA S.A.</t>
  </si>
  <si>
    <t xml:space="preserve">REGISTRO CNV:   </t>
  </si>
  <si>
    <t xml:space="preserve">1.1              CODIGO BOLSA.:  </t>
  </si>
  <si>
    <t xml:space="preserve">1.3              TELEFONO: </t>
  </si>
  <si>
    <t>administracion@acwm.com.py</t>
  </si>
  <si>
    <t>ESCRITURA Nº 1803                             FECHA: 22/10/2021</t>
  </si>
  <si>
    <t>INSCRIPCION EN EL REGISTRO PUBLICO Nº: 329 SERIE B FOLIO 329</t>
  </si>
  <si>
    <t>Anibal Casas Arregui</t>
  </si>
  <si>
    <t>Elias Roberto Finkelberg</t>
  </si>
  <si>
    <t>Rosanna Maria Coscia Serrati</t>
  </si>
  <si>
    <t>Raul Fernando Vargas</t>
  </si>
  <si>
    <t>Capital Social (de acuerdo al artículo 5º. de los estatutos sociales) Gs. 2.600.000.000, distribuido en 2.600 acciones nominativas ordinarias, de valor nominal de Gs. 1.000.000 cada una.</t>
  </si>
  <si>
    <t xml:space="preserve">INSCRIPCIÓN EN EL REGISTRO PUBLICO: Nº 329 FOLIO Nº 329  – Fecha: 10/02/2022  </t>
  </si>
  <si>
    <t>Capital Emitido G. 2.600.000.000.-</t>
  </si>
  <si>
    <t>Capital Suscripto G 2.600.000.000.-</t>
  </si>
  <si>
    <t>ANIBAL CASAS ARREGUI</t>
  </si>
  <si>
    <t>ROBERTO FINKELBERG</t>
  </si>
  <si>
    <t>01 AL 2599</t>
  </si>
  <si>
    <t>2600 AL 2600</t>
  </si>
  <si>
    <t>2599 VOTOS</t>
  </si>
  <si>
    <t>1 VOTO</t>
  </si>
  <si>
    <t>ACWM CASA DE BOLSA SOCIEDAD ANONIMA fue constituida por Escritura Pública N.º1.803 de fecha 22 de octubre del 2021, pasada ante el Escribano Público Luis Enrique Peroni Giralt, Notario y Escribano Público, con Registro Nro.528 en donde constan su denominación, objeto, capital social, sistemas de administración y demás modalidades, inscribiéndose en la Dirección General de los Registros Públicos Sección Personas Jurídicas y Asociaciones, como Matrícula 37070, Serie Comercial, bajo el N.º 11732453, folio 01-15, de fecha 03/02/2022 y sin fecha reingreso y en Registro Público de Comercio, Secc. Comercio como matrícula comercial N.º 329 Serie Comercial bajo el N.º 1 al folio 1 y siguientes, en fecha 22/10/2021 y reingreso en fecha 10/02/2022.</t>
  </si>
  <si>
    <t>La entidad  tiene participación en la Bolsa de Valores por valor de  Gs. 1.003.000.000 (Guaraníes Mil tres millones).-</t>
  </si>
  <si>
    <t>ACWM CASA DE BOLSA S.A., al cierre del periodo considerado cuenta con participación en BVPASA (Bolsa de Valores y Productos Asunción S.A.) de acuerdo a lo establecido en la Ley 5810/17 del Mercado de Capitales.</t>
  </si>
  <si>
    <t>Accionista 99,96%</t>
  </si>
  <si>
    <t>Accionista 0,04%</t>
  </si>
  <si>
    <t>Capital Integrado G. 2.600.000.000.-</t>
  </si>
  <si>
    <t>VALOR DE MERCADO</t>
  </si>
  <si>
    <t>1.2              DIRECCION OFICINA PRINCIPAL: YEGROS 3144</t>
  </si>
  <si>
    <t>1.7              DOMICILIO LEGAL: YEGROS 3144</t>
  </si>
  <si>
    <t>Diferencia de Cambio</t>
  </si>
  <si>
    <t>OTROS</t>
  </si>
  <si>
    <t>Superavit por Revaluacion de acciones</t>
  </si>
  <si>
    <t>Aportes para futura Capitalizacion</t>
  </si>
  <si>
    <t>Aportes para Futura Capitalizacion</t>
  </si>
  <si>
    <t>Período Actual Gs.</t>
  </si>
  <si>
    <t>Período Anterior Gs.</t>
  </si>
  <si>
    <t>Detalle de la Póliza</t>
  </si>
  <si>
    <t xml:space="preserve">Asegurado : BOLSA DE VALORES Y PRODUCTOS DE ASUNCION SA </t>
  </si>
  <si>
    <t xml:space="preserve">Período Actual </t>
  </si>
  <si>
    <t>en Gs.</t>
  </si>
  <si>
    <t>TOTAL</t>
  </si>
  <si>
    <t xml:space="preserve"> Igual Período de año anterior</t>
  </si>
  <si>
    <t xml:space="preserve">      en Gs.</t>
  </si>
  <si>
    <t>Otros Gastos de Comercialización</t>
  </si>
  <si>
    <t>Este rubro está compuesto por las siguientes cuentas:</t>
  </si>
  <si>
    <t xml:space="preserve">Otros Gastos de Administración </t>
  </si>
  <si>
    <t>Compañía de Seguro : SANCOR SEGUROS DEL PARAGUAY SA</t>
  </si>
  <si>
    <t>Tomador: ACWM CASA DE BOLSA SA</t>
  </si>
  <si>
    <t xml:space="preserve">k) Préstamos Financieros (Pasivo Corriente) </t>
  </si>
  <si>
    <t>m) Acreedores por Intermediación:</t>
  </si>
  <si>
    <t>y) Resultados Financieros</t>
  </si>
  <si>
    <t xml:space="preserve">z) Resultados Extraordinarios </t>
  </si>
  <si>
    <t xml:space="preserve">c) Garantías Constituidas: </t>
  </si>
  <si>
    <t>Póliza de Caución / Garantía de Desempeño Profesional</t>
  </si>
  <si>
    <t>Expensas</t>
  </si>
  <si>
    <t>Gastos de mantenimiento</t>
  </si>
  <si>
    <t>Gastos de Escribania</t>
  </si>
  <si>
    <t>Instalaciones</t>
  </si>
  <si>
    <t>Muebles y Utiles</t>
  </si>
  <si>
    <t>Diferencia de Cambio ganancia</t>
  </si>
  <si>
    <t>Cuentas a Pagar a Personas y Empresas Relacionadas (Nota 5– r )</t>
  </si>
  <si>
    <t>Anticipo de fondo operativo</t>
  </si>
  <si>
    <t>Cuentas a Pagar a Personas y Empresas Relacionadas (Nota 5 - o)</t>
  </si>
  <si>
    <t>Aguinaldos</t>
  </si>
  <si>
    <t>El flujo de efectivo fue adecuado al formato requerido en el anexo F del titulo 3 de la RES. 35/2023.</t>
  </si>
  <si>
    <t>Banco Interfisa Cta Cte . 221045209</t>
  </si>
  <si>
    <t>Banco Continental Cta Cte. - Guaranies - 012341629207</t>
  </si>
  <si>
    <t>Banco Continental Caja de Ahorro - Guaranies - 012521280607</t>
  </si>
  <si>
    <t>Areti Bank - Cta. Cte. - Dolares - 20012020200100101</t>
  </si>
  <si>
    <t>WSC Westside Consultants</t>
  </si>
  <si>
    <t>Safra National Bank - Cta. Cte. - Dolares - 17303902</t>
  </si>
  <si>
    <t>Safra National Bank - Cta. Cte. - Dolares - 17305697</t>
  </si>
  <si>
    <t>Títulos y valores negociables Gs.</t>
  </si>
  <si>
    <t>Títulos y valores negociables USD</t>
  </si>
  <si>
    <t>Títulos y valores en reporto Gs.</t>
  </si>
  <si>
    <t>Cheques descontados en cartera Gs.</t>
  </si>
  <si>
    <t>Cheques descontados en cartera USD</t>
  </si>
  <si>
    <t>Mejoras en propiedad de terceros</t>
  </si>
  <si>
    <t>IVA Crédito 10 %</t>
  </si>
  <si>
    <t>Retencion Iva</t>
  </si>
  <si>
    <t>Instituto de Prevision Social a pagar</t>
  </si>
  <si>
    <t>Sueldos a Pagar</t>
  </si>
  <si>
    <t>Acreedores por valores recibidos Gs.</t>
  </si>
  <si>
    <t>Acreedores por valores recibidos USD</t>
  </si>
  <si>
    <t>Intereses ganados por descuento de cheques</t>
  </si>
  <si>
    <t>Ganancia p/ Negociacion Titulos/ Acciones</t>
  </si>
  <si>
    <t>Comision de Corretaje</t>
  </si>
  <si>
    <t>Publicidad y Propaganda</t>
  </si>
  <si>
    <t>Cuotas y Suscripciones</t>
  </si>
  <si>
    <t>Intereses pagados en operac. Reporto</t>
  </si>
  <si>
    <t>Sueldos y Jornales</t>
  </si>
  <si>
    <t>Aporte Patronal IPS</t>
  </si>
  <si>
    <t>Honorarios Profesionales</t>
  </si>
  <si>
    <t>Honorarios por Auditoría Externa</t>
  </si>
  <si>
    <t>Impresos y Útiles</t>
  </si>
  <si>
    <t>Utiles de Oficina</t>
  </si>
  <si>
    <t>Gastos de Limpieza</t>
  </si>
  <si>
    <t>Gastos de Mantenimiento</t>
  </si>
  <si>
    <t>Gastos de Informatica</t>
  </si>
  <si>
    <t>Combustibles y Lubricantes</t>
  </si>
  <si>
    <t>Movilidad, viáticos y hospedaje</t>
  </si>
  <si>
    <t>Seguros Pagados</t>
  </si>
  <si>
    <t>Gastos Generales</t>
  </si>
  <si>
    <t>Pasajes y Viáticos</t>
  </si>
  <si>
    <t>Gastos de Comunicacion</t>
  </si>
  <si>
    <t>Gastos de Consumision</t>
  </si>
  <si>
    <t>Fletes y encomiendas local</t>
  </si>
  <si>
    <t>Gastos Adm. no deducibles</t>
  </si>
  <si>
    <t>No Posee sanciones con la Superintendencia de Valores u otras entidades fiscalizadoras.</t>
  </si>
  <si>
    <t>Grupo Gala S.A. - Accionista con el 10%</t>
  </si>
  <si>
    <t>Accionista con el 99,96%</t>
  </si>
  <si>
    <t>Patricia Sanchez</t>
  </si>
  <si>
    <t>Oficial de Cumplimiento</t>
  </si>
  <si>
    <t>Auditor Interno</t>
  </si>
  <si>
    <t>Marcela Fernandez</t>
  </si>
  <si>
    <t>Grupo Gala S.A. - Accionista con el 30%</t>
  </si>
  <si>
    <t>Los estados contables expuestos han sido formulados según lo establecido en la Resolucion N° 35/2023 de la Comisión Nacional de Valores, siguiendo instrucciones y normas contables.</t>
  </si>
  <si>
    <t>Las cuentas en moneda extranjera se valúan a su valor de cotización al cierre, de acuerdo a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</si>
  <si>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Las transacciones en moneda extranjera son convertidas al guaraní a la cotización vigente en la fecha de la transacción, utilizando el tipo comprador para el reconocimiento de los ingresos, y tipo vendedor para los gastos. Los saldos activos y los pasivos en moneda extranjera son ajustados al cierre de cada periodo al tipo de cambio establecido por la DNIT para esas fechas. Las diferencias de cambio son registradas en cuentas de resultados.</t>
  </si>
  <si>
    <t>Bolsa de Valores y Productos de Asunción S.A.</t>
  </si>
  <si>
    <t>La Entidad ya ha celebrado operaciones en el ejercicio 2023, como política de reconocimiento de Ingresos tiene  el criterio de que los ingresos sean  reconocidos con base en el criterio de lo devengado, de conformidad con las disposiciones de las Normas Contables.</t>
  </si>
  <si>
    <t>Saldo al inicio del ejercicio</t>
  </si>
  <si>
    <t>Transf. a dividendos a pagar</t>
  </si>
  <si>
    <t>Bancos Cta. Cte. - Operaciones por cuenta propia</t>
  </si>
  <si>
    <t>Bancos Cta. Cte. - Operaciones administrativas</t>
  </si>
  <si>
    <t>Bonos Financieros - Repo</t>
  </si>
  <si>
    <t>Acción de la Bolsa de Valores - BVPASA</t>
  </si>
  <si>
    <t>Deud. por venta de instrumentos de cartera propia</t>
  </si>
  <si>
    <t>Créditos por impuestos</t>
  </si>
  <si>
    <t>Muebles y Útiles</t>
  </si>
  <si>
    <t>(-) Deprec. Acum. - Muebles y Útiles</t>
  </si>
  <si>
    <t>Eq. de Informática</t>
  </si>
  <si>
    <t>(-) Deprec. Acum. - Eq. de Informática</t>
  </si>
  <si>
    <t>(-) Deprec. Acum. - Instalaciones</t>
  </si>
  <si>
    <t>Mejora en Predio Ajeno</t>
  </si>
  <si>
    <t>(-) Deprec. Acum. - Mejora en Predio Ajeno</t>
  </si>
  <si>
    <t>Capital integrado en efectivo</t>
  </si>
  <si>
    <t>Aportes irrevocables para integración de capital</t>
  </si>
  <si>
    <t>Superávit por revaluación de acciones</t>
  </si>
  <si>
    <t>Pérdidas Acumuladas</t>
  </si>
  <si>
    <t>Publicidad y propaganda</t>
  </si>
  <si>
    <t>Otros gastos administrativos</t>
  </si>
  <si>
    <t>Seguros pagados</t>
  </si>
  <si>
    <t>Sueldos y jornales/Administrativo</t>
  </si>
  <si>
    <t>Aporte patronal</t>
  </si>
  <si>
    <t>Comisiones y gastos bancarios</t>
  </si>
  <si>
    <t>Banco Rio  Cta. Cte. - Guaranies - 0813460006</t>
  </si>
  <si>
    <t>Banco Rio  Cta. Cte. - Dolares - 0880858006</t>
  </si>
  <si>
    <t>INVIU - PERSHING</t>
  </si>
  <si>
    <t>Comisiones cobradas por descuento de cheques</t>
  </si>
  <si>
    <t>Ingresos por asesoramiento financiero</t>
  </si>
  <si>
    <t>Interés, Comisión Gtos. Bancarios</t>
  </si>
  <si>
    <t>Banco Rio  Cta. Cte. - Guaranies - 082314938001</t>
  </si>
  <si>
    <t>Banco Rio  Cta. Cte. - Dolares - 082681280002</t>
  </si>
  <si>
    <t>AD CAP -  #57157 - Comitente N° 500163</t>
  </si>
  <si>
    <t>AD CAP -  #57157 - Comitente N° 500169</t>
  </si>
  <si>
    <t>Guaranies</t>
  </si>
  <si>
    <t>Dolares</t>
  </si>
  <si>
    <t>Títulos y valores en reporto USD</t>
  </si>
  <si>
    <t>Número de Póliza : 1514002988</t>
  </si>
  <si>
    <t>Fecha de emisión : 25/04/2024</t>
  </si>
  <si>
    <t>Vigencia desde : 01/05/2024</t>
  </si>
  <si>
    <t>Vigencia hasta : 01/05/2025</t>
  </si>
  <si>
    <t xml:space="preserve">Plazo en días : 365 días </t>
  </si>
  <si>
    <t>Capital máximo asegurado : 750.000.000.-</t>
  </si>
  <si>
    <t>Luis Maria Talavera Insfran</t>
  </si>
  <si>
    <t>Gerente General</t>
  </si>
  <si>
    <r>
      <rPr>
        <b/>
        <sz val="8"/>
        <color theme="1"/>
        <rFont val="Tahoma"/>
        <family val="2"/>
      </rPr>
      <t>AUDITOR  EXTERNO   INDEPENDIENTE DESIGNADO:</t>
    </r>
    <r>
      <rPr>
        <sz val="8"/>
        <color theme="1"/>
        <rFont val="Tahoma"/>
        <family val="2"/>
      </rPr>
      <t xml:space="preserve"> PCG AUDITORES Y CONSULTORES</t>
    </r>
  </si>
  <si>
    <r>
      <rPr>
        <b/>
        <sz val="8"/>
        <color theme="1"/>
        <rFont val="Tahoma"/>
        <family val="2"/>
      </rPr>
      <t>NÚMERO DE INSCRIPCIÓN EN EL REGISTRO DE LA CNV</t>
    </r>
    <r>
      <rPr>
        <sz val="8"/>
        <color theme="1"/>
        <rFont val="Tahoma"/>
        <family val="2"/>
      </rPr>
      <t>: AE049/2009</t>
    </r>
  </si>
  <si>
    <t>S&amp;C  - Accionista con el 99%</t>
  </si>
  <si>
    <t>Cuentas a Pagar a Personas y Empresas Relacionadas</t>
  </si>
  <si>
    <t>Títulos de Renta fija</t>
  </si>
  <si>
    <t>Intereses a cobrar - Renta fija</t>
  </si>
  <si>
    <t>(-) Intereses a devengar - Renta fija</t>
  </si>
  <si>
    <t>Int. a cobrar - Bonos Corporativos (Repo)</t>
  </si>
  <si>
    <t>(-) Int. a devengar - Bonos Corporativos (Repo)</t>
  </si>
  <si>
    <t>Información al 30/09/2024</t>
  </si>
  <si>
    <t>CORRESPONDIENTE AL 30/09/2024  PRESENTADO EN FORMA COMPARATIVA AL 31/12/2023</t>
  </si>
  <si>
    <t>Inversiones en renta fija</t>
  </si>
  <si>
    <t>Anticipo de clientes</t>
  </si>
  <si>
    <t xml:space="preserve">                                                        NOTAS A LOS ESTADOS FINANCIEROS AL 30/09/2024</t>
  </si>
  <si>
    <t>El Directorio de ACWM CASA DE BOLSA S.A., ha aprobado los Estados Contables al 30/09/2024</t>
  </si>
  <si>
    <t xml:space="preserve">	7.796,79</t>
  </si>
  <si>
    <t>Zeta Bank Caja de Ahorro Guaranies - 0193105657</t>
  </si>
  <si>
    <t>Zeta Bank Caja de Ahorro Guaranies - 0193105247</t>
  </si>
  <si>
    <t>Zeta Bank Caja de Ahorro Dolares - 0113105658</t>
  </si>
  <si>
    <t>Zeta Bank Caja de Ahorro Dolares - 0113105248</t>
  </si>
  <si>
    <t>Banco Continental Cta. Cte. - Guaranies - 0117341209</t>
  </si>
  <si>
    <t>Banco Continental Caja de Ahorro - Guaranies - 12521282901</t>
  </si>
  <si>
    <t>Banco Continental Caja de Ahorro - Guaranies - 012317343205</t>
  </si>
  <si>
    <t>Banco Continental Cta. Cte. - Dolares - 12633136606</t>
  </si>
  <si>
    <t>Banco Continental Cta. Cte. - Dolares - 12766136209</t>
  </si>
  <si>
    <t>Banco Continental Cta. Cte. - Dolares - 12635477305</t>
  </si>
  <si>
    <t>Banco Continental Caja de Ahorro - Dolares - 12766138205</t>
  </si>
  <si>
    <t>Banco Continental Cta. Cte. - Dolares - 12635485308</t>
  </si>
  <si>
    <t>Ueno Bank  Caja de Ahorro - Guaranies - 900695047</t>
  </si>
  <si>
    <t>Ueno Bank  Cta. Cte. - Dolares - 900695030</t>
  </si>
  <si>
    <t>Puente Casa de Bolsa S.A. - Guaranies</t>
  </si>
  <si>
    <t>Puente Casa de Bolsa S.A. - Dolares</t>
  </si>
  <si>
    <t>Safra National Bank - Cta. Cte. - Dolares - 955</t>
  </si>
  <si>
    <t>Stonex Financial Inc.</t>
  </si>
  <si>
    <t>Caja</t>
  </si>
  <si>
    <t>Banco Interfisa Cta Cte . 229045208</t>
  </si>
  <si>
    <t>Int. a cobrar - Bonos Corporativos</t>
  </si>
  <si>
    <t>(-) Int. a devengar - Bonos Corporativos</t>
  </si>
  <si>
    <t>Inversiones Temporarias (Nota 5 –f )</t>
  </si>
  <si>
    <t xml:space="preserve">Otros Pasivos Corrientes  </t>
  </si>
  <si>
    <r>
      <t xml:space="preserve">Sueldos a pagar </t>
    </r>
    <r>
      <rPr>
        <b/>
        <sz val="14"/>
        <color theme="1"/>
        <rFont val="Calibri"/>
        <family val="2"/>
        <scheme val="minor"/>
      </rPr>
      <t>(Nota 5 – q)</t>
    </r>
  </si>
  <si>
    <r>
      <t xml:space="preserve">Aportes y Retenciones a pagar </t>
    </r>
    <r>
      <rPr>
        <b/>
        <sz val="14"/>
        <color theme="1"/>
        <rFont val="Calibri"/>
        <family val="2"/>
        <scheme val="minor"/>
      </rPr>
      <t>(Nota 5 – q)</t>
    </r>
  </si>
  <si>
    <t>Intereses ganados por instrumentos financieros en cartera</t>
  </si>
  <si>
    <t>Alquileres pagados</t>
  </si>
  <si>
    <t>Operador</t>
  </si>
  <si>
    <t>Eusebio Javier Gimenez Bogado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</si>
</sst>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43" formatCode="_ * #,##0.00_ ;_ * \-#,##0.00_ ;_ * &quot;-&quot;??_ ;_ @_ "/>
    <numFmt numFmtId="164" formatCode="_-* #,##0.00_-;\-* #,##0.00_-;_-* &quot;-&quot;??_-;_-@_-"/>
    <numFmt numFmtId="165" formatCode="_-* #,##0\ _€_-;\-* #,##0\ _€_-;_-* &quot;-&quot;??\ _€_-;_-@_-"/>
    <numFmt numFmtId="166" formatCode="_ * #,##0_ ;_ * \-#,##0_ ;_ * &quot;-&quot;??_ ;_ @_ "/>
    <numFmt numFmtId="167" formatCode="_-* #,##0\ _€_-;\-* #,##0\ _€_-;_-* &quot;-&quot;\ _€_-;_-@_-"/>
    <numFmt numFmtId="168" formatCode="_(* #,##0.00_);_(* \(#,##0.00\);_(* \-??_);_(@_)"/>
    <numFmt numFmtId="169" formatCode="_-* #,##0.00\ _€_-;\-* #,##0.00\ _€_-;_-* &quot;-&quot;??\ _€_-;_-@_-"/>
    <numFmt numFmtId="170" formatCode="_-* #,##0_-;\-* #,##0_-;_-* &quot;-&quot;??_-;_-@_-"/>
  </numFmts>
  <fonts count="73" x14ac:knownFonts="1">
    <font>
      <sz val="11"/>
      <color theme="1"/>
      <name val="Calibri"/>
      <family val="2"/>
      <scheme val="minor"/>
    </font>
    <font>
      <b/>
      <sz val="9"/>
      <color indexed="8"/>
      <name val="Tahoma"/>
      <family val="2"/>
    </font>
    <font>
      <sz val="9"/>
      <color indexed="8"/>
      <name val="Tahoma"/>
      <family val="2"/>
    </font>
    <font>
      <b/>
      <sz val="7"/>
      <color indexed="8"/>
      <name val="Times New Roman"/>
      <family val="1"/>
    </font>
    <font>
      <b/>
      <u/>
      <sz val="9"/>
      <color indexed="8"/>
      <name val="Tahoma"/>
      <family val="2"/>
    </font>
    <font>
      <sz val="8"/>
      <color indexed="8"/>
      <name val="Tahoma"/>
      <family val="2"/>
    </font>
    <font>
      <b/>
      <sz val="8"/>
      <color indexed="8"/>
      <name val="Tahoma"/>
      <family val="2"/>
    </font>
    <font>
      <sz val="10"/>
      <name val="Arial"/>
      <family val="2"/>
    </font>
    <font>
      <sz val="8"/>
      <name val="Tahoma"/>
      <family val="2"/>
    </font>
    <font>
      <sz val="10"/>
      <name val="Tahoma"/>
      <family val="2"/>
    </font>
    <font>
      <b/>
      <sz val="8"/>
      <name val="Tahoma"/>
      <family val="2"/>
    </font>
    <font>
      <sz val="9"/>
      <name val="Tahoma"/>
      <family val="2"/>
    </font>
    <font>
      <sz val="11"/>
      <name val="Calibri"/>
      <family val="2"/>
    </font>
    <font>
      <sz val="11"/>
      <color indexed="8"/>
      <name val="Tahoma"/>
      <family val="2"/>
    </font>
    <font>
      <b/>
      <sz val="10"/>
      <name val="Arial"/>
      <family val="2"/>
    </font>
    <font>
      <b/>
      <sz val="9"/>
      <name val="Arial"/>
      <family val="2"/>
    </font>
    <font>
      <b/>
      <sz val="11"/>
      <name val="Arial"/>
      <family val="2"/>
    </font>
    <font>
      <sz val="10"/>
      <color indexed="10"/>
      <name val="Tahoma"/>
      <family val="2"/>
    </font>
    <font>
      <sz val="11"/>
      <color theme="1"/>
      <name val="Calibri"/>
      <family val="2"/>
      <scheme val="minor"/>
    </font>
    <font>
      <sz val="11"/>
      <color theme="0"/>
      <name val="Calibri"/>
      <family val="2"/>
      <scheme val="minor"/>
    </font>
    <font>
      <u/>
      <sz val="11"/>
      <color theme="10"/>
      <name val="Calibri"/>
      <family val="2"/>
    </font>
    <font>
      <b/>
      <sz val="11"/>
      <color theme="1"/>
      <name val="Calibri"/>
      <family val="2"/>
      <scheme val="minor"/>
    </font>
    <font>
      <b/>
      <sz val="14"/>
      <color theme="1"/>
      <name val="Tahoma"/>
      <family val="2"/>
    </font>
    <font>
      <sz val="14"/>
      <color theme="1"/>
      <name val="Tahoma"/>
      <family val="2"/>
    </font>
    <font>
      <sz val="14"/>
      <color rgb="FFFF0000"/>
      <name val="Tahoma"/>
      <family val="2"/>
    </font>
    <font>
      <b/>
      <sz val="11"/>
      <color theme="1"/>
      <name val="Times New Roman"/>
      <family val="1"/>
    </font>
    <font>
      <b/>
      <sz val="8"/>
      <color theme="1"/>
      <name val="Tahoma"/>
      <family val="2"/>
    </font>
    <font>
      <sz val="9"/>
      <color theme="1"/>
      <name val="Tahoma"/>
      <family val="2"/>
    </font>
    <font>
      <b/>
      <sz val="9"/>
      <color theme="1"/>
      <name val="Tahoma"/>
      <family val="2"/>
    </font>
    <font>
      <sz val="8"/>
      <color theme="1"/>
      <name val="Tahoma"/>
      <family val="2"/>
    </font>
    <font>
      <sz val="8"/>
      <color rgb="FF000000"/>
      <name val="Tahoma"/>
      <family val="2"/>
    </font>
    <font>
      <sz val="9"/>
      <color theme="1"/>
      <name val="Arial"/>
      <family val="2"/>
    </font>
    <font>
      <sz val="8"/>
      <color theme="1"/>
      <name val="Calibri"/>
      <family val="2"/>
      <scheme val="minor"/>
    </font>
    <font>
      <u/>
      <sz val="8"/>
      <color theme="10"/>
      <name val="Calibri"/>
      <family val="2"/>
    </font>
    <font>
      <u/>
      <sz val="8"/>
      <color theme="1"/>
      <name val="Tahoma"/>
      <family val="2"/>
    </font>
    <font>
      <sz val="10"/>
      <color theme="1"/>
      <name val="Tahoma"/>
      <family val="2"/>
    </font>
    <font>
      <b/>
      <sz val="10"/>
      <color theme="1"/>
      <name val="Tahoma"/>
      <family val="2"/>
    </font>
    <font>
      <b/>
      <sz val="11"/>
      <color rgb="FF000000"/>
      <name val="Tahoma"/>
      <family val="2"/>
    </font>
    <font>
      <sz val="11"/>
      <color rgb="FF000000"/>
      <name val="Tahoma"/>
      <family val="2"/>
    </font>
    <font>
      <sz val="11"/>
      <color theme="1"/>
      <name val="Tahoma"/>
      <family val="2"/>
    </font>
    <font>
      <sz val="10"/>
      <color rgb="FF000000"/>
      <name val="Tahoma"/>
      <family val="2"/>
    </font>
    <font>
      <b/>
      <sz val="10"/>
      <color rgb="FF000000"/>
      <name val="Tahoma"/>
      <family val="2"/>
    </font>
    <font>
      <b/>
      <sz val="9"/>
      <color rgb="FF000000"/>
      <name val="Tahoma"/>
      <family val="2"/>
    </font>
    <font>
      <b/>
      <sz val="8"/>
      <color theme="1"/>
      <name val="Calibri"/>
      <family val="2"/>
      <scheme val="minor"/>
    </font>
    <font>
      <sz val="9"/>
      <color rgb="FF000000"/>
      <name val="Tahoma"/>
      <family val="2"/>
    </font>
    <font>
      <b/>
      <sz val="9"/>
      <color theme="1"/>
      <name val="Arial"/>
      <family val="2"/>
    </font>
    <font>
      <sz val="10"/>
      <color theme="0"/>
      <name val="Calibri"/>
      <family val="2"/>
      <scheme val="minor"/>
    </font>
    <font>
      <b/>
      <u/>
      <sz val="9"/>
      <color theme="1"/>
      <name val="Tahoma"/>
      <family val="2"/>
    </font>
    <font>
      <sz val="10"/>
      <color rgb="FFFF0000"/>
      <name val="Calibri"/>
      <family val="2"/>
      <scheme val="minor"/>
    </font>
    <font>
      <sz val="9"/>
      <color theme="1"/>
      <name val="Calibri"/>
      <family val="2"/>
      <scheme val="minor"/>
    </font>
    <font>
      <b/>
      <sz val="11"/>
      <color theme="1"/>
      <name val="Tahoma"/>
      <family val="2"/>
    </font>
    <font>
      <b/>
      <sz val="12"/>
      <color theme="1"/>
      <name val="Tahoma"/>
      <family val="2"/>
    </font>
    <font>
      <b/>
      <sz val="11"/>
      <color rgb="FF000000"/>
      <name val="Calibri"/>
      <family val="2"/>
    </font>
    <font>
      <b/>
      <sz val="12"/>
      <color theme="1"/>
      <name val="Arial"/>
      <family val="2"/>
    </font>
    <font>
      <sz val="8"/>
      <color rgb="FFFF0000"/>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4"/>
      <color indexed="8"/>
      <name val="Calibri"/>
      <family val="2"/>
      <scheme val="minor"/>
    </font>
    <font>
      <b/>
      <sz val="14"/>
      <color indexed="8"/>
      <name val="Calibri"/>
      <family val="2"/>
      <scheme val="minor"/>
    </font>
    <font>
      <sz val="14"/>
      <color rgb="FFFF0000"/>
      <name val="Calibri"/>
      <family val="2"/>
      <scheme val="minor"/>
    </font>
    <font>
      <sz val="11"/>
      <color indexed="8"/>
      <name val="Calibri"/>
      <family val="2"/>
      <charset val="1"/>
    </font>
    <font>
      <b/>
      <sz val="10"/>
      <color theme="1"/>
      <name val="Calibri"/>
      <family val="2"/>
    </font>
    <font>
      <u/>
      <sz val="11"/>
      <color theme="10"/>
      <name val="Calibri"/>
      <family val="2"/>
      <scheme val="minor"/>
    </font>
    <font>
      <sz val="10"/>
      <color theme="1"/>
      <name val="Arial Nova"/>
      <family val="2"/>
    </font>
    <font>
      <b/>
      <sz val="11"/>
      <name val="Calibri"/>
      <family val="2"/>
      <scheme val="minor"/>
    </font>
    <font>
      <sz val="11"/>
      <name val="Calibri"/>
      <family val="2"/>
      <scheme val="minor"/>
    </font>
    <font>
      <b/>
      <sz val="10"/>
      <name val="Calibri"/>
      <family val="2"/>
    </font>
    <font>
      <sz val="10"/>
      <name val="Calibri"/>
      <family val="2"/>
    </font>
    <font>
      <b/>
      <sz val="10"/>
      <color theme="1"/>
      <name val="Arial Nova"/>
      <family val="2"/>
    </font>
    <font>
      <b/>
      <u/>
      <sz val="8"/>
      <name val="Tahoma"/>
      <family val="2"/>
    </font>
    <font>
      <sz val="9"/>
      <color rgb="FF000000"/>
      <name val="Calibri"/>
      <family val="2"/>
      <scheme val="minor"/>
    </font>
  </fonts>
  <fills count="3">
    <fill>
      <patternFill patternType="none"/>
    </fill>
    <fill>
      <patternFill patternType="gray125"/>
    </fill>
    <fill>
      <patternFill patternType="solid">
        <fgColor theme="0"/>
        <bgColor indexed="64"/>
      </patternFill>
    </fill>
  </fills>
  <borders count="5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rgb="FF000000"/>
      </right>
      <top style="medium">
        <color indexed="64"/>
      </top>
      <bottom style="medium">
        <color indexed="64"/>
      </bottom>
      <diagonal/>
    </border>
    <border>
      <left style="thin">
        <color indexed="64"/>
      </left>
      <right style="medium">
        <color indexed="64"/>
      </right>
      <top/>
      <bottom/>
      <diagonal/>
    </border>
  </borders>
  <cellStyleXfs count="17">
    <xf numFmtId="0" fontId="0" fillId="0" borderId="0"/>
    <xf numFmtId="0" fontId="20" fillId="0" borderId="0" applyNumberFormat="0" applyFill="0" applyBorder="0" applyAlignment="0" applyProtection="0">
      <alignment vertical="top"/>
      <protection locked="0"/>
    </xf>
    <xf numFmtId="43" fontId="18" fillId="0" borderId="0" applyFont="0" applyFill="0" applyBorder="0" applyAlignment="0" applyProtection="0"/>
    <xf numFmtId="41" fontId="18" fillId="0" borderId="0" applyFont="0" applyFill="0" applyBorder="0" applyAlignment="0" applyProtection="0"/>
    <xf numFmtId="167" fontId="18" fillId="0" borderId="0" applyFont="0" applyFill="0" applyBorder="0" applyAlignment="0" applyProtection="0"/>
    <xf numFmtId="0" fontId="7" fillId="0" borderId="0"/>
    <xf numFmtId="0" fontId="7" fillId="0" borderId="0"/>
    <xf numFmtId="0" fontId="7" fillId="0" borderId="0"/>
    <xf numFmtId="0" fontId="7" fillId="0" borderId="0"/>
    <xf numFmtId="9" fontId="18" fillId="0" borderId="0" applyFont="0" applyFill="0" applyBorder="0" applyAlignment="0" applyProtection="0"/>
    <xf numFmtId="0" fontId="62" fillId="0" borderId="0"/>
    <xf numFmtId="164" fontId="18" fillId="0" borderId="0" applyFont="0" applyFill="0" applyBorder="0" applyAlignment="0" applyProtection="0"/>
    <xf numFmtId="41" fontId="18" fillId="0" borderId="0" applyFont="0" applyFill="0" applyBorder="0" applyAlignment="0" applyProtection="0"/>
    <xf numFmtId="168" fontId="7" fillId="0" borderId="0" applyFill="0" applyBorder="0" applyAlignment="0" applyProtection="0"/>
    <xf numFmtId="169" fontId="18" fillId="0" borderId="0" applyFont="0" applyFill="0" applyBorder="0" applyAlignment="0" applyProtection="0"/>
    <xf numFmtId="0" fontId="7" fillId="0" borderId="0"/>
    <xf numFmtId="0" fontId="64" fillId="0" borderId="0" applyNumberFormat="0" applyFill="0" applyBorder="0" applyAlignment="0" applyProtection="0"/>
  </cellStyleXfs>
  <cellXfs count="384">
    <xf numFmtId="0" fontId="0" fillId="0" borderId="0" xfId="0"/>
    <xf numFmtId="0" fontId="0" fillId="2" borderId="0" xfId="0" applyFill="1"/>
    <xf numFmtId="41" fontId="22" fillId="2" borderId="0" xfId="3" applyFont="1" applyFill="1" applyAlignment="1">
      <alignment horizontal="center" vertical="center"/>
    </xf>
    <xf numFmtId="3" fontId="23" fillId="2" borderId="0" xfId="0" applyNumberFormat="1" applyFont="1" applyFill="1" applyAlignment="1">
      <alignment vertical="center"/>
    </xf>
    <xf numFmtId="0" fontId="23" fillId="2" borderId="0" xfId="0" applyFont="1" applyFill="1" applyAlignment="1">
      <alignment vertical="center"/>
    </xf>
    <xf numFmtId="0" fontId="23" fillId="2" borderId="0" xfId="0" applyFont="1" applyFill="1"/>
    <xf numFmtId="3" fontId="24" fillId="2" borderId="0" xfId="0" applyNumberFormat="1" applyFont="1" applyFill="1" applyAlignment="1">
      <alignment vertical="center"/>
    </xf>
    <xf numFmtId="41" fontId="22" fillId="2" borderId="0" xfId="3" applyFont="1" applyFill="1" applyAlignment="1">
      <alignment horizontal="left" vertical="center"/>
    </xf>
    <xf numFmtId="0" fontId="25" fillId="2" borderId="0" xfId="0" applyFont="1" applyFill="1" applyAlignment="1">
      <alignment horizontal="center"/>
    </xf>
    <xf numFmtId="0" fontId="26" fillId="2" borderId="0" xfId="0" applyFont="1" applyFill="1" applyAlignment="1">
      <alignment horizontal="justify"/>
    </xf>
    <xf numFmtId="0" fontId="27" fillId="2" borderId="0" xfId="0" applyFont="1" applyFill="1" applyAlignment="1">
      <alignment horizontal="justify"/>
    </xf>
    <xf numFmtId="0" fontId="28" fillId="2" borderId="0" xfId="0" applyFont="1" applyFill="1" applyAlignment="1">
      <alignment horizontal="justify"/>
    </xf>
    <xf numFmtId="0" fontId="28" fillId="2" borderId="0" xfId="0" applyFont="1" applyFill="1"/>
    <xf numFmtId="0" fontId="27" fillId="2" borderId="0" xfId="0" applyFont="1" applyFill="1"/>
    <xf numFmtId="0" fontId="28" fillId="2" borderId="0" xfId="0" applyFont="1" applyFill="1" applyAlignment="1">
      <alignment horizontal="left" indent="1"/>
    </xf>
    <xf numFmtId="0" fontId="31" fillId="2" borderId="0" xfId="0" applyFont="1" applyFill="1" applyAlignment="1">
      <alignment horizontal="justify"/>
    </xf>
    <xf numFmtId="0" fontId="29" fillId="2" borderId="0" xfId="0" applyFont="1" applyFill="1" applyAlignment="1">
      <alignment horizontal="center"/>
    </xf>
    <xf numFmtId="0" fontId="32" fillId="2" borderId="0" xfId="0" applyFont="1" applyFill="1" applyAlignment="1">
      <alignment horizontal="center"/>
    </xf>
    <xf numFmtId="0" fontId="32" fillId="2" borderId="0" xfId="0" applyFont="1" applyFill="1"/>
    <xf numFmtId="0" fontId="33" fillId="2" borderId="0" xfId="1" applyFont="1" applyFill="1" applyAlignment="1" applyProtection="1">
      <alignment horizontal="left"/>
    </xf>
    <xf numFmtId="0" fontId="29" fillId="2" borderId="0" xfId="0" applyFont="1" applyFill="1"/>
    <xf numFmtId="0" fontId="26" fillId="2" borderId="3" xfId="0" applyFont="1" applyFill="1" applyBorder="1" applyAlignment="1">
      <alignment horizontal="center" vertical="top" wrapText="1"/>
    </xf>
    <xf numFmtId="0" fontId="29" fillId="2" borderId="0" xfId="0" applyFont="1" applyFill="1" applyAlignment="1">
      <alignment horizontal="left"/>
    </xf>
    <xf numFmtId="0" fontId="26" fillId="2" borderId="0" xfId="0" applyFont="1" applyFill="1" applyAlignment="1">
      <alignment horizontal="left"/>
    </xf>
    <xf numFmtId="3" fontId="29" fillId="2" borderId="0" xfId="0" applyNumberFormat="1" applyFont="1" applyFill="1" applyAlignment="1">
      <alignment vertical="center"/>
    </xf>
    <xf numFmtId="41" fontId="26" fillId="2" borderId="0" xfId="3" applyFont="1" applyFill="1" applyAlignment="1">
      <alignment horizontal="center" vertical="center"/>
    </xf>
    <xf numFmtId="3" fontId="29" fillId="2" borderId="5" xfId="0" applyNumberFormat="1" applyFont="1" applyFill="1" applyBorder="1" applyAlignment="1">
      <alignment horizontal="center" vertical="center" wrapText="1"/>
    </xf>
    <xf numFmtId="3" fontId="26" fillId="2" borderId="5"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41" fontId="26" fillId="2" borderId="4" xfId="3" applyFont="1" applyFill="1" applyBorder="1" applyAlignment="1">
      <alignment vertical="center" wrapText="1"/>
    </xf>
    <xf numFmtId="41" fontId="34" fillId="2" borderId="5" xfId="3" applyFont="1" applyFill="1" applyBorder="1" applyAlignment="1">
      <alignment vertical="center" wrapText="1"/>
    </xf>
    <xf numFmtId="41" fontId="29" fillId="2" borderId="5" xfId="3" applyFont="1" applyFill="1" applyBorder="1" applyAlignment="1">
      <alignment vertical="center" wrapText="1"/>
    </xf>
    <xf numFmtId="41" fontId="29" fillId="2" borderId="5" xfId="3" applyFont="1" applyFill="1" applyBorder="1" applyAlignment="1">
      <alignment vertical="center"/>
    </xf>
    <xf numFmtId="41" fontId="26" fillId="2" borderId="5" xfId="3" applyFont="1" applyFill="1" applyBorder="1" applyAlignment="1">
      <alignment vertical="center" wrapText="1"/>
    </xf>
    <xf numFmtId="41" fontId="29" fillId="2" borderId="5" xfId="3" applyFont="1" applyFill="1" applyBorder="1" applyAlignment="1">
      <alignment horizontal="justify" vertical="center" wrapText="1"/>
    </xf>
    <xf numFmtId="41" fontId="26" fillId="2" borderId="6" xfId="3" applyFont="1" applyFill="1" applyBorder="1" applyAlignment="1">
      <alignment vertical="center" wrapText="1"/>
    </xf>
    <xf numFmtId="41" fontId="29" fillId="2" borderId="0" xfId="3" applyFont="1" applyFill="1" applyAlignment="1">
      <alignment horizontal="center" vertical="center"/>
    </xf>
    <xf numFmtId="41" fontId="29" fillId="2" borderId="0" xfId="3" applyFont="1" applyFill="1" applyAlignment="1">
      <alignment horizontal="left" vertical="center"/>
    </xf>
    <xf numFmtId="0" fontId="26" fillId="2" borderId="7" xfId="0" applyFont="1" applyFill="1" applyBorder="1" applyAlignment="1">
      <alignment horizontal="left" vertical="top" wrapText="1"/>
    </xf>
    <xf numFmtId="0" fontId="29" fillId="2" borderId="2" xfId="0" applyFont="1" applyFill="1" applyBorder="1" applyAlignment="1">
      <alignment horizontal="center" vertical="top" wrapText="1"/>
    </xf>
    <xf numFmtId="0" fontId="26" fillId="2" borderId="8"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9" fillId="2" borderId="11" xfId="0" applyFont="1" applyFill="1" applyBorder="1" applyAlignment="1">
      <alignment horizontal="left" vertical="top" wrapText="1"/>
    </xf>
    <xf numFmtId="0" fontId="29" fillId="2" borderId="12" xfId="0" applyFont="1" applyFill="1" applyBorder="1" applyAlignment="1">
      <alignment horizontal="left" vertical="top" wrapText="1"/>
    </xf>
    <xf numFmtId="0" fontId="29" fillId="2" borderId="13" xfId="0" applyFont="1" applyFill="1" applyBorder="1" applyAlignment="1">
      <alignment horizontal="center" vertical="top" wrapText="1"/>
    </xf>
    <xf numFmtId="3" fontId="35" fillId="2" borderId="5" xfId="0" applyNumberFormat="1" applyFont="1" applyFill="1" applyBorder="1" applyAlignment="1">
      <alignment horizontal="center" vertical="center" wrapText="1"/>
    </xf>
    <xf numFmtId="41" fontId="35" fillId="2" borderId="16" xfId="3" applyFont="1" applyFill="1" applyBorder="1" applyAlignment="1">
      <alignment vertical="center" wrapText="1"/>
    </xf>
    <xf numFmtId="41" fontId="36" fillId="2" borderId="17" xfId="3" applyFont="1" applyFill="1" applyBorder="1" applyAlignment="1">
      <alignment vertical="center" wrapText="1"/>
    </xf>
    <xf numFmtId="3" fontId="36" fillId="2" borderId="18" xfId="0" applyNumberFormat="1" applyFont="1" applyFill="1" applyBorder="1" applyAlignment="1">
      <alignment horizontal="center" vertical="center" wrapText="1"/>
    </xf>
    <xf numFmtId="3" fontId="35" fillId="2" borderId="19" xfId="0" applyNumberFormat="1" applyFont="1" applyFill="1" applyBorder="1" applyAlignment="1">
      <alignment horizontal="center" vertical="center" wrapText="1"/>
    </xf>
    <xf numFmtId="3" fontId="27" fillId="2" borderId="9" xfId="0" applyNumberFormat="1" applyFont="1" applyFill="1" applyBorder="1" applyAlignment="1">
      <alignment horizontal="center" vertical="center" wrapText="1"/>
    </xf>
    <xf numFmtId="3" fontId="27" fillId="2" borderId="20" xfId="0" applyNumberFormat="1" applyFont="1" applyFill="1" applyBorder="1" applyAlignment="1">
      <alignment horizontal="center" vertical="center" wrapText="1"/>
    </xf>
    <xf numFmtId="41" fontId="35" fillId="2" borderId="21" xfId="3" applyFont="1" applyFill="1" applyBorder="1" applyAlignment="1">
      <alignment vertical="center" wrapText="1"/>
    </xf>
    <xf numFmtId="41" fontId="35" fillId="2" borderId="11" xfId="3" applyFont="1" applyFill="1" applyBorder="1" applyAlignment="1">
      <alignment horizontal="center" vertical="center" wrapText="1"/>
    </xf>
    <xf numFmtId="41" fontId="27" fillId="2" borderId="0" xfId="3" applyFont="1" applyFill="1" applyAlignment="1">
      <alignment horizontal="left" vertical="center"/>
    </xf>
    <xf numFmtId="41" fontId="26" fillId="2" borderId="2" xfId="3" applyFont="1" applyFill="1" applyBorder="1" applyAlignment="1">
      <alignment vertical="center" wrapText="1"/>
    </xf>
    <xf numFmtId="3" fontId="29" fillId="2" borderId="2" xfId="0" applyNumberFormat="1" applyFont="1" applyFill="1" applyBorder="1" applyAlignment="1">
      <alignment horizontal="center" vertical="center" wrapText="1"/>
    </xf>
    <xf numFmtId="41" fontId="35" fillId="2" borderId="2" xfId="3" applyFont="1" applyFill="1" applyBorder="1" applyAlignment="1">
      <alignment vertical="center" wrapText="1"/>
    </xf>
    <xf numFmtId="3" fontId="36" fillId="2" borderId="30" xfId="0" applyNumberFormat="1" applyFont="1" applyFill="1" applyBorder="1" applyAlignment="1">
      <alignment horizontal="center" vertical="center" wrapText="1"/>
    </xf>
    <xf numFmtId="41" fontId="36" fillId="2" borderId="2" xfId="3" applyFont="1" applyFill="1" applyBorder="1" applyAlignment="1">
      <alignment vertical="center" wrapText="1"/>
    </xf>
    <xf numFmtId="41" fontId="36" fillId="2" borderId="11" xfId="3" applyFont="1" applyFill="1" applyBorder="1" applyAlignment="1">
      <alignment horizontal="center" vertical="center" wrapText="1"/>
    </xf>
    <xf numFmtId="41" fontId="37" fillId="2" borderId="27" xfId="3" applyFont="1" applyFill="1" applyBorder="1" applyAlignment="1">
      <alignment vertical="center" wrapText="1"/>
    </xf>
    <xf numFmtId="0" fontId="38" fillId="2" borderId="16" xfId="0" applyFont="1" applyFill="1" applyBorder="1" applyAlignment="1">
      <alignment horizontal="left" vertical="top" wrapText="1"/>
    </xf>
    <xf numFmtId="0" fontId="37" fillId="2" borderId="16" xfId="0" applyFont="1" applyFill="1" applyBorder="1" applyAlignment="1">
      <alignment horizontal="left" vertical="top" wrapText="1"/>
    </xf>
    <xf numFmtId="0" fontId="37" fillId="2" borderId="17" xfId="0" applyFont="1" applyFill="1" applyBorder="1" applyAlignment="1">
      <alignment horizontal="left" vertical="top" wrapText="1"/>
    </xf>
    <xf numFmtId="0" fontId="37" fillId="2" borderId="21" xfId="0" applyFont="1" applyFill="1" applyBorder="1" applyAlignment="1">
      <alignment horizontal="left" vertical="top" wrapText="1"/>
    </xf>
    <xf numFmtId="0" fontId="38" fillId="2" borderId="21" xfId="0" applyFont="1" applyFill="1" applyBorder="1" applyAlignment="1">
      <alignment horizontal="left" vertical="top" wrapText="1"/>
    </xf>
    <xf numFmtId="0" fontId="39" fillId="2" borderId="0" xfId="0" applyFont="1" applyFill="1"/>
    <xf numFmtId="0" fontId="39" fillId="2" borderId="4" xfId="0" applyFont="1" applyFill="1" applyBorder="1"/>
    <xf numFmtId="0" fontId="39" fillId="2" borderId="5" xfId="0" applyFont="1" applyFill="1" applyBorder="1"/>
    <xf numFmtId="0" fontId="39" fillId="2" borderId="2" xfId="0" applyFont="1" applyFill="1" applyBorder="1"/>
    <xf numFmtId="41" fontId="40" fillId="2" borderId="27" xfId="3" applyFont="1" applyFill="1" applyBorder="1" applyAlignment="1">
      <alignment vertical="center" wrapText="1"/>
    </xf>
    <xf numFmtId="0" fontId="35" fillId="2" borderId="5" xfId="0" applyFont="1" applyFill="1" applyBorder="1" applyAlignment="1">
      <alignment vertical="center" wrapText="1"/>
    </xf>
    <xf numFmtId="0" fontId="35" fillId="2" borderId="0" xfId="0" applyFont="1" applyFill="1" applyAlignment="1">
      <alignment vertical="center" wrapText="1"/>
    </xf>
    <xf numFmtId="3" fontId="40" fillId="2" borderId="5" xfId="0" applyNumberFormat="1" applyFont="1" applyFill="1" applyBorder="1" applyAlignment="1">
      <alignment vertical="center" wrapText="1"/>
    </xf>
    <xf numFmtId="41" fontId="35" fillId="2" borderId="27" xfId="3" applyFont="1" applyFill="1" applyBorder="1" applyAlignment="1">
      <alignment vertical="center" wrapText="1"/>
    </xf>
    <xf numFmtId="41" fontId="35" fillId="2" borderId="5" xfId="3" applyFont="1" applyFill="1" applyBorder="1" applyAlignment="1">
      <alignment vertical="center" wrapText="1"/>
    </xf>
    <xf numFmtId="3" fontId="35" fillId="2" borderId="5" xfId="0" applyNumberFormat="1" applyFont="1" applyFill="1" applyBorder="1" applyAlignment="1">
      <alignment vertical="center" wrapText="1"/>
    </xf>
    <xf numFmtId="41" fontId="41" fillId="2" borderId="31" xfId="3" applyFont="1" applyFill="1" applyBorder="1" applyAlignment="1">
      <alignment vertical="center" wrapText="1"/>
    </xf>
    <xf numFmtId="3" fontId="41" fillId="2" borderId="2" xfId="0" applyNumberFormat="1" applyFont="1" applyFill="1" applyBorder="1" applyAlignment="1">
      <alignment vertical="center" wrapText="1"/>
    </xf>
    <xf numFmtId="3" fontId="41" fillId="2" borderId="2" xfId="0" applyNumberFormat="1" applyFont="1" applyFill="1" applyBorder="1" applyAlignment="1">
      <alignment vertical="top" wrapText="1"/>
    </xf>
    <xf numFmtId="0" fontId="35" fillId="2" borderId="1" xfId="0" applyFont="1" applyFill="1" applyBorder="1" applyAlignment="1">
      <alignment vertical="top" wrapText="1"/>
    </xf>
    <xf numFmtId="41" fontId="41" fillId="2" borderId="32" xfId="3" applyFont="1" applyFill="1" applyBorder="1" applyAlignment="1">
      <alignment vertical="center" wrapText="1"/>
    </xf>
    <xf numFmtId="0" fontId="36" fillId="2" borderId="13" xfId="0" applyFont="1" applyFill="1" applyBorder="1" applyAlignment="1">
      <alignment vertical="center" wrapText="1"/>
    </xf>
    <xf numFmtId="3" fontId="41" fillId="2" borderId="13" xfId="0" applyNumberFormat="1" applyFont="1" applyFill="1" applyBorder="1" applyAlignment="1">
      <alignment vertical="center" wrapText="1"/>
    </xf>
    <xf numFmtId="3" fontId="36" fillId="2" borderId="13" xfId="0" applyNumberFormat="1" applyFont="1" applyFill="1" applyBorder="1" applyAlignment="1">
      <alignment vertical="top" wrapText="1"/>
    </xf>
    <xf numFmtId="3" fontId="41" fillId="2" borderId="14" xfId="0" applyNumberFormat="1" applyFont="1" applyFill="1" applyBorder="1" applyAlignment="1">
      <alignment vertical="top" wrapText="1"/>
    </xf>
    <xf numFmtId="0" fontId="42" fillId="2" borderId="0" xfId="0" applyFont="1" applyFill="1" applyAlignment="1">
      <alignment horizontal="right"/>
    </xf>
    <xf numFmtId="3" fontId="42" fillId="2" borderId="0" xfId="0" applyNumberFormat="1" applyFont="1" applyFill="1" applyAlignment="1">
      <alignment horizontal="right"/>
    </xf>
    <xf numFmtId="3" fontId="26" fillId="2" borderId="0" xfId="0" applyNumberFormat="1" applyFont="1" applyFill="1" applyAlignment="1">
      <alignment horizontal="right"/>
    </xf>
    <xf numFmtId="0" fontId="28" fillId="2" borderId="0" xfId="0" applyFont="1" applyFill="1" applyAlignment="1">
      <alignment horizontal="left"/>
    </xf>
    <xf numFmtId="0" fontId="27" fillId="2" borderId="0" xfId="0" applyFont="1" applyFill="1" applyAlignment="1">
      <alignment horizontal="left" wrapText="1"/>
    </xf>
    <xf numFmtId="0" fontId="26" fillId="2" borderId="2" xfId="0" applyFont="1" applyFill="1" applyBorder="1" applyAlignment="1">
      <alignment horizontal="center" vertical="center" wrapText="1"/>
    </xf>
    <xf numFmtId="3" fontId="29" fillId="2" borderId="2" xfId="0" applyNumberFormat="1" applyFont="1" applyFill="1" applyBorder="1" applyAlignment="1">
      <alignment horizontal="right" vertical="top" wrapText="1"/>
    </xf>
    <xf numFmtId="0" fontId="26" fillId="2" borderId="3" xfId="0" applyFont="1" applyFill="1" applyBorder="1" applyAlignment="1">
      <alignment horizontal="left" vertical="top" wrapText="1"/>
    </xf>
    <xf numFmtId="0" fontId="29" fillId="2" borderId="25" xfId="0" applyFont="1" applyFill="1" applyBorder="1" applyAlignment="1">
      <alignment horizontal="left" vertical="top" wrapText="1"/>
    </xf>
    <xf numFmtId="0" fontId="29" fillId="2" borderId="14" xfId="0" applyFont="1" applyFill="1" applyBorder="1" applyAlignment="1">
      <alignment horizontal="left" vertical="top" wrapText="1"/>
    </xf>
    <xf numFmtId="3" fontId="0" fillId="2" borderId="0" xfId="0" applyNumberFormat="1" applyFill="1"/>
    <xf numFmtId="3" fontId="9" fillId="2" borderId="5" xfId="0" applyNumberFormat="1" applyFont="1" applyFill="1" applyBorder="1" applyAlignment="1">
      <alignment vertical="center" wrapText="1"/>
    </xf>
    <xf numFmtId="0" fontId="26" fillId="2" borderId="2" xfId="0" applyFont="1" applyFill="1" applyBorder="1" applyAlignment="1">
      <alignment horizontal="center"/>
    </xf>
    <xf numFmtId="0" fontId="26" fillId="2" borderId="2" xfId="0" applyFont="1" applyFill="1" applyBorder="1" applyAlignment="1">
      <alignment horizontal="center" wrapText="1"/>
    </xf>
    <xf numFmtId="0" fontId="29" fillId="2" borderId="2" xfId="0" applyFont="1" applyFill="1" applyBorder="1" applyAlignment="1">
      <alignment horizontal="center"/>
    </xf>
    <xf numFmtId="4" fontId="29" fillId="2" borderId="2" xfId="0" applyNumberFormat="1" applyFont="1" applyFill="1" applyBorder="1"/>
    <xf numFmtId="0" fontId="8" fillId="2" borderId="2" xfId="6" applyFont="1" applyFill="1" applyBorder="1"/>
    <xf numFmtId="14" fontId="26" fillId="2" borderId="2" xfId="0" applyNumberFormat="1" applyFont="1" applyFill="1" applyBorder="1" applyAlignment="1">
      <alignment horizontal="center" vertical="center" wrapText="1"/>
    </xf>
    <xf numFmtId="0" fontId="26" fillId="2" borderId="2" xfId="0" applyFont="1" applyFill="1" applyBorder="1" applyAlignment="1">
      <alignment vertical="top" wrapText="1"/>
    </xf>
    <xf numFmtId="3" fontId="26" fillId="2" borderId="2" xfId="0" applyNumberFormat="1" applyFont="1" applyFill="1" applyBorder="1" applyAlignment="1">
      <alignment horizontal="right" vertical="top" wrapText="1"/>
    </xf>
    <xf numFmtId="0" fontId="42" fillId="2" borderId="2" xfId="0" applyFont="1" applyFill="1" applyBorder="1" applyAlignment="1">
      <alignment horizontal="center"/>
    </xf>
    <xf numFmtId="0" fontId="42" fillId="2" borderId="2" xfId="0" applyFont="1" applyFill="1" applyBorder="1" applyAlignment="1">
      <alignment horizontal="center" wrapText="1"/>
    </xf>
    <xf numFmtId="0" fontId="44" fillId="2" borderId="2" xfId="0" applyFont="1" applyFill="1" applyBorder="1"/>
    <xf numFmtId="3" fontId="44" fillId="2" borderId="2" xfId="0" applyNumberFormat="1" applyFont="1" applyFill="1" applyBorder="1" applyAlignment="1">
      <alignment horizontal="right"/>
    </xf>
    <xf numFmtId="3" fontId="27" fillId="2" borderId="2" xfId="0" applyNumberFormat="1" applyFont="1" applyFill="1" applyBorder="1" applyAlignment="1">
      <alignment horizontal="right"/>
    </xf>
    <xf numFmtId="0" fontId="27" fillId="2" borderId="2" xfId="0" applyFont="1" applyFill="1" applyBorder="1" applyAlignment="1">
      <alignment horizontal="right"/>
    </xf>
    <xf numFmtId="0" fontId="44" fillId="2" borderId="2" xfId="0" applyFont="1" applyFill="1" applyBorder="1" applyAlignment="1">
      <alignment wrapText="1"/>
    </xf>
    <xf numFmtId="0" fontId="44" fillId="2" borderId="2" xfId="0" applyFont="1" applyFill="1" applyBorder="1" applyAlignment="1">
      <alignment horizontal="right"/>
    </xf>
    <xf numFmtId="41" fontId="27" fillId="2" borderId="2" xfId="3" applyFont="1" applyFill="1" applyBorder="1" applyAlignment="1">
      <alignment horizontal="right"/>
    </xf>
    <xf numFmtId="3" fontId="42" fillId="2" borderId="2" xfId="0" applyNumberFormat="1" applyFont="1" applyFill="1" applyBorder="1" applyAlignment="1">
      <alignment horizontal="right"/>
    </xf>
    <xf numFmtId="3" fontId="32" fillId="2" borderId="0" xfId="0" applyNumberFormat="1" applyFont="1" applyFill="1"/>
    <xf numFmtId="41" fontId="8" fillId="2" borderId="5" xfId="3" applyFont="1" applyFill="1" applyBorder="1" applyAlignment="1">
      <alignment vertical="center" wrapText="1"/>
    </xf>
    <xf numFmtId="41" fontId="10" fillId="2" borderId="5" xfId="3" applyFont="1" applyFill="1" applyBorder="1" applyAlignment="1">
      <alignment vertical="center" wrapText="1"/>
    </xf>
    <xf numFmtId="0" fontId="28" fillId="2" borderId="2" xfId="0" applyFont="1" applyFill="1" applyBorder="1"/>
    <xf numFmtId="0" fontId="20" fillId="2" borderId="0" xfId="1" applyFill="1" applyAlignment="1" applyProtection="1">
      <alignment horizontal="left"/>
    </xf>
    <xf numFmtId="0" fontId="19" fillId="2" borderId="0" xfId="0" applyFont="1" applyFill="1"/>
    <xf numFmtId="4" fontId="46" fillId="0" borderId="0" xfId="0" applyNumberFormat="1" applyFont="1"/>
    <xf numFmtId="0" fontId="27" fillId="2" borderId="2" xfId="0" applyFont="1" applyFill="1" applyBorder="1"/>
    <xf numFmtId="0" fontId="21" fillId="2" borderId="2" xfId="0" applyFont="1" applyFill="1" applyBorder="1"/>
    <xf numFmtId="0" fontId="47" fillId="2" borderId="0" xfId="0" applyFont="1" applyFill="1" applyAlignment="1">
      <alignment horizontal="left"/>
    </xf>
    <xf numFmtId="0" fontId="8" fillId="2" borderId="0" xfId="6" applyFont="1" applyFill="1"/>
    <xf numFmtId="4" fontId="29" fillId="2" borderId="0" xfId="0" applyNumberFormat="1" applyFont="1" applyFill="1"/>
    <xf numFmtId="166" fontId="18" fillId="2" borderId="2" xfId="2" applyNumberFormat="1" applyFont="1" applyFill="1" applyBorder="1"/>
    <xf numFmtId="0" fontId="29" fillId="2" borderId="0" xfId="0" applyFont="1" applyFill="1" applyAlignment="1">
      <alignment vertical="top" wrapText="1"/>
    </xf>
    <xf numFmtId="3" fontId="29" fillId="2" borderId="0" xfId="0" applyNumberFormat="1" applyFont="1" applyFill="1" applyAlignment="1">
      <alignment horizontal="right" vertical="top" wrapText="1"/>
    </xf>
    <xf numFmtId="3" fontId="8" fillId="2" borderId="0" xfId="0" applyNumberFormat="1" applyFont="1" applyFill="1" applyAlignment="1">
      <alignment horizontal="right" vertical="top" wrapText="1"/>
    </xf>
    <xf numFmtId="166" fontId="0" fillId="2" borderId="0" xfId="0" applyNumberFormat="1" applyFill="1"/>
    <xf numFmtId="0" fontId="29" fillId="2" borderId="0" xfId="0" applyFont="1" applyFill="1" applyAlignment="1">
      <alignment horizontal="center" vertical="top" wrapText="1"/>
    </xf>
    <xf numFmtId="0" fontId="8" fillId="2" borderId="2" xfId="0" applyFont="1" applyFill="1" applyBorder="1" applyAlignment="1">
      <alignment horizontal="center" vertical="top" wrapText="1"/>
    </xf>
    <xf numFmtId="0" fontId="27" fillId="2" borderId="0" xfId="0" applyFont="1" applyFill="1" applyAlignment="1">
      <alignment horizontal="center" wrapText="1"/>
    </xf>
    <xf numFmtId="0" fontId="27" fillId="2" borderId="0" xfId="0" applyFont="1" applyFill="1" applyAlignment="1">
      <alignment horizontal="left" vertical="center" wrapText="1"/>
    </xf>
    <xf numFmtId="0" fontId="26" fillId="2" borderId="0" xfId="0" applyFont="1" applyFill="1" applyAlignment="1">
      <alignment horizontal="center" wrapText="1"/>
    </xf>
    <xf numFmtId="14" fontId="26" fillId="2" borderId="0" xfId="0" applyNumberFormat="1" applyFont="1" applyFill="1" applyAlignment="1">
      <alignment horizontal="center" vertical="center" wrapText="1"/>
    </xf>
    <xf numFmtId="3" fontId="10" fillId="2" borderId="0" xfId="0" applyNumberFormat="1" applyFont="1" applyFill="1" applyAlignment="1">
      <alignment horizontal="right" vertical="top" wrapText="1"/>
    </xf>
    <xf numFmtId="0" fontId="26" fillId="2" borderId="0" xfId="0" applyFont="1" applyFill="1" applyAlignment="1">
      <alignment horizontal="left" wrapText="1"/>
    </xf>
    <xf numFmtId="0" fontId="26" fillId="2" borderId="0" xfId="0" applyFont="1" applyFill="1"/>
    <xf numFmtId="3" fontId="26" fillId="2" borderId="0" xfId="0" applyNumberFormat="1" applyFont="1" applyFill="1"/>
    <xf numFmtId="0" fontId="0" fillId="0" borderId="11" xfId="0" applyBorder="1" applyAlignment="1">
      <alignment horizontal="left" wrapText="1"/>
    </xf>
    <xf numFmtId="4" fontId="7" fillId="0" borderId="2" xfId="8" applyNumberFormat="1" applyBorder="1"/>
    <xf numFmtId="3" fontId="7" fillId="0" borderId="2" xfId="8" applyNumberFormat="1" applyBorder="1"/>
    <xf numFmtId="3" fontId="0" fillId="0" borderId="2" xfId="0" applyNumberFormat="1" applyBorder="1"/>
    <xf numFmtId="0" fontId="0" fillId="0" borderId="34" xfId="0" applyBorder="1" applyAlignment="1">
      <alignment horizontal="left" wrapText="1"/>
    </xf>
    <xf numFmtId="3" fontId="7" fillId="0" borderId="4" xfId="8" applyNumberFormat="1" applyBorder="1"/>
    <xf numFmtId="3" fontId="0" fillId="0" borderId="4" xfId="0" applyNumberFormat="1" applyBorder="1"/>
    <xf numFmtId="0" fontId="14" fillId="2" borderId="2" xfId="0" applyFont="1" applyFill="1" applyBorder="1" applyAlignment="1">
      <alignment horizontal="left" wrapText="1"/>
    </xf>
    <xf numFmtId="0" fontId="14" fillId="2" borderId="2" xfId="0" applyFont="1" applyFill="1" applyBorder="1"/>
    <xf numFmtId="3" fontId="14" fillId="2" borderId="2" xfId="0" applyNumberFormat="1" applyFont="1" applyFill="1" applyBorder="1"/>
    <xf numFmtId="3" fontId="32" fillId="2" borderId="0" xfId="0" applyNumberFormat="1" applyFont="1" applyFill="1" applyAlignment="1">
      <alignment horizontal="center"/>
    </xf>
    <xf numFmtId="3" fontId="43" fillId="2" borderId="0" xfId="0" applyNumberFormat="1" applyFont="1" applyFill="1" applyAlignment="1">
      <alignment horizontal="center"/>
    </xf>
    <xf numFmtId="3" fontId="14" fillId="2" borderId="0" xfId="0" applyNumberFormat="1" applyFont="1" applyFill="1"/>
    <xf numFmtId="166" fontId="14" fillId="2" borderId="0" xfId="2" applyNumberFormat="1" applyFont="1" applyFill="1" applyBorder="1"/>
    <xf numFmtId="4" fontId="48" fillId="0" borderId="0" xfId="0" applyNumberFormat="1" applyFont="1"/>
    <xf numFmtId="166" fontId="42" fillId="2" borderId="2" xfId="2" applyNumberFormat="1" applyFont="1" applyFill="1" applyBorder="1" applyAlignment="1">
      <alignment horizontal="center" wrapText="1"/>
    </xf>
    <xf numFmtId="166" fontId="18" fillId="2" borderId="0" xfId="2" applyNumberFormat="1" applyFont="1" applyFill="1" applyAlignment="1">
      <alignment horizontal="center"/>
    </xf>
    <xf numFmtId="166" fontId="29" fillId="2" borderId="0" xfId="2" applyNumberFormat="1" applyFont="1" applyFill="1" applyBorder="1" applyAlignment="1">
      <alignment horizontal="center"/>
    </xf>
    <xf numFmtId="166" fontId="14" fillId="2" borderId="0" xfId="2" applyNumberFormat="1" applyFont="1" applyFill="1" applyBorder="1" applyAlignment="1">
      <alignment horizontal="center"/>
    </xf>
    <xf numFmtId="166" fontId="44" fillId="2" borderId="2" xfId="2" applyNumberFormat="1" applyFont="1" applyFill="1" applyBorder="1" applyAlignment="1">
      <alignment horizontal="center"/>
    </xf>
    <xf numFmtId="166" fontId="42" fillId="2" borderId="2" xfId="2" applyNumberFormat="1" applyFont="1" applyFill="1" applyBorder="1" applyAlignment="1">
      <alignment horizontal="center"/>
    </xf>
    <xf numFmtId="166" fontId="42" fillId="2" borderId="0" xfId="2" applyNumberFormat="1" applyFont="1" applyFill="1" applyBorder="1" applyAlignment="1">
      <alignment horizontal="center"/>
    </xf>
    <xf numFmtId="0" fontId="0" fillId="2" borderId="0" xfId="0" applyFill="1" applyAlignment="1">
      <alignment horizontal="right"/>
    </xf>
    <xf numFmtId="3" fontId="43" fillId="2" borderId="0" xfId="0" applyNumberFormat="1" applyFont="1" applyFill="1"/>
    <xf numFmtId="0" fontId="30" fillId="2" borderId="0" xfId="0" applyFont="1" applyFill="1"/>
    <xf numFmtId="3" fontId="28" fillId="2" borderId="0" xfId="0" applyNumberFormat="1" applyFont="1" applyFill="1" applyAlignment="1">
      <alignment horizontal="right"/>
    </xf>
    <xf numFmtId="166" fontId="21" fillId="2" borderId="2" xfId="2" applyNumberFormat="1" applyFont="1" applyFill="1" applyBorder="1"/>
    <xf numFmtId="0" fontId="9" fillId="0" borderId="0" xfId="0" applyFont="1"/>
    <xf numFmtId="43" fontId="32" fillId="2" borderId="0" xfId="2" applyFont="1" applyFill="1"/>
    <xf numFmtId="0" fontId="28" fillId="2" borderId="0" xfId="0" applyFont="1" applyFill="1" applyAlignment="1">
      <alignment horizontal="left" vertical="center"/>
    </xf>
    <xf numFmtId="0" fontId="27" fillId="2" borderId="0" xfId="0" applyFont="1" applyFill="1" applyAlignment="1">
      <alignment horizontal="left" vertical="center"/>
    </xf>
    <xf numFmtId="0" fontId="27" fillId="2" borderId="0" xfId="0" applyFont="1" applyFill="1" applyAlignment="1">
      <alignment horizontal="center" vertical="center"/>
    </xf>
    <xf numFmtId="0" fontId="49" fillId="2" borderId="0" xfId="0" applyFont="1" applyFill="1" applyAlignment="1">
      <alignment vertical="center"/>
    </xf>
    <xf numFmtId="0" fontId="49" fillId="2" borderId="0" xfId="0" applyFont="1" applyFill="1" applyAlignment="1">
      <alignment horizontal="center" vertical="center"/>
    </xf>
    <xf numFmtId="0" fontId="50" fillId="2" borderId="0" xfId="0" applyFont="1" applyFill="1" applyAlignment="1">
      <alignment horizontal="left"/>
    </xf>
    <xf numFmtId="0" fontId="11" fillId="2" borderId="0" xfId="0" applyFont="1" applyFill="1" applyAlignment="1">
      <alignment horizontal="left" wrapText="1"/>
    </xf>
    <xf numFmtId="41" fontId="0" fillId="2" borderId="0" xfId="0" applyNumberFormat="1" applyFill="1"/>
    <xf numFmtId="3" fontId="39" fillId="2" borderId="0" xfId="0" applyNumberFormat="1" applyFont="1" applyFill="1"/>
    <xf numFmtId="0" fontId="42" fillId="2" borderId="2" xfId="0" applyFont="1" applyFill="1" applyBorder="1" applyAlignment="1">
      <alignment horizontal="left"/>
    </xf>
    <xf numFmtId="0" fontId="26" fillId="2" borderId="11" xfId="0" applyFont="1" applyFill="1" applyBorder="1" applyAlignment="1">
      <alignment horizontal="left" vertical="top" wrapText="1"/>
    </xf>
    <xf numFmtId="0" fontId="29" fillId="2" borderId="0" xfId="0" applyFont="1" applyFill="1" applyAlignment="1">
      <alignment horizontal="center" vertical="center" wrapText="1"/>
    </xf>
    <xf numFmtId="0" fontId="43" fillId="2" borderId="0" xfId="0" applyFont="1" applyFill="1" applyAlignment="1">
      <alignment horizontal="center"/>
    </xf>
    <xf numFmtId="0" fontId="43" fillId="2" borderId="0" xfId="0" applyFont="1" applyFill="1"/>
    <xf numFmtId="41" fontId="26" fillId="2" borderId="2" xfId="3" applyFont="1" applyFill="1" applyBorder="1" applyAlignment="1">
      <alignment horizontal="center" vertical="center" wrapText="1"/>
    </xf>
    <xf numFmtId="0" fontId="29" fillId="2" borderId="11" xfId="0" applyFont="1" applyFill="1" applyBorder="1" applyAlignment="1">
      <alignment horizontal="left" vertical="center" wrapText="1"/>
    </xf>
    <xf numFmtId="0" fontId="29" fillId="2" borderId="12" xfId="0" applyFont="1" applyFill="1" applyBorder="1" applyAlignment="1">
      <alignment horizontal="left" vertical="center" wrapText="1"/>
    </xf>
    <xf numFmtId="41" fontId="32" fillId="2" borderId="0" xfId="3" applyFont="1" applyFill="1"/>
    <xf numFmtId="3" fontId="54" fillId="2" borderId="0" xfId="0" applyNumberFormat="1" applyFont="1" applyFill="1"/>
    <xf numFmtId="0" fontId="28" fillId="2" borderId="2" xfId="0" applyFont="1" applyFill="1" applyBorder="1" applyAlignment="1">
      <alignment horizontal="left"/>
    </xf>
    <xf numFmtId="0" fontId="56" fillId="2" borderId="0" xfId="0" applyFont="1" applyFill="1"/>
    <xf numFmtId="0" fontId="0" fillId="2" borderId="0" xfId="0" applyFill="1" applyAlignment="1">
      <alignment horizontal="center"/>
    </xf>
    <xf numFmtId="0" fontId="56" fillId="2" borderId="0" xfId="0" applyFont="1" applyFill="1" applyAlignment="1">
      <alignment horizontal="center"/>
    </xf>
    <xf numFmtId="41" fontId="58" fillId="2" borderId="0" xfId="3" applyFont="1" applyFill="1" applyAlignment="1">
      <alignment horizontal="left" vertical="center"/>
    </xf>
    <xf numFmtId="3" fontId="58" fillId="2" borderId="0" xfId="0" applyNumberFormat="1" applyFont="1" applyFill="1" applyAlignment="1">
      <alignment horizontal="center" vertical="center"/>
    </xf>
    <xf numFmtId="0" fontId="58" fillId="2" borderId="0" xfId="0" applyFont="1" applyFill="1" applyAlignment="1">
      <alignment horizontal="center" vertical="center"/>
    </xf>
    <xf numFmtId="0" fontId="58" fillId="2" borderId="0" xfId="0" applyFont="1" applyFill="1" applyAlignment="1">
      <alignment horizontal="center"/>
    </xf>
    <xf numFmtId="41" fontId="56" fillId="2" borderId="15" xfId="3" applyFont="1" applyFill="1" applyBorder="1" applyAlignment="1">
      <alignment vertical="center" wrapText="1"/>
    </xf>
    <xf numFmtId="3" fontId="56" fillId="2" borderId="5" xfId="0" applyNumberFormat="1" applyFont="1" applyFill="1" applyBorder="1" applyAlignment="1">
      <alignment horizontal="right" vertical="center" wrapText="1"/>
    </xf>
    <xf numFmtId="0" fontId="56" fillId="2" borderId="0" xfId="0" applyFont="1" applyFill="1" applyAlignment="1">
      <alignment vertical="center" wrapText="1"/>
    </xf>
    <xf numFmtId="3" fontId="56" fillId="2" borderId="1" xfId="0" applyNumberFormat="1" applyFont="1" applyFill="1" applyBorder="1" applyAlignment="1">
      <alignment horizontal="right" vertical="center" wrapText="1"/>
    </xf>
    <xf numFmtId="3" fontId="58" fillId="2" borderId="5" xfId="0" applyNumberFormat="1" applyFont="1" applyFill="1" applyBorder="1" applyAlignment="1">
      <alignment horizontal="right" vertical="center" wrapText="1"/>
    </xf>
    <xf numFmtId="3" fontId="58" fillId="2" borderId="1" xfId="0" applyNumberFormat="1" applyFont="1" applyFill="1" applyBorder="1" applyAlignment="1">
      <alignment horizontal="right" vertical="center" wrapText="1"/>
    </xf>
    <xf numFmtId="41" fontId="58" fillId="2" borderId="15" xfId="3" applyFont="1" applyFill="1" applyBorder="1" applyAlignment="1">
      <alignment vertical="center" wrapText="1"/>
    </xf>
    <xf numFmtId="0" fontId="58" fillId="2" borderId="0" xfId="0" applyFont="1" applyFill="1" applyAlignment="1">
      <alignment vertical="center" wrapText="1"/>
    </xf>
    <xf numFmtId="3" fontId="58" fillId="2" borderId="5" xfId="0" applyNumberFormat="1" applyFont="1" applyFill="1" applyBorder="1" applyAlignment="1">
      <alignment vertical="center" wrapText="1"/>
    </xf>
    <xf numFmtId="3" fontId="58" fillId="2" borderId="1" xfId="0" applyNumberFormat="1" applyFont="1" applyFill="1" applyBorder="1" applyAlignment="1">
      <alignment vertical="center" wrapText="1"/>
    </xf>
    <xf numFmtId="3" fontId="56" fillId="2" borderId="5" xfId="0" applyNumberFormat="1" applyFont="1" applyFill="1" applyBorder="1" applyAlignment="1">
      <alignment vertical="center" wrapText="1"/>
    </xf>
    <xf numFmtId="3" fontId="58" fillId="2" borderId="0" xfId="0" applyNumberFormat="1" applyFont="1" applyFill="1" applyAlignment="1">
      <alignment horizontal="center"/>
    </xf>
    <xf numFmtId="0" fontId="56" fillId="2" borderId="5" xfId="0" applyFont="1" applyFill="1" applyBorder="1" applyAlignment="1">
      <alignment vertical="center" wrapText="1"/>
    </xf>
    <xf numFmtId="3" fontId="58" fillId="2" borderId="27" xfId="0" applyNumberFormat="1" applyFont="1" applyFill="1" applyBorder="1" applyAlignment="1">
      <alignment horizontal="right" vertical="center" wrapText="1"/>
    </xf>
    <xf numFmtId="0" fontId="58" fillId="2" borderId="5" xfId="0" applyFont="1" applyFill="1" applyBorder="1" applyAlignment="1">
      <alignment vertical="center" wrapText="1"/>
    </xf>
    <xf numFmtId="41" fontId="56" fillId="2" borderId="0" xfId="3" applyFont="1" applyFill="1" applyBorder="1" applyAlignment="1">
      <alignment vertical="center" wrapText="1"/>
    </xf>
    <xf numFmtId="3" fontId="61" fillId="2" borderId="6" xfId="0" applyNumberFormat="1" applyFont="1" applyFill="1" applyBorder="1" applyAlignment="1">
      <alignment horizontal="right" vertical="center" wrapText="1"/>
    </xf>
    <xf numFmtId="3" fontId="58" fillId="2" borderId="29" xfId="0" applyNumberFormat="1" applyFont="1" applyFill="1" applyBorder="1" applyAlignment="1">
      <alignment horizontal="right" vertical="center" wrapText="1"/>
    </xf>
    <xf numFmtId="41" fontId="56" fillId="2" borderId="26" xfId="3" applyFont="1" applyFill="1" applyBorder="1" applyAlignment="1">
      <alignment horizontal="left" vertical="center" wrapText="1"/>
    </xf>
    <xf numFmtId="3" fontId="56" fillId="2" borderId="13" xfId="0" applyNumberFormat="1" applyFont="1" applyFill="1" applyBorder="1" applyAlignment="1">
      <alignment horizontal="right" vertical="center" wrapText="1"/>
    </xf>
    <xf numFmtId="0" fontId="56" fillId="2" borderId="13" xfId="0" applyFont="1" applyFill="1" applyBorder="1" applyAlignment="1">
      <alignment horizontal="center" vertical="center" wrapText="1"/>
    </xf>
    <xf numFmtId="3" fontId="56" fillId="0" borderId="28" xfId="0" applyNumberFormat="1" applyFont="1" applyBorder="1" applyAlignment="1">
      <alignment horizontal="right" vertical="center" wrapText="1"/>
    </xf>
    <xf numFmtId="3" fontId="61" fillId="2" borderId="0" xfId="0" applyNumberFormat="1" applyFont="1" applyFill="1" applyAlignment="1">
      <alignment horizontal="center"/>
    </xf>
    <xf numFmtId="41" fontId="56" fillId="2" borderId="0" xfId="3" applyFont="1" applyFill="1" applyAlignment="1">
      <alignment horizontal="center" vertical="center"/>
    </xf>
    <xf numFmtId="3" fontId="58" fillId="2" borderId="0" xfId="0" applyNumberFormat="1" applyFont="1" applyFill="1" applyAlignment="1">
      <alignment vertical="center"/>
    </xf>
    <xf numFmtId="0" fontId="58" fillId="2" borderId="0" xfId="0" applyFont="1" applyFill="1" applyAlignment="1">
      <alignment vertical="center"/>
    </xf>
    <xf numFmtId="0" fontId="58" fillId="2" borderId="0" xfId="0" applyFont="1" applyFill="1"/>
    <xf numFmtId="41" fontId="58" fillId="2" borderId="0" xfId="3" applyFont="1" applyFill="1" applyAlignment="1">
      <alignment horizontal="justify" vertical="center"/>
    </xf>
    <xf numFmtId="41" fontId="58" fillId="2" borderId="0" xfId="3" applyFont="1" applyFill="1" applyAlignment="1">
      <alignment vertical="center"/>
    </xf>
    <xf numFmtId="41" fontId="56" fillId="2" borderId="0" xfId="3" applyFont="1" applyFill="1" applyAlignment="1">
      <alignment horizontal="left" vertical="center"/>
    </xf>
    <xf numFmtId="3" fontId="58" fillId="2" borderId="0" xfId="0" applyNumberFormat="1" applyFont="1" applyFill="1"/>
    <xf numFmtId="0" fontId="55" fillId="2" borderId="0" xfId="0" applyFont="1" applyFill="1"/>
    <xf numFmtId="41" fontId="56" fillId="2" borderId="7" xfId="3" applyFont="1" applyFill="1" applyBorder="1" applyAlignment="1">
      <alignment vertical="center" wrapText="1"/>
    </xf>
    <xf numFmtId="41" fontId="56" fillId="2" borderId="22" xfId="3" applyFont="1" applyFill="1" applyBorder="1" applyAlignment="1">
      <alignment vertical="center" wrapText="1"/>
    </xf>
    <xf numFmtId="3" fontId="58" fillId="2" borderId="18" xfId="0" applyNumberFormat="1" applyFont="1" applyFill="1" applyBorder="1" applyAlignment="1">
      <alignment vertical="center" wrapText="1"/>
    </xf>
    <xf numFmtId="41" fontId="57" fillId="2" borderId="0" xfId="3" applyFont="1" applyFill="1" applyAlignment="1">
      <alignment vertical="center"/>
    </xf>
    <xf numFmtId="0" fontId="56" fillId="2" borderId="44" xfId="0" applyFont="1" applyFill="1" applyBorder="1" applyAlignment="1">
      <alignment vertical="center" wrapText="1"/>
    </xf>
    <xf numFmtId="0" fontId="56" fillId="2" borderId="23" xfId="0" applyFont="1" applyFill="1" applyBorder="1" applyAlignment="1">
      <alignment vertical="center" wrapText="1"/>
    </xf>
    <xf numFmtId="3" fontId="58" fillId="2" borderId="28" xfId="0" applyNumberFormat="1" applyFont="1" applyFill="1" applyBorder="1" applyAlignment="1">
      <alignment vertical="center" wrapText="1"/>
    </xf>
    <xf numFmtId="41" fontId="29" fillId="2" borderId="4" xfId="3" applyFont="1" applyFill="1" applyBorder="1" applyAlignment="1">
      <alignment vertical="center" wrapText="1"/>
    </xf>
    <xf numFmtId="0" fontId="29" fillId="2" borderId="4" xfId="0" applyFont="1" applyFill="1" applyBorder="1" applyAlignment="1">
      <alignment vertical="center" wrapText="1"/>
    </xf>
    <xf numFmtId="3" fontId="29" fillId="2" borderId="4" xfId="0" applyNumberFormat="1" applyFont="1" applyFill="1" applyBorder="1" applyAlignment="1">
      <alignment vertical="center" wrapText="1"/>
    </xf>
    <xf numFmtId="0" fontId="29" fillId="2" borderId="43" xfId="0" applyFont="1" applyFill="1" applyBorder="1" applyAlignment="1">
      <alignment vertical="center" wrapText="1"/>
    </xf>
    <xf numFmtId="0" fontId="29" fillId="2" borderId="2" xfId="0" applyFont="1" applyFill="1" applyBorder="1" applyAlignment="1">
      <alignment vertical="center" wrapText="1"/>
    </xf>
    <xf numFmtId="0" fontId="29" fillId="2" borderId="34" xfId="0" applyFont="1" applyFill="1" applyBorder="1" applyAlignment="1">
      <alignment vertical="center" wrapText="1"/>
    </xf>
    <xf numFmtId="4" fontId="29" fillId="2" borderId="0" xfId="0" applyNumberFormat="1" applyFont="1" applyFill="1" applyAlignment="1">
      <alignment horizontal="center" vertical="center" wrapText="1"/>
    </xf>
    <xf numFmtId="10" fontId="29" fillId="2" borderId="25" xfId="9" applyNumberFormat="1" applyFont="1" applyFill="1" applyBorder="1" applyAlignment="1">
      <alignment horizontal="center" vertical="top" wrapText="1"/>
    </xf>
    <xf numFmtId="10" fontId="29" fillId="2" borderId="14" xfId="9" applyNumberFormat="1" applyFont="1" applyFill="1" applyBorder="1" applyAlignment="1">
      <alignment horizontal="center"/>
    </xf>
    <xf numFmtId="0" fontId="37" fillId="2" borderId="49" xfId="0" applyFont="1" applyFill="1" applyBorder="1" applyAlignment="1">
      <alignment horizontal="center" vertical="center" wrapText="1"/>
    </xf>
    <xf numFmtId="0" fontId="16" fillId="2" borderId="39" xfId="0" applyFont="1" applyFill="1" applyBorder="1" applyAlignment="1">
      <alignment horizontal="center"/>
    </xf>
    <xf numFmtId="0" fontId="16" fillId="2" borderId="40" xfId="0" applyFont="1" applyFill="1" applyBorder="1" applyAlignment="1">
      <alignment horizontal="center"/>
    </xf>
    <xf numFmtId="0" fontId="16" fillId="2" borderId="41" xfId="0" applyFont="1" applyFill="1" applyBorder="1" applyAlignment="1">
      <alignment horizontal="center"/>
    </xf>
    <xf numFmtId="0" fontId="14" fillId="2" borderId="2" xfId="0" applyFont="1" applyFill="1" applyBorder="1" applyAlignment="1">
      <alignment horizontal="center"/>
    </xf>
    <xf numFmtId="0" fontId="14" fillId="2" borderId="2" xfId="0" applyFont="1" applyFill="1" applyBorder="1" applyAlignment="1">
      <alignment horizontal="centerContinuous" vertical="center" wrapText="1"/>
    </xf>
    <xf numFmtId="3" fontId="7" fillId="2" borderId="2" xfId="0" applyNumberFormat="1" applyFont="1" applyFill="1" applyBorder="1"/>
    <xf numFmtId="0" fontId="26" fillId="2" borderId="8" xfId="0" applyFont="1" applyFill="1" applyBorder="1" applyAlignment="1">
      <alignment horizontal="left" vertical="center" wrapText="1"/>
    </xf>
    <xf numFmtId="0" fontId="29" fillId="2" borderId="2" xfId="0" applyFont="1" applyFill="1" applyBorder="1" applyAlignment="1">
      <alignment horizontal="left" vertical="center" wrapText="1"/>
    </xf>
    <xf numFmtId="41" fontId="29" fillId="2" borderId="2" xfId="3" applyFont="1" applyFill="1" applyBorder="1" applyAlignment="1">
      <alignment horizontal="left" vertical="top" wrapText="1"/>
    </xf>
    <xf numFmtId="165" fontId="29" fillId="2" borderId="25" xfId="2" applyNumberFormat="1" applyFont="1" applyFill="1" applyBorder="1" applyAlignment="1">
      <alignment horizontal="right" vertical="top" wrapTex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2" fillId="2" borderId="15" xfId="0" applyFont="1" applyFill="1" applyBorder="1" applyAlignment="1">
      <alignment vertical="center"/>
    </xf>
    <xf numFmtId="0" fontId="7" fillId="2" borderId="1" xfId="0" applyFont="1" applyFill="1" applyBorder="1" applyAlignment="1">
      <alignment vertical="center"/>
    </xf>
    <xf numFmtId="0" fontId="15" fillId="2" borderId="22" xfId="0" applyFont="1" applyFill="1" applyBorder="1" applyAlignment="1">
      <alignment horizontal="center" vertical="center"/>
    </xf>
    <xf numFmtId="0" fontId="15" fillId="2" borderId="28" xfId="0" applyFont="1" applyFill="1" applyBorder="1" applyAlignment="1">
      <alignment horizontal="center" vertical="center"/>
    </xf>
    <xf numFmtId="0" fontId="12" fillId="2" borderId="1" xfId="0" applyFont="1" applyFill="1" applyBorder="1" applyAlignment="1">
      <alignment vertical="center"/>
    </xf>
    <xf numFmtId="0" fontId="63" fillId="2" borderId="0" xfId="0" applyFont="1" applyFill="1" applyAlignment="1">
      <alignment vertical="center"/>
    </xf>
    <xf numFmtId="3" fontId="63" fillId="2" borderId="0" xfId="0" applyNumberFormat="1" applyFont="1" applyFill="1" applyAlignment="1">
      <alignment horizontal="right" vertical="center"/>
    </xf>
    <xf numFmtId="0" fontId="16" fillId="2" borderId="2" xfId="0" applyFont="1" applyFill="1" applyBorder="1" applyAlignment="1">
      <alignment horizontal="center"/>
    </xf>
    <xf numFmtId="0" fontId="21" fillId="2" borderId="0" xfId="0" applyFont="1" applyFill="1"/>
    <xf numFmtId="3" fontId="56" fillId="2" borderId="38" xfId="0" applyNumberFormat="1" applyFont="1" applyFill="1" applyBorder="1" applyAlignment="1">
      <alignment vertical="center" wrapText="1"/>
    </xf>
    <xf numFmtId="3" fontId="56" fillId="2" borderId="3" xfId="0" applyNumberFormat="1" applyFont="1" applyFill="1" applyBorder="1" applyAlignment="1">
      <alignment vertical="center" wrapText="1"/>
    </xf>
    <xf numFmtId="0" fontId="21" fillId="2" borderId="0" xfId="0" applyFont="1" applyFill="1" applyAlignment="1">
      <alignment horizontal="center"/>
    </xf>
    <xf numFmtId="0" fontId="67" fillId="2" borderId="0" xfId="0" applyFont="1" applyFill="1" applyAlignment="1">
      <alignment horizontal="center"/>
    </xf>
    <xf numFmtId="0" fontId="68" fillId="2" borderId="2" xfId="0" applyFont="1" applyFill="1" applyBorder="1" applyAlignment="1">
      <alignment horizontal="center" vertical="center" wrapText="1"/>
    </xf>
    <xf numFmtId="0" fontId="68" fillId="2" borderId="2" xfId="0" applyFont="1" applyFill="1" applyBorder="1" applyAlignment="1">
      <alignment vertical="center" wrapText="1"/>
    </xf>
    <xf numFmtId="0" fontId="69" fillId="2" borderId="2" xfId="0" applyFont="1" applyFill="1" applyBorder="1" applyAlignment="1">
      <alignment vertical="center" wrapText="1"/>
    </xf>
    <xf numFmtId="170" fontId="69" fillId="2" borderId="2" xfId="11" applyNumberFormat="1" applyFont="1" applyFill="1" applyBorder="1" applyAlignment="1">
      <alignment horizontal="center" vertical="center" wrapText="1"/>
    </xf>
    <xf numFmtId="170" fontId="68" fillId="2" borderId="2" xfId="11" applyNumberFormat="1" applyFont="1" applyFill="1" applyBorder="1" applyAlignment="1">
      <alignment horizontal="center" vertical="center" wrapText="1"/>
    </xf>
    <xf numFmtId="0" fontId="70" fillId="0" borderId="0" xfId="0" applyFont="1" applyAlignment="1">
      <alignment horizontal="justify" vertical="center"/>
    </xf>
    <xf numFmtId="0" fontId="68" fillId="2" borderId="0" xfId="0" applyFont="1" applyFill="1" applyAlignment="1">
      <alignment horizontal="center" vertical="center" wrapText="1"/>
    </xf>
    <xf numFmtId="170" fontId="68" fillId="2" borderId="0" xfId="11" applyNumberFormat="1" applyFont="1" applyFill="1" applyBorder="1" applyAlignment="1">
      <alignment horizontal="center" vertical="center" wrapText="1"/>
    </xf>
    <xf numFmtId="0" fontId="27" fillId="0" borderId="0" xfId="0" applyFont="1" applyAlignment="1">
      <alignment wrapText="1"/>
    </xf>
    <xf numFmtId="0" fontId="29" fillId="2" borderId="2" xfId="0" applyFont="1" applyFill="1" applyBorder="1" applyAlignment="1">
      <alignment horizontal="left" vertical="top" wrapText="1"/>
    </xf>
    <xf numFmtId="4" fontId="29" fillId="2" borderId="2" xfId="0" applyNumberFormat="1" applyFont="1" applyFill="1" applyBorder="1" applyAlignment="1">
      <alignment horizontal="center" vertical="top" wrapText="1"/>
    </xf>
    <xf numFmtId="0" fontId="0" fillId="2" borderId="0" xfId="0" applyFill="1" applyAlignment="1">
      <alignment horizontal="left"/>
    </xf>
    <xf numFmtId="0" fontId="71" fillId="2" borderId="2" xfId="6" applyFont="1" applyFill="1" applyBorder="1"/>
    <xf numFmtId="4" fontId="26" fillId="2" borderId="2" xfId="0" applyNumberFormat="1" applyFont="1" applyFill="1" applyBorder="1"/>
    <xf numFmtId="3" fontId="26" fillId="2" borderId="2" xfId="0" applyNumberFormat="1" applyFont="1" applyFill="1" applyBorder="1"/>
    <xf numFmtId="3" fontId="56" fillId="2" borderId="51" xfId="0" applyNumberFormat="1" applyFont="1" applyFill="1" applyBorder="1" applyAlignment="1">
      <alignment horizontal="right" vertical="center" wrapText="1"/>
    </xf>
    <xf numFmtId="3" fontId="58" fillId="2" borderId="51" xfId="0" applyNumberFormat="1" applyFont="1" applyFill="1" applyBorder="1" applyAlignment="1">
      <alignment horizontal="right" vertical="center" wrapText="1"/>
    </xf>
    <xf numFmtId="3" fontId="56" fillId="2" borderId="51" xfId="0" applyNumberFormat="1" applyFont="1" applyFill="1" applyBorder="1" applyAlignment="1">
      <alignment vertical="center" wrapText="1"/>
    </xf>
    <xf numFmtId="41" fontId="57" fillId="0" borderId="0" xfId="3" applyFont="1" applyFill="1" applyAlignment="1">
      <alignment vertical="center"/>
    </xf>
    <xf numFmtId="166" fontId="18" fillId="2" borderId="0" xfId="2" applyNumberFormat="1" applyFont="1" applyFill="1" applyBorder="1" applyAlignment="1">
      <alignment horizontal="center"/>
    </xf>
    <xf numFmtId="0" fontId="12" fillId="2" borderId="7" xfId="0" applyFont="1" applyFill="1" applyBorder="1" applyAlignment="1">
      <alignment vertical="center"/>
    </xf>
    <xf numFmtId="0" fontId="12" fillId="2" borderId="3" xfId="0" applyFont="1" applyFill="1" applyBorder="1" applyAlignment="1">
      <alignment vertical="center"/>
    </xf>
    <xf numFmtId="0" fontId="12" fillId="2" borderId="35" xfId="0" applyFont="1" applyFill="1" applyBorder="1" applyAlignment="1">
      <alignment vertical="center"/>
    </xf>
    <xf numFmtId="0" fontId="12" fillId="2" borderId="50" xfId="0" applyFont="1" applyFill="1" applyBorder="1" applyAlignment="1">
      <alignment vertical="center"/>
    </xf>
    <xf numFmtId="0" fontId="15" fillId="2" borderId="35" xfId="0" applyFont="1" applyFill="1" applyBorder="1" applyAlignment="1">
      <alignment horizontal="left" vertical="center"/>
    </xf>
    <xf numFmtId="41" fontId="0" fillId="2" borderId="0" xfId="3" applyFont="1" applyFill="1"/>
    <xf numFmtId="3" fontId="35" fillId="0" borderId="5" xfId="0" applyNumberFormat="1" applyFont="1" applyBorder="1" applyAlignment="1">
      <alignment horizontal="center" vertical="center" wrapText="1"/>
    </xf>
    <xf numFmtId="0" fontId="39" fillId="0" borderId="16" xfId="0" applyFont="1" applyBorder="1"/>
    <xf numFmtId="3" fontId="35" fillId="0" borderId="19" xfId="0" applyNumberFormat="1" applyFont="1" applyBorder="1" applyAlignment="1">
      <alignment horizontal="center" vertical="center" wrapText="1"/>
    </xf>
    <xf numFmtId="3" fontId="56" fillId="2" borderId="27" xfId="0" applyNumberFormat="1" applyFont="1" applyFill="1" applyBorder="1" applyAlignment="1">
      <alignment vertical="center" wrapText="1"/>
    </xf>
    <xf numFmtId="41" fontId="36" fillId="2" borderId="13" xfId="3" applyFont="1" applyFill="1" applyBorder="1" applyAlignment="1">
      <alignment vertical="center" wrapText="1"/>
    </xf>
    <xf numFmtId="41" fontId="26" fillId="2" borderId="2" xfId="3" applyFont="1" applyFill="1" applyBorder="1"/>
    <xf numFmtId="41" fontId="29" fillId="2" borderId="2" xfId="3" applyFont="1" applyFill="1" applyBorder="1"/>
    <xf numFmtId="3" fontId="56" fillId="0" borderId="51" xfId="0" applyNumberFormat="1" applyFont="1" applyBorder="1" applyAlignment="1">
      <alignment horizontal="right" vertical="center" wrapText="1"/>
    </xf>
    <xf numFmtId="3" fontId="56" fillId="0" borderId="5" xfId="0" applyNumberFormat="1" applyFont="1" applyBorder="1" applyAlignment="1">
      <alignment horizontal="right" vertical="center" wrapText="1"/>
    </xf>
    <xf numFmtId="0" fontId="72" fillId="0" borderId="0" xfId="0" applyFont="1" applyAlignment="1">
      <alignment vertical="center"/>
    </xf>
    <xf numFmtId="0" fontId="51" fillId="2" borderId="0" xfId="0" applyFont="1" applyFill="1" applyAlignment="1">
      <alignment horizontal="center"/>
    </xf>
    <xf numFmtId="0" fontId="26" fillId="2" borderId="0" xfId="0" applyFont="1" applyFill="1" applyAlignment="1">
      <alignment horizontal="center"/>
    </xf>
    <xf numFmtId="0" fontId="35" fillId="2" borderId="0" xfId="0" applyFont="1" applyFill="1" applyAlignment="1">
      <alignment horizontal="center"/>
    </xf>
    <xf numFmtId="0" fontId="29" fillId="2" borderId="0" xfId="0" applyFont="1" applyFill="1" applyAlignment="1">
      <alignment horizontal="left" wrapText="1"/>
    </xf>
    <xf numFmtId="0" fontId="29" fillId="2" borderId="0" xfId="0" applyFont="1" applyFill="1" applyAlignment="1">
      <alignment horizontal="left" vertical="center" wrapText="1"/>
    </xf>
    <xf numFmtId="0" fontId="26" fillId="2" borderId="33"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52" fillId="2" borderId="35" xfId="0" applyFont="1" applyFill="1" applyBorder="1" applyAlignment="1">
      <alignment horizontal="center" vertical="center"/>
    </xf>
    <xf numFmtId="0" fontId="52" fillId="2" borderId="50" xfId="0" applyFont="1" applyFill="1" applyBorder="1" applyAlignment="1">
      <alignment horizontal="center" vertical="center"/>
    </xf>
    <xf numFmtId="0" fontId="29" fillId="2" borderId="0" xfId="0" applyFont="1" applyFill="1" applyAlignment="1">
      <alignment horizontal="left"/>
    </xf>
    <xf numFmtId="0" fontId="26" fillId="2" borderId="0" xfId="0" applyFont="1" applyFill="1" applyAlignment="1">
      <alignment horizontal="left"/>
    </xf>
    <xf numFmtId="0" fontId="56" fillId="2" borderId="5" xfId="0" applyFont="1" applyFill="1" applyBorder="1" applyAlignment="1">
      <alignment horizontal="left" vertical="center" wrapText="1"/>
    </xf>
    <xf numFmtId="3" fontId="56" fillId="2" borderId="5" xfId="0" applyNumberFormat="1" applyFont="1" applyFill="1" applyBorder="1" applyAlignment="1">
      <alignment horizontal="right" vertical="center" wrapText="1"/>
    </xf>
    <xf numFmtId="3" fontId="56" fillId="0" borderId="51" xfId="0" applyNumberFormat="1" applyFont="1" applyBorder="1" applyAlignment="1">
      <alignment horizontal="right" vertical="center" wrapText="1"/>
    </xf>
    <xf numFmtId="0" fontId="58" fillId="2" borderId="5" xfId="0" applyFont="1" applyFill="1" applyBorder="1" applyAlignment="1">
      <alignment horizontal="left" vertical="center" wrapText="1"/>
    </xf>
    <xf numFmtId="3" fontId="58" fillId="2" borderId="5" xfId="0" applyNumberFormat="1" applyFont="1" applyFill="1" applyBorder="1" applyAlignment="1">
      <alignment horizontal="right" vertical="center" wrapText="1"/>
    </xf>
    <xf numFmtId="3" fontId="58" fillId="2" borderId="51" xfId="0" applyNumberFormat="1" applyFont="1" applyFill="1" applyBorder="1" applyAlignment="1">
      <alignment horizontal="right" vertical="center" wrapText="1"/>
    </xf>
    <xf numFmtId="41" fontId="29" fillId="2" borderId="0" xfId="3" applyFont="1" applyFill="1" applyAlignment="1">
      <alignment horizontal="center" vertical="center"/>
    </xf>
    <xf numFmtId="41" fontId="29" fillId="2" borderId="4" xfId="3" applyFont="1" applyFill="1" applyBorder="1" applyAlignment="1">
      <alignment vertical="center" wrapText="1"/>
    </xf>
    <xf numFmtId="41" fontId="29" fillId="2" borderId="6" xfId="3" applyFont="1" applyFill="1" applyBorder="1" applyAlignment="1">
      <alignment vertical="center" wrapText="1"/>
    </xf>
    <xf numFmtId="3" fontId="26" fillId="2" borderId="4" xfId="0" applyNumberFormat="1" applyFont="1" applyFill="1" applyBorder="1" applyAlignment="1">
      <alignment horizontal="center" vertical="center" wrapText="1"/>
    </xf>
    <xf numFmtId="3" fontId="26" fillId="2" borderId="6" xfId="0" applyNumberFormat="1" applyFont="1" applyFill="1" applyBorder="1" applyAlignment="1">
      <alignment horizontal="center" vertical="center" wrapText="1"/>
    </xf>
    <xf numFmtId="41" fontId="36" fillId="2" borderId="0" xfId="3" applyFont="1" applyFill="1" applyAlignment="1">
      <alignment horizontal="center" vertical="center"/>
    </xf>
    <xf numFmtId="41" fontId="26" fillId="2" borderId="0" xfId="3" applyFont="1" applyFill="1" applyAlignment="1">
      <alignment horizontal="center"/>
    </xf>
    <xf numFmtId="41" fontId="37" fillId="2" borderId="37" xfId="3" applyFont="1" applyFill="1" applyBorder="1" applyAlignment="1">
      <alignment horizontal="center" vertical="center" wrapText="1"/>
    </xf>
    <xf numFmtId="41" fontId="37" fillId="2" borderId="21" xfId="3" applyFont="1" applyFill="1" applyBorder="1" applyAlignment="1">
      <alignment horizontal="center" vertical="center" wrapText="1"/>
    </xf>
    <xf numFmtId="0" fontId="37" fillId="2" borderId="45" xfId="0" applyFont="1" applyFill="1" applyBorder="1" applyAlignment="1">
      <alignment horizontal="center" vertical="center" wrapText="1"/>
    </xf>
    <xf numFmtId="0" fontId="37" fillId="2" borderId="46"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37" fillId="2" borderId="6" xfId="0" applyFont="1" applyFill="1" applyBorder="1" applyAlignment="1">
      <alignment horizontal="center" vertical="center" wrapText="1"/>
    </xf>
    <xf numFmtId="3" fontId="37" fillId="2" borderId="4" xfId="0" applyNumberFormat="1" applyFont="1" applyFill="1" applyBorder="1" applyAlignment="1">
      <alignment horizontal="center" vertical="center" wrapText="1"/>
    </xf>
    <xf numFmtId="3" fontId="37" fillId="2" borderId="6" xfId="0" applyNumberFormat="1" applyFont="1" applyFill="1" applyBorder="1" applyAlignment="1">
      <alignment horizontal="center" vertical="center" wrapText="1"/>
    </xf>
    <xf numFmtId="0" fontId="37" fillId="2" borderId="40" xfId="0" applyFont="1" applyFill="1" applyBorder="1" applyAlignment="1">
      <alignment horizontal="center" vertical="center" wrapText="1"/>
    </xf>
    <xf numFmtId="0" fontId="37" fillId="2" borderId="42" xfId="0" applyFont="1" applyFill="1" applyBorder="1" applyAlignment="1">
      <alignment horizontal="center" vertical="center" wrapText="1"/>
    </xf>
    <xf numFmtId="41" fontId="37" fillId="2" borderId="47" xfId="3" applyFont="1" applyFill="1" applyBorder="1" applyAlignment="1">
      <alignment horizontal="center" vertical="center" wrapText="1"/>
    </xf>
    <xf numFmtId="41" fontId="37" fillId="2" borderId="48" xfId="3" applyFont="1" applyFill="1" applyBorder="1" applyAlignment="1">
      <alignment horizontal="center" vertical="center" wrapText="1"/>
    </xf>
    <xf numFmtId="41" fontId="51" fillId="2" borderId="0" xfId="3" applyFont="1" applyFill="1" applyAlignment="1">
      <alignment horizontal="center" vertical="center"/>
    </xf>
    <xf numFmtId="41" fontId="35" fillId="2" borderId="0" xfId="3" applyFont="1" applyFill="1" applyAlignment="1">
      <alignment horizontal="center" vertical="center"/>
    </xf>
    <xf numFmtId="0" fontId="35" fillId="2" borderId="0" xfId="0" applyFont="1" applyFill="1" applyAlignment="1">
      <alignment vertical="top" wrapText="1"/>
    </xf>
    <xf numFmtId="0" fontId="35" fillId="2" borderId="1" xfId="0" applyFont="1" applyFill="1" applyBorder="1" applyAlignment="1">
      <alignment vertical="top" wrapText="1"/>
    </xf>
    <xf numFmtId="0" fontId="37" fillId="2" borderId="45" xfId="0" applyFont="1" applyFill="1" applyBorder="1" applyAlignment="1">
      <alignment horizontal="center" vertical="top" wrapText="1"/>
    </xf>
    <xf numFmtId="0" fontId="37" fillId="2" borderId="20" xfId="0" applyFont="1" applyFill="1" applyBorder="1" applyAlignment="1">
      <alignment horizontal="center" vertical="top" wrapText="1"/>
    </xf>
    <xf numFmtId="0" fontId="37" fillId="2" borderId="25" xfId="0" applyFont="1" applyFill="1" applyBorder="1" applyAlignment="1">
      <alignment horizontal="center" vertical="center" wrapText="1"/>
    </xf>
    <xf numFmtId="0" fontId="37" fillId="2" borderId="49" xfId="0" applyFont="1" applyFill="1" applyBorder="1" applyAlignment="1">
      <alignment horizontal="center" vertical="center" wrapText="1"/>
    </xf>
    <xf numFmtId="41" fontId="26" fillId="2" borderId="0" xfId="3" applyFont="1" applyFill="1" applyAlignment="1">
      <alignment horizontal="center" vertical="center"/>
    </xf>
    <xf numFmtId="3" fontId="9" fillId="0" borderId="0" xfId="0" applyNumberFormat="1" applyFont="1" applyAlignment="1">
      <alignment horizontal="left"/>
    </xf>
    <xf numFmtId="41" fontId="35" fillId="2" borderId="37" xfId="3" applyFont="1" applyFill="1" applyBorder="1" applyAlignment="1">
      <alignment horizontal="center"/>
    </xf>
    <xf numFmtId="41" fontId="35" fillId="2" borderId="21" xfId="3" applyFont="1" applyFill="1" applyBorder="1" applyAlignment="1">
      <alignment horizontal="center"/>
    </xf>
    <xf numFmtId="0" fontId="65" fillId="0" borderId="33" xfId="0" applyFont="1" applyBorder="1" applyAlignment="1">
      <alignment horizontal="left"/>
    </xf>
    <xf numFmtId="0" fontId="65" fillId="0" borderId="31" xfId="0" applyFont="1" applyBorder="1" applyAlignment="1">
      <alignment horizontal="left"/>
    </xf>
    <xf numFmtId="0" fontId="27" fillId="0" borderId="0" xfId="0" applyFont="1" applyAlignment="1">
      <alignment horizontal="left" wrapText="1"/>
    </xf>
    <xf numFmtId="0" fontId="27" fillId="2" borderId="0" xfId="0" applyFont="1" applyFill="1" applyAlignment="1">
      <alignment horizontal="left" wrapText="1"/>
    </xf>
    <xf numFmtId="0" fontId="53" fillId="2" borderId="0" xfId="0" applyFont="1" applyFill="1" applyAlignment="1">
      <alignment horizontal="left" vertical="center" wrapText="1"/>
    </xf>
    <xf numFmtId="0" fontId="45" fillId="2" borderId="0" xfId="0" applyFont="1" applyFill="1" applyAlignment="1">
      <alignment horizontal="left" wrapText="1"/>
    </xf>
    <xf numFmtId="0" fontId="28" fillId="2" borderId="0" xfId="0" applyFont="1" applyFill="1" applyAlignment="1">
      <alignment horizontal="left"/>
    </xf>
    <xf numFmtId="0" fontId="14" fillId="2" borderId="10" xfId="0" applyFont="1" applyFill="1" applyBorder="1" applyAlignment="1">
      <alignment horizontal="center" wrapText="1"/>
    </xf>
    <xf numFmtId="0" fontId="14" fillId="2" borderId="25" xfId="0" applyFont="1" applyFill="1" applyBorder="1" applyAlignment="1">
      <alignment horizontal="center" wrapText="1"/>
    </xf>
    <xf numFmtId="0" fontId="39" fillId="2" borderId="0" xfId="0" applyFont="1" applyFill="1" applyAlignment="1">
      <alignment horizontal="left" wrapText="1"/>
    </xf>
    <xf numFmtId="0" fontId="11" fillId="0" borderId="0" xfId="0" applyFont="1" applyAlignment="1">
      <alignment horizontal="left" wrapText="1"/>
    </xf>
    <xf numFmtId="0" fontId="27" fillId="2" borderId="0" xfId="0" applyFont="1" applyFill="1" applyAlignment="1">
      <alignment horizontal="left" vertical="center" wrapText="1"/>
    </xf>
    <xf numFmtId="0" fontId="26" fillId="2" borderId="2" xfId="0" applyFont="1" applyFill="1" applyBorder="1" applyAlignment="1">
      <alignment horizontal="center" vertical="center" wrapText="1"/>
    </xf>
    <xf numFmtId="0" fontId="47" fillId="2" borderId="0" xfId="0" applyFont="1" applyFill="1" applyAlignment="1">
      <alignment horizontal="left"/>
    </xf>
    <xf numFmtId="0" fontId="14" fillId="2" borderId="8" xfId="0" applyFont="1" applyFill="1" applyBorder="1" applyAlignment="1">
      <alignment horizontal="center"/>
    </xf>
    <xf numFmtId="0" fontId="14" fillId="2" borderId="11" xfId="0" applyFont="1" applyFill="1" applyBorder="1" applyAlignment="1">
      <alignment horizontal="center"/>
    </xf>
    <xf numFmtId="0" fontId="14" fillId="2" borderId="9" xfId="0" applyFont="1" applyFill="1" applyBorder="1" applyAlignment="1">
      <alignment horizontal="center" wrapText="1"/>
    </xf>
    <xf numFmtId="0" fontId="14" fillId="2" borderId="2" xfId="0" applyFont="1" applyFill="1" applyBorder="1" applyAlignment="1">
      <alignment horizontal="center" wrapText="1"/>
    </xf>
    <xf numFmtId="0" fontId="68" fillId="2" borderId="2" xfId="0" applyFont="1" applyFill="1" applyBorder="1" applyAlignment="1">
      <alignment horizontal="center" vertical="center" wrapText="1"/>
    </xf>
    <xf numFmtId="0" fontId="65" fillId="0" borderId="42" xfId="0" applyFont="1" applyBorder="1" applyAlignment="1">
      <alignment horizontal="left" vertical="center"/>
    </xf>
    <xf numFmtId="0" fontId="70" fillId="0" borderId="0" xfId="0" applyFont="1" applyAlignment="1">
      <alignment horizontal="left" vertical="center" wrapText="1"/>
    </xf>
    <xf numFmtId="0" fontId="66" fillId="2" borderId="33" xfId="0" applyFont="1" applyFill="1" applyBorder="1" applyAlignment="1">
      <alignment horizontal="center" wrapText="1"/>
    </xf>
    <xf numFmtId="0" fontId="66" fillId="2" borderId="31" xfId="0" applyFont="1" applyFill="1" applyBorder="1" applyAlignment="1">
      <alignment horizontal="center" wrapText="1"/>
    </xf>
  </cellXfs>
  <cellStyles count="17">
    <cellStyle name="Excel Built-in Normal" xfId="10" xr:uid="{7BB7493C-756B-43DD-8D98-1E6E88F78945}"/>
    <cellStyle name="Hipervínculo" xfId="1" builtinId="8"/>
    <cellStyle name="Hipervínculo 2" xfId="16" xr:uid="{ED3A650B-9807-4AC9-8D3F-D44E28160964}"/>
    <cellStyle name="Millares" xfId="2" builtinId="3"/>
    <cellStyle name="Millares [0]" xfId="3" builtinId="6"/>
    <cellStyle name="Millares [0] 2" xfId="4" xr:uid="{00000000-0005-0000-0000-000003000000}"/>
    <cellStyle name="Millares [0] 3" xfId="12" xr:uid="{14459974-30EF-4A20-A537-E8FB2745AEA8}"/>
    <cellStyle name="Millares 2" xfId="13" xr:uid="{B460DA62-408E-47E6-BE28-087D42D2965B}"/>
    <cellStyle name="Millares 3" xfId="14" xr:uid="{F7BD4BEC-F1E1-4D3B-8C0D-CA7242016AC7}"/>
    <cellStyle name="Millares 4" xfId="11" xr:uid="{364F6684-5D7A-4BD9-A545-FA901F2688E3}"/>
    <cellStyle name="Normal" xfId="0" builtinId="0"/>
    <cellStyle name="Normal 17 2" xfId="5" xr:uid="{00000000-0005-0000-0000-000005000000}"/>
    <cellStyle name="Normal 2" xfId="15" xr:uid="{120E18B8-135A-4BAC-8B29-CBCE5DE67FB0}"/>
    <cellStyle name="Normal 6" xfId="6" xr:uid="{00000000-0005-0000-0000-000006000000}"/>
    <cellStyle name="Normal 7" xfId="7" xr:uid="{00000000-0005-0000-0000-000007000000}"/>
    <cellStyle name="Normal 9" xfId="8" xr:uid="{00000000-0005-0000-0000-000008000000}"/>
    <cellStyle name="Porcentaj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2.emf"/><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2.emf"/><Relationship Id="rId1" Type="http://schemas.openxmlformats.org/officeDocument/2006/relationships/image" Target="../media/image9.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2.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4</xdr:col>
      <xdr:colOff>304800</xdr:colOff>
      <xdr:row>11</xdr:row>
      <xdr:rowOff>38100</xdr:rowOff>
    </xdr:from>
    <xdr:to>
      <xdr:col>4</xdr:col>
      <xdr:colOff>304800</xdr:colOff>
      <xdr:row>11</xdr:row>
      <xdr:rowOff>38100</xdr:rowOff>
    </xdr:to>
    <xdr:sp macro="" textlink="">
      <xdr:nvSpPr>
        <xdr:cNvPr id="8985" name="Line 1">
          <a:extLst>
            <a:ext uri="{FF2B5EF4-FFF2-40B4-BE49-F238E27FC236}">
              <a16:creationId xmlns:a16="http://schemas.microsoft.com/office/drawing/2014/main" id="{D094FAE1-763E-4EFF-9FBA-4A72E48B66D5}"/>
            </a:ext>
          </a:extLst>
        </xdr:cNvPr>
        <xdr:cNvSpPr>
          <a:spLocks noChangeShapeType="1"/>
        </xdr:cNvSpPr>
      </xdr:nvSpPr>
      <xdr:spPr bwMode="auto">
        <a:xfrm>
          <a:off x="7791450" y="2266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dministracion@acwm.com.py"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2:N86"/>
  <sheetViews>
    <sheetView tabSelected="1" topLeftCell="A61" zoomScale="90" zoomScaleNormal="90" zoomScaleSheetLayoutView="80" workbookViewId="0">
      <selection activeCell="A72" sqref="A72"/>
    </sheetView>
  </sheetViews>
  <sheetFormatPr baseColWidth="10" defaultColWidth="11.42578125" defaultRowHeight="11.25" x14ac:dyDescent="0.2"/>
  <cols>
    <col min="1" max="1" width="28.85546875" style="22" customWidth="1"/>
    <col min="2" max="2" width="49" style="22" customWidth="1"/>
    <col min="3" max="3" width="19.28515625" style="16" customWidth="1"/>
    <col min="4" max="4" width="26.140625" style="16" customWidth="1"/>
    <col min="5" max="5" width="17" style="16" customWidth="1"/>
    <col min="6" max="6" width="14.28515625" style="16" customWidth="1"/>
    <col min="7" max="8" width="11.5703125" style="16" customWidth="1"/>
    <col min="9" max="9" width="15.7109375" style="16" customWidth="1"/>
    <col min="10" max="10" width="15.85546875" style="16" customWidth="1"/>
    <col min="11" max="14" width="11.5703125" style="17" customWidth="1"/>
    <col min="15" max="16384" width="11.42578125" style="18"/>
  </cols>
  <sheetData>
    <row r="2" spans="1:14" ht="22.5" customHeight="1" x14ac:dyDescent="0.2">
      <c r="A2" s="312" t="s">
        <v>329</v>
      </c>
      <c r="B2" s="312"/>
      <c r="C2" s="312"/>
      <c r="D2" s="312"/>
      <c r="E2" s="312"/>
      <c r="F2" s="312"/>
      <c r="G2" s="312"/>
      <c r="H2" s="312"/>
      <c r="I2" s="312"/>
    </row>
    <row r="3" spans="1:14" ht="17.25" customHeight="1" x14ac:dyDescent="0.2">
      <c r="A3" s="313" t="s">
        <v>0</v>
      </c>
      <c r="B3" s="313"/>
      <c r="C3" s="313"/>
      <c r="D3" s="313"/>
      <c r="E3" s="313"/>
      <c r="F3" s="313"/>
      <c r="G3" s="313"/>
      <c r="H3" s="313"/>
      <c r="I3" s="313"/>
    </row>
    <row r="4" spans="1:14" ht="20.25" customHeight="1" x14ac:dyDescent="0.2">
      <c r="A4" s="314" t="s">
        <v>508</v>
      </c>
      <c r="B4" s="314"/>
      <c r="C4" s="314"/>
      <c r="D4" s="314"/>
      <c r="E4" s="314"/>
      <c r="F4" s="314"/>
      <c r="G4" s="314"/>
      <c r="H4" s="314"/>
      <c r="I4" s="314"/>
    </row>
    <row r="6" spans="1:14" ht="14.25" x14ac:dyDescent="0.2">
      <c r="A6" s="23" t="s">
        <v>1</v>
      </c>
      <c r="B6" s="180" t="s">
        <v>2</v>
      </c>
    </row>
    <row r="7" spans="1:14" s="178" customFormat="1" ht="18" customHeight="1" x14ac:dyDescent="0.25">
      <c r="A7" s="175" t="s">
        <v>331</v>
      </c>
      <c r="B7" s="176"/>
      <c r="C7" s="177"/>
      <c r="D7" s="177"/>
      <c r="E7" s="177"/>
      <c r="F7" s="177"/>
      <c r="G7" s="177"/>
      <c r="H7" s="177"/>
      <c r="I7" s="177"/>
      <c r="J7" s="177"/>
      <c r="K7" s="179"/>
      <c r="L7" s="179"/>
      <c r="M7" s="179"/>
      <c r="N7" s="179"/>
    </row>
    <row r="8" spans="1:14" x14ac:dyDescent="0.2">
      <c r="A8" s="23" t="s">
        <v>332</v>
      </c>
    </row>
    <row r="9" spans="1:14" x14ac:dyDescent="0.2">
      <c r="A9" s="22" t="s">
        <v>333</v>
      </c>
    </row>
    <row r="10" spans="1:14" x14ac:dyDescent="0.2">
      <c r="A10" s="22" t="s">
        <v>359</v>
      </c>
    </row>
    <row r="11" spans="1:14" x14ac:dyDescent="0.2">
      <c r="A11" s="22" t="s">
        <v>334</v>
      </c>
    </row>
    <row r="12" spans="1:14" x14ac:dyDescent="0.2">
      <c r="A12" s="22" t="s">
        <v>223</v>
      </c>
    </row>
    <row r="13" spans="1:14" ht="15" x14ac:dyDescent="0.25">
      <c r="A13" s="22" t="s">
        <v>202</v>
      </c>
      <c r="B13" s="123" t="s">
        <v>335</v>
      </c>
    </row>
    <row r="14" spans="1:14" x14ac:dyDescent="0.2">
      <c r="A14" s="22" t="s">
        <v>203</v>
      </c>
      <c r="B14" s="19"/>
    </row>
    <row r="15" spans="1:14" x14ac:dyDescent="0.2">
      <c r="A15" s="20" t="s">
        <v>360</v>
      </c>
      <c r="C15" s="20"/>
    </row>
    <row r="17" spans="1:14" s="178" customFormat="1" ht="17.25" customHeight="1" x14ac:dyDescent="0.25">
      <c r="A17" s="175" t="s">
        <v>3</v>
      </c>
      <c r="B17" s="175"/>
      <c r="C17" s="177"/>
      <c r="D17" s="177"/>
      <c r="J17" s="179"/>
      <c r="K17" s="179"/>
      <c r="L17" s="179"/>
      <c r="M17" s="179"/>
      <c r="N17" s="179"/>
    </row>
    <row r="18" spans="1:14" x14ac:dyDescent="0.2">
      <c r="A18" s="22" t="s">
        <v>4</v>
      </c>
      <c r="B18" s="315" t="s">
        <v>336</v>
      </c>
      <c r="C18" s="315"/>
      <c r="D18" s="22"/>
      <c r="E18" s="18"/>
      <c r="F18" s="18"/>
      <c r="G18" s="18"/>
      <c r="H18" s="18"/>
      <c r="I18" s="18"/>
      <c r="J18" s="17"/>
    </row>
    <row r="19" spans="1:14" x14ac:dyDescent="0.2">
      <c r="A19" s="22" t="s">
        <v>5</v>
      </c>
      <c r="B19" s="316" t="s">
        <v>337</v>
      </c>
      <c r="C19" s="316"/>
      <c r="D19" s="316"/>
      <c r="E19" s="18"/>
      <c r="F19" s="18"/>
      <c r="G19" s="18"/>
      <c r="H19" s="18"/>
      <c r="I19" s="18"/>
      <c r="J19" s="17"/>
    </row>
    <row r="21" spans="1:14" ht="12" thickBot="1" x14ac:dyDescent="0.25">
      <c r="A21" s="23" t="s">
        <v>6</v>
      </c>
      <c r="B21" s="23" t="s">
        <v>7</v>
      </c>
    </row>
    <row r="22" spans="1:14" ht="12" thickBot="1" x14ac:dyDescent="0.25">
      <c r="A22" s="39"/>
      <c r="B22" s="21"/>
    </row>
    <row r="23" spans="1:14" x14ac:dyDescent="0.2">
      <c r="A23" s="39" t="s">
        <v>8</v>
      </c>
      <c r="B23" s="96" t="s">
        <v>9</v>
      </c>
    </row>
    <row r="24" spans="1:14" x14ac:dyDescent="0.2">
      <c r="A24" s="185" t="s">
        <v>10</v>
      </c>
      <c r="B24" s="97"/>
    </row>
    <row r="25" spans="1:14" x14ac:dyDescent="0.2">
      <c r="A25" s="44" t="s">
        <v>11</v>
      </c>
      <c r="B25" s="97" t="s">
        <v>338</v>
      </c>
    </row>
    <row r="26" spans="1:14" x14ac:dyDescent="0.2">
      <c r="A26" s="44" t="s">
        <v>12</v>
      </c>
      <c r="B26" s="97" t="s">
        <v>339</v>
      </c>
    </row>
    <row r="27" spans="1:14" x14ac:dyDescent="0.2">
      <c r="A27" s="44" t="s">
        <v>13</v>
      </c>
      <c r="B27" s="97" t="s">
        <v>340</v>
      </c>
    </row>
    <row r="28" spans="1:14" ht="12" thickBot="1" x14ac:dyDescent="0.25">
      <c r="A28" s="45" t="s">
        <v>14</v>
      </c>
      <c r="B28" s="98" t="s">
        <v>341</v>
      </c>
    </row>
    <row r="30" spans="1:14" x14ac:dyDescent="0.2">
      <c r="A30" s="23" t="s">
        <v>15</v>
      </c>
      <c r="B30" s="23" t="s">
        <v>16</v>
      </c>
    </row>
    <row r="31" spans="1:14" ht="11.25" customHeight="1" x14ac:dyDescent="0.2">
      <c r="A31" s="315" t="s">
        <v>342</v>
      </c>
      <c r="B31" s="315"/>
      <c r="C31" s="315"/>
      <c r="D31" s="315"/>
      <c r="E31" s="315"/>
      <c r="F31" s="315"/>
    </row>
    <row r="32" spans="1:14" x14ac:dyDescent="0.2">
      <c r="A32" s="22" t="s">
        <v>343</v>
      </c>
    </row>
    <row r="33" spans="1:14" x14ac:dyDescent="0.2">
      <c r="A33" s="22" t="s">
        <v>344</v>
      </c>
    </row>
    <row r="34" spans="1:14" x14ac:dyDescent="0.2">
      <c r="A34" s="22" t="s">
        <v>345</v>
      </c>
    </row>
    <row r="35" spans="1:14" x14ac:dyDescent="0.2">
      <c r="A35" s="22" t="s">
        <v>357</v>
      </c>
    </row>
    <row r="36" spans="1:14" x14ac:dyDescent="0.2">
      <c r="A36" s="22" t="s">
        <v>17</v>
      </c>
    </row>
    <row r="38" spans="1:14" ht="12" thickBot="1" x14ac:dyDescent="0.25">
      <c r="A38" s="23" t="s">
        <v>201</v>
      </c>
    </row>
    <row r="39" spans="1:14" ht="46.5" customHeight="1" x14ac:dyDescent="0.2">
      <c r="A39" s="41" t="s">
        <v>18</v>
      </c>
      <c r="B39" s="42" t="s">
        <v>19</v>
      </c>
      <c r="C39" s="42" t="s">
        <v>20</v>
      </c>
      <c r="D39" s="42" t="s">
        <v>21</v>
      </c>
      <c r="E39" s="42" t="s">
        <v>22</v>
      </c>
      <c r="F39" s="42" t="s">
        <v>23</v>
      </c>
      <c r="G39" s="42" t="s">
        <v>24</v>
      </c>
      <c r="H39" s="42" t="s">
        <v>25</v>
      </c>
      <c r="I39" s="42" t="s">
        <v>26</v>
      </c>
      <c r="J39" s="43" t="s">
        <v>27</v>
      </c>
    </row>
    <row r="40" spans="1:14" ht="14.45" customHeight="1" x14ac:dyDescent="0.2">
      <c r="A40" s="246">
        <v>1</v>
      </c>
      <c r="B40" s="242" t="s">
        <v>346</v>
      </c>
      <c r="C40" s="40">
        <v>1</v>
      </c>
      <c r="D40" s="40" t="s">
        <v>348</v>
      </c>
      <c r="E40" s="242">
        <v>2599</v>
      </c>
      <c r="F40" s="242" t="s">
        <v>28</v>
      </c>
      <c r="G40" s="242" t="s">
        <v>29</v>
      </c>
      <c r="H40" s="242" t="s">
        <v>350</v>
      </c>
      <c r="I40" s="243">
        <v>2599000000</v>
      </c>
      <c r="J40" s="244">
        <v>99.96</v>
      </c>
    </row>
    <row r="41" spans="1:14" ht="14.45" customHeight="1" x14ac:dyDescent="0.2">
      <c r="A41" s="242">
        <v>2</v>
      </c>
      <c r="B41" s="242" t="s">
        <v>347</v>
      </c>
      <c r="C41" s="137">
        <v>1</v>
      </c>
      <c r="D41" s="137" t="s">
        <v>349</v>
      </c>
      <c r="E41" s="242">
        <v>1</v>
      </c>
      <c r="F41" s="242" t="s">
        <v>28</v>
      </c>
      <c r="G41" s="242" t="s">
        <v>29</v>
      </c>
      <c r="H41" s="242" t="s">
        <v>351</v>
      </c>
      <c r="I41" s="241">
        <v>1000000</v>
      </c>
      <c r="J41" s="245">
        <v>0.04</v>
      </c>
    </row>
    <row r="42" spans="1:14" s="188" customFormat="1" ht="14.45" customHeight="1" x14ac:dyDescent="0.2">
      <c r="A42" s="317" t="s">
        <v>315</v>
      </c>
      <c r="B42" s="318"/>
      <c r="C42" s="318"/>
      <c r="D42" s="318"/>
      <c r="E42" s="318"/>
      <c r="F42" s="318"/>
      <c r="G42" s="318"/>
      <c r="H42" s="319"/>
      <c r="I42" s="189">
        <f>SUM(I40:I41)</f>
        <v>2600000000</v>
      </c>
      <c r="J42" s="57">
        <f>SUM(J40:J41)</f>
        <v>100</v>
      </c>
      <c r="K42" s="187"/>
      <c r="L42" s="187"/>
      <c r="M42" s="187"/>
      <c r="N42" s="187"/>
    </row>
    <row r="43" spans="1:14" ht="14.45" customHeight="1" x14ac:dyDescent="0.2">
      <c r="A43" s="186"/>
      <c r="B43" s="186"/>
      <c r="C43" s="136"/>
      <c r="D43" s="136"/>
      <c r="E43" s="186"/>
      <c r="F43" s="186"/>
      <c r="G43" s="186"/>
      <c r="H43" s="186"/>
      <c r="I43" s="247"/>
      <c r="J43" s="186"/>
    </row>
    <row r="44" spans="1:14" x14ac:dyDescent="0.2">
      <c r="A44" s="23"/>
    </row>
    <row r="46" spans="1:14" x14ac:dyDescent="0.2">
      <c r="A46" s="23"/>
    </row>
    <row r="47" spans="1:14" x14ac:dyDescent="0.2">
      <c r="A47" s="23" t="s">
        <v>200</v>
      </c>
      <c r="B47" s="323" t="s">
        <v>30</v>
      </c>
      <c r="C47" s="323"/>
      <c r="D47" s="323"/>
    </row>
    <row r="48" spans="1:14" x14ac:dyDescent="0.2">
      <c r="A48" s="22" t="s">
        <v>31</v>
      </c>
      <c r="B48" s="20" t="s">
        <v>499</v>
      </c>
      <c r="C48" s="20"/>
      <c r="D48" s="20"/>
    </row>
    <row r="49" spans="1:4" x14ac:dyDescent="0.2">
      <c r="A49" s="22" t="s">
        <v>32</v>
      </c>
      <c r="B49" s="322" t="s">
        <v>500</v>
      </c>
      <c r="C49" s="322"/>
      <c r="D49" s="322"/>
    </row>
    <row r="50" spans="1:4" x14ac:dyDescent="0.2">
      <c r="C50" s="22"/>
      <c r="D50" s="22"/>
    </row>
    <row r="52" spans="1:4" x14ac:dyDescent="0.2">
      <c r="A52" s="23" t="s">
        <v>277</v>
      </c>
      <c r="B52" s="23"/>
    </row>
    <row r="53" spans="1:4" ht="12" thickBot="1" x14ac:dyDescent="0.25"/>
    <row r="54" spans="1:4" ht="18.75" customHeight="1" thickBot="1" x14ac:dyDescent="0.25">
      <c r="A54" s="261" t="s">
        <v>268</v>
      </c>
      <c r="B54" s="262" t="s">
        <v>269</v>
      </c>
      <c r="C54" s="136"/>
      <c r="D54" s="136"/>
    </row>
    <row r="55" spans="1:4" ht="18.75" customHeight="1" x14ac:dyDescent="0.2">
      <c r="A55" s="263" t="s">
        <v>346</v>
      </c>
      <c r="B55" s="264" t="s">
        <v>355</v>
      </c>
      <c r="C55" s="136"/>
      <c r="D55" s="136"/>
    </row>
    <row r="56" spans="1:4" ht="18.75" customHeight="1" thickBot="1" x14ac:dyDescent="0.25">
      <c r="A56" s="263" t="s">
        <v>347</v>
      </c>
      <c r="B56" s="264" t="s">
        <v>356</v>
      </c>
      <c r="C56" s="136"/>
      <c r="D56" s="136"/>
    </row>
    <row r="57" spans="1:4" ht="18.75" customHeight="1" thickBot="1" x14ac:dyDescent="0.25">
      <c r="A57" s="261" t="s">
        <v>268</v>
      </c>
      <c r="B57" s="262" t="s">
        <v>270</v>
      </c>
      <c r="C57" s="136"/>
      <c r="D57" s="136"/>
    </row>
    <row r="58" spans="1:4" ht="18.75" customHeight="1" x14ac:dyDescent="0.2">
      <c r="A58" s="296" t="s">
        <v>346</v>
      </c>
      <c r="B58" s="297" t="s">
        <v>501</v>
      </c>
      <c r="C58" s="136"/>
      <c r="D58" s="136"/>
    </row>
    <row r="59" spans="1:4" ht="18.75" customHeight="1" x14ac:dyDescent="0.2">
      <c r="A59" s="263"/>
      <c r="B59" s="267" t="s">
        <v>447</v>
      </c>
      <c r="C59" s="136"/>
      <c r="D59" s="136"/>
    </row>
    <row r="60" spans="1:4" ht="18.75" customHeight="1" thickBot="1" x14ac:dyDescent="0.25">
      <c r="A60" s="263" t="s">
        <v>347</v>
      </c>
      <c r="B60" s="267" t="s">
        <v>441</v>
      </c>
      <c r="C60" s="136"/>
      <c r="D60" s="136"/>
    </row>
    <row r="61" spans="1:4" ht="18.75" customHeight="1" thickBot="1" x14ac:dyDescent="0.25">
      <c r="A61" s="261" t="s">
        <v>268</v>
      </c>
      <c r="B61" s="262" t="s">
        <v>272</v>
      </c>
      <c r="C61" s="136"/>
      <c r="D61" s="136"/>
    </row>
    <row r="62" spans="1:4" ht="18.75" customHeight="1" thickBot="1" x14ac:dyDescent="0.25">
      <c r="A62" s="298" t="s">
        <v>346</v>
      </c>
      <c r="B62" s="299" t="s">
        <v>442</v>
      </c>
      <c r="C62" s="136"/>
      <c r="D62" s="136"/>
    </row>
    <row r="63" spans="1:4" ht="18.75" customHeight="1" thickBot="1" x14ac:dyDescent="0.25">
      <c r="A63" s="265" t="s">
        <v>268</v>
      </c>
      <c r="B63" s="266" t="s">
        <v>273</v>
      </c>
      <c r="C63" s="136"/>
      <c r="D63" s="136"/>
    </row>
    <row r="64" spans="1:4" ht="18.75" customHeight="1" x14ac:dyDescent="0.2">
      <c r="A64" s="263" t="s">
        <v>338</v>
      </c>
      <c r="B64" s="267" t="s">
        <v>11</v>
      </c>
      <c r="C64" s="136"/>
      <c r="D64" s="136"/>
    </row>
    <row r="65" spans="1:6" ht="18.75" customHeight="1" x14ac:dyDescent="0.2">
      <c r="A65" s="263" t="s">
        <v>339</v>
      </c>
      <c r="B65" s="267" t="s">
        <v>274</v>
      </c>
      <c r="C65" s="136"/>
      <c r="D65" s="136"/>
    </row>
    <row r="66" spans="1:6" ht="18.75" customHeight="1" x14ac:dyDescent="0.2">
      <c r="A66" s="263" t="s">
        <v>340</v>
      </c>
      <c r="B66" s="267" t="s">
        <v>13</v>
      </c>
      <c r="C66" s="136"/>
      <c r="D66" s="136"/>
    </row>
    <row r="67" spans="1:6" ht="18.75" customHeight="1" x14ac:dyDescent="0.2">
      <c r="A67" s="263" t="s">
        <v>497</v>
      </c>
      <c r="B67" s="267" t="s">
        <v>498</v>
      </c>
      <c r="C67" s="136"/>
      <c r="D67" s="136"/>
    </row>
    <row r="68" spans="1:6" ht="18.75" customHeight="1" x14ac:dyDescent="0.2">
      <c r="A68" s="263" t="s">
        <v>443</v>
      </c>
      <c r="B68" s="267" t="s">
        <v>444</v>
      </c>
      <c r="C68" s="136"/>
      <c r="D68" s="136"/>
    </row>
    <row r="69" spans="1:6" ht="18.75" customHeight="1" x14ac:dyDescent="0.2">
      <c r="A69" s="263" t="s">
        <v>446</v>
      </c>
      <c r="B69" s="267" t="s">
        <v>445</v>
      </c>
      <c r="C69" s="136"/>
      <c r="D69" s="136"/>
    </row>
    <row r="70" spans="1:6" ht="18.75" customHeight="1" x14ac:dyDescent="0.2">
      <c r="A70" s="263" t="s">
        <v>341</v>
      </c>
      <c r="B70" s="267" t="s">
        <v>275</v>
      </c>
      <c r="C70" s="136"/>
      <c r="D70" s="136"/>
    </row>
    <row r="71" spans="1:6" ht="15.75" thickBot="1" x14ac:dyDescent="0.25">
      <c r="A71" s="263" t="s">
        <v>544</v>
      </c>
      <c r="B71" s="267" t="s">
        <v>543</v>
      </c>
      <c r="C71" s="136"/>
      <c r="D71" s="136"/>
    </row>
    <row r="72" spans="1:6" ht="20.25" customHeight="1" thickBot="1" x14ac:dyDescent="0.25">
      <c r="A72" s="300" t="s">
        <v>268</v>
      </c>
      <c r="B72" s="262" t="s">
        <v>276</v>
      </c>
    </row>
    <row r="73" spans="1:6" ht="15.75" thickBot="1" x14ac:dyDescent="0.25">
      <c r="A73" s="320" t="s">
        <v>271</v>
      </c>
      <c r="B73" s="321"/>
    </row>
    <row r="74" spans="1:6" x14ac:dyDescent="0.2">
      <c r="A74" s="16"/>
      <c r="B74" s="16"/>
    </row>
    <row r="75" spans="1:6" x14ac:dyDescent="0.2">
      <c r="A75" s="16"/>
      <c r="B75" s="16"/>
    </row>
    <row r="76" spans="1:6" x14ac:dyDescent="0.2">
      <c r="A76" s="23" t="s">
        <v>227</v>
      </c>
    </row>
    <row r="77" spans="1:6" ht="12" thickBot="1" x14ac:dyDescent="0.25"/>
    <row r="78" spans="1:6" ht="42" x14ac:dyDescent="0.2">
      <c r="A78" s="257" t="s">
        <v>18</v>
      </c>
      <c r="B78" s="42" t="s">
        <v>33</v>
      </c>
      <c r="C78" s="42" t="s">
        <v>34</v>
      </c>
      <c r="D78" s="42" t="s">
        <v>316</v>
      </c>
      <c r="E78" s="42" t="s">
        <v>35</v>
      </c>
      <c r="F78" s="43" t="s">
        <v>36</v>
      </c>
    </row>
    <row r="79" spans="1:6" x14ac:dyDescent="0.2">
      <c r="A79" s="44">
        <v>1</v>
      </c>
      <c r="B79" s="258" t="s">
        <v>346</v>
      </c>
      <c r="C79" s="40"/>
      <c r="D79" s="259">
        <v>1000000</v>
      </c>
      <c r="E79" s="40">
        <v>99.96</v>
      </c>
      <c r="F79" s="260">
        <v>2599000000</v>
      </c>
    </row>
    <row r="80" spans="1:6" x14ac:dyDescent="0.2">
      <c r="A80" s="44">
        <v>2</v>
      </c>
      <c r="B80" s="258" t="s">
        <v>347</v>
      </c>
      <c r="C80" s="40"/>
      <c r="D80" s="259">
        <v>1000000</v>
      </c>
      <c r="E80" s="40">
        <v>0.04</v>
      </c>
      <c r="F80" s="260">
        <v>1000000</v>
      </c>
    </row>
    <row r="82" spans="1:14" x14ac:dyDescent="0.2">
      <c r="A82" s="23" t="s">
        <v>260</v>
      </c>
    </row>
    <row r="83" spans="1:14" ht="12" thickBot="1" x14ac:dyDescent="0.25"/>
    <row r="84" spans="1:14" ht="31.5" x14ac:dyDescent="0.2">
      <c r="A84" s="41" t="s">
        <v>261</v>
      </c>
      <c r="B84" s="42" t="s">
        <v>278</v>
      </c>
      <c r="C84" s="43" t="s">
        <v>263</v>
      </c>
      <c r="J84" s="17"/>
      <c r="N84" s="18"/>
    </row>
    <row r="85" spans="1:14" x14ac:dyDescent="0.2">
      <c r="A85" s="190" t="s">
        <v>346</v>
      </c>
      <c r="B85" s="40" t="s">
        <v>262</v>
      </c>
      <c r="C85" s="248">
        <v>0.99960000000000004</v>
      </c>
      <c r="J85" s="17"/>
      <c r="N85" s="18"/>
    </row>
    <row r="86" spans="1:14" ht="12" thickBot="1" x14ac:dyDescent="0.25">
      <c r="A86" s="191" t="s">
        <v>347</v>
      </c>
      <c r="B86" s="46" t="s">
        <v>262</v>
      </c>
      <c r="C86" s="249">
        <v>4.0000000000000002E-4</v>
      </c>
    </row>
  </sheetData>
  <mergeCells count="10">
    <mergeCell ref="A31:F31"/>
    <mergeCell ref="A42:H42"/>
    <mergeCell ref="A73:B73"/>
    <mergeCell ref="B49:D49"/>
    <mergeCell ref="B47:D47"/>
    <mergeCell ref="A2:I2"/>
    <mergeCell ref="A3:I3"/>
    <mergeCell ref="A4:I4"/>
    <mergeCell ref="B18:C18"/>
    <mergeCell ref="B19:D19"/>
  </mergeCells>
  <hyperlinks>
    <hyperlink ref="B13" r:id="rId1" xr:uid="{00000000-0004-0000-0000-000000000000}"/>
  </hyperlinks>
  <pageMargins left="0.25" right="0.25" top="0.75" bottom="0.75" header="0.3" footer="0.3"/>
  <pageSetup paperSize="9" scale="53" orientation="portrait" horizontalDpi="300" verticalDpi="3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2:L144"/>
  <sheetViews>
    <sheetView zoomScale="70" zoomScaleNormal="70" zoomScalePageLayoutView="60" workbookViewId="0">
      <selection activeCell="C84" sqref="C84"/>
    </sheetView>
  </sheetViews>
  <sheetFormatPr baseColWidth="10" defaultColWidth="11.42578125" defaultRowHeight="18.75" x14ac:dyDescent="0.3"/>
  <cols>
    <col min="1" max="1" width="93" style="198" bestFit="1" customWidth="1"/>
    <col min="2" max="2" width="19.7109375" style="199" bestFit="1" customWidth="1"/>
    <col min="3" max="3" width="23.28515625" style="199" bestFit="1" customWidth="1"/>
    <col min="4" max="4" width="51.28515625" style="200" customWidth="1"/>
    <col min="5" max="5" width="19.7109375" style="199" bestFit="1" customWidth="1"/>
    <col min="6" max="6" width="23.28515625" style="199" bestFit="1" customWidth="1"/>
    <col min="7" max="7" width="21.85546875" style="201" customWidth="1"/>
    <col min="8" max="8" width="24" style="201" customWidth="1"/>
    <col min="9" max="9" width="26.7109375" style="201" customWidth="1"/>
    <col min="10" max="12" width="11.5703125" style="196" customWidth="1"/>
    <col min="13" max="16384" width="11.42578125" style="1"/>
  </cols>
  <sheetData>
    <row r="2" spans="1:12" ht="21" x14ac:dyDescent="0.35">
      <c r="A2" s="233" t="s">
        <v>329</v>
      </c>
      <c r="B2" s="233"/>
      <c r="C2" s="233"/>
      <c r="D2" s="233"/>
      <c r="E2" s="233"/>
      <c r="F2" s="233"/>
      <c r="G2" s="195"/>
      <c r="H2" s="195"/>
      <c r="I2" s="195"/>
    </row>
    <row r="3" spans="1:12" x14ac:dyDescent="0.3">
      <c r="A3" s="197"/>
      <c r="B3" s="197"/>
      <c r="C3" s="197"/>
      <c r="D3" s="197"/>
      <c r="E3" s="197"/>
      <c r="F3" s="197"/>
      <c r="G3" s="195"/>
      <c r="H3" s="195"/>
      <c r="I3" s="195"/>
    </row>
    <row r="4" spans="1:12" x14ac:dyDescent="0.3">
      <c r="A4" s="294" t="s">
        <v>509</v>
      </c>
      <c r="B4" s="237"/>
      <c r="C4" s="237"/>
      <c r="D4" s="237"/>
      <c r="E4" s="237"/>
      <c r="F4" s="237"/>
      <c r="G4" s="195"/>
      <c r="H4" s="195"/>
      <c r="I4" s="195"/>
    </row>
    <row r="5" spans="1:12" ht="19.5" thickBot="1" x14ac:dyDescent="0.35">
      <c r="A5" s="230" t="s">
        <v>224</v>
      </c>
      <c r="B5" s="226"/>
      <c r="C5" s="226"/>
      <c r="D5" s="227"/>
      <c r="E5" s="226"/>
      <c r="F5" s="226"/>
      <c r="G5" s="228"/>
    </row>
    <row r="6" spans="1:12" s="271" customFormat="1" ht="37.5" x14ac:dyDescent="0.3">
      <c r="A6" s="234" t="s">
        <v>37</v>
      </c>
      <c r="B6" s="272" t="s">
        <v>111</v>
      </c>
      <c r="C6" s="272" t="s">
        <v>218</v>
      </c>
      <c r="D6" s="238" t="s">
        <v>38</v>
      </c>
      <c r="E6" s="272" t="s">
        <v>111</v>
      </c>
      <c r="F6" s="273" t="s">
        <v>218</v>
      </c>
      <c r="G6" s="197"/>
      <c r="H6" s="197"/>
      <c r="I6" s="197"/>
      <c r="J6" s="274"/>
      <c r="K6" s="274"/>
      <c r="L6" s="274"/>
    </row>
    <row r="7" spans="1:12" ht="19.5" thickBot="1" x14ac:dyDescent="0.35">
      <c r="A7" s="235"/>
      <c r="B7" s="236"/>
      <c r="C7" s="236"/>
      <c r="D7" s="239"/>
      <c r="E7" s="236"/>
      <c r="F7" s="240"/>
    </row>
    <row r="8" spans="1:12" x14ac:dyDescent="0.3">
      <c r="A8" s="202" t="s">
        <v>39</v>
      </c>
      <c r="B8" s="203">
        <f>B10+B15+B24</f>
        <v>37354889549.289993</v>
      </c>
      <c r="C8" s="203">
        <f>C10+C15+C24</f>
        <v>17805384549</v>
      </c>
      <c r="D8" s="204" t="s">
        <v>232</v>
      </c>
      <c r="E8" s="203">
        <f>E10+E24+E34</f>
        <v>31967591260.747498</v>
      </c>
      <c r="F8" s="291">
        <f>F10+F24+F34</f>
        <v>13746048679</v>
      </c>
    </row>
    <row r="9" spans="1:12" x14ac:dyDescent="0.3">
      <c r="A9" s="202"/>
      <c r="B9" s="203"/>
      <c r="C9" s="203"/>
      <c r="D9" s="204"/>
      <c r="E9" s="206"/>
      <c r="F9" s="207"/>
    </row>
    <row r="10" spans="1:12" x14ac:dyDescent="0.3">
      <c r="A10" s="202" t="s">
        <v>318</v>
      </c>
      <c r="B10" s="203">
        <f>+B11+B13+B12</f>
        <v>28375834428.851994</v>
      </c>
      <c r="C10" s="203">
        <f>+C11+C13+C12</f>
        <v>15947682016</v>
      </c>
      <c r="D10" s="204" t="s">
        <v>45</v>
      </c>
      <c r="E10" s="203">
        <f>SUM(E11:E16)</f>
        <v>31899951193.510799</v>
      </c>
      <c r="F10" s="291">
        <f>SUM(F11:F16)</f>
        <v>13724638929</v>
      </c>
    </row>
    <row r="11" spans="1:12" x14ac:dyDescent="0.3">
      <c r="A11" s="208" t="s">
        <v>40</v>
      </c>
      <c r="B11" s="206">
        <v>0</v>
      </c>
      <c r="C11" s="206">
        <v>0</v>
      </c>
      <c r="D11" s="209" t="s">
        <v>319</v>
      </c>
      <c r="E11" s="206">
        <v>0</v>
      </c>
      <c r="F11" s="207">
        <v>0</v>
      </c>
    </row>
    <row r="12" spans="1:12" x14ac:dyDescent="0.3">
      <c r="A12" s="208" t="s">
        <v>455</v>
      </c>
      <c r="B12" s="206">
        <v>309183000</v>
      </c>
      <c r="C12" s="206">
        <v>628457646</v>
      </c>
      <c r="D12" s="209" t="s">
        <v>255</v>
      </c>
      <c r="E12" s="206">
        <v>11150079072.3479</v>
      </c>
      <c r="F12" s="207">
        <v>13724638929</v>
      </c>
    </row>
    <row r="13" spans="1:12" ht="37.5" customHeight="1" x14ac:dyDescent="0.3">
      <c r="A13" s="208" t="s">
        <v>456</v>
      </c>
      <c r="B13" s="206">
        <v>28066651428.851994</v>
      </c>
      <c r="C13" s="206">
        <v>15319224370</v>
      </c>
      <c r="D13" s="327" t="s">
        <v>394</v>
      </c>
      <c r="E13" s="328">
        <v>20749872121.162899</v>
      </c>
      <c r="F13" s="329">
        <v>0</v>
      </c>
    </row>
    <row r="14" spans="1:12" x14ac:dyDescent="0.3">
      <c r="A14" s="208"/>
      <c r="B14" s="206"/>
      <c r="C14" s="206"/>
      <c r="D14" s="327"/>
      <c r="E14" s="328"/>
      <c r="F14" s="329"/>
    </row>
    <row r="15" spans="1:12" ht="37.5" x14ac:dyDescent="0.3">
      <c r="A15" s="202" t="s">
        <v>537</v>
      </c>
      <c r="B15" s="203">
        <f>SUM(B16:B20)</f>
        <v>1940274873.329</v>
      </c>
      <c r="C15" s="203">
        <f>SUM(C16:C20)</f>
        <v>362239122</v>
      </c>
      <c r="D15" s="209" t="s">
        <v>320</v>
      </c>
      <c r="E15" s="206">
        <v>0</v>
      </c>
      <c r="F15" s="207">
        <v>0</v>
      </c>
    </row>
    <row r="16" spans="1:12" x14ac:dyDescent="0.3">
      <c r="A16" s="208" t="s">
        <v>457</v>
      </c>
      <c r="B16" s="206">
        <v>1215814173.329</v>
      </c>
      <c r="C16" s="206">
        <v>121850081</v>
      </c>
      <c r="D16" s="209" t="s">
        <v>46</v>
      </c>
      <c r="E16" s="206">
        <v>0</v>
      </c>
      <c r="F16" s="207">
        <v>0</v>
      </c>
    </row>
    <row r="17" spans="1:6" x14ac:dyDescent="0.3">
      <c r="A17" s="208" t="s">
        <v>510</v>
      </c>
      <c r="B17" s="206">
        <v>724460700</v>
      </c>
      <c r="C17" s="206">
        <v>240389041</v>
      </c>
      <c r="D17" s="204"/>
      <c r="E17" s="206"/>
      <c r="F17" s="207"/>
    </row>
    <row r="18" spans="1:6" x14ac:dyDescent="0.3">
      <c r="A18" s="208" t="s">
        <v>506</v>
      </c>
      <c r="B18" s="206">
        <v>26748799.620671235</v>
      </c>
      <c r="C18" s="206"/>
      <c r="D18" s="204"/>
      <c r="E18" s="206"/>
      <c r="F18" s="207"/>
    </row>
    <row r="19" spans="1:6" x14ac:dyDescent="0.3">
      <c r="A19" s="208" t="s">
        <v>507</v>
      </c>
      <c r="B19" s="206">
        <v>-26748799.620671201</v>
      </c>
      <c r="C19" s="206"/>
      <c r="D19" s="204"/>
      <c r="E19" s="206"/>
      <c r="F19" s="207"/>
    </row>
    <row r="20" spans="1:6" x14ac:dyDescent="0.3">
      <c r="A20" s="208" t="s">
        <v>43</v>
      </c>
      <c r="B20" s="206">
        <v>0</v>
      </c>
      <c r="C20" s="206">
        <v>0</v>
      </c>
      <c r="D20" s="209" t="s">
        <v>233</v>
      </c>
      <c r="E20" s="206"/>
      <c r="F20" s="207"/>
    </row>
    <row r="21" spans="1:6" x14ac:dyDescent="0.3">
      <c r="A21" s="208"/>
      <c r="B21" s="210"/>
      <c r="C21" s="210"/>
      <c r="D21" s="209" t="s">
        <v>47</v>
      </c>
      <c r="E21" s="206"/>
      <c r="F21" s="207"/>
    </row>
    <row r="22" spans="1:6" x14ac:dyDescent="0.3">
      <c r="A22" s="208"/>
      <c r="B22" s="210"/>
      <c r="C22" s="210"/>
      <c r="D22" s="209" t="s">
        <v>48</v>
      </c>
      <c r="E22" s="206" t="s">
        <v>44</v>
      </c>
      <c r="F22" s="207" t="s">
        <v>44</v>
      </c>
    </row>
    <row r="23" spans="1:6" x14ac:dyDescent="0.3">
      <c r="A23" s="208"/>
      <c r="B23" s="210"/>
      <c r="C23" s="210"/>
      <c r="D23" s="209" t="s">
        <v>49</v>
      </c>
      <c r="E23" s="210">
        <v>0</v>
      </c>
      <c r="F23" s="211">
        <v>0</v>
      </c>
    </row>
    <row r="24" spans="1:6" x14ac:dyDescent="0.3">
      <c r="A24" s="202" t="s">
        <v>290</v>
      </c>
      <c r="B24" s="203">
        <f>B25+B26+B28+B29+B30</f>
        <v>7038780247.1090002</v>
      </c>
      <c r="C24" s="203">
        <f>C25+C26+C28+C29+C30</f>
        <v>1495463411</v>
      </c>
      <c r="D24" s="204" t="s">
        <v>53</v>
      </c>
      <c r="E24" s="203">
        <f>SUM(E25:E32)</f>
        <v>67640067.236699998</v>
      </c>
      <c r="F24" s="291">
        <f>SUM(F25:F32)</f>
        <v>21409750</v>
      </c>
    </row>
    <row r="25" spans="1:6" x14ac:dyDescent="0.3">
      <c r="A25" s="208" t="s">
        <v>50</v>
      </c>
      <c r="B25" s="206">
        <v>0</v>
      </c>
      <c r="C25" s="206">
        <v>0</v>
      </c>
      <c r="D25" s="209" t="s">
        <v>54</v>
      </c>
      <c r="E25" s="206">
        <v>0</v>
      </c>
      <c r="F25" s="207">
        <v>0</v>
      </c>
    </row>
    <row r="26" spans="1:6" x14ac:dyDescent="0.3">
      <c r="A26" s="208" t="s">
        <v>459</v>
      </c>
      <c r="B26" s="206">
        <v>7038774079.1090002</v>
      </c>
      <c r="C26" s="206">
        <v>1471759520</v>
      </c>
      <c r="D26" s="209" t="s">
        <v>55</v>
      </c>
      <c r="E26" s="206">
        <v>0</v>
      </c>
      <c r="F26" s="207">
        <v>0</v>
      </c>
    </row>
    <row r="27" spans="1:6" x14ac:dyDescent="0.3">
      <c r="A27" s="208"/>
      <c r="B27" s="206"/>
      <c r="C27" s="206"/>
      <c r="D27" s="209" t="s">
        <v>511</v>
      </c>
      <c r="E27" s="206">
        <v>48301067.236699998</v>
      </c>
      <c r="F27" s="207">
        <v>0</v>
      </c>
    </row>
    <row r="28" spans="1:6" x14ac:dyDescent="0.3">
      <c r="A28" s="208" t="s">
        <v>51</v>
      </c>
      <c r="B28" s="206">
        <v>0</v>
      </c>
      <c r="C28" s="206">
        <v>0</v>
      </c>
      <c r="D28" s="209" t="s">
        <v>56</v>
      </c>
      <c r="E28" s="206">
        <v>0</v>
      </c>
      <c r="F28" s="207">
        <v>0</v>
      </c>
    </row>
    <row r="29" spans="1:6" x14ac:dyDescent="0.3">
      <c r="A29" s="208" t="s">
        <v>460</v>
      </c>
      <c r="B29" s="206">
        <v>0</v>
      </c>
      <c r="C29" s="206">
        <v>23703891</v>
      </c>
      <c r="D29" s="209" t="s">
        <v>540</v>
      </c>
      <c r="E29" s="206">
        <v>4233000</v>
      </c>
      <c r="F29" s="292">
        <v>4628250</v>
      </c>
    </row>
    <row r="30" spans="1:6" x14ac:dyDescent="0.3">
      <c r="A30" s="208" t="s">
        <v>294</v>
      </c>
      <c r="B30" s="206">
        <v>6168</v>
      </c>
      <c r="C30" s="206">
        <v>0</v>
      </c>
      <c r="D30" s="209" t="s">
        <v>539</v>
      </c>
      <c r="E30" s="206">
        <v>15106000</v>
      </c>
      <c r="F30" s="207">
        <v>16516500</v>
      </c>
    </row>
    <row r="31" spans="1:6" x14ac:dyDescent="0.3">
      <c r="A31" s="208" t="s">
        <v>321</v>
      </c>
      <c r="B31" s="206"/>
      <c r="C31" s="206"/>
      <c r="D31" s="209" t="s">
        <v>322</v>
      </c>
      <c r="E31" s="206">
        <v>0</v>
      </c>
      <c r="F31" s="207">
        <v>0</v>
      </c>
    </row>
    <row r="32" spans="1:6" x14ac:dyDescent="0.3">
      <c r="A32" s="208" t="s">
        <v>52</v>
      </c>
      <c r="B32" s="206"/>
      <c r="C32" s="206"/>
      <c r="D32" s="209" t="s">
        <v>67</v>
      </c>
      <c r="E32" s="210">
        <v>0</v>
      </c>
      <c r="F32" s="211">
        <v>265000</v>
      </c>
    </row>
    <row r="33" spans="1:7" x14ac:dyDescent="0.3">
      <c r="A33" s="208"/>
      <c r="B33" s="206"/>
      <c r="C33" s="206"/>
      <c r="D33" s="204"/>
      <c r="E33" s="212"/>
      <c r="F33" s="211"/>
    </row>
    <row r="34" spans="1:7" x14ac:dyDescent="0.3">
      <c r="A34" s="208" t="s">
        <v>204</v>
      </c>
      <c r="B34" s="206"/>
      <c r="C34" s="206"/>
      <c r="D34" s="204" t="s">
        <v>58</v>
      </c>
      <c r="E34" s="212">
        <f>SUM(E35:E37)</f>
        <v>0</v>
      </c>
      <c r="F34" s="293">
        <f>SUM(F35:F37)</f>
        <v>0</v>
      </c>
    </row>
    <row r="35" spans="1:7" x14ac:dyDescent="0.3">
      <c r="A35" s="208" t="s">
        <v>254</v>
      </c>
      <c r="B35" s="206">
        <v>0</v>
      </c>
      <c r="C35" s="206">
        <v>0</v>
      </c>
      <c r="D35" s="209" t="s">
        <v>59</v>
      </c>
      <c r="E35" s="210">
        <v>0</v>
      </c>
      <c r="F35" s="211">
        <v>0</v>
      </c>
    </row>
    <row r="36" spans="1:7" x14ac:dyDescent="0.3">
      <c r="A36" s="202" t="s">
        <v>57</v>
      </c>
      <c r="B36" s="210"/>
      <c r="C36" s="210"/>
      <c r="D36" s="209" t="s">
        <v>205</v>
      </c>
      <c r="E36" s="210">
        <v>0</v>
      </c>
      <c r="F36" s="211">
        <v>0</v>
      </c>
    </row>
    <row r="37" spans="1:7" x14ac:dyDescent="0.3">
      <c r="A37" s="202" t="s">
        <v>323</v>
      </c>
      <c r="B37" s="210"/>
      <c r="C37" s="210"/>
      <c r="D37" s="209" t="s">
        <v>538</v>
      </c>
      <c r="E37" s="210">
        <v>0</v>
      </c>
      <c r="F37" s="211">
        <v>0</v>
      </c>
    </row>
    <row r="38" spans="1:7" x14ac:dyDescent="0.3">
      <c r="A38" s="202"/>
      <c r="B38" s="210"/>
      <c r="C38" s="210"/>
      <c r="D38" s="204"/>
      <c r="E38" s="203"/>
      <c r="F38" s="205"/>
    </row>
    <row r="39" spans="1:7" x14ac:dyDescent="0.3">
      <c r="A39" s="202" t="s">
        <v>60</v>
      </c>
      <c r="B39" s="203">
        <f>+B10+B24+B15</f>
        <v>37354889549.289993</v>
      </c>
      <c r="C39" s="203">
        <f>+C10+C24+C15</f>
        <v>17805384549</v>
      </c>
      <c r="D39" s="204"/>
      <c r="E39" s="203"/>
      <c r="F39" s="205"/>
      <c r="G39" s="213"/>
    </row>
    <row r="40" spans="1:7" x14ac:dyDescent="0.3">
      <c r="A40" s="208"/>
      <c r="B40" s="206"/>
      <c r="C40" s="206"/>
      <c r="D40" s="209"/>
      <c r="E40" s="206"/>
      <c r="F40" s="207"/>
    </row>
    <row r="41" spans="1:7" x14ac:dyDescent="0.3">
      <c r="A41" s="202" t="s">
        <v>61</v>
      </c>
      <c r="B41" s="206"/>
      <c r="C41" s="206"/>
      <c r="D41" s="204" t="s">
        <v>70</v>
      </c>
      <c r="E41" s="212">
        <f>E42+E48+E52+E55</f>
        <v>2932081664.8292999</v>
      </c>
      <c r="F41" s="291">
        <f>F42+F48+F52+F55</f>
        <v>1808385722</v>
      </c>
    </row>
    <row r="42" spans="1:7" x14ac:dyDescent="0.3">
      <c r="A42" s="202" t="s">
        <v>291</v>
      </c>
      <c r="B42" s="203">
        <f>SUM(B43:B49)</f>
        <v>1003000000</v>
      </c>
      <c r="C42" s="203">
        <f>SUM(C43:C49)</f>
        <v>1003000000</v>
      </c>
      <c r="D42" s="204" t="s">
        <v>226</v>
      </c>
      <c r="E42" s="203">
        <f>SUM(E46:E47)</f>
        <v>0</v>
      </c>
      <c r="F42" s="203">
        <f>SUM(F46:F47)</f>
        <v>0</v>
      </c>
    </row>
    <row r="43" spans="1:7" x14ac:dyDescent="0.3">
      <c r="A43" s="208" t="s">
        <v>503</v>
      </c>
      <c r="B43" s="206">
        <v>0</v>
      </c>
      <c r="C43" s="206">
        <v>0</v>
      </c>
      <c r="D43" s="209" t="s">
        <v>225</v>
      </c>
      <c r="E43" s="206">
        <v>0</v>
      </c>
      <c r="F43" s="207">
        <v>0</v>
      </c>
    </row>
    <row r="44" spans="1:7" x14ac:dyDescent="0.3">
      <c r="A44" s="208" t="s">
        <v>504</v>
      </c>
      <c r="B44" s="206">
        <v>0</v>
      </c>
      <c r="C44" s="206">
        <v>0</v>
      </c>
      <c r="D44" s="209"/>
      <c r="E44" s="206"/>
      <c r="F44" s="207"/>
    </row>
    <row r="45" spans="1:7" x14ac:dyDescent="0.3">
      <c r="A45" s="208" t="s">
        <v>505</v>
      </c>
      <c r="B45" s="206">
        <v>0</v>
      </c>
      <c r="C45" s="206">
        <v>0</v>
      </c>
      <c r="D45" s="209"/>
      <c r="E45" s="206"/>
      <c r="F45" s="207"/>
    </row>
    <row r="46" spans="1:7" x14ac:dyDescent="0.3">
      <c r="A46" s="208" t="s">
        <v>42</v>
      </c>
      <c r="B46" s="206">
        <v>0</v>
      </c>
      <c r="C46" s="206">
        <v>0</v>
      </c>
      <c r="D46" s="209" t="s">
        <v>65</v>
      </c>
      <c r="E46" s="206">
        <v>0</v>
      </c>
      <c r="F46" s="207">
        <v>0</v>
      </c>
    </row>
    <row r="47" spans="1:7" x14ac:dyDescent="0.3">
      <c r="A47" s="208" t="s">
        <v>458</v>
      </c>
      <c r="B47" s="206">
        <v>1003000000</v>
      </c>
      <c r="C47" s="206">
        <v>1003000000</v>
      </c>
      <c r="D47" s="209" t="s">
        <v>66</v>
      </c>
      <c r="E47" s="206">
        <v>0</v>
      </c>
      <c r="F47" s="207">
        <v>0</v>
      </c>
    </row>
    <row r="48" spans="1:7" ht="37.5" customHeight="1" x14ac:dyDescent="0.3">
      <c r="A48" s="208" t="s">
        <v>317</v>
      </c>
      <c r="B48" s="206">
        <v>0</v>
      </c>
      <c r="C48" s="206">
        <v>0</v>
      </c>
      <c r="D48" s="324" t="s">
        <v>392</v>
      </c>
      <c r="E48" s="325">
        <f>E50</f>
        <v>2932081664.8292999</v>
      </c>
      <c r="F48" s="326">
        <f>F50</f>
        <v>1808385722</v>
      </c>
    </row>
    <row r="49" spans="1:6" x14ac:dyDescent="0.3">
      <c r="A49" s="202"/>
      <c r="B49" s="206"/>
      <c r="C49" s="206"/>
      <c r="D49" s="324"/>
      <c r="E49" s="325"/>
      <c r="F49" s="326"/>
    </row>
    <row r="50" spans="1:6" x14ac:dyDescent="0.3">
      <c r="A50" s="202" t="s">
        <v>62</v>
      </c>
      <c r="B50" s="203">
        <f>SUM(B51:B57)</f>
        <v>0</v>
      </c>
      <c r="C50" s="203">
        <f>SUM(C51:C57)</f>
        <v>0</v>
      </c>
      <c r="D50" s="209" t="s">
        <v>67</v>
      </c>
      <c r="E50" s="210">
        <v>2932081664.8292999</v>
      </c>
      <c r="F50" s="207">
        <v>1808385722</v>
      </c>
    </row>
    <row r="51" spans="1:6" x14ac:dyDescent="0.3">
      <c r="A51" s="208" t="s">
        <v>50</v>
      </c>
      <c r="B51" s="206"/>
      <c r="C51" s="206"/>
      <c r="D51" s="209"/>
      <c r="E51" s="206"/>
      <c r="F51" s="207"/>
    </row>
    <row r="52" spans="1:6" x14ac:dyDescent="0.3">
      <c r="A52" s="208" t="s">
        <v>51</v>
      </c>
      <c r="B52" s="206">
        <v>0</v>
      </c>
      <c r="C52" s="206">
        <v>0</v>
      </c>
      <c r="D52" s="204" t="s">
        <v>233</v>
      </c>
      <c r="E52" s="203">
        <f>SUM(E53:E54)</f>
        <v>0</v>
      </c>
      <c r="F52" s="291">
        <f>SUM(F53:F54)</f>
        <v>0</v>
      </c>
    </row>
    <row r="53" spans="1:6" x14ac:dyDescent="0.3">
      <c r="A53" s="208" t="s">
        <v>63</v>
      </c>
      <c r="B53" s="206"/>
      <c r="C53" s="206"/>
      <c r="D53" s="209" t="s">
        <v>68</v>
      </c>
      <c r="E53" s="206">
        <v>0</v>
      </c>
      <c r="F53" s="207">
        <v>0</v>
      </c>
    </row>
    <row r="54" spans="1:6" x14ac:dyDescent="0.3">
      <c r="A54" s="208" t="s">
        <v>324</v>
      </c>
      <c r="B54" s="206" t="s">
        <v>44</v>
      </c>
      <c r="C54" s="206" t="s">
        <v>44</v>
      </c>
      <c r="D54" s="209" t="s">
        <v>325</v>
      </c>
      <c r="E54" s="206" t="s">
        <v>44</v>
      </c>
      <c r="F54" s="207" t="s">
        <v>44</v>
      </c>
    </row>
    <row r="55" spans="1:6" x14ac:dyDescent="0.3">
      <c r="A55" s="208" t="s">
        <v>52</v>
      </c>
      <c r="B55" s="206"/>
      <c r="C55" s="206"/>
      <c r="D55" s="204" t="s">
        <v>206</v>
      </c>
      <c r="E55" s="212">
        <f>SUM(E56:E58)</f>
        <v>0</v>
      </c>
      <c r="F55" s="207">
        <f>SUM(F56:F58)</f>
        <v>0</v>
      </c>
    </row>
    <row r="56" spans="1:6" x14ac:dyDescent="0.3">
      <c r="A56" s="208" t="s">
        <v>204</v>
      </c>
      <c r="B56" s="206"/>
      <c r="C56" s="206"/>
      <c r="D56" s="209" t="s">
        <v>69</v>
      </c>
      <c r="E56" s="210">
        <v>0</v>
      </c>
      <c r="F56" s="207">
        <v>0</v>
      </c>
    </row>
    <row r="57" spans="1:6" x14ac:dyDescent="0.3">
      <c r="A57" s="208" t="s">
        <v>326</v>
      </c>
      <c r="B57" s="206"/>
      <c r="C57" s="206"/>
      <c r="D57" s="209" t="s">
        <v>327</v>
      </c>
      <c r="E57" s="210">
        <v>0</v>
      </c>
      <c r="F57" s="207">
        <v>0</v>
      </c>
    </row>
    <row r="58" spans="1:6" x14ac:dyDescent="0.3">
      <c r="A58" s="202"/>
      <c r="B58" s="206" t="s">
        <v>64</v>
      </c>
      <c r="C58" s="206" t="s">
        <v>64</v>
      </c>
      <c r="D58" s="209" t="s">
        <v>328</v>
      </c>
      <c r="E58" s="210">
        <v>0</v>
      </c>
      <c r="F58" s="207">
        <v>0</v>
      </c>
    </row>
    <row r="59" spans="1:6" x14ac:dyDescent="0.3">
      <c r="A59" s="202" t="s">
        <v>221</v>
      </c>
      <c r="B59" s="212">
        <f>SUM(B60:B70)</f>
        <v>248453708</v>
      </c>
      <c r="C59" s="212">
        <f>SUM(C60:C70)</f>
        <v>246564617</v>
      </c>
      <c r="D59" s="204"/>
      <c r="E59" s="212"/>
      <c r="F59" s="207"/>
    </row>
    <row r="60" spans="1:6" x14ac:dyDescent="0.3">
      <c r="A60" s="208" t="s">
        <v>461</v>
      </c>
      <c r="B60" s="210">
        <v>62548182</v>
      </c>
      <c r="C60" s="210">
        <v>60659091</v>
      </c>
      <c r="D60" s="204"/>
      <c r="E60" s="210"/>
      <c r="F60" s="207"/>
    </row>
    <row r="61" spans="1:6" x14ac:dyDescent="0.3">
      <c r="A61" s="208" t="s">
        <v>462</v>
      </c>
      <c r="B61" s="206"/>
      <c r="C61" s="210"/>
      <c r="D61" s="204" t="s">
        <v>71</v>
      </c>
      <c r="E61" s="212">
        <f>E8+E41</f>
        <v>34899672925.576797</v>
      </c>
      <c r="F61" s="291">
        <f>F8+F41</f>
        <v>15554434401</v>
      </c>
    </row>
    <row r="62" spans="1:6" x14ac:dyDescent="0.3">
      <c r="A62" s="208" t="s">
        <v>463</v>
      </c>
      <c r="B62" s="210">
        <v>83265909</v>
      </c>
      <c r="C62" s="210">
        <v>83265909</v>
      </c>
      <c r="D62" s="214"/>
      <c r="E62" s="305"/>
      <c r="F62" s="205"/>
    </row>
    <row r="63" spans="1:6" x14ac:dyDescent="0.3">
      <c r="A63" s="208" t="s">
        <v>464</v>
      </c>
      <c r="B63" s="206"/>
      <c r="C63" s="210"/>
      <c r="D63" s="214"/>
      <c r="E63" s="305"/>
      <c r="F63" s="205"/>
    </row>
    <row r="64" spans="1:6" x14ac:dyDescent="0.3">
      <c r="A64" s="208" t="s">
        <v>389</v>
      </c>
      <c r="B64" s="210">
        <v>28094162</v>
      </c>
      <c r="C64" s="210">
        <v>28094162</v>
      </c>
      <c r="D64" s="214"/>
      <c r="E64" s="305"/>
      <c r="F64" s="205"/>
    </row>
    <row r="65" spans="1:8" x14ac:dyDescent="0.3">
      <c r="A65" s="208" t="s">
        <v>465</v>
      </c>
      <c r="B65" s="206"/>
      <c r="C65" s="210"/>
      <c r="D65" s="214"/>
      <c r="E65" s="305"/>
      <c r="F65" s="291"/>
    </row>
    <row r="66" spans="1:8" x14ac:dyDescent="0.3">
      <c r="A66" s="208" t="s">
        <v>466</v>
      </c>
      <c r="B66" s="210">
        <v>74545455</v>
      </c>
      <c r="C66" s="210">
        <v>74545455</v>
      </c>
      <c r="D66" s="214"/>
      <c r="E66" s="212"/>
      <c r="F66" s="291"/>
    </row>
    <row r="67" spans="1:8" x14ac:dyDescent="0.3">
      <c r="A67" s="208" t="s">
        <v>467</v>
      </c>
      <c r="B67" s="210"/>
      <c r="C67" s="210"/>
      <c r="D67" s="214" t="s">
        <v>235</v>
      </c>
      <c r="E67" s="203">
        <f>SUM(E68:E72)</f>
        <v>3706670331.7131724</v>
      </c>
      <c r="F67" s="291">
        <f>SUM(F68:F72)</f>
        <v>3500514765</v>
      </c>
    </row>
    <row r="68" spans="1:8" x14ac:dyDescent="0.3">
      <c r="A68" s="208"/>
      <c r="B68" s="206"/>
      <c r="C68" s="210"/>
      <c r="D68" s="216" t="s">
        <v>468</v>
      </c>
      <c r="E68" s="206">
        <v>2600000000</v>
      </c>
      <c r="F68" s="292">
        <v>2600000000</v>
      </c>
    </row>
    <row r="69" spans="1:8" ht="37.5" x14ac:dyDescent="0.3">
      <c r="A69" s="208"/>
      <c r="B69" s="210"/>
      <c r="C69" s="210"/>
      <c r="D69" s="216" t="s">
        <v>469</v>
      </c>
      <c r="E69" s="206">
        <v>1054568399</v>
      </c>
      <c r="F69" s="292">
        <v>1054568399</v>
      </c>
    </row>
    <row r="70" spans="1:8" x14ac:dyDescent="0.3">
      <c r="A70" s="208"/>
      <c r="B70" s="210"/>
      <c r="C70" s="210"/>
      <c r="D70" s="216" t="s">
        <v>470</v>
      </c>
      <c r="E70" s="206">
        <v>103000000</v>
      </c>
      <c r="F70" s="292">
        <v>103000000</v>
      </c>
    </row>
    <row r="71" spans="1:8" x14ac:dyDescent="0.3">
      <c r="A71" s="208"/>
      <c r="B71" s="210"/>
      <c r="C71" s="210"/>
      <c r="D71" s="216" t="s">
        <v>471</v>
      </c>
      <c r="E71" s="206">
        <v>-257053634</v>
      </c>
      <c r="F71" s="292">
        <v>0</v>
      </c>
    </row>
    <row r="72" spans="1:8" x14ac:dyDescent="0.3">
      <c r="A72" s="208"/>
      <c r="B72" s="210"/>
      <c r="C72" s="210"/>
      <c r="D72" s="214" t="s">
        <v>240</v>
      </c>
      <c r="E72" s="206">
        <v>206155566.71317232</v>
      </c>
      <c r="F72" s="292">
        <v>-257053634</v>
      </c>
    </row>
    <row r="73" spans="1:8" x14ac:dyDescent="0.3">
      <c r="A73" s="202" t="s">
        <v>292</v>
      </c>
      <c r="B73" s="203">
        <f>+B74+B75</f>
        <v>0</v>
      </c>
      <c r="C73" s="203">
        <f>+C74+C75</f>
        <v>0</v>
      </c>
      <c r="D73" s="216"/>
      <c r="E73" s="206"/>
      <c r="F73" s="292"/>
    </row>
    <row r="74" spans="1:8" ht="37.5" x14ac:dyDescent="0.3">
      <c r="A74" s="208" t="s">
        <v>313</v>
      </c>
      <c r="B74" s="206">
        <v>0</v>
      </c>
      <c r="C74" s="206">
        <v>0</v>
      </c>
      <c r="D74" s="214" t="s">
        <v>75</v>
      </c>
      <c r="E74" s="310">
        <f>+E67</f>
        <v>3706670331.7131724</v>
      </c>
      <c r="F74" s="309">
        <f>+F67</f>
        <v>3500514765</v>
      </c>
      <c r="G74" s="213"/>
      <c r="H74" s="213"/>
    </row>
    <row r="75" spans="1:8" x14ac:dyDescent="0.3">
      <c r="A75" s="208" t="s">
        <v>314</v>
      </c>
      <c r="B75" s="206">
        <v>0</v>
      </c>
      <c r="C75" s="206">
        <v>0</v>
      </c>
      <c r="D75" s="216"/>
      <c r="E75" s="206"/>
      <c r="F75" s="292"/>
      <c r="G75" s="213"/>
    </row>
    <row r="76" spans="1:8" x14ac:dyDescent="0.3">
      <c r="A76" s="208" t="s">
        <v>76</v>
      </c>
      <c r="B76" s="206"/>
      <c r="C76" s="206"/>
      <c r="D76" s="216"/>
      <c r="E76" s="206"/>
      <c r="F76" s="292"/>
    </row>
    <row r="77" spans="1:8" x14ac:dyDescent="0.3">
      <c r="A77" s="208" t="s">
        <v>77</v>
      </c>
      <c r="B77" s="206"/>
      <c r="C77" s="206"/>
      <c r="D77" s="216"/>
      <c r="E77" s="215"/>
      <c r="F77" s="292"/>
      <c r="G77" s="213"/>
    </row>
    <row r="78" spans="1:8" x14ac:dyDescent="0.3">
      <c r="A78" s="202" t="s">
        <v>78</v>
      </c>
      <c r="B78" s="203">
        <f>B42+B59+B73</f>
        <v>1251453708</v>
      </c>
      <c r="C78" s="203">
        <f>C42+C59+C73</f>
        <v>1249564617</v>
      </c>
      <c r="D78" s="214"/>
      <c r="E78" s="215"/>
      <c r="F78" s="292"/>
    </row>
    <row r="79" spans="1:8" x14ac:dyDescent="0.3">
      <c r="A79" s="208"/>
      <c r="B79" s="206"/>
      <c r="C79" s="206"/>
      <c r="D79" s="217"/>
      <c r="E79" s="218"/>
      <c r="F79" s="219"/>
    </row>
    <row r="80" spans="1:8" ht="19.5" thickBot="1" x14ac:dyDescent="0.35">
      <c r="A80" s="220" t="s">
        <v>222</v>
      </c>
      <c r="B80" s="221">
        <f>+B39+B78</f>
        <v>38606343257.289993</v>
      </c>
      <c r="C80" s="221">
        <f>+C39+C78</f>
        <v>19054949166</v>
      </c>
      <c r="D80" s="222" t="s">
        <v>79</v>
      </c>
      <c r="E80" s="223">
        <f>E74+E61</f>
        <v>38606343257.28997</v>
      </c>
      <c r="F80" s="223">
        <f>F74+F61</f>
        <v>19054949166</v>
      </c>
      <c r="G80" s="224"/>
      <c r="H80" s="224"/>
    </row>
    <row r="82" spans="1:11" x14ac:dyDescent="0.3">
      <c r="A82" s="1"/>
      <c r="B82" s="99"/>
      <c r="C82" s="99"/>
      <c r="D82" s="1"/>
      <c r="E82" s="1"/>
      <c r="F82" s="226"/>
      <c r="G82" s="228"/>
      <c r="H82" s="228"/>
      <c r="I82" s="228"/>
      <c r="J82" s="1"/>
      <c r="K82" s="1"/>
    </row>
    <row r="83" spans="1:11" x14ac:dyDescent="0.3">
      <c r="A83" s="1"/>
      <c r="B83" s="1"/>
      <c r="C83" s="1"/>
      <c r="D83" s="1"/>
      <c r="E83" s="1"/>
      <c r="F83" s="226"/>
      <c r="G83" s="228"/>
      <c r="H83" s="228"/>
      <c r="I83" s="228"/>
      <c r="J83" s="1"/>
      <c r="K83" s="1"/>
    </row>
    <row r="84" spans="1:11" x14ac:dyDescent="0.3">
      <c r="A84" s="1"/>
      <c r="B84" s="1"/>
      <c r="C84" s="1"/>
      <c r="D84" s="1"/>
      <c r="E84" s="99"/>
      <c r="F84" s="226"/>
      <c r="G84" s="226"/>
      <c r="H84" s="228"/>
      <c r="I84" s="228"/>
      <c r="J84" s="1"/>
      <c r="K84" s="1"/>
    </row>
    <row r="85" spans="1:11" x14ac:dyDescent="0.3">
      <c r="A85" s="1"/>
      <c r="B85" s="1"/>
      <c r="C85" s="1"/>
      <c r="D85" s="1"/>
      <c r="E85" s="1"/>
      <c r="F85" s="226"/>
      <c r="G85" s="228"/>
      <c r="H85" s="228"/>
      <c r="I85" s="228"/>
      <c r="J85" s="1"/>
      <c r="K85" s="1"/>
    </row>
    <row r="86" spans="1:11" x14ac:dyDescent="0.3">
      <c r="A86" s="1"/>
      <c r="B86" s="1"/>
      <c r="C86" s="1"/>
      <c r="D86" s="1"/>
      <c r="E86" s="1"/>
      <c r="F86" s="226"/>
      <c r="G86" s="228"/>
      <c r="H86" s="228"/>
      <c r="I86" s="228"/>
      <c r="J86" s="1"/>
      <c r="K86" s="1"/>
    </row>
    <row r="87" spans="1:11" x14ac:dyDescent="0.3">
      <c r="A87" s="1"/>
      <c r="B87" s="1"/>
      <c r="C87" s="1"/>
      <c r="D87" s="1"/>
      <c r="E87" s="1"/>
      <c r="F87" s="226"/>
      <c r="G87" s="228"/>
      <c r="H87" s="228"/>
      <c r="I87" s="228"/>
      <c r="J87" s="1"/>
      <c r="K87" s="1"/>
    </row>
    <row r="88" spans="1:11" x14ac:dyDescent="0.3">
      <c r="A88" s="1"/>
      <c r="B88" s="1"/>
      <c r="C88" s="1"/>
      <c r="D88" s="1"/>
      <c r="E88" s="1"/>
      <c r="F88" s="226"/>
      <c r="G88" s="228"/>
      <c r="H88" s="228"/>
      <c r="I88" s="228"/>
      <c r="J88" s="1"/>
      <c r="K88" s="1"/>
    </row>
    <row r="89" spans="1:11" x14ac:dyDescent="0.3">
      <c r="A89" s="1"/>
      <c r="B89" s="1"/>
      <c r="C89" s="1"/>
      <c r="D89" s="1"/>
      <c r="E89" s="1"/>
      <c r="F89" s="226"/>
      <c r="G89" s="228"/>
      <c r="H89" s="228"/>
      <c r="I89" s="228"/>
      <c r="J89" s="1"/>
      <c r="K89" s="1"/>
    </row>
    <row r="90" spans="1:11" x14ac:dyDescent="0.3">
      <c r="A90" s="1"/>
      <c r="B90" s="1"/>
      <c r="C90" s="1"/>
      <c r="D90" s="1"/>
      <c r="E90" s="1"/>
      <c r="F90" s="226"/>
      <c r="G90" s="228"/>
      <c r="H90" s="228"/>
      <c r="I90" s="228"/>
      <c r="J90" s="1"/>
      <c r="K90" s="1"/>
    </row>
    <row r="91" spans="1:11" x14ac:dyDescent="0.3">
      <c r="A91" s="1"/>
      <c r="B91" s="1"/>
      <c r="C91" s="1"/>
      <c r="D91" s="1"/>
      <c r="E91" s="1"/>
      <c r="F91" s="226"/>
      <c r="G91" s="228"/>
      <c r="H91" s="228"/>
      <c r="I91" s="228"/>
      <c r="J91" s="1"/>
      <c r="K91" s="1"/>
    </row>
    <row r="92" spans="1:11" x14ac:dyDescent="0.3">
      <c r="A92" s="1"/>
      <c r="B92" s="1"/>
      <c r="C92" s="1"/>
      <c r="D92" s="1"/>
      <c r="E92" s="1"/>
      <c r="F92" s="226"/>
      <c r="G92" s="228"/>
      <c r="H92" s="228"/>
      <c r="I92" s="228"/>
      <c r="J92" s="1"/>
      <c r="K92" s="1"/>
    </row>
    <row r="93" spans="1:11" x14ac:dyDescent="0.3">
      <c r="A93" s="1"/>
      <c r="B93" s="1"/>
      <c r="C93" s="1"/>
      <c r="D93" s="1"/>
      <c r="E93" s="1"/>
      <c r="F93" s="226"/>
      <c r="G93" s="228"/>
      <c r="H93" s="228"/>
      <c r="I93" s="228"/>
      <c r="J93" s="1"/>
      <c r="K93" s="1"/>
    </row>
    <row r="94" spans="1:11" x14ac:dyDescent="0.3">
      <c r="A94" s="1"/>
      <c r="B94" s="1"/>
      <c r="C94" s="1"/>
      <c r="D94" s="1"/>
      <c r="E94" s="1"/>
      <c r="F94" s="226"/>
      <c r="G94" s="228"/>
      <c r="H94" s="228"/>
      <c r="I94" s="228"/>
      <c r="J94" s="1"/>
      <c r="K94" s="1"/>
    </row>
    <row r="95" spans="1:11" x14ac:dyDescent="0.3">
      <c r="A95" s="1"/>
      <c r="B95" s="1"/>
      <c r="C95" s="1"/>
      <c r="D95" s="1"/>
      <c r="E95" s="1"/>
      <c r="F95" s="226"/>
      <c r="G95" s="228"/>
      <c r="H95" s="228"/>
      <c r="I95" s="228"/>
      <c r="J95" s="1"/>
      <c r="K95" s="1"/>
    </row>
    <row r="96" spans="1:11" x14ac:dyDescent="0.3">
      <c r="A96" s="1"/>
      <c r="B96" s="1"/>
      <c r="C96" s="1"/>
      <c r="D96" s="1"/>
      <c r="E96" s="1"/>
      <c r="F96" s="226"/>
      <c r="G96" s="228"/>
      <c r="H96" s="228"/>
      <c r="I96" s="228"/>
      <c r="J96" s="1"/>
      <c r="K96" s="1"/>
    </row>
    <row r="97" spans="1:11" x14ac:dyDescent="0.3">
      <c r="A97" s="1"/>
      <c r="B97" s="1"/>
      <c r="C97" s="1"/>
      <c r="D97" s="1"/>
      <c r="E97" s="1"/>
      <c r="F97" s="226"/>
      <c r="G97" s="228"/>
      <c r="H97" s="228"/>
      <c r="I97" s="228"/>
      <c r="J97" s="1"/>
      <c r="K97" s="1"/>
    </row>
    <row r="98" spans="1:11" x14ac:dyDescent="0.3">
      <c r="A98" s="1"/>
      <c r="B98" s="1"/>
      <c r="C98" s="1"/>
      <c r="D98" s="1"/>
      <c r="E98" s="1"/>
      <c r="F98" s="226"/>
      <c r="G98" s="228"/>
      <c r="H98" s="228"/>
      <c r="I98" s="228"/>
      <c r="J98" s="1"/>
      <c r="K98" s="1"/>
    </row>
    <row r="99" spans="1:11" x14ac:dyDescent="0.3">
      <c r="A99" s="1"/>
      <c r="B99" s="1"/>
      <c r="C99" s="1"/>
      <c r="D99" s="1"/>
      <c r="E99" s="1"/>
      <c r="F99" s="226"/>
      <c r="G99" s="228"/>
      <c r="H99" s="228"/>
      <c r="I99" s="228"/>
      <c r="J99" s="1"/>
      <c r="K99" s="1"/>
    </row>
    <row r="100" spans="1:11" x14ac:dyDescent="0.3">
      <c r="A100" s="1"/>
      <c r="B100" s="1"/>
      <c r="C100" s="1"/>
      <c r="D100" s="1"/>
      <c r="E100" s="1"/>
      <c r="F100" s="226"/>
      <c r="G100" s="228"/>
      <c r="H100" s="228"/>
      <c r="I100" s="228"/>
      <c r="J100" s="1"/>
      <c r="K100" s="1"/>
    </row>
    <row r="101" spans="1:11" x14ac:dyDescent="0.3">
      <c r="A101" s="1"/>
      <c r="B101" s="1"/>
      <c r="C101" s="1"/>
      <c r="D101" s="1"/>
      <c r="E101" s="1"/>
      <c r="F101" s="226"/>
      <c r="G101" s="228"/>
      <c r="H101" s="228"/>
      <c r="I101" s="228"/>
      <c r="J101" s="1"/>
      <c r="K101" s="1"/>
    </row>
    <row r="102" spans="1:11" x14ac:dyDescent="0.3">
      <c r="A102" s="1"/>
      <c r="B102" s="1"/>
      <c r="C102" s="1"/>
      <c r="D102" s="1"/>
      <c r="E102" s="1"/>
      <c r="F102" s="226"/>
      <c r="G102" s="228"/>
      <c r="H102" s="228"/>
      <c r="I102" s="228"/>
      <c r="J102" s="1"/>
      <c r="K102" s="1"/>
    </row>
    <row r="103" spans="1:11" x14ac:dyDescent="0.3">
      <c r="A103" s="1"/>
      <c r="B103" s="1"/>
      <c r="C103" s="1"/>
      <c r="D103" s="1"/>
      <c r="E103" s="1"/>
      <c r="F103" s="226"/>
      <c r="G103" s="228"/>
      <c r="H103" s="228"/>
      <c r="I103" s="228"/>
      <c r="J103" s="1"/>
      <c r="K103" s="1"/>
    </row>
    <row r="104" spans="1:11" x14ac:dyDescent="0.3">
      <c r="A104" s="1"/>
      <c r="B104" s="1"/>
      <c r="C104" s="1"/>
      <c r="D104" s="1"/>
      <c r="E104" s="1"/>
      <c r="F104" s="226"/>
      <c r="G104" s="228"/>
      <c r="H104" s="228"/>
      <c r="I104" s="228"/>
      <c r="J104" s="1"/>
      <c r="K104" s="1"/>
    </row>
    <row r="105" spans="1:11" x14ac:dyDescent="0.3">
      <c r="A105" s="1"/>
      <c r="B105" s="1"/>
      <c r="C105" s="1"/>
      <c r="D105" s="1"/>
      <c r="E105" s="1"/>
      <c r="F105" s="226"/>
      <c r="G105" s="228"/>
      <c r="H105" s="228"/>
      <c r="I105" s="228"/>
      <c r="J105" s="1"/>
      <c r="K105" s="1"/>
    </row>
    <row r="106" spans="1:11" x14ac:dyDescent="0.3">
      <c r="A106" s="1"/>
      <c r="B106" s="1"/>
      <c r="C106" s="1"/>
      <c r="D106" s="1"/>
      <c r="E106" s="1"/>
      <c r="F106" s="226"/>
      <c r="G106" s="228"/>
      <c r="H106" s="228"/>
      <c r="I106" s="228"/>
      <c r="J106" s="1"/>
      <c r="K106" s="1"/>
    </row>
    <row r="107" spans="1:11" x14ac:dyDescent="0.3">
      <c r="A107" s="1"/>
      <c r="B107" s="1"/>
      <c r="C107" s="1"/>
      <c r="D107" s="1"/>
      <c r="E107" s="1"/>
      <c r="F107" s="226"/>
      <c r="G107" s="228"/>
      <c r="H107" s="228"/>
      <c r="I107" s="228"/>
      <c r="J107" s="1"/>
      <c r="K107" s="1"/>
    </row>
    <row r="108" spans="1:11" x14ac:dyDescent="0.3">
      <c r="A108" s="1"/>
      <c r="B108" s="1"/>
      <c r="C108" s="1"/>
      <c r="D108" s="1"/>
      <c r="E108" s="1"/>
      <c r="F108" s="226"/>
      <c r="G108" s="228"/>
      <c r="H108" s="228"/>
      <c r="I108" s="228"/>
      <c r="J108" s="1"/>
      <c r="K108" s="1"/>
    </row>
    <row r="109" spans="1:11" x14ac:dyDescent="0.3">
      <c r="A109" s="1"/>
      <c r="B109" s="1"/>
      <c r="C109" s="1"/>
      <c r="D109" s="1"/>
      <c r="E109" s="1"/>
      <c r="F109" s="226"/>
      <c r="G109" s="228"/>
      <c r="H109" s="228"/>
      <c r="I109" s="228"/>
      <c r="J109" s="1"/>
      <c r="K109" s="1"/>
    </row>
    <row r="110" spans="1:11" x14ac:dyDescent="0.3">
      <c r="A110" s="1"/>
      <c r="B110" s="1"/>
      <c r="C110" s="1"/>
      <c r="D110" s="1"/>
      <c r="E110" s="1"/>
      <c r="F110" s="226"/>
      <c r="G110" s="228"/>
      <c r="H110" s="228"/>
      <c r="I110" s="228"/>
      <c r="J110" s="1"/>
      <c r="K110" s="1"/>
    </row>
    <row r="111" spans="1:11" x14ac:dyDescent="0.3">
      <c r="A111" s="1"/>
      <c r="B111" s="1"/>
      <c r="C111" s="1"/>
      <c r="D111" s="1"/>
      <c r="E111" s="1"/>
      <c r="F111" s="226"/>
      <c r="G111" s="228"/>
      <c r="H111" s="228"/>
      <c r="I111" s="228"/>
      <c r="J111" s="1"/>
      <c r="K111" s="1"/>
    </row>
    <row r="112" spans="1:11" x14ac:dyDescent="0.3">
      <c r="A112" s="1"/>
      <c r="B112" s="1"/>
      <c r="C112" s="1"/>
      <c r="D112" s="1"/>
      <c r="E112" s="1"/>
      <c r="F112" s="226"/>
      <c r="G112" s="228"/>
      <c r="H112" s="228"/>
      <c r="I112" s="228"/>
      <c r="J112" s="1"/>
      <c r="K112" s="1"/>
    </row>
    <row r="113" spans="1:11" x14ac:dyDescent="0.3">
      <c r="A113" s="1"/>
      <c r="B113" s="1"/>
      <c r="C113" s="1"/>
      <c r="D113" s="1"/>
      <c r="E113" s="1"/>
      <c r="F113" s="226"/>
      <c r="G113" s="228"/>
      <c r="H113" s="228"/>
      <c r="I113" s="228"/>
      <c r="J113" s="1"/>
      <c r="K113" s="1"/>
    </row>
    <row r="114" spans="1:11" x14ac:dyDescent="0.3">
      <c r="A114" s="1"/>
      <c r="B114" s="1"/>
      <c r="C114" s="1"/>
      <c r="D114" s="1"/>
      <c r="E114" s="1"/>
      <c r="F114" s="226"/>
      <c r="G114" s="228"/>
      <c r="H114" s="228"/>
      <c r="I114" s="228"/>
      <c r="J114" s="1"/>
      <c r="K114" s="1"/>
    </row>
    <row r="115" spans="1:11" x14ac:dyDescent="0.3">
      <c r="A115" s="1"/>
      <c r="B115" s="1"/>
      <c r="C115" s="1"/>
      <c r="D115" s="1"/>
      <c r="E115" s="1"/>
      <c r="F115" s="226"/>
      <c r="G115" s="228"/>
      <c r="H115" s="228"/>
      <c r="I115" s="228"/>
      <c r="J115" s="1"/>
      <c r="K115" s="1"/>
    </row>
    <row r="116" spans="1:11" x14ac:dyDescent="0.3">
      <c r="A116" s="1"/>
      <c r="B116" s="1"/>
      <c r="C116" s="1"/>
      <c r="D116" s="1"/>
      <c r="E116" s="1"/>
      <c r="F116" s="226"/>
      <c r="G116" s="228"/>
      <c r="H116" s="228"/>
      <c r="I116" s="228"/>
      <c r="J116" s="1"/>
      <c r="K116" s="1"/>
    </row>
    <row r="117" spans="1:11" x14ac:dyDescent="0.3">
      <c r="A117" s="1"/>
      <c r="B117" s="1"/>
      <c r="C117" s="1"/>
      <c r="D117" s="1"/>
      <c r="E117" s="1"/>
      <c r="F117" s="226"/>
      <c r="G117" s="228"/>
      <c r="H117" s="228"/>
      <c r="I117" s="228"/>
      <c r="J117" s="1"/>
      <c r="K117" s="1"/>
    </row>
    <row r="118" spans="1:11" x14ac:dyDescent="0.3">
      <c r="A118" s="1"/>
      <c r="B118" s="1"/>
      <c r="C118" s="1"/>
      <c r="D118" s="1"/>
      <c r="E118" s="1"/>
      <c r="F118" s="226"/>
      <c r="G118" s="228"/>
      <c r="H118" s="228"/>
      <c r="I118" s="228"/>
      <c r="J118" s="1"/>
      <c r="K118" s="1"/>
    </row>
    <row r="119" spans="1:11" x14ac:dyDescent="0.3">
      <c r="A119" s="1"/>
      <c r="B119" s="1"/>
      <c r="C119" s="1"/>
      <c r="D119" s="1"/>
      <c r="E119" s="1"/>
      <c r="F119" s="226"/>
      <c r="G119" s="228"/>
      <c r="H119" s="228"/>
      <c r="I119" s="228"/>
      <c r="J119" s="1"/>
      <c r="K119" s="1"/>
    </row>
    <row r="120" spans="1:11" x14ac:dyDescent="0.3">
      <c r="A120" s="229"/>
      <c r="B120" s="226"/>
      <c r="C120" s="226"/>
      <c r="D120" s="227"/>
      <c r="E120" s="226"/>
      <c r="F120" s="226"/>
      <c r="G120" s="228"/>
      <c r="H120" s="228"/>
      <c r="I120" s="228"/>
      <c r="J120" s="1"/>
      <c r="K120" s="1"/>
    </row>
    <row r="121" spans="1:11" x14ac:dyDescent="0.3">
      <c r="A121" s="225"/>
      <c r="B121" s="226"/>
      <c r="C121" s="226"/>
      <c r="D121" s="227"/>
      <c r="E121" s="226"/>
      <c r="F121" s="226"/>
      <c r="G121" s="228"/>
      <c r="H121" s="228"/>
      <c r="I121" s="228"/>
      <c r="J121" s="1"/>
      <c r="K121" s="1"/>
    </row>
    <row r="122" spans="1:11" x14ac:dyDescent="0.3">
      <c r="A122" s="231"/>
      <c r="B122" s="226"/>
      <c r="C122" s="226"/>
      <c r="D122" s="227"/>
      <c r="E122" s="226"/>
      <c r="F122" s="226"/>
      <c r="G122" s="228"/>
      <c r="H122" s="228"/>
      <c r="I122" s="228"/>
      <c r="J122" s="1"/>
      <c r="K122" s="1"/>
    </row>
    <row r="123" spans="1:11" x14ac:dyDescent="0.3">
      <c r="A123" s="230"/>
      <c r="B123" s="226"/>
      <c r="C123" s="226"/>
      <c r="D123" s="227"/>
      <c r="E123" s="226"/>
      <c r="F123" s="226"/>
      <c r="G123" s="228"/>
      <c r="H123" s="228"/>
      <c r="I123" s="228"/>
      <c r="J123" s="1"/>
      <c r="K123" s="1"/>
    </row>
    <row r="124" spans="1:11" x14ac:dyDescent="0.3">
      <c r="A124" s="1"/>
      <c r="B124" s="1"/>
      <c r="C124" s="1"/>
      <c r="D124" s="1"/>
      <c r="E124" s="1"/>
      <c r="F124" s="1"/>
      <c r="G124" s="1"/>
      <c r="H124" s="1"/>
      <c r="I124" s="228"/>
      <c r="J124" s="1"/>
      <c r="K124" s="1"/>
    </row>
    <row r="125" spans="1:11" x14ac:dyDescent="0.3">
      <c r="A125" s="1"/>
      <c r="B125" s="1"/>
      <c r="C125" s="1"/>
      <c r="D125" s="1"/>
      <c r="E125" s="1"/>
      <c r="F125" s="1"/>
      <c r="G125" s="1"/>
      <c r="H125" s="1"/>
      <c r="I125" s="228"/>
      <c r="J125" s="1"/>
      <c r="K125" s="1"/>
    </row>
    <row r="126" spans="1:11" x14ac:dyDescent="0.3">
      <c r="A126" s="1"/>
      <c r="B126" s="1"/>
      <c r="C126" s="1"/>
      <c r="D126" s="1"/>
      <c r="E126" s="1"/>
      <c r="F126" s="1"/>
      <c r="G126" s="1"/>
      <c r="H126" s="1"/>
      <c r="I126" s="228"/>
      <c r="J126" s="1"/>
      <c r="K126" s="1"/>
    </row>
    <row r="127" spans="1:11" x14ac:dyDescent="0.3">
      <c r="A127" s="1"/>
      <c r="B127" s="1"/>
      <c r="C127" s="1"/>
      <c r="D127" s="1"/>
      <c r="E127" s="1"/>
      <c r="F127" s="1"/>
      <c r="G127" s="1"/>
      <c r="H127" s="1"/>
      <c r="I127" s="228"/>
      <c r="J127" s="1"/>
      <c r="K127" s="1"/>
    </row>
    <row r="128" spans="1:11" x14ac:dyDescent="0.3">
      <c r="A128" s="1"/>
      <c r="B128" s="1"/>
      <c r="C128" s="1"/>
      <c r="D128" s="1"/>
      <c r="E128" s="1"/>
      <c r="F128" s="1"/>
      <c r="G128" s="1"/>
      <c r="H128" s="1"/>
      <c r="I128" s="228"/>
      <c r="J128" s="1"/>
      <c r="K128" s="1"/>
    </row>
    <row r="129" spans="1:11" x14ac:dyDescent="0.3">
      <c r="A129" s="1"/>
      <c r="B129" s="1"/>
      <c r="C129" s="1"/>
      <c r="D129" s="1"/>
      <c r="E129" s="1"/>
      <c r="F129" s="1"/>
      <c r="G129" s="1"/>
      <c r="H129" s="1"/>
      <c r="I129" s="228"/>
      <c r="J129" s="1"/>
      <c r="K129" s="1"/>
    </row>
    <row r="130" spans="1:11" x14ac:dyDescent="0.3">
      <c r="A130" s="1"/>
      <c r="B130" s="1"/>
      <c r="C130" s="1"/>
      <c r="D130" s="1"/>
      <c r="E130" s="1"/>
      <c r="F130" s="1"/>
      <c r="G130" s="1"/>
      <c r="H130" s="1"/>
      <c r="I130" s="228"/>
      <c r="J130" s="1"/>
      <c r="K130" s="1"/>
    </row>
    <row r="131" spans="1:11" x14ac:dyDescent="0.3">
      <c r="A131" s="1"/>
      <c r="B131" s="1"/>
      <c r="C131" s="1"/>
      <c r="D131" s="1"/>
      <c r="E131" s="1"/>
      <c r="F131" s="1"/>
      <c r="G131" s="1"/>
      <c r="H131" s="1"/>
      <c r="I131" s="228"/>
      <c r="J131" s="1"/>
      <c r="K131" s="1"/>
    </row>
    <row r="132" spans="1:11" x14ac:dyDescent="0.3">
      <c r="A132" s="1"/>
      <c r="B132" s="1"/>
      <c r="C132" s="1"/>
      <c r="D132" s="1"/>
      <c r="E132" s="1"/>
      <c r="F132" s="1"/>
      <c r="G132" s="1"/>
      <c r="H132" s="1"/>
      <c r="I132" s="228"/>
      <c r="J132" s="1"/>
      <c r="K132" s="1"/>
    </row>
    <row r="133" spans="1:11" x14ac:dyDescent="0.3">
      <c r="A133" s="1"/>
      <c r="B133" s="1"/>
      <c r="C133" s="1"/>
      <c r="D133" s="1"/>
      <c r="E133" s="1"/>
      <c r="F133" s="1"/>
      <c r="G133" s="1"/>
      <c r="H133" s="1"/>
      <c r="I133" s="228"/>
      <c r="J133" s="1"/>
      <c r="K133" s="1"/>
    </row>
    <row r="134" spans="1:11" x14ac:dyDescent="0.3">
      <c r="A134" s="1"/>
      <c r="B134" s="1"/>
      <c r="C134" s="1"/>
      <c r="D134" s="1"/>
      <c r="E134" s="1"/>
      <c r="F134" s="1"/>
      <c r="G134" s="1"/>
      <c r="H134" s="1"/>
      <c r="I134" s="228"/>
      <c r="J134" s="1"/>
      <c r="K134" s="1"/>
    </row>
    <row r="135" spans="1:11" x14ac:dyDescent="0.3">
      <c r="A135" s="1"/>
      <c r="B135" s="1"/>
      <c r="C135" s="1"/>
      <c r="D135" s="1"/>
      <c r="E135" s="1"/>
      <c r="F135" s="1"/>
      <c r="G135" s="1"/>
      <c r="H135" s="1"/>
      <c r="I135" s="228"/>
      <c r="J135" s="1"/>
      <c r="K135" s="1"/>
    </row>
    <row r="136" spans="1:11" x14ac:dyDescent="0.3">
      <c r="A136" s="1"/>
      <c r="B136" s="1"/>
      <c r="C136" s="1"/>
      <c r="D136" s="1"/>
      <c r="E136" s="1"/>
      <c r="F136" s="1"/>
      <c r="G136" s="1"/>
      <c r="H136" s="1"/>
      <c r="I136" s="228"/>
      <c r="J136" s="1"/>
      <c r="K136" s="1"/>
    </row>
    <row r="137" spans="1:11" x14ac:dyDescent="0.3">
      <c r="A137" s="1"/>
      <c r="B137" s="1"/>
      <c r="C137" s="1"/>
      <c r="D137" s="1"/>
      <c r="E137" s="1"/>
      <c r="F137" s="1"/>
      <c r="G137" s="1"/>
      <c r="H137" s="1"/>
      <c r="I137" s="228"/>
      <c r="J137" s="1"/>
      <c r="K137" s="1"/>
    </row>
    <row r="138" spans="1:11" x14ac:dyDescent="0.3">
      <c r="A138" s="225"/>
      <c r="B138" s="226"/>
      <c r="C138" s="226"/>
      <c r="D138" s="227"/>
      <c r="E138" s="226"/>
      <c r="F138" s="226"/>
      <c r="G138" s="232"/>
      <c r="H138" s="228"/>
      <c r="I138" s="228"/>
      <c r="J138" s="1"/>
      <c r="K138" s="1"/>
    </row>
    <row r="139" spans="1:11" x14ac:dyDescent="0.3">
      <c r="A139" s="225"/>
      <c r="B139" s="226"/>
      <c r="C139" s="226"/>
      <c r="D139" s="227"/>
      <c r="E139" s="226"/>
      <c r="F139" s="226"/>
      <c r="G139" s="228"/>
      <c r="H139" s="228"/>
      <c r="I139" s="228"/>
      <c r="J139" s="1"/>
      <c r="K139" s="1"/>
    </row>
    <row r="140" spans="1:11" x14ac:dyDescent="0.3">
      <c r="A140" s="225"/>
      <c r="B140" s="226"/>
      <c r="C140" s="226"/>
      <c r="D140" s="227"/>
      <c r="E140" s="226"/>
      <c r="F140" s="226"/>
      <c r="G140" s="228"/>
      <c r="H140" s="228"/>
      <c r="I140" s="228"/>
      <c r="J140" s="1"/>
      <c r="K140" s="1"/>
    </row>
    <row r="141" spans="1:11" x14ac:dyDescent="0.3">
      <c r="A141" s="225"/>
      <c r="B141" s="226"/>
      <c r="C141" s="226"/>
      <c r="D141" s="227"/>
      <c r="E141" s="226"/>
      <c r="F141" s="226"/>
      <c r="G141" s="228"/>
      <c r="H141" s="228"/>
      <c r="I141" s="228"/>
      <c r="J141" s="1"/>
      <c r="K141" s="1"/>
    </row>
    <row r="142" spans="1:11" x14ac:dyDescent="0.3">
      <c r="A142" s="225"/>
      <c r="B142" s="226"/>
      <c r="C142" s="226"/>
      <c r="D142" s="227"/>
      <c r="E142" s="226"/>
      <c r="F142" s="226"/>
      <c r="G142" s="228"/>
      <c r="H142" s="228"/>
      <c r="I142" s="228"/>
      <c r="J142" s="1"/>
      <c r="K142" s="1"/>
    </row>
    <row r="143" spans="1:11" x14ac:dyDescent="0.3">
      <c r="A143" s="225"/>
      <c r="B143" s="226"/>
      <c r="C143" s="226"/>
      <c r="D143" s="227"/>
      <c r="E143" s="226"/>
      <c r="F143" s="226"/>
      <c r="G143" s="228"/>
      <c r="H143" s="228"/>
      <c r="I143" s="228"/>
      <c r="J143" s="1"/>
      <c r="K143" s="1"/>
    </row>
    <row r="144" spans="1:11" x14ac:dyDescent="0.3">
      <c r="A144" s="225"/>
      <c r="B144" s="226"/>
      <c r="C144" s="226"/>
      <c r="D144" s="227"/>
      <c r="E144" s="226"/>
      <c r="F144" s="226"/>
      <c r="G144" s="228"/>
      <c r="H144" s="228"/>
      <c r="I144" s="228"/>
      <c r="J144" s="1"/>
      <c r="K144" s="1"/>
    </row>
  </sheetData>
  <mergeCells count="6">
    <mergeCell ref="D48:D49"/>
    <mergeCell ref="E48:E49"/>
    <mergeCell ref="F48:F49"/>
    <mergeCell ref="D13:D14"/>
    <mergeCell ref="E13:E14"/>
    <mergeCell ref="F13:F14"/>
  </mergeCells>
  <pageMargins left="0.25" right="0.25" top="0.75" bottom="0.75" header="0.3" footer="0.3"/>
  <pageSetup paperSize="9" scale="43"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G78"/>
  <sheetViews>
    <sheetView zoomScaleNormal="100" workbookViewId="0">
      <selection activeCell="B2" sqref="B1:B2"/>
    </sheetView>
  </sheetViews>
  <sheetFormatPr baseColWidth="10" defaultColWidth="11.42578125" defaultRowHeight="11.25" x14ac:dyDescent="0.2"/>
  <cols>
    <col min="1" max="1" width="57.7109375" style="18" customWidth="1"/>
    <col min="2" max="2" width="18.28515625" style="18" customWidth="1"/>
    <col min="3" max="3" width="19.7109375" style="18" customWidth="1"/>
    <col min="4" max="4" width="12.28515625" style="18" bestFit="1" customWidth="1"/>
    <col min="5" max="5" width="11.42578125" style="18"/>
    <col min="6" max="6" width="12.28515625" style="18" bestFit="1" customWidth="1"/>
    <col min="7" max="16384" width="11.42578125" style="18"/>
  </cols>
  <sheetData>
    <row r="3" spans="1:6" ht="12.75" x14ac:dyDescent="0.2">
      <c r="A3" s="335" t="s">
        <v>329</v>
      </c>
      <c r="B3" s="335"/>
      <c r="C3" s="335"/>
    </row>
    <row r="4" spans="1:6" ht="19.5" customHeight="1" x14ac:dyDescent="0.2">
      <c r="A4" s="336" t="s">
        <v>80</v>
      </c>
      <c r="B4" s="336"/>
      <c r="C4" s="336"/>
    </row>
    <row r="5" spans="1:6" ht="20.25" customHeight="1" x14ac:dyDescent="0.2">
      <c r="A5" s="330" t="str">
        <f>BALANCE!A4</f>
        <v>CORRESPONDIENTE AL 30/09/2024  PRESENTADO EN FORMA COMPARATIVA AL 31/12/2023</v>
      </c>
      <c r="B5" s="330"/>
      <c r="C5" s="330"/>
    </row>
    <row r="6" spans="1:6" x14ac:dyDescent="0.2">
      <c r="A6" s="37"/>
      <c r="B6" s="37"/>
      <c r="C6" s="37"/>
    </row>
    <row r="7" spans="1:6" x14ac:dyDescent="0.2">
      <c r="A7" s="37"/>
      <c r="B7" s="37"/>
      <c r="C7" s="37"/>
    </row>
    <row r="8" spans="1:6" x14ac:dyDescent="0.2">
      <c r="A8" s="25"/>
      <c r="B8" s="24"/>
      <c r="C8" s="24"/>
    </row>
    <row r="9" spans="1:6" x14ac:dyDescent="0.2">
      <c r="A9" s="38" t="s">
        <v>224</v>
      </c>
      <c r="B9" s="24"/>
      <c r="C9" s="24"/>
    </row>
    <row r="10" spans="1:6" x14ac:dyDescent="0.2">
      <c r="A10" s="331"/>
      <c r="B10" s="333" t="s">
        <v>111</v>
      </c>
      <c r="C10" s="333" t="s">
        <v>229</v>
      </c>
    </row>
    <row r="11" spans="1:6" x14ac:dyDescent="0.2">
      <c r="A11" s="332"/>
      <c r="B11" s="334"/>
      <c r="C11" s="334"/>
      <c r="F11" s="119"/>
    </row>
    <row r="12" spans="1:6" x14ac:dyDescent="0.2">
      <c r="A12" s="30" t="s">
        <v>81</v>
      </c>
      <c r="B12" s="29">
        <f>B27+B25+B34+B32+B28+B29</f>
        <v>943681910.56577241</v>
      </c>
      <c r="C12" s="29">
        <f>C27+C25+C34+C32+C28+C29</f>
        <v>144256414</v>
      </c>
      <c r="D12" s="119"/>
      <c r="E12" s="119"/>
      <c r="F12" s="119"/>
    </row>
    <row r="13" spans="1:6" x14ac:dyDescent="0.2">
      <c r="A13" s="31" t="s">
        <v>82</v>
      </c>
      <c r="B13" s="26"/>
      <c r="C13" s="26"/>
      <c r="D13" s="192"/>
    </row>
    <row r="14" spans="1:6" x14ac:dyDescent="0.2">
      <c r="A14" s="32" t="s">
        <v>83</v>
      </c>
      <c r="B14" s="26">
        <v>0</v>
      </c>
      <c r="C14" s="26">
        <v>0</v>
      </c>
      <c r="D14" s="119"/>
    </row>
    <row r="15" spans="1:6" x14ac:dyDescent="0.2">
      <c r="A15" s="32" t="s">
        <v>84</v>
      </c>
      <c r="B15" s="26">
        <v>0</v>
      </c>
      <c r="C15" s="26">
        <v>0</v>
      </c>
      <c r="D15" s="119"/>
      <c r="E15" s="119"/>
    </row>
    <row r="16" spans="1:6" x14ac:dyDescent="0.2">
      <c r="A16" s="32"/>
      <c r="B16" s="26"/>
      <c r="C16" s="26"/>
      <c r="D16" s="119"/>
    </row>
    <row r="17" spans="1:5" x14ac:dyDescent="0.2">
      <c r="A17" s="31" t="s">
        <v>85</v>
      </c>
      <c r="B17" s="26"/>
      <c r="C17" s="26"/>
      <c r="D17" s="193"/>
    </row>
    <row r="18" spans="1:5" x14ac:dyDescent="0.2">
      <c r="A18" s="32" t="s">
        <v>83</v>
      </c>
      <c r="B18" s="26">
        <v>0</v>
      </c>
      <c r="C18" s="26">
        <v>0</v>
      </c>
    </row>
    <row r="19" spans="1:5" x14ac:dyDescent="0.2">
      <c r="A19" s="32" t="s">
        <v>84</v>
      </c>
      <c r="B19" s="26">
        <v>0</v>
      </c>
      <c r="C19" s="26">
        <v>0</v>
      </c>
    </row>
    <row r="20" spans="1:5" x14ac:dyDescent="0.2">
      <c r="A20" s="32"/>
      <c r="B20" s="26"/>
      <c r="C20" s="26"/>
    </row>
    <row r="21" spans="1:5" x14ac:dyDescent="0.2">
      <c r="A21" s="31" t="s">
        <v>86</v>
      </c>
      <c r="B21" s="26"/>
      <c r="C21" s="26"/>
      <c r="D21" s="119"/>
    </row>
    <row r="22" spans="1:5" x14ac:dyDescent="0.2">
      <c r="A22" s="32" t="s">
        <v>87</v>
      </c>
      <c r="B22" s="26">
        <v>0</v>
      </c>
      <c r="C22" s="26">
        <v>0</v>
      </c>
    </row>
    <row r="23" spans="1:5" x14ac:dyDescent="0.2">
      <c r="A23" s="32" t="s">
        <v>88</v>
      </c>
      <c r="B23" s="26">
        <v>0</v>
      </c>
      <c r="C23" s="26">
        <v>0</v>
      </c>
    </row>
    <row r="24" spans="1:5" x14ac:dyDescent="0.2">
      <c r="A24" s="32"/>
      <c r="B24" s="26"/>
      <c r="C24" s="26"/>
    </row>
    <row r="25" spans="1:5" x14ac:dyDescent="0.2">
      <c r="A25" s="32" t="s">
        <v>89</v>
      </c>
      <c r="B25" s="26">
        <v>0</v>
      </c>
      <c r="C25" s="26">
        <v>0</v>
      </c>
      <c r="D25" s="119"/>
    </row>
    <row r="26" spans="1:5" x14ac:dyDescent="0.2">
      <c r="A26" s="33" t="s">
        <v>90</v>
      </c>
      <c r="B26" s="26">
        <v>0</v>
      </c>
      <c r="C26" s="26">
        <v>0</v>
      </c>
    </row>
    <row r="27" spans="1:5" x14ac:dyDescent="0.2">
      <c r="A27" s="32" t="s">
        <v>305</v>
      </c>
      <c r="B27" s="26">
        <v>0</v>
      </c>
      <c r="C27" s="26">
        <v>0</v>
      </c>
    </row>
    <row r="28" spans="1:5" x14ac:dyDescent="0.2">
      <c r="A28" s="32" t="s">
        <v>306</v>
      </c>
      <c r="B28" s="26">
        <v>0</v>
      </c>
      <c r="C28" s="26">
        <v>0</v>
      </c>
    </row>
    <row r="29" spans="1:5" x14ac:dyDescent="0.2">
      <c r="A29" s="32" t="s">
        <v>91</v>
      </c>
      <c r="B29" s="26">
        <v>0</v>
      </c>
      <c r="C29" s="26">
        <v>0</v>
      </c>
    </row>
    <row r="30" spans="1:5" x14ac:dyDescent="0.2">
      <c r="A30" s="32" t="s">
        <v>92</v>
      </c>
      <c r="B30" s="26">
        <v>0</v>
      </c>
      <c r="C30" s="26">
        <v>0</v>
      </c>
    </row>
    <row r="31" spans="1:5" x14ac:dyDescent="0.2">
      <c r="A31" s="32" t="s">
        <v>228</v>
      </c>
      <c r="B31" s="26">
        <v>0</v>
      </c>
      <c r="C31" s="26">
        <v>0</v>
      </c>
    </row>
    <row r="32" spans="1:5" x14ac:dyDescent="0.2">
      <c r="A32" s="32" t="s">
        <v>304</v>
      </c>
      <c r="B32" s="26">
        <v>0</v>
      </c>
      <c r="C32" s="26">
        <v>0</v>
      </c>
      <c r="E32" s="119"/>
    </row>
    <row r="33" spans="1:6" x14ac:dyDescent="0.2">
      <c r="A33" s="32"/>
      <c r="B33" s="26"/>
      <c r="C33" s="26"/>
    </row>
    <row r="34" spans="1:6" x14ac:dyDescent="0.2">
      <c r="A34" s="120" t="s">
        <v>300</v>
      </c>
      <c r="B34" s="26">
        <v>943681910.56577241</v>
      </c>
      <c r="C34" s="26">
        <v>144256414</v>
      </c>
      <c r="E34" s="119"/>
    </row>
    <row r="35" spans="1:6" x14ac:dyDescent="0.2">
      <c r="A35" s="121"/>
      <c r="B35" s="26"/>
      <c r="C35" s="26"/>
    </row>
    <row r="36" spans="1:6" x14ac:dyDescent="0.2">
      <c r="A36" s="121" t="s">
        <v>303</v>
      </c>
      <c r="B36" s="27">
        <f>-SUM(B37:B40)</f>
        <v>0</v>
      </c>
      <c r="C36" s="27">
        <f>-SUM(C37:C40)</f>
        <v>0</v>
      </c>
    </row>
    <row r="37" spans="1:6" x14ac:dyDescent="0.2">
      <c r="A37" s="120" t="s">
        <v>93</v>
      </c>
      <c r="B37" s="26">
        <v>0</v>
      </c>
      <c r="C37" s="26">
        <v>0</v>
      </c>
      <c r="D37" s="119"/>
    </row>
    <row r="38" spans="1:6" x14ac:dyDescent="0.2">
      <c r="A38" s="120" t="s">
        <v>236</v>
      </c>
      <c r="B38" s="26">
        <v>0</v>
      </c>
      <c r="C38" s="26">
        <v>0</v>
      </c>
      <c r="D38" s="119"/>
    </row>
    <row r="39" spans="1:6" x14ac:dyDescent="0.2">
      <c r="A39" s="120" t="s">
        <v>94</v>
      </c>
      <c r="B39" s="26">
        <v>0</v>
      </c>
      <c r="C39" s="26">
        <v>0</v>
      </c>
      <c r="D39" s="119"/>
    </row>
    <row r="40" spans="1:6" x14ac:dyDescent="0.2">
      <c r="A40" s="120" t="s">
        <v>207</v>
      </c>
      <c r="B40" s="26">
        <v>0</v>
      </c>
      <c r="C40" s="26">
        <v>0</v>
      </c>
      <c r="D40" s="119"/>
    </row>
    <row r="41" spans="1:6" x14ac:dyDescent="0.2">
      <c r="A41" s="121" t="s">
        <v>95</v>
      </c>
      <c r="B41" s="26"/>
      <c r="C41" s="26"/>
      <c r="D41" s="119"/>
    </row>
    <row r="42" spans="1:6" x14ac:dyDescent="0.2">
      <c r="A42" s="121" t="s">
        <v>301</v>
      </c>
      <c r="B42" s="27">
        <f>-SUM(B43:B45)</f>
        <v>0</v>
      </c>
      <c r="C42" s="27">
        <f>-SUM(C43:C45)</f>
        <v>-840000</v>
      </c>
      <c r="E42" s="119"/>
    </row>
    <row r="43" spans="1:6" x14ac:dyDescent="0.2">
      <c r="A43" s="120" t="s">
        <v>472</v>
      </c>
      <c r="B43" s="26">
        <v>0</v>
      </c>
      <c r="C43" s="26">
        <v>840000</v>
      </c>
      <c r="E43" s="119"/>
    </row>
    <row r="44" spans="1:6" x14ac:dyDescent="0.2">
      <c r="A44" s="120" t="s">
        <v>96</v>
      </c>
      <c r="B44" s="26">
        <v>0</v>
      </c>
      <c r="C44" s="26">
        <v>0</v>
      </c>
    </row>
    <row r="45" spans="1:6" x14ac:dyDescent="0.2">
      <c r="A45" s="120" t="s">
        <v>208</v>
      </c>
      <c r="B45" s="26">
        <v>0</v>
      </c>
      <c r="C45" s="26">
        <v>0</v>
      </c>
    </row>
    <row r="46" spans="1:6" x14ac:dyDescent="0.2">
      <c r="A46" s="121" t="s">
        <v>302</v>
      </c>
      <c r="B46" s="27">
        <f>-SUM(B47:B52)</f>
        <v>-663043461.1473999</v>
      </c>
      <c r="C46" s="27">
        <f>-SUM(C47:C52)</f>
        <v>-395317880</v>
      </c>
      <c r="D46" s="119"/>
      <c r="E46" s="119"/>
    </row>
    <row r="47" spans="1:6" x14ac:dyDescent="0.2">
      <c r="A47" s="120" t="s">
        <v>424</v>
      </c>
      <c r="B47" s="26">
        <v>361854389</v>
      </c>
      <c r="C47" s="26">
        <v>225617676</v>
      </c>
      <c r="E47" s="119"/>
      <c r="F47" s="119"/>
    </row>
    <row r="48" spans="1:6" x14ac:dyDescent="0.2">
      <c r="A48" s="120" t="s">
        <v>473</v>
      </c>
      <c r="B48" s="26">
        <v>103926612.1473999</v>
      </c>
      <c r="C48" s="26">
        <v>86830227</v>
      </c>
      <c r="D48" s="119"/>
      <c r="E48" s="119"/>
      <c r="F48" s="174"/>
    </row>
    <row r="49" spans="1:7" x14ac:dyDescent="0.2">
      <c r="A49" s="120" t="s">
        <v>474</v>
      </c>
      <c r="B49" s="26">
        <v>0</v>
      </c>
      <c r="C49" s="26">
        <v>10032727</v>
      </c>
    </row>
    <row r="50" spans="1:7" x14ac:dyDescent="0.2">
      <c r="A50" s="120" t="s">
        <v>475</v>
      </c>
      <c r="B50" s="26">
        <v>169324000</v>
      </c>
      <c r="C50" s="26">
        <v>52650000</v>
      </c>
      <c r="E50" s="119"/>
      <c r="F50" s="119"/>
      <c r="G50" s="119"/>
    </row>
    <row r="51" spans="1:7" x14ac:dyDescent="0.2">
      <c r="A51" s="32" t="s">
        <v>395</v>
      </c>
      <c r="B51" s="26">
        <v>0</v>
      </c>
      <c r="C51" s="26">
        <v>11500000</v>
      </c>
      <c r="D51" s="119"/>
    </row>
    <row r="52" spans="1:7" x14ac:dyDescent="0.2">
      <c r="A52" s="32" t="s">
        <v>476</v>
      </c>
      <c r="B52" s="26">
        <v>27938460</v>
      </c>
      <c r="C52" s="26">
        <v>8687250</v>
      </c>
      <c r="D52" s="119"/>
    </row>
    <row r="53" spans="1:7" x14ac:dyDescent="0.2">
      <c r="A53" s="34" t="s">
        <v>97</v>
      </c>
      <c r="B53" s="27">
        <f>+B46+B36+B12+B42</f>
        <v>280638449.41837251</v>
      </c>
      <c r="C53" s="27">
        <f>+C46+C36+C12+C42</f>
        <v>-251901466</v>
      </c>
    </row>
    <row r="54" spans="1:7" x14ac:dyDescent="0.2">
      <c r="A54" s="34"/>
      <c r="B54" s="26"/>
      <c r="C54" s="26"/>
    </row>
    <row r="55" spans="1:7" x14ac:dyDescent="0.2">
      <c r="A55" s="34" t="s">
        <v>209</v>
      </c>
      <c r="B55" s="27">
        <f>SUM(B56:B57)</f>
        <v>0</v>
      </c>
      <c r="C55" s="27">
        <v>0</v>
      </c>
    </row>
    <row r="56" spans="1:7" x14ac:dyDescent="0.2">
      <c r="A56" s="32" t="s">
        <v>98</v>
      </c>
      <c r="B56" s="26">
        <v>0</v>
      </c>
      <c r="C56" s="26">
        <v>0</v>
      </c>
    </row>
    <row r="57" spans="1:7" x14ac:dyDescent="0.2">
      <c r="A57" s="32" t="s">
        <v>99</v>
      </c>
      <c r="B57" s="26">
        <v>0</v>
      </c>
      <c r="C57" s="26">
        <v>0</v>
      </c>
    </row>
    <row r="58" spans="1:7" x14ac:dyDescent="0.2">
      <c r="A58" s="34"/>
      <c r="B58" s="26"/>
      <c r="C58" s="26"/>
    </row>
    <row r="59" spans="1:7" x14ac:dyDescent="0.2">
      <c r="A59" s="34" t="s">
        <v>309</v>
      </c>
      <c r="B59" s="27">
        <f>-SUM(B61:B62)</f>
        <v>0</v>
      </c>
      <c r="C59" s="27">
        <f>C60</f>
        <v>0</v>
      </c>
    </row>
    <row r="60" spans="1:7" x14ac:dyDescent="0.2">
      <c r="A60" s="34" t="s">
        <v>100</v>
      </c>
      <c r="B60" s="26"/>
      <c r="C60" s="26"/>
    </row>
    <row r="61" spans="1:7" x14ac:dyDescent="0.2">
      <c r="A61" s="32" t="s">
        <v>256</v>
      </c>
      <c r="B61" s="26">
        <v>0</v>
      </c>
      <c r="C61" s="26">
        <v>0</v>
      </c>
    </row>
    <row r="62" spans="1:7" x14ac:dyDescent="0.2">
      <c r="A62" s="32" t="s">
        <v>310</v>
      </c>
      <c r="B62" s="26">
        <v>0</v>
      </c>
      <c r="C62" s="26">
        <v>0</v>
      </c>
    </row>
    <row r="63" spans="1:7" x14ac:dyDescent="0.2">
      <c r="A63" s="34" t="s">
        <v>101</v>
      </c>
      <c r="B63" s="27">
        <f>-SUM(B64:B65)</f>
        <v>-74482882.852600098</v>
      </c>
      <c r="C63" s="27">
        <f>-SUM(C64:C65)</f>
        <v>-5152168</v>
      </c>
      <c r="D63" s="119"/>
    </row>
    <row r="64" spans="1:7" x14ac:dyDescent="0.2">
      <c r="A64" s="32" t="s">
        <v>477</v>
      </c>
      <c r="B64" s="26">
        <v>11527762</v>
      </c>
      <c r="C64" s="26">
        <v>5152168</v>
      </c>
      <c r="E64" s="119"/>
      <c r="F64" s="119"/>
    </row>
    <row r="65" spans="1:6" x14ac:dyDescent="0.2">
      <c r="A65" s="32" t="s">
        <v>311</v>
      </c>
      <c r="B65" s="26">
        <v>62955120.852600098</v>
      </c>
      <c r="C65" s="26">
        <v>0</v>
      </c>
      <c r="D65" s="119"/>
      <c r="E65" s="119"/>
    </row>
    <row r="66" spans="1:6" x14ac:dyDescent="0.2">
      <c r="A66" s="34" t="s">
        <v>210</v>
      </c>
      <c r="B66" s="26"/>
      <c r="C66" s="26"/>
      <c r="E66" s="119"/>
    </row>
    <row r="67" spans="1:6" x14ac:dyDescent="0.2">
      <c r="A67" s="32" t="s">
        <v>102</v>
      </c>
      <c r="B67" s="26">
        <v>0</v>
      </c>
      <c r="C67" s="26">
        <v>0</v>
      </c>
      <c r="E67" s="119"/>
      <c r="F67" s="119"/>
    </row>
    <row r="68" spans="1:6" x14ac:dyDescent="0.2">
      <c r="A68" s="32" t="s">
        <v>103</v>
      </c>
      <c r="B68" s="26">
        <v>0</v>
      </c>
      <c r="C68" s="26">
        <v>0</v>
      </c>
      <c r="E68" s="119"/>
    </row>
    <row r="69" spans="1:6" x14ac:dyDescent="0.2">
      <c r="A69" s="34" t="s">
        <v>104</v>
      </c>
      <c r="B69" s="26"/>
      <c r="C69" s="26"/>
    </row>
    <row r="70" spans="1:6" x14ac:dyDescent="0.2">
      <c r="A70" s="35" t="s">
        <v>105</v>
      </c>
      <c r="B70" s="26">
        <v>0</v>
      </c>
      <c r="C70" s="26">
        <v>0</v>
      </c>
    </row>
    <row r="71" spans="1:6" x14ac:dyDescent="0.2">
      <c r="A71" s="35" t="s">
        <v>106</v>
      </c>
      <c r="B71" s="26">
        <v>0</v>
      </c>
      <c r="C71" s="26">
        <v>0</v>
      </c>
    </row>
    <row r="72" spans="1:6" x14ac:dyDescent="0.2">
      <c r="A72" s="34" t="s">
        <v>107</v>
      </c>
      <c r="B72" s="27">
        <f>B53+B59+B55+B63</f>
        <v>206155566.56577241</v>
      </c>
      <c r="C72" s="27">
        <f>C53+C59+C55+C63</f>
        <v>-257053634</v>
      </c>
      <c r="D72" s="119"/>
      <c r="E72" s="119"/>
    </row>
    <row r="73" spans="1:6" x14ac:dyDescent="0.2">
      <c r="A73" s="57" t="s">
        <v>108</v>
      </c>
      <c r="B73" s="58"/>
      <c r="C73" s="58"/>
      <c r="D73" s="174"/>
      <c r="E73" s="119"/>
    </row>
    <row r="74" spans="1:6" x14ac:dyDescent="0.2">
      <c r="A74" s="36" t="s">
        <v>109</v>
      </c>
      <c r="B74" s="28">
        <f>+B72</f>
        <v>206155566.56577241</v>
      </c>
      <c r="C74" s="28">
        <f>+C72</f>
        <v>-257053634</v>
      </c>
      <c r="D74" s="119"/>
      <c r="E74" s="119"/>
    </row>
    <row r="75" spans="1:6" x14ac:dyDescent="0.2">
      <c r="D75" s="119"/>
      <c r="E75" s="119"/>
    </row>
    <row r="76" spans="1:6" ht="14.25" x14ac:dyDescent="0.2">
      <c r="A76" s="173" t="s">
        <v>307</v>
      </c>
    </row>
    <row r="77" spans="1:6" x14ac:dyDescent="0.2">
      <c r="B77" s="119"/>
    </row>
    <row r="78" spans="1:6" x14ac:dyDescent="0.2">
      <c r="B78" s="119"/>
    </row>
  </sheetData>
  <mergeCells count="6">
    <mergeCell ref="A5:C5"/>
    <mergeCell ref="A10:A11"/>
    <mergeCell ref="C10:C11"/>
    <mergeCell ref="B10:B11"/>
    <mergeCell ref="A3:C3"/>
    <mergeCell ref="A4:C4"/>
  </mergeCells>
  <pageMargins left="0.25" right="0.25" top="0.75" bottom="0.75" header="0.3" footer="0.3"/>
  <pageSetup paperSize="9" scale="69" orientation="portrait" r:id="rId1"/>
  <colBreaks count="1" manualBreakCount="1">
    <brk id="4"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23"/>
  <sheetViews>
    <sheetView zoomScale="98" workbookViewId="0">
      <selection activeCell="C6" sqref="C6"/>
    </sheetView>
  </sheetViews>
  <sheetFormatPr baseColWidth="10" defaultColWidth="11.42578125" defaultRowHeight="15" x14ac:dyDescent="0.25"/>
  <cols>
    <col min="1" max="1" width="27.42578125" style="1" customWidth="1"/>
    <col min="2" max="2" width="14" style="1" customWidth="1"/>
    <col min="3" max="4" width="22.85546875" style="1" customWidth="1"/>
    <col min="5" max="5" width="12" style="1" bestFit="1" customWidth="1"/>
    <col min="6" max="6" width="17.28515625" style="1" customWidth="1"/>
    <col min="7" max="8" width="17.42578125" style="1" customWidth="1"/>
    <col min="9" max="9" width="19.28515625" style="1" customWidth="1"/>
    <col min="10" max="10" width="20.28515625" style="1" customWidth="1"/>
    <col min="11" max="11" width="17.42578125" style="1" customWidth="1"/>
    <col min="12" max="12" width="18.140625" style="1" customWidth="1"/>
    <col min="13" max="13" width="4" style="1" customWidth="1"/>
    <col min="14" max="14" width="12.7109375" style="1" bestFit="1" customWidth="1"/>
    <col min="15" max="16384" width="11.42578125" style="1"/>
  </cols>
  <sheetData>
    <row r="2" spans="1:14" ht="23.25" customHeight="1" x14ac:dyDescent="0.25">
      <c r="C2" s="349" t="s">
        <v>329</v>
      </c>
      <c r="D2" s="349"/>
      <c r="E2" s="349"/>
      <c r="F2" s="349"/>
      <c r="G2" s="349"/>
      <c r="H2" s="349"/>
      <c r="I2" s="349"/>
      <c r="J2" s="349"/>
      <c r="K2" s="349"/>
      <c r="L2" s="349"/>
    </row>
    <row r="3" spans="1:14" x14ac:dyDescent="0.25">
      <c r="C3" s="349" t="s">
        <v>138</v>
      </c>
      <c r="D3" s="349"/>
      <c r="E3" s="349"/>
      <c r="F3" s="349"/>
      <c r="G3" s="349"/>
      <c r="H3" s="349"/>
      <c r="I3" s="349"/>
      <c r="J3" s="349"/>
      <c r="K3" s="349"/>
      <c r="L3" s="349"/>
    </row>
    <row r="4" spans="1:14" x14ac:dyDescent="0.25">
      <c r="C4" s="350" t="str">
        <f>+FLUJO!A4</f>
        <v>CORRESPONDIENTE AL 30/09/2024  PRESENTADO EN FORMA COMPARATIVA AL 31/12/2023</v>
      </c>
      <c r="D4" s="350"/>
      <c r="E4" s="350"/>
      <c r="F4" s="350"/>
      <c r="G4" s="350"/>
      <c r="H4" s="350"/>
      <c r="I4" s="350"/>
      <c r="J4" s="350"/>
      <c r="K4" s="350"/>
      <c r="L4" s="350"/>
    </row>
    <row r="5" spans="1:14" ht="12" customHeight="1" x14ac:dyDescent="0.25">
      <c r="C5" s="56"/>
      <c r="D5" s="56"/>
      <c r="E5" s="3"/>
      <c r="F5" s="3"/>
      <c r="G5" s="4"/>
      <c r="H5" s="4"/>
      <c r="I5" s="3"/>
      <c r="J5" s="3"/>
      <c r="K5" s="5"/>
      <c r="L5" s="5"/>
    </row>
    <row r="6" spans="1:14" ht="18.75" thickBot="1" x14ac:dyDescent="0.3">
      <c r="C6" s="56" t="s">
        <v>224</v>
      </c>
      <c r="D6" s="56"/>
      <c r="E6" s="3"/>
      <c r="F6" s="3"/>
      <c r="G6" s="4"/>
      <c r="H6" s="4"/>
      <c r="I6" s="3"/>
      <c r="J6" s="3"/>
      <c r="K6" s="5"/>
      <c r="L6" s="5"/>
    </row>
    <row r="7" spans="1:14" s="69" customFormat="1" ht="14.25" x14ac:dyDescent="0.2">
      <c r="A7" s="337" t="s">
        <v>238</v>
      </c>
      <c r="B7" s="347" t="s">
        <v>237</v>
      </c>
      <c r="C7" s="347" t="s">
        <v>140</v>
      </c>
      <c r="D7" s="347" t="s">
        <v>365</v>
      </c>
      <c r="E7" s="356" t="s">
        <v>139</v>
      </c>
      <c r="F7" s="356"/>
      <c r="G7" s="340"/>
      <c r="H7" s="250" t="s">
        <v>362</v>
      </c>
      <c r="I7" s="339" t="s">
        <v>74</v>
      </c>
      <c r="J7" s="340"/>
      <c r="K7" s="353" t="s">
        <v>72</v>
      </c>
      <c r="L7" s="354"/>
    </row>
    <row r="8" spans="1:14" s="69" customFormat="1" ht="24" customHeight="1" x14ac:dyDescent="0.2">
      <c r="A8" s="338"/>
      <c r="B8" s="348"/>
      <c r="C8" s="348"/>
      <c r="D8" s="348"/>
      <c r="E8" s="341" t="s">
        <v>141</v>
      </c>
      <c r="F8" s="345" t="s">
        <v>142</v>
      </c>
      <c r="G8" s="341" t="s">
        <v>143</v>
      </c>
      <c r="H8" s="341" t="s">
        <v>363</v>
      </c>
      <c r="I8" s="341" t="s">
        <v>219</v>
      </c>
      <c r="J8" s="343" t="s">
        <v>220</v>
      </c>
      <c r="K8" s="341" t="s">
        <v>230</v>
      </c>
      <c r="L8" s="355" t="s">
        <v>231</v>
      </c>
    </row>
    <row r="9" spans="1:14" s="69" customFormat="1" ht="24" customHeight="1" x14ac:dyDescent="0.2">
      <c r="A9" s="303">
        <v>0</v>
      </c>
      <c r="B9" s="70"/>
      <c r="C9" s="63"/>
      <c r="D9" s="63"/>
      <c r="E9" s="342"/>
      <c r="F9" s="346"/>
      <c r="G9" s="342"/>
      <c r="H9" s="342"/>
      <c r="I9" s="342"/>
      <c r="J9" s="344"/>
      <c r="K9" s="342"/>
      <c r="L9" s="355"/>
    </row>
    <row r="10" spans="1:14" s="69" customFormat="1" x14ac:dyDescent="0.25">
      <c r="A10" s="64" t="s">
        <v>453</v>
      </c>
      <c r="B10" s="71">
        <v>0</v>
      </c>
      <c r="C10" s="73">
        <v>2600000000</v>
      </c>
      <c r="D10" s="73">
        <v>1054568399</v>
      </c>
      <c r="E10" s="74">
        <v>0</v>
      </c>
      <c r="F10" s="74">
        <v>0</v>
      </c>
      <c r="G10" s="75">
        <v>0</v>
      </c>
      <c r="H10" s="78">
        <v>103000000</v>
      </c>
      <c r="I10" s="76">
        <v>0</v>
      </c>
      <c r="J10" s="100">
        <v>0</v>
      </c>
      <c r="K10" s="351"/>
      <c r="L10" s="352"/>
      <c r="M10" s="99"/>
    </row>
    <row r="11" spans="1:14" s="69" customFormat="1" ht="28.5" x14ac:dyDescent="0.2">
      <c r="A11" s="65" t="s">
        <v>239</v>
      </c>
      <c r="B11" s="71">
        <v>0</v>
      </c>
      <c r="C11" s="71">
        <v>0</v>
      </c>
      <c r="D11" s="77">
        <v>0</v>
      </c>
      <c r="E11" s="74">
        <v>0</v>
      </c>
      <c r="F11" s="74">
        <v>0</v>
      </c>
      <c r="G11" s="75">
        <v>0</v>
      </c>
      <c r="H11" s="76">
        <v>0</v>
      </c>
      <c r="I11" s="76">
        <v>-257053634</v>
      </c>
      <c r="J11" s="100">
        <v>0</v>
      </c>
      <c r="K11" s="351"/>
      <c r="L11" s="352"/>
      <c r="M11" s="183"/>
    </row>
    <row r="12" spans="1:14" s="69" customFormat="1" ht="28.5" x14ac:dyDescent="0.2">
      <c r="A12" s="64" t="s">
        <v>454</v>
      </c>
      <c r="B12" s="71"/>
      <c r="C12" s="77"/>
      <c r="D12" s="77"/>
      <c r="E12" s="74"/>
      <c r="F12" s="75"/>
      <c r="G12" s="74"/>
      <c r="H12" s="74"/>
      <c r="I12" s="74"/>
      <c r="J12" s="76"/>
      <c r="K12" s="351"/>
      <c r="L12" s="352"/>
    </row>
    <row r="13" spans="1:14" s="69" customFormat="1" ht="14.25" x14ac:dyDescent="0.2">
      <c r="A13" s="68" t="s">
        <v>240</v>
      </c>
      <c r="B13" s="71"/>
      <c r="C13" s="77"/>
      <c r="D13" s="77"/>
      <c r="E13" s="74"/>
      <c r="F13" s="75"/>
      <c r="G13" s="78"/>
      <c r="H13" s="78"/>
      <c r="I13" s="74"/>
      <c r="J13" s="79">
        <v>206155566.71317232</v>
      </c>
      <c r="K13" s="351"/>
      <c r="L13" s="352"/>
    </row>
    <row r="14" spans="1:14" s="69" customFormat="1" ht="14.25" x14ac:dyDescent="0.2">
      <c r="A14" s="67" t="s">
        <v>241</v>
      </c>
      <c r="B14" s="72"/>
      <c r="C14" s="80">
        <f>SUM(C10:C13)</f>
        <v>2600000000</v>
      </c>
      <c r="D14" s="80">
        <f>SUM(D10:D13)</f>
        <v>1054568399</v>
      </c>
      <c r="E14" s="81">
        <f t="shared" ref="E14:J14" si="0">SUM(E10:E13)</f>
        <v>0</v>
      </c>
      <c r="F14" s="81">
        <f t="shared" si="0"/>
        <v>0</v>
      </c>
      <c r="G14" s="81">
        <f>SUM(G10:G13)</f>
        <v>0</v>
      </c>
      <c r="H14" s="81">
        <f>SUM(H10:H13)</f>
        <v>103000000</v>
      </c>
      <c r="I14" s="81">
        <f>SUM(I10:I13)</f>
        <v>-257053634</v>
      </c>
      <c r="J14" s="81">
        <f t="shared" si="0"/>
        <v>206155566.71317232</v>
      </c>
      <c r="K14" s="82">
        <f>SUM(C14:J14)</f>
        <v>3706670331.7131724</v>
      </c>
      <c r="L14" s="83"/>
      <c r="M14" s="183"/>
      <c r="N14" s="183"/>
    </row>
    <row r="15" spans="1:14" s="69" customFormat="1" thickBot="1" x14ac:dyDescent="0.25">
      <c r="A15" s="66" t="s">
        <v>242</v>
      </c>
      <c r="B15" s="85">
        <v>0</v>
      </c>
      <c r="C15" s="84">
        <v>2600000000</v>
      </c>
      <c r="D15" s="306">
        <v>1054568399</v>
      </c>
      <c r="E15" s="85">
        <v>0</v>
      </c>
      <c r="F15" s="85">
        <v>0</v>
      </c>
      <c r="G15" s="86">
        <v>0</v>
      </c>
      <c r="H15" s="86">
        <v>103000000</v>
      </c>
      <c r="I15" s="86">
        <v>0</v>
      </c>
      <c r="J15" s="86">
        <v>-257053634</v>
      </c>
      <c r="K15" s="87">
        <v>0</v>
      </c>
      <c r="L15" s="88">
        <f>SUM(B15:K15)</f>
        <v>3500514765</v>
      </c>
    </row>
    <row r="16" spans="1:14" x14ac:dyDescent="0.25">
      <c r="K16" s="99"/>
      <c r="L16" s="99"/>
    </row>
    <row r="17" spans="3:12" x14ac:dyDescent="0.25">
      <c r="F17" s="99"/>
      <c r="I17" s="99"/>
      <c r="K17" s="99"/>
      <c r="L17" s="99"/>
    </row>
    <row r="18" spans="3:12" x14ac:dyDescent="0.25">
      <c r="C18" s="182"/>
      <c r="D18" s="182"/>
      <c r="I18" s="99"/>
      <c r="J18" s="99"/>
      <c r="L18" s="99"/>
    </row>
    <row r="19" spans="3:12" x14ac:dyDescent="0.25">
      <c r="I19" s="99"/>
      <c r="J19" s="99"/>
    </row>
    <row r="20" spans="3:12" x14ac:dyDescent="0.25">
      <c r="J20" s="99"/>
    </row>
    <row r="21" spans="3:12" x14ac:dyDescent="0.25">
      <c r="F21" s="182"/>
    </row>
    <row r="23" spans="3:12" x14ac:dyDescent="0.25">
      <c r="E23" s="182"/>
    </row>
  </sheetData>
  <mergeCells count="19">
    <mergeCell ref="K10:L13"/>
    <mergeCell ref="K7:L7"/>
    <mergeCell ref="I8:I9"/>
    <mergeCell ref="L8:L9"/>
    <mergeCell ref="E7:G7"/>
    <mergeCell ref="C2:L2"/>
    <mergeCell ref="C3:L3"/>
    <mergeCell ref="C4:L4"/>
    <mergeCell ref="K8:K9"/>
    <mergeCell ref="C7:C8"/>
    <mergeCell ref="D7:D8"/>
    <mergeCell ref="A7:A8"/>
    <mergeCell ref="I7:J7"/>
    <mergeCell ref="G8:G9"/>
    <mergeCell ref="J8:J9"/>
    <mergeCell ref="E8:E9"/>
    <mergeCell ref="F8:F9"/>
    <mergeCell ref="B7:B8"/>
    <mergeCell ref="H8:H9"/>
  </mergeCells>
  <pageMargins left="0.25" right="0.25" top="0.75" bottom="0.75" header="0.3" footer="0.3"/>
  <pageSetup paperSize="9" scale="5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0"/>
  <sheetViews>
    <sheetView zoomScaleNormal="100" workbookViewId="0">
      <selection activeCell="B28" sqref="B28"/>
    </sheetView>
  </sheetViews>
  <sheetFormatPr baseColWidth="10" defaultColWidth="11.42578125" defaultRowHeight="15" x14ac:dyDescent="0.25"/>
  <cols>
    <col min="1" max="1" width="54.7109375" style="1" bestFit="1" customWidth="1"/>
    <col min="2" max="2" width="21.140625" style="1" bestFit="1" customWidth="1"/>
    <col min="3" max="3" width="18.140625" style="1" customWidth="1"/>
    <col min="4" max="4" width="18.28515625" style="1" bestFit="1" customWidth="1"/>
    <col min="5" max="5" width="19.85546875" style="1" customWidth="1"/>
    <col min="6" max="16384" width="11.42578125" style="1"/>
  </cols>
  <sheetData>
    <row r="1" spans="1:5" ht="18" x14ac:dyDescent="0.25">
      <c r="A1" s="335" t="s">
        <v>329</v>
      </c>
      <c r="B1" s="335"/>
      <c r="C1" s="335"/>
      <c r="D1" s="4"/>
      <c r="E1" s="3"/>
    </row>
    <row r="2" spans="1:5" ht="18" x14ac:dyDescent="0.25">
      <c r="A2" s="335"/>
      <c r="B2" s="335"/>
      <c r="C2" s="335"/>
      <c r="D2" s="4"/>
      <c r="E2" s="3"/>
    </row>
    <row r="3" spans="1:5" ht="18" x14ac:dyDescent="0.25">
      <c r="A3" s="357" t="s">
        <v>110</v>
      </c>
      <c r="B3" s="357"/>
      <c r="C3" s="357"/>
      <c r="D3" s="4"/>
      <c r="E3" s="3"/>
    </row>
    <row r="4" spans="1:5" ht="15" customHeight="1" x14ac:dyDescent="0.25">
      <c r="A4" s="330" t="str">
        <f>+RESULTADO!A5</f>
        <v>CORRESPONDIENTE AL 30/09/2024  PRESENTADO EN FORMA COMPARATIVA AL 31/12/2023</v>
      </c>
      <c r="B4" s="330"/>
      <c r="C4" s="330"/>
      <c r="D4" s="330"/>
      <c r="E4" s="330"/>
    </row>
    <row r="5" spans="1:5" ht="15" customHeight="1" x14ac:dyDescent="0.25">
      <c r="A5" s="330"/>
      <c r="B5" s="330"/>
      <c r="C5" s="330"/>
      <c r="D5" s="330"/>
      <c r="E5" s="330"/>
    </row>
    <row r="6" spans="1:5" ht="18.75" thickBot="1" x14ac:dyDescent="0.3">
      <c r="A6" s="7"/>
      <c r="B6" s="3"/>
      <c r="C6" s="3"/>
      <c r="D6" s="4"/>
      <c r="E6" s="3"/>
    </row>
    <row r="7" spans="1:5" ht="18.75" customHeight="1" x14ac:dyDescent="0.25">
      <c r="A7" s="359" t="s">
        <v>112</v>
      </c>
      <c r="B7" s="52" t="s">
        <v>111</v>
      </c>
      <c r="C7" s="53" t="s">
        <v>229</v>
      </c>
      <c r="D7" s="4"/>
      <c r="E7" s="3"/>
    </row>
    <row r="8" spans="1:5" ht="18" x14ac:dyDescent="0.25">
      <c r="A8" s="360"/>
      <c r="B8" s="47"/>
      <c r="C8" s="47"/>
      <c r="D8" s="4"/>
      <c r="E8" s="3"/>
    </row>
    <row r="9" spans="1:5" ht="18" x14ac:dyDescent="0.25">
      <c r="A9" s="48" t="s">
        <v>113</v>
      </c>
      <c r="B9" s="302">
        <v>991982977.80247235</v>
      </c>
      <c r="C9" s="47">
        <v>54274144</v>
      </c>
      <c r="D9" s="3"/>
      <c r="E9" s="3"/>
    </row>
    <row r="10" spans="1:5" ht="18" x14ac:dyDescent="0.25">
      <c r="A10" s="48" t="s">
        <v>114</v>
      </c>
      <c r="B10" s="47">
        <v>-199068210</v>
      </c>
      <c r="C10" s="47">
        <v>-51692500</v>
      </c>
      <c r="D10" s="4"/>
      <c r="E10" s="3"/>
    </row>
    <row r="11" spans="1:5" ht="18" hidden="1" x14ac:dyDescent="0.25">
      <c r="A11" s="48" t="s">
        <v>312</v>
      </c>
      <c r="B11" s="47">
        <v>0</v>
      </c>
      <c r="C11" s="47">
        <v>0</v>
      </c>
      <c r="D11" s="4"/>
      <c r="E11" s="3"/>
    </row>
    <row r="12" spans="1:5" ht="18" x14ac:dyDescent="0.25">
      <c r="A12" s="48" t="s">
        <v>115</v>
      </c>
      <c r="B12" s="47">
        <v>23697723</v>
      </c>
      <c r="C12" s="47">
        <v>-315038859</v>
      </c>
      <c r="D12" s="3"/>
      <c r="E12" s="3"/>
    </row>
    <row r="13" spans="1:5" ht="26.25" thickBot="1" x14ac:dyDescent="0.3">
      <c r="A13" s="61" t="s">
        <v>116</v>
      </c>
      <c r="B13" s="60">
        <f>SUM(B9:B12)</f>
        <v>816612490.80247235</v>
      </c>
      <c r="C13" s="60">
        <v>-312457215</v>
      </c>
      <c r="D13" s="4"/>
      <c r="E13" s="3"/>
    </row>
    <row r="14" spans="1:5" ht="18.75" thickTop="1" x14ac:dyDescent="0.25">
      <c r="A14" s="48" t="s">
        <v>117</v>
      </c>
      <c r="B14" s="47">
        <v>0</v>
      </c>
      <c r="C14" s="47">
        <v>0</v>
      </c>
      <c r="D14" s="3"/>
      <c r="E14" s="3"/>
    </row>
    <row r="15" spans="1:5" ht="18" x14ac:dyDescent="0.25">
      <c r="A15" s="48" t="s">
        <v>118</v>
      </c>
      <c r="B15" s="47">
        <v>18175312264.510818</v>
      </c>
      <c r="C15" s="47">
        <v>15533024652</v>
      </c>
      <c r="D15" s="3"/>
      <c r="E15" s="3"/>
    </row>
    <row r="16" spans="1:5" ht="18" x14ac:dyDescent="0.25">
      <c r="A16" s="48" t="s">
        <v>119</v>
      </c>
      <c r="B16" s="47">
        <v>-540528883.8526001</v>
      </c>
      <c r="C16" s="47">
        <v>0</v>
      </c>
      <c r="D16" s="4"/>
      <c r="E16" s="3"/>
    </row>
    <row r="17" spans="1:5" ht="30.75" customHeight="1" thickBot="1" x14ac:dyDescent="0.3">
      <c r="A17" s="61" t="s">
        <v>120</v>
      </c>
      <c r="B17" s="60">
        <f>B13+B16+B15</f>
        <v>18451395871.46069</v>
      </c>
      <c r="C17" s="60">
        <v>15220567437</v>
      </c>
      <c r="D17" s="4"/>
      <c r="E17" s="3"/>
    </row>
    <row r="18" spans="1:5" ht="18.75" thickTop="1" x14ac:dyDescent="0.25">
      <c r="A18" s="48" t="s">
        <v>121</v>
      </c>
      <c r="B18" s="47">
        <v>0</v>
      </c>
      <c r="C18" s="47">
        <v>0</v>
      </c>
      <c r="D18" s="4"/>
      <c r="E18" s="3"/>
    </row>
    <row r="19" spans="1:5" ht="18.75" thickBot="1" x14ac:dyDescent="0.3">
      <c r="A19" s="61" t="s">
        <v>122</v>
      </c>
      <c r="B19" s="60">
        <f>B17</f>
        <v>18451395871.46069</v>
      </c>
      <c r="C19" s="60">
        <v>15220567437</v>
      </c>
      <c r="D19" s="4"/>
      <c r="E19" s="3"/>
    </row>
    <row r="20" spans="1:5" ht="18.75" thickTop="1" x14ac:dyDescent="0.25">
      <c r="A20" s="55" t="s">
        <v>123</v>
      </c>
      <c r="B20" s="47">
        <v>0</v>
      </c>
      <c r="C20" s="47">
        <v>0</v>
      </c>
      <c r="D20" s="4"/>
      <c r="E20" s="3"/>
    </row>
    <row r="21" spans="1:5" ht="18" x14ac:dyDescent="0.25">
      <c r="A21" s="48" t="s">
        <v>124</v>
      </c>
      <c r="B21" s="47">
        <v>0</v>
      </c>
      <c r="C21" s="47">
        <v>0</v>
      </c>
      <c r="D21" s="4"/>
      <c r="E21" s="3"/>
    </row>
    <row r="22" spans="1:5" ht="18" x14ac:dyDescent="0.25">
      <c r="A22" s="48" t="s">
        <v>125</v>
      </c>
      <c r="B22" s="47">
        <v>-6542439691.4380007</v>
      </c>
      <c r="C22" s="47">
        <v>362239122</v>
      </c>
      <c r="D22" s="3"/>
      <c r="E22" s="3"/>
    </row>
    <row r="23" spans="1:5" ht="18" x14ac:dyDescent="0.25">
      <c r="A23" s="48" t="s">
        <v>126</v>
      </c>
      <c r="B23" s="47">
        <v>0</v>
      </c>
      <c r="C23" s="47">
        <v>0</v>
      </c>
      <c r="D23" s="4"/>
      <c r="E23" s="3"/>
    </row>
    <row r="24" spans="1:5" ht="18" x14ac:dyDescent="0.25">
      <c r="A24" s="48" t="s">
        <v>127</v>
      </c>
      <c r="B24" s="302">
        <v>-1889091</v>
      </c>
      <c r="C24" s="47">
        <v>-246564617</v>
      </c>
      <c r="D24" s="4"/>
      <c r="E24" s="3"/>
    </row>
    <row r="25" spans="1:5" ht="18" x14ac:dyDescent="0.25">
      <c r="A25" s="48" t="s">
        <v>128</v>
      </c>
      <c r="B25" s="47">
        <v>-602610619</v>
      </c>
      <c r="C25" s="47">
        <v>-2196237764</v>
      </c>
      <c r="D25" s="4"/>
      <c r="E25" s="3"/>
    </row>
    <row r="26" spans="1:5" ht="18" x14ac:dyDescent="0.25">
      <c r="A26" s="48" t="s">
        <v>129</v>
      </c>
      <c r="B26" s="47">
        <v>0</v>
      </c>
      <c r="C26" s="47">
        <v>53109439</v>
      </c>
      <c r="D26" s="4"/>
      <c r="E26" s="3"/>
    </row>
    <row r="27" spans="1:5" ht="18" x14ac:dyDescent="0.25">
      <c r="A27" s="48" t="s">
        <v>130</v>
      </c>
      <c r="B27" s="47">
        <v>0</v>
      </c>
      <c r="C27" s="47">
        <v>0</v>
      </c>
      <c r="D27" s="4"/>
      <c r="E27" s="3"/>
    </row>
    <row r="28" spans="1:5" ht="18" x14ac:dyDescent="0.25">
      <c r="A28" s="54" t="s">
        <v>131</v>
      </c>
      <c r="B28" s="47">
        <v>1123695942.8292999</v>
      </c>
      <c r="C28" s="47">
        <v>0</v>
      </c>
      <c r="D28" s="4"/>
      <c r="E28" s="3"/>
    </row>
    <row r="29" spans="1:5" ht="18" x14ac:dyDescent="0.25">
      <c r="A29" s="55" t="s">
        <v>132</v>
      </c>
      <c r="B29" s="47">
        <v>0</v>
      </c>
      <c r="C29" s="47">
        <v>0</v>
      </c>
      <c r="D29" s="4"/>
      <c r="E29" s="3"/>
    </row>
    <row r="30" spans="1:5" ht="18" x14ac:dyDescent="0.25">
      <c r="A30" s="48" t="s">
        <v>133</v>
      </c>
      <c r="B30" s="302">
        <v>0</v>
      </c>
      <c r="C30" s="47">
        <v>1379568399</v>
      </c>
      <c r="D30" s="3"/>
      <c r="E30" s="3"/>
    </row>
    <row r="31" spans="1:5" ht="18" x14ac:dyDescent="0.25">
      <c r="A31" s="48" t="s">
        <v>134</v>
      </c>
      <c r="B31" s="47">
        <v>0</v>
      </c>
      <c r="C31" s="47">
        <v>0</v>
      </c>
      <c r="D31" s="4"/>
      <c r="E31" s="3"/>
    </row>
    <row r="32" spans="1:5" ht="18" x14ac:dyDescent="0.25">
      <c r="A32" s="48" t="s">
        <v>135</v>
      </c>
      <c r="B32" s="47">
        <v>0</v>
      </c>
      <c r="C32" s="47">
        <v>0</v>
      </c>
      <c r="D32" s="4"/>
      <c r="E32" s="3"/>
    </row>
    <row r="33" spans="1:5" ht="18" x14ac:dyDescent="0.25">
      <c r="A33" s="48" t="s">
        <v>136</v>
      </c>
      <c r="B33" s="47">
        <v>0</v>
      </c>
      <c r="C33" s="47">
        <v>0</v>
      </c>
      <c r="D33" s="4"/>
      <c r="E33" s="3"/>
    </row>
    <row r="34" spans="1:5" ht="18" x14ac:dyDescent="0.25">
      <c r="A34" s="48" t="s">
        <v>361</v>
      </c>
      <c r="B34" s="47">
        <v>0</v>
      </c>
      <c r="C34" s="47">
        <v>0</v>
      </c>
      <c r="D34" s="4"/>
      <c r="E34" s="3"/>
    </row>
    <row r="35" spans="1:5" ht="26.25" thickBot="1" x14ac:dyDescent="0.3">
      <c r="A35" s="62" t="s">
        <v>137</v>
      </c>
      <c r="B35" s="60">
        <f>+B19+B22+B23+B24+B25+B26+B27+B30+B21+B31+B34+B33+B28</f>
        <v>12428152412.85199</v>
      </c>
      <c r="C35" s="60">
        <v>14572682016</v>
      </c>
      <c r="D35" s="4"/>
      <c r="E35" s="3"/>
    </row>
    <row r="36" spans="1:5" ht="19.5" thickTop="1" thickBot="1" x14ac:dyDescent="0.3">
      <c r="A36" s="59" t="s">
        <v>211</v>
      </c>
      <c r="B36" s="304">
        <f>+C37</f>
        <v>15947682016</v>
      </c>
      <c r="C36" s="51">
        <v>1375000000</v>
      </c>
      <c r="D36" s="6"/>
      <c r="E36" s="3"/>
    </row>
    <row r="37" spans="1:5" ht="19.5" thickTop="1" thickBot="1" x14ac:dyDescent="0.3">
      <c r="A37" s="49" t="s">
        <v>212</v>
      </c>
      <c r="B37" s="50">
        <f>SUM(B35:B36)</f>
        <v>28375834428.85199</v>
      </c>
      <c r="C37" s="50">
        <v>15947682016</v>
      </c>
      <c r="D37" s="3"/>
      <c r="E37" s="3"/>
    </row>
    <row r="38" spans="1:5" ht="18" x14ac:dyDescent="0.25">
      <c r="A38" s="2"/>
      <c r="B38" s="301"/>
      <c r="C38" s="301"/>
      <c r="E38" s="3"/>
    </row>
    <row r="39" spans="1:5" x14ac:dyDescent="0.25">
      <c r="A39" s="358" t="s">
        <v>308</v>
      </c>
      <c r="B39" s="358"/>
      <c r="C39" s="358"/>
    </row>
    <row r="40" spans="1:5" x14ac:dyDescent="0.25">
      <c r="C40" s="99"/>
    </row>
  </sheetData>
  <mergeCells count="8">
    <mergeCell ref="A39:C39"/>
    <mergeCell ref="A7:A8"/>
    <mergeCell ref="A1:C2"/>
    <mergeCell ref="A3:C3"/>
    <mergeCell ref="A4:C4"/>
    <mergeCell ref="D4:E4"/>
    <mergeCell ref="A5:C5"/>
    <mergeCell ref="D5:E5"/>
  </mergeCells>
  <pageMargins left="0.25" right="0.25" top="0.75" bottom="0.75" header="0.3" footer="0.3"/>
  <pageSetup paperSize="9" scale="74"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M360"/>
  <sheetViews>
    <sheetView showGridLines="0" zoomScale="93" zoomScaleNormal="93" zoomScaleSheetLayoutView="91" workbookViewId="0">
      <selection activeCell="A266" sqref="A266"/>
    </sheetView>
  </sheetViews>
  <sheetFormatPr baseColWidth="10" defaultColWidth="11.42578125" defaultRowHeight="15" x14ac:dyDescent="0.25"/>
  <cols>
    <col min="1" max="1" width="51.42578125" style="1" customWidth="1"/>
    <col min="2" max="2" width="22.42578125" style="1" customWidth="1"/>
    <col min="3" max="3" width="23.140625" style="1" customWidth="1"/>
    <col min="4" max="4" width="15.28515625" style="1" customWidth="1"/>
    <col min="5" max="5" width="15.42578125" style="1" customWidth="1"/>
    <col min="6" max="6" width="19.28515625" style="1" customWidth="1"/>
    <col min="7" max="7" width="18.28515625" style="162" customWidth="1"/>
    <col min="8" max="8" width="3.7109375" style="162" customWidth="1"/>
    <col min="9" max="9" width="12" style="1" customWidth="1"/>
    <col min="10" max="16384" width="11.42578125" style="1"/>
  </cols>
  <sheetData>
    <row r="1" spans="1:13" ht="15" customHeight="1" x14ac:dyDescent="0.25">
      <c r="A1" s="365" t="s">
        <v>330</v>
      </c>
      <c r="B1" s="365"/>
      <c r="C1" s="365"/>
      <c r="D1" s="365"/>
      <c r="E1" s="365"/>
      <c r="F1" s="365"/>
      <c r="G1" s="365"/>
    </row>
    <row r="2" spans="1:13" ht="15" customHeight="1" x14ac:dyDescent="0.25">
      <c r="A2" s="365"/>
      <c r="B2" s="365"/>
      <c r="C2" s="365"/>
      <c r="D2" s="365"/>
      <c r="E2" s="365"/>
      <c r="F2" s="365"/>
      <c r="G2" s="365"/>
    </row>
    <row r="3" spans="1:13" ht="15" customHeight="1" x14ac:dyDescent="0.25">
      <c r="A3" s="366" t="s">
        <v>512</v>
      </c>
      <c r="B3" s="366"/>
      <c r="C3" s="366"/>
      <c r="D3" s="366"/>
      <c r="E3" s="366"/>
      <c r="F3" s="366"/>
      <c r="G3" s="366"/>
    </row>
    <row r="4" spans="1:13" x14ac:dyDescent="0.25">
      <c r="A4" s="9"/>
    </row>
    <row r="5" spans="1:13" x14ac:dyDescent="0.25">
      <c r="A5" s="367" t="s">
        <v>283</v>
      </c>
      <c r="B5" s="367"/>
    </row>
    <row r="6" spans="1:13" ht="21" customHeight="1" x14ac:dyDescent="0.25">
      <c r="A6" s="371" t="s">
        <v>513</v>
      </c>
      <c r="B6" s="371"/>
      <c r="C6" s="371"/>
      <c r="D6" s="371"/>
      <c r="E6" s="181"/>
      <c r="F6" s="181"/>
      <c r="H6" s="370"/>
      <c r="I6" s="370"/>
      <c r="J6" s="370"/>
      <c r="K6" s="370"/>
      <c r="L6" s="370"/>
      <c r="M6" s="370"/>
    </row>
    <row r="7" spans="1:13" ht="15.6" customHeight="1" x14ac:dyDescent="0.25">
      <c r="A7" s="10"/>
    </row>
    <row r="8" spans="1:13" x14ac:dyDescent="0.25">
      <c r="A8" s="367" t="s">
        <v>282</v>
      </c>
      <c r="B8" s="367"/>
    </row>
    <row r="9" spans="1:13" ht="17.45" customHeight="1" x14ac:dyDescent="0.25">
      <c r="A9" s="11"/>
    </row>
    <row r="10" spans="1:13" x14ac:dyDescent="0.25">
      <c r="A10" s="367" t="s">
        <v>144</v>
      </c>
      <c r="B10" s="367"/>
      <c r="C10" s="367"/>
      <c r="D10" s="367"/>
      <c r="E10" s="92"/>
      <c r="F10" s="92"/>
    </row>
    <row r="11" spans="1:13" x14ac:dyDescent="0.25">
      <c r="A11" s="92"/>
      <c r="B11" s="92"/>
      <c r="C11" s="92"/>
      <c r="D11" s="92"/>
      <c r="E11" s="92"/>
      <c r="F11" s="92"/>
    </row>
    <row r="12" spans="1:13" ht="23.25" customHeight="1" x14ac:dyDescent="0.25">
      <c r="A12" s="364" t="s">
        <v>352</v>
      </c>
      <c r="B12" s="364"/>
      <c r="C12" s="364"/>
      <c r="D12" s="364"/>
      <c r="E12" s="93"/>
      <c r="F12" s="93"/>
    </row>
    <row r="13" spans="1:13" ht="30" customHeight="1" x14ac:dyDescent="0.25">
      <c r="A13" s="364"/>
      <c r="B13" s="364"/>
      <c r="C13" s="364"/>
      <c r="D13" s="364"/>
      <c r="E13" s="93"/>
      <c r="F13" s="93"/>
    </row>
    <row r="14" spans="1:13" ht="29.25" customHeight="1" x14ac:dyDescent="0.25">
      <c r="A14" s="364"/>
      <c r="B14" s="364"/>
      <c r="C14" s="364"/>
      <c r="D14" s="364"/>
      <c r="E14" s="93"/>
      <c r="F14" s="93"/>
    </row>
    <row r="15" spans="1:13" ht="15" customHeight="1" x14ac:dyDescent="0.25">
      <c r="A15" s="93"/>
      <c r="B15" s="93"/>
      <c r="C15" s="93"/>
      <c r="D15" s="93"/>
      <c r="E15" s="93"/>
      <c r="F15" s="93"/>
    </row>
    <row r="16" spans="1:13" x14ac:dyDescent="0.25">
      <c r="A16" s="11" t="s">
        <v>145</v>
      </c>
    </row>
    <row r="17" spans="1:6" ht="14.45" customHeight="1" x14ac:dyDescent="0.25">
      <c r="A17" s="11"/>
    </row>
    <row r="18" spans="1:6" ht="42" customHeight="1" x14ac:dyDescent="0.25">
      <c r="A18" s="364" t="s">
        <v>354</v>
      </c>
      <c r="B18" s="364"/>
      <c r="C18" s="364"/>
      <c r="D18" s="364"/>
      <c r="E18" s="93"/>
      <c r="F18" s="93"/>
    </row>
    <row r="19" spans="1:6" ht="51.75" customHeight="1" x14ac:dyDescent="0.25">
      <c r="A19" s="372" t="s">
        <v>353</v>
      </c>
      <c r="B19" s="372"/>
      <c r="C19" s="372"/>
      <c r="D19" s="372"/>
      <c r="E19" s="139"/>
      <c r="F19" s="139"/>
    </row>
    <row r="20" spans="1:6" x14ac:dyDescent="0.25">
      <c r="A20" s="367" t="s">
        <v>281</v>
      </c>
      <c r="B20" s="367"/>
      <c r="C20" s="367"/>
      <c r="D20" s="367"/>
      <c r="E20" s="92"/>
      <c r="F20" s="92"/>
    </row>
    <row r="21" spans="1:6" ht="14.45" customHeight="1" x14ac:dyDescent="0.25">
      <c r="A21" s="11"/>
    </row>
    <row r="22" spans="1:6" x14ac:dyDescent="0.25">
      <c r="A22" s="367" t="s">
        <v>146</v>
      </c>
      <c r="B22" s="367"/>
      <c r="C22" s="367"/>
      <c r="D22" s="367"/>
      <c r="E22" s="92"/>
      <c r="F22" s="92"/>
    </row>
    <row r="23" spans="1:6" ht="33" customHeight="1" x14ac:dyDescent="0.25">
      <c r="A23" s="363" t="s">
        <v>448</v>
      </c>
      <c r="B23" s="363"/>
      <c r="C23" s="363"/>
      <c r="D23" s="363"/>
      <c r="E23" s="93"/>
      <c r="F23" s="93"/>
    </row>
    <row r="24" spans="1:6" ht="15.6" customHeight="1" x14ac:dyDescent="0.25">
      <c r="A24" s="10"/>
    </row>
    <row r="25" spans="1:6" x14ac:dyDescent="0.25">
      <c r="A25" s="11" t="s">
        <v>213</v>
      </c>
    </row>
    <row r="26" spans="1:6" ht="48" customHeight="1" x14ac:dyDescent="0.25">
      <c r="A26" s="363" t="s">
        <v>449</v>
      </c>
      <c r="B26" s="363"/>
      <c r="C26" s="363"/>
      <c r="D26" s="363"/>
      <c r="E26" s="93"/>
      <c r="F26" s="93"/>
    </row>
    <row r="27" spans="1:6" ht="14.45" customHeight="1" x14ac:dyDescent="0.25">
      <c r="A27" s="10"/>
    </row>
    <row r="28" spans="1:6" ht="24.6" customHeight="1" x14ac:dyDescent="0.25">
      <c r="A28" s="364" t="s">
        <v>147</v>
      </c>
      <c r="B28" s="364"/>
      <c r="C28" s="364"/>
      <c r="D28" s="364"/>
      <c r="E28" s="93"/>
      <c r="F28" s="93"/>
    </row>
    <row r="29" spans="1:6" x14ac:dyDescent="0.25">
      <c r="A29" s="10"/>
    </row>
    <row r="30" spans="1:6" x14ac:dyDescent="0.25">
      <c r="A30" s="11" t="s">
        <v>148</v>
      </c>
    </row>
    <row r="31" spans="1:6" ht="15" customHeight="1" x14ac:dyDescent="0.25">
      <c r="A31" s="364" t="s">
        <v>149</v>
      </c>
      <c r="B31" s="364"/>
      <c r="C31" s="364"/>
      <c r="D31" s="364"/>
      <c r="E31" s="93"/>
      <c r="F31" s="93"/>
    </row>
    <row r="32" spans="1:6" x14ac:dyDescent="0.25">
      <c r="A32" s="10"/>
    </row>
    <row r="33" spans="1:6" x14ac:dyDescent="0.25">
      <c r="A33" s="11" t="s">
        <v>214</v>
      </c>
    </row>
    <row r="34" spans="1:6" ht="15" customHeight="1" x14ac:dyDescent="0.25">
      <c r="A34" s="364" t="s">
        <v>150</v>
      </c>
      <c r="B34" s="364"/>
      <c r="C34" s="364"/>
      <c r="D34" s="364"/>
      <c r="E34" s="93"/>
      <c r="F34" s="93"/>
    </row>
    <row r="36" spans="1:6" x14ac:dyDescent="0.25">
      <c r="A36" s="11" t="s">
        <v>215</v>
      </c>
    </row>
    <row r="37" spans="1:6" ht="24.75" customHeight="1" x14ac:dyDescent="0.25">
      <c r="A37" s="363" t="s">
        <v>452</v>
      </c>
      <c r="B37" s="363"/>
      <c r="C37" s="363"/>
      <c r="D37" s="363"/>
      <c r="E37" s="93"/>
      <c r="F37" s="93"/>
    </row>
    <row r="38" spans="1:6" ht="12" customHeight="1" x14ac:dyDescent="0.25">
      <c r="A38" s="10"/>
    </row>
    <row r="39" spans="1:6" x14ac:dyDescent="0.25">
      <c r="A39" s="11" t="s">
        <v>151</v>
      </c>
    </row>
    <row r="40" spans="1:6" ht="14.25" customHeight="1" x14ac:dyDescent="0.25">
      <c r="A40" s="364" t="s">
        <v>396</v>
      </c>
      <c r="B40" s="364"/>
      <c r="C40" s="364"/>
      <c r="D40" s="364"/>
      <c r="E40" s="93"/>
      <c r="F40" s="93"/>
    </row>
    <row r="41" spans="1:6" ht="14.45" customHeight="1" x14ac:dyDescent="0.25">
      <c r="A41" s="10"/>
    </row>
    <row r="42" spans="1:6" ht="28.5" customHeight="1" x14ac:dyDescent="0.25">
      <c r="A42" s="11" t="s">
        <v>152</v>
      </c>
    </row>
    <row r="43" spans="1:6" ht="15" customHeight="1" x14ac:dyDescent="0.25">
      <c r="A43" s="364" t="s">
        <v>216</v>
      </c>
      <c r="B43" s="364"/>
      <c r="C43" s="364"/>
      <c r="D43" s="364"/>
      <c r="E43" s="93"/>
      <c r="F43" s="93"/>
    </row>
    <row r="44" spans="1:6" ht="19.149999999999999" customHeight="1" x14ac:dyDescent="0.25">
      <c r="A44" s="10"/>
    </row>
    <row r="45" spans="1:6" x14ac:dyDescent="0.25">
      <c r="A45" s="11" t="s">
        <v>153</v>
      </c>
    </row>
    <row r="46" spans="1:6" x14ac:dyDescent="0.25">
      <c r="A46" s="364" t="s">
        <v>154</v>
      </c>
      <c r="B46" s="364"/>
      <c r="C46" s="364"/>
      <c r="D46" s="364"/>
      <c r="E46" s="93"/>
      <c r="F46" s="93"/>
    </row>
    <row r="47" spans="1:6" ht="14.45" customHeight="1" x14ac:dyDescent="0.25">
      <c r="A47" s="10"/>
    </row>
    <row r="48" spans="1:6" x14ac:dyDescent="0.25">
      <c r="A48" s="367" t="s">
        <v>280</v>
      </c>
      <c r="B48" s="367"/>
      <c r="C48" s="367"/>
      <c r="D48" s="367"/>
      <c r="E48" s="92"/>
      <c r="F48" s="92"/>
    </row>
    <row r="49" spans="1:7" ht="15" customHeight="1" x14ac:dyDescent="0.25">
      <c r="A49" s="364" t="s">
        <v>155</v>
      </c>
      <c r="B49" s="364"/>
      <c r="C49" s="364"/>
      <c r="D49" s="364"/>
      <c r="E49" s="93"/>
      <c r="F49" s="93"/>
    </row>
    <row r="50" spans="1:7" x14ac:dyDescent="0.25">
      <c r="A50" s="10"/>
    </row>
    <row r="51" spans="1:7" x14ac:dyDescent="0.25">
      <c r="A51" s="11" t="s">
        <v>279</v>
      </c>
    </row>
    <row r="52" spans="1:7" ht="15.6" customHeight="1" x14ac:dyDescent="0.25">
      <c r="A52" s="11"/>
    </row>
    <row r="53" spans="1:7" ht="21" customHeight="1" x14ac:dyDescent="0.25">
      <c r="A53" s="11" t="s">
        <v>156</v>
      </c>
    </row>
    <row r="54" spans="1:7" ht="48" customHeight="1" x14ac:dyDescent="0.25">
      <c r="A54" s="363" t="s">
        <v>450</v>
      </c>
      <c r="B54" s="363"/>
      <c r="C54" s="363"/>
      <c r="D54" s="363"/>
      <c r="E54" s="363"/>
      <c r="F54" s="363"/>
      <c r="G54" s="363"/>
    </row>
    <row r="55" spans="1:7" x14ac:dyDescent="0.25">
      <c r="A55" s="93"/>
      <c r="B55" s="93"/>
      <c r="C55" s="93"/>
      <c r="D55" s="93"/>
      <c r="E55" s="93"/>
      <c r="F55" s="93"/>
    </row>
    <row r="56" spans="1:7" ht="17.45" customHeight="1" x14ac:dyDescent="0.25">
      <c r="A56" s="94" t="s">
        <v>157</v>
      </c>
      <c r="B56" s="106">
        <v>45565</v>
      </c>
    </row>
    <row r="57" spans="1:7" ht="17.45" customHeight="1" x14ac:dyDescent="0.25">
      <c r="A57" s="285" t="s">
        <v>158</v>
      </c>
      <c r="B57" s="286">
        <v>7789.9</v>
      </c>
    </row>
    <row r="58" spans="1:7" x14ac:dyDescent="0.25">
      <c r="A58" s="285" t="s">
        <v>159</v>
      </c>
      <c r="B58" s="286" t="s">
        <v>514</v>
      </c>
    </row>
    <row r="59" spans="1:7" ht="12.6" customHeight="1" x14ac:dyDescent="0.25">
      <c r="A59" s="11"/>
    </row>
    <row r="60" spans="1:7" x14ac:dyDescent="0.25">
      <c r="A60" s="11" t="s">
        <v>160</v>
      </c>
    </row>
    <row r="61" spans="1:7" x14ac:dyDescent="0.25">
      <c r="A61" s="11"/>
    </row>
    <row r="62" spans="1:7" x14ac:dyDescent="0.25">
      <c r="A62" s="374" t="s">
        <v>161</v>
      </c>
      <c r="B62" s="374"/>
      <c r="D62" s="124"/>
      <c r="E62" s="124"/>
      <c r="F62" s="124"/>
    </row>
    <row r="63" spans="1:7" x14ac:dyDescent="0.25">
      <c r="A63" s="128"/>
      <c r="B63" s="128"/>
      <c r="D63" s="124"/>
      <c r="E63" s="124"/>
      <c r="F63" s="124"/>
    </row>
    <row r="64" spans="1:7" ht="12.6" customHeight="1" x14ac:dyDescent="0.25">
      <c r="A64" s="12" t="s">
        <v>259</v>
      </c>
      <c r="D64" s="125">
        <v>6870.81</v>
      </c>
      <c r="E64" s="125"/>
      <c r="F64" s="160"/>
    </row>
    <row r="65" spans="1:8" ht="33.75" customHeight="1" x14ac:dyDescent="0.25">
      <c r="A65" s="101" t="s">
        <v>243</v>
      </c>
      <c r="B65" s="94" t="s">
        <v>244</v>
      </c>
      <c r="C65" s="102" t="s">
        <v>245</v>
      </c>
      <c r="D65" s="102" t="s">
        <v>246</v>
      </c>
      <c r="E65" s="102" t="s">
        <v>247</v>
      </c>
      <c r="F65" s="168"/>
    </row>
    <row r="66" spans="1:8" s="271" customFormat="1" ht="17.25" customHeight="1" x14ac:dyDescent="0.25">
      <c r="A66" s="288" t="s">
        <v>41</v>
      </c>
      <c r="B66" s="101"/>
      <c r="C66" s="289">
        <f>SUM(C67:C99)</f>
        <v>3574663.48</v>
      </c>
      <c r="D66" s="290"/>
      <c r="E66" s="307">
        <f>SUM(E67:E99)</f>
        <v>28373768188.851994</v>
      </c>
    </row>
    <row r="67" spans="1:8" ht="17.25" customHeight="1" x14ac:dyDescent="0.25">
      <c r="A67" s="105" t="s">
        <v>397</v>
      </c>
      <c r="B67" s="103" t="s">
        <v>489</v>
      </c>
      <c r="C67" s="104">
        <f t="shared" ref="C67:C99" si="0">E67/D67</f>
        <v>4252</v>
      </c>
      <c r="D67" s="286">
        <v>7789.9</v>
      </c>
      <c r="E67" s="308">
        <v>33122654.799999997</v>
      </c>
      <c r="G67" s="1"/>
      <c r="H67" s="1"/>
    </row>
    <row r="68" spans="1:8" ht="17.25" customHeight="1" x14ac:dyDescent="0.25">
      <c r="A68" s="105" t="s">
        <v>515</v>
      </c>
      <c r="B68" s="103" t="s">
        <v>488</v>
      </c>
      <c r="C68" s="104">
        <v>0</v>
      </c>
      <c r="D68" s="286">
        <v>1</v>
      </c>
      <c r="E68" s="308">
        <v>5395695</v>
      </c>
      <c r="G68" s="1"/>
      <c r="H68" s="1"/>
    </row>
    <row r="69" spans="1:8" ht="17.25" customHeight="1" x14ac:dyDescent="0.25">
      <c r="A69" s="105" t="s">
        <v>516</v>
      </c>
      <c r="B69" s="103" t="s">
        <v>488</v>
      </c>
      <c r="C69" s="104">
        <v>0</v>
      </c>
      <c r="D69" s="286">
        <v>1</v>
      </c>
      <c r="E69" s="308">
        <v>6509263</v>
      </c>
      <c r="G69" s="1"/>
      <c r="H69" s="1"/>
    </row>
    <row r="70" spans="1:8" ht="17.25" customHeight="1" x14ac:dyDescent="0.25">
      <c r="A70" s="105" t="s">
        <v>517</v>
      </c>
      <c r="B70" s="103" t="s">
        <v>489</v>
      </c>
      <c r="C70" s="104">
        <f t="shared" si="0"/>
        <v>2208.4699999999998</v>
      </c>
      <c r="D70" s="286">
        <v>7789.9</v>
      </c>
      <c r="E70" s="308">
        <v>17203760.452999998</v>
      </c>
      <c r="G70" s="1"/>
      <c r="H70" s="1"/>
    </row>
    <row r="71" spans="1:8" ht="17.25" customHeight="1" x14ac:dyDescent="0.25">
      <c r="A71" s="105" t="s">
        <v>518</v>
      </c>
      <c r="B71" s="103" t="s">
        <v>489</v>
      </c>
      <c r="C71" s="104">
        <f t="shared" si="0"/>
        <v>1132.54</v>
      </c>
      <c r="D71" s="286">
        <v>7789.9</v>
      </c>
      <c r="E71" s="308">
        <v>8822373.345999999</v>
      </c>
      <c r="G71" s="1"/>
      <c r="H71" s="1"/>
    </row>
    <row r="72" spans="1:8" ht="17.25" customHeight="1" x14ac:dyDescent="0.25">
      <c r="A72" s="105" t="s">
        <v>398</v>
      </c>
      <c r="B72" s="103" t="s">
        <v>488</v>
      </c>
      <c r="C72" s="104">
        <v>0</v>
      </c>
      <c r="D72" s="286">
        <v>1</v>
      </c>
      <c r="E72" s="308">
        <v>131782776</v>
      </c>
      <c r="G72" s="1"/>
      <c r="H72" s="1"/>
    </row>
    <row r="73" spans="1:8" ht="17.25" customHeight="1" x14ac:dyDescent="0.25">
      <c r="A73" s="105" t="s">
        <v>399</v>
      </c>
      <c r="B73" s="103" t="s">
        <v>488</v>
      </c>
      <c r="C73" s="104">
        <v>0</v>
      </c>
      <c r="D73" s="286">
        <v>1</v>
      </c>
      <c r="E73" s="308">
        <v>2002000</v>
      </c>
      <c r="G73" s="1"/>
      <c r="H73" s="1"/>
    </row>
    <row r="74" spans="1:8" ht="17.25" customHeight="1" x14ac:dyDescent="0.25">
      <c r="A74" s="105" t="s">
        <v>519</v>
      </c>
      <c r="B74" s="103" t="s">
        <v>488</v>
      </c>
      <c r="C74" s="104">
        <v>0</v>
      </c>
      <c r="D74" s="286">
        <v>1</v>
      </c>
      <c r="E74" s="308">
        <v>233256500</v>
      </c>
      <c r="G74" s="1"/>
      <c r="H74" s="1"/>
    </row>
    <row r="75" spans="1:8" ht="17.25" customHeight="1" x14ac:dyDescent="0.25">
      <c r="A75" s="105" t="s">
        <v>520</v>
      </c>
      <c r="B75" s="103" t="s">
        <v>488</v>
      </c>
      <c r="C75" s="104">
        <v>0</v>
      </c>
      <c r="D75" s="286">
        <v>1</v>
      </c>
      <c r="E75" s="308">
        <v>1560000</v>
      </c>
      <c r="G75" s="1"/>
      <c r="H75" s="1"/>
    </row>
    <row r="76" spans="1:8" ht="17.25" customHeight="1" x14ac:dyDescent="0.25">
      <c r="A76" s="105" t="s">
        <v>521</v>
      </c>
      <c r="B76" s="103" t="s">
        <v>488</v>
      </c>
      <c r="C76" s="104">
        <v>0</v>
      </c>
      <c r="D76" s="286">
        <v>1</v>
      </c>
      <c r="E76" s="308">
        <v>10886320</v>
      </c>
      <c r="G76" s="1"/>
      <c r="H76" s="1"/>
    </row>
    <row r="77" spans="1:8" ht="17.25" customHeight="1" x14ac:dyDescent="0.25">
      <c r="A77" s="105" t="s">
        <v>522</v>
      </c>
      <c r="B77" s="103" t="s">
        <v>489</v>
      </c>
      <c r="C77" s="104">
        <f t="shared" si="0"/>
        <v>12963.71</v>
      </c>
      <c r="D77" s="286">
        <v>7789.9</v>
      </c>
      <c r="E77" s="308">
        <v>100986004.52899998</v>
      </c>
      <c r="G77" s="1"/>
      <c r="H77" s="1"/>
    </row>
    <row r="78" spans="1:8" ht="17.25" customHeight="1" x14ac:dyDescent="0.25">
      <c r="A78" s="105" t="s">
        <v>523</v>
      </c>
      <c r="B78" s="103" t="s">
        <v>489</v>
      </c>
      <c r="C78" s="104">
        <f t="shared" si="0"/>
        <v>17794.75</v>
      </c>
      <c r="D78" s="286">
        <v>7789.9</v>
      </c>
      <c r="E78" s="308">
        <v>138619323.02500001</v>
      </c>
      <c r="G78" s="1"/>
      <c r="H78" s="1"/>
    </row>
    <row r="79" spans="1:8" ht="17.25" customHeight="1" x14ac:dyDescent="0.25">
      <c r="A79" s="105" t="s">
        <v>524</v>
      </c>
      <c r="B79" s="103" t="s">
        <v>489</v>
      </c>
      <c r="C79" s="104">
        <f t="shared" si="0"/>
        <v>5603.45</v>
      </c>
      <c r="D79" s="286">
        <v>7789.9</v>
      </c>
      <c r="E79" s="308">
        <v>43650315.154999994</v>
      </c>
      <c r="G79" s="1"/>
      <c r="H79" s="1"/>
    </row>
    <row r="80" spans="1:8" ht="17.25" customHeight="1" x14ac:dyDescent="0.25">
      <c r="A80" s="105" t="s">
        <v>525</v>
      </c>
      <c r="B80" s="103" t="s">
        <v>489</v>
      </c>
      <c r="C80" s="104">
        <f t="shared" si="0"/>
        <v>1200</v>
      </c>
      <c r="D80" s="286">
        <v>7789.9</v>
      </c>
      <c r="E80" s="308">
        <v>9347880</v>
      </c>
      <c r="G80" s="1"/>
      <c r="H80" s="1"/>
    </row>
    <row r="81" spans="1:8" ht="17.25" customHeight="1" x14ac:dyDescent="0.25">
      <c r="A81" s="105" t="s">
        <v>526</v>
      </c>
      <c r="B81" s="103" t="s">
        <v>489</v>
      </c>
      <c r="C81" s="104">
        <f t="shared" si="0"/>
        <v>5891</v>
      </c>
      <c r="D81" s="286">
        <v>7789.9</v>
      </c>
      <c r="E81" s="308">
        <v>45890300.899999999</v>
      </c>
      <c r="G81" s="1"/>
      <c r="H81" s="1"/>
    </row>
    <row r="82" spans="1:8" ht="17.25" customHeight="1" x14ac:dyDescent="0.25">
      <c r="A82" s="105" t="s">
        <v>527</v>
      </c>
      <c r="B82" s="103" t="s">
        <v>488</v>
      </c>
      <c r="C82" s="104">
        <v>0</v>
      </c>
      <c r="D82" s="286">
        <v>1</v>
      </c>
      <c r="E82" s="308">
        <v>3000000</v>
      </c>
      <c r="G82" s="1"/>
      <c r="H82" s="1"/>
    </row>
    <row r="83" spans="1:8" ht="17.25" customHeight="1" x14ac:dyDescent="0.25">
      <c r="A83" s="105" t="s">
        <v>528</v>
      </c>
      <c r="B83" s="103" t="s">
        <v>489</v>
      </c>
      <c r="C83" s="104">
        <f t="shared" si="0"/>
        <v>7035</v>
      </c>
      <c r="D83" s="286">
        <v>7789.9</v>
      </c>
      <c r="E83" s="308">
        <v>54801946.5</v>
      </c>
      <c r="G83" s="1"/>
      <c r="H83" s="1"/>
    </row>
    <row r="84" spans="1:8" ht="17.25" customHeight="1" x14ac:dyDescent="0.25">
      <c r="A84" s="105" t="s">
        <v>478</v>
      </c>
      <c r="B84" s="103" t="s">
        <v>488</v>
      </c>
      <c r="C84" s="104">
        <v>0</v>
      </c>
      <c r="D84" s="286">
        <v>1</v>
      </c>
      <c r="E84" s="308">
        <v>2000000</v>
      </c>
      <c r="G84" s="1"/>
      <c r="H84" s="1"/>
    </row>
    <row r="85" spans="1:8" ht="17.25" customHeight="1" x14ac:dyDescent="0.25">
      <c r="A85" s="105" t="s">
        <v>484</v>
      </c>
      <c r="B85" s="103" t="s">
        <v>488</v>
      </c>
      <c r="C85" s="104">
        <v>0</v>
      </c>
      <c r="D85" s="286">
        <v>1</v>
      </c>
      <c r="E85" s="308">
        <v>4655000</v>
      </c>
      <c r="G85" s="1"/>
      <c r="H85" s="1"/>
    </row>
    <row r="86" spans="1:8" ht="17.25" customHeight="1" x14ac:dyDescent="0.25">
      <c r="A86" s="105" t="s">
        <v>479</v>
      </c>
      <c r="B86" s="103" t="s">
        <v>489</v>
      </c>
      <c r="C86" s="104">
        <f t="shared" si="0"/>
        <v>1000</v>
      </c>
      <c r="D86" s="286">
        <v>7789.9</v>
      </c>
      <c r="E86" s="308">
        <v>7789900</v>
      </c>
      <c r="G86" s="1"/>
      <c r="H86" s="1"/>
    </row>
    <row r="87" spans="1:8" ht="17.25" customHeight="1" x14ac:dyDescent="0.25">
      <c r="A87" s="105" t="s">
        <v>485</v>
      </c>
      <c r="B87" s="103" t="s">
        <v>489</v>
      </c>
      <c r="C87" s="104">
        <f t="shared" si="0"/>
        <v>2000</v>
      </c>
      <c r="D87" s="286">
        <v>7789.9</v>
      </c>
      <c r="E87" s="308">
        <v>15579800</v>
      </c>
      <c r="G87" s="1"/>
      <c r="H87" s="1"/>
    </row>
    <row r="88" spans="1:8" ht="17.25" customHeight="1" x14ac:dyDescent="0.25">
      <c r="A88" s="105" t="s">
        <v>529</v>
      </c>
      <c r="B88" s="103" t="s">
        <v>488</v>
      </c>
      <c r="C88" s="104">
        <v>0</v>
      </c>
      <c r="D88" s="286">
        <v>1</v>
      </c>
      <c r="E88" s="308">
        <v>126449592</v>
      </c>
      <c r="G88" s="1"/>
      <c r="H88" s="1"/>
    </row>
    <row r="89" spans="1:8" ht="17.25" customHeight="1" x14ac:dyDescent="0.25">
      <c r="A89" s="105" t="s">
        <v>530</v>
      </c>
      <c r="B89" s="103" t="s">
        <v>489</v>
      </c>
      <c r="C89" s="104">
        <f t="shared" si="0"/>
        <v>170184.28</v>
      </c>
      <c r="D89" s="286">
        <v>7789.9</v>
      </c>
      <c r="E89" s="308">
        <v>1325718522.7719998</v>
      </c>
      <c r="G89" s="1"/>
      <c r="H89" s="1"/>
    </row>
    <row r="90" spans="1:8" ht="17.25" customHeight="1" x14ac:dyDescent="0.25">
      <c r="A90" s="105" t="s">
        <v>400</v>
      </c>
      <c r="B90" s="103" t="s">
        <v>489</v>
      </c>
      <c r="C90" s="104">
        <f t="shared" si="0"/>
        <v>146852.31</v>
      </c>
      <c r="D90" s="286">
        <v>7789.9</v>
      </c>
      <c r="E90" s="308">
        <v>1143964809.6689999</v>
      </c>
      <c r="G90" s="1"/>
      <c r="H90" s="1"/>
    </row>
    <row r="91" spans="1:8" ht="17.25" customHeight="1" x14ac:dyDescent="0.25">
      <c r="A91" s="105" t="s">
        <v>401</v>
      </c>
      <c r="B91" s="103" t="s">
        <v>489</v>
      </c>
      <c r="C91" s="104">
        <f t="shared" si="0"/>
        <v>71725.849999999991</v>
      </c>
      <c r="D91" s="286">
        <v>7789.9</v>
      </c>
      <c r="E91" s="308">
        <v>558737198.91499996</v>
      </c>
      <c r="G91" s="1"/>
      <c r="H91" s="1"/>
    </row>
    <row r="92" spans="1:8" ht="17.25" customHeight="1" x14ac:dyDescent="0.25">
      <c r="A92" s="105" t="s">
        <v>486</v>
      </c>
      <c r="B92" s="103" t="s">
        <v>489</v>
      </c>
      <c r="C92" s="104">
        <f t="shared" si="0"/>
        <v>33793.870000000003</v>
      </c>
      <c r="D92" s="286">
        <v>7789.9</v>
      </c>
      <c r="E92" s="308">
        <v>263250867.91300002</v>
      </c>
      <c r="G92" s="1"/>
      <c r="H92" s="1"/>
    </row>
    <row r="93" spans="1:8" ht="17.25" customHeight="1" x14ac:dyDescent="0.25">
      <c r="A93" s="105" t="s">
        <v>487</v>
      </c>
      <c r="B93" s="103" t="s">
        <v>489</v>
      </c>
      <c r="C93" s="104">
        <f t="shared" si="0"/>
        <v>44436.7</v>
      </c>
      <c r="D93" s="286">
        <v>7789.9</v>
      </c>
      <c r="E93" s="308">
        <v>346157449.32999998</v>
      </c>
      <c r="G93" s="1"/>
      <c r="H93" s="1"/>
    </row>
    <row r="94" spans="1:8" ht="17.25" customHeight="1" x14ac:dyDescent="0.25">
      <c r="A94" s="105" t="s">
        <v>480</v>
      </c>
      <c r="B94" s="103" t="s">
        <v>489</v>
      </c>
      <c r="C94" s="104">
        <f t="shared" si="0"/>
        <v>2001535.5</v>
      </c>
      <c r="D94" s="286">
        <v>7789.9</v>
      </c>
      <c r="E94" s="308">
        <v>15591761391.449999</v>
      </c>
      <c r="G94" s="1"/>
      <c r="H94" s="1"/>
    </row>
    <row r="95" spans="1:8" ht="17.25" customHeight="1" x14ac:dyDescent="0.25">
      <c r="A95" s="105" t="s">
        <v>480</v>
      </c>
      <c r="B95" s="103" t="s">
        <v>489</v>
      </c>
      <c r="C95" s="104">
        <f t="shared" si="0"/>
        <v>282316.71999999997</v>
      </c>
      <c r="D95" s="286">
        <v>7789.9</v>
      </c>
      <c r="E95" s="308">
        <v>2199219017.1279998</v>
      </c>
      <c r="G95" s="1"/>
      <c r="H95" s="1"/>
    </row>
    <row r="96" spans="1:8" ht="17.25" customHeight="1" x14ac:dyDescent="0.25">
      <c r="A96" s="105" t="s">
        <v>402</v>
      </c>
      <c r="B96" s="103" t="s">
        <v>489</v>
      </c>
      <c r="C96" s="104">
        <f t="shared" si="0"/>
        <v>8339.93</v>
      </c>
      <c r="D96" s="286">
        <v>7789.9</v>
      </c>
      <c r="E96" s="308">
        <v>64967220.707000002</v>
      </c>
      <c r="G96" s="1"/>
      <c r="H96" s="1"/>
    </row>
    <row r="97" spans="1:8" ht="17.25" customHeight="1" x14ac:dyDescent="0.25">
      <c r="A97" s="105" t="s">
        <v>403</v>
      </c>
      <c r="B97" s="103" t="s">
        <v>489</v>
      </c>
      <c r="C97" s="104">
        <f t="shared" si="0"/>
        <v>153423.01</v>
      </c>
      <c r="D97" s="286">
        <v>7789.9</v>
      </c>
      <c r="E97" s="308">
        <v>1195149905.599</v>
      </c>
      <c r="G97" s="1"/>
      <c r="H97" s="1"/>
    </row>
    <row r="98" spans="1:8" ht="17.25" customHeight="1" x14ac:dyDescent="0.25">
      <c r="A98" s="105" t="s">
        <v>531</v>
      </c>
      <c r="B98" s="103" t="s">
        <v>489</v>
      </c>
      <c r="C98" s="104">
        <f t="shared" si="0"/>
        <v>542262.65</v>
      </c>
      <c r="D98" s="286">
        <v>7789.9</v>
      </c>
      <c r="E98" s="308">
        <v>4224171817.2350001</v>
      </c>
      <c r="G98" s="1"/>
      <c r="H98" s="1"/>
    </row>
    <row r="99" spans="1:8" ht="17.25" customHeight="1" x14ac:dyDescent="0.25">
      <c r="A99" s="105" t="s">
        <v>532</v>
      </c>
      <c r="B99" s="103" t="s">
        <v>489</v>
      </c>
      <c r="C99" s="104">
        <f t="shared" si="0"/>
        <v>58711.74</v>
      </c>
      <c r="D99" s="286">
        <v>7789.9</v>
      </c>
      <c r="E99" s="308">
        <v>457358583.42599994</v>
      </c>
      <c r="G99" s="1"/>
      <c r="H99" s="1"/>
    </row>
    <row r="100" spans="1:8" ht="17.25" customHeight="1" x14ac:dyDescent="0.25">
      <c r="A100" s="129"/>
      <c r="B100" s="16"/>
      <c r="C100" s="130"/>
      <c r="D100" s="130"/>
      <c r="E100" s="130"/>
      <c r="F100" s="130"/>
      <c r="G100" s="163"/>
    </row>
    <row r="101" spans="1:8" x14ac:dyDescent="0.25">
      <c r="A101" s="12" t="s">
        <v>162</v>
      </c>
    </row>
    <row r="102" spans="1:8" ht="13.9" customHeight="1" thickBot="1" x14ac:dyDescent="0.3">
      <c r="A102" s="12"/>
    </row>
    <row r="103" spans="1:8" ht="13.9" customHeight="1" x14ac:dyDescent="0.25">
      <c r="A103" s="375" t="s">
        <v>248</v>
      </c>
      <c r="B103" s="377" t="s">
        <v>249</v>
      </c>
      <c r="C103" s="377" t="s">
        <v>250</v>
      </c>
      <c r="D103" s="377" t="s">
        <v>251</v>
      </c>
      <c r="E103" s="368" t="s">
        <v>252</v>
      </c>
    </row>
    <row r="104" spans="1:8" ht="13.9" customHeight="1" x14ac:dyDescent="0.25">
      <c r="A104" s="376"/>
      <c r="B104" s="378"/>
      <c r="C104" s="378"/>
      <c r="D104" s="378"/>
      <c r="E104" s="369"/>
    </row>
    <row r="105" spans="1:8" ht="30" x14ac:dyDescent="0.25">
      <c r="A105" s="146" t="s">
        <v>264</v>
      </c>
      <c r="B105" s="147">
        <v>7789.9</v>
      </c>
      <c r="C105" s="148">
        <v>81524166</v>
      </c>
      <c r="D105" s="147">
        <v>7263.59</v>
      </c>
      <c r="E105" s="149">
        <v>0</v>
      </c>
    </row>
    <row r="106" spans="1:8" ht="30" x14ac:dyDescent="0.25">
      <c r="A106" s="146" t="s">
        <v>265</v>
      </c>
      <c r="B106" s="147">
        <v>7789.9</v>
      </c>
      <c r="C106" s="148">
        <v>0</v>
      </c>
      <c r="D106" s="147">
        <v>7263.59</v>
      </c>
      <c r="E106" s="149">
        <v>0</v>
      </c>
      <c r="F106" s="99"/>
    </row>
    <row r="107" spans="1:8" ht="30" x14ac:dyDescent="0.25">
      <c r="A107" s="146" t="s">
        <v>266</v>
      </c>
      <c r="B107" s="147">
        <v>7789.9</v>
      </c>
      <c r="C107" s="148">
        <v>0</v>
      </c>
      <c r="D107" s="147">
        <v>7263.59</v>
      </c>
      <c r="E107" s="149">
        <v>0</v>
      </c>
      <c r="F107" s="99"/>
      <c r="G107" s="1"/>
    </row>
    <row r="108" spans="1:8" ht="30" x14ac:dyDescent="0.25">
      <c r="A108" s="150" t="s">
        <v>267</v>
      </c>
      <c r="B108" s="147">
        <v>7789.9</v>
      </c>
      <c r="C108" s="151">
        <v>62955120.852600098</v>
      </c>
      <c r="D108" s="147">
        <v>7263.59</v>
      </c>
      <c r="E108" s="152">
        <v>0</v>
      </c>
    </row>
    <row r="109" spans="1:8" x14ac:dyDescent="0.25">
      <c r="A109" s="153" t="s">
        <v>253</v>
      </c>
      <c r="B109" s="154"/>
      <c r="C109" s="155">
        <f>C105+C106-C107-C108</f>
        <v>18569045.147399902</v>
      </c>
      <c r="D109" s="154"/>
      <c r="E109" s="155">
        <f>E105+E106-E107-E108</f>
        <v>0</v>
      </c>
    </row>
    <row r="110" spans="1:8" x14ac:dyDescent="0.25">
      <c r="A110" s="143"/>
      <c r="B110" s="144"/>
      <c r="C110" s="145"/>
      <c r="D110" s="144"/>
      <c r="E110" s="145"/>
    </row>
    <row r="111" spans="1:8" x14ac:dyDescent="0.25">
      <c r="A111" s="12" t="s">
        <v>163</v>
      </c>
    </row>
    <row r="112" spans="1:8" x14ac:dyDescent="0.25">
      <c r="A112" s="12"/>
    </row>
    <row r="113" spans="1:6" ht="17.45" customHeight="1" x14ac:dyDescent="0.25">
      <c r="A113" s="373" t="s">
        <v>39</v>
      </c>
      <c r="B113" s="373" t="s">
        <v>164</v>
      </c>
      <c r="C113" s="94" t="s">
        <v>165</v>
      </c>
      <c r="D113" s="102" t="s">
        <v>166</v>
      </c>
      <c r="E113" s="140"/>
      <c r="F113" s="140"/>
    </row>
    <row r="114" spans="1:6" ht="21" customHeight="1" x14ac:dyDescent="0.25">
      <c r="A114" s="373"/>
      <c r="B114" s="373"/>
      <c r="C114" s="106">
        <v>45565</v>
      </c>
      <c r="D114" s="106">
        <v>45291</v>
      </c>
      <c r="E114" s="141"/>
      <c r="F114" s="141"/>
    </row>
    <row r="115" spans="1:6" x14ac:dyDescent="0.25">
      <c r="A115" s="107" t="s">
        <v>167</v>
      </c>
      <c r="B115" s="107"/>
      <c r="C115" s="108">
        <f>SUM(C116:C150)</f>
        <v>28375834428.851994</v>
      </c>
      <c r="D115" s="108">
        <f>SUM(D116:D150)</f>
        <v>15947682016</v>
      </c>
      <c r="E115" s="142"/>
      <c r="F115" s="142"/>
    </row>
    <row r="116" spans="1:6" x14ac:dyDescent="0.25">
      <c r="A116" s="311" t="s">
        <v>533</v>
      </c>
      <c r="B116" s="103" t="s">
        <v>488</v>
      </c>
      <c r="C116" s="95">
        <v>2066240</v>
      </c>
      <c r="D116" s="95">
        <v>0</v>
      </c>
      <c r="E116" s="134"/>
      <c r="F116" s="134"/>
    </row>
    <row r="117" spans="1:6" x14ac:dyDescent="0.25">
      <c r="A117" s="105" t="s">
        <v>397</v>
      </c>
      <c r="B117" s="103" t="s">
        <v>489</v>
      </c>
      <c r="C117" s="95">
        <v>33122654.799999997</v>
      </c>
      <c r="D117" s="95">
        <v>36317950</v>
      </c>
      <c r="E117" s="134"/>
      <c r="F117" s="134"/>
    </row>
    <row r="118" spans="1:6" x14ac:dyDescent="0.25">
      <c r="A118" s="105" t="s">
        <v>534</v>
      </c>
      <c r="B118" s="103" t="s">
        <v>488</v>
      </c>
      <c r="C118" s="95">
        <v>0</v>
      </c>
      <c r="D118" s="95">
        <v>42792200</v>
      </c>
      <c r="E118" s="134"/>
      <c r="F118" s="134"/>
    </row>
    <row r="119" spans="1:6" x14ac:dyDescent="0.25">
      <c r="A119" s="105" t="s">
        <v>515</v>
      </c>
      <c r="B119" s="103" t="s">
        <v>488</v>
      </c>
      <c r="C119" s="95">
        <v>5395695</v>
      </c>
      <c r="D119" s="95">
        <v>4769</v>
      </c>
      <c r="E119" s="134"/>
      <c r="F119" s="134"/>
    </row>
    <row r="120" spans="1:6" x14ac:dyDescent="0.25">
      <c r="A120" s="105" t="s">
        <v>516</v>
      </c>
      <c r="B120" s="103" t="s">
        <v>488</v>
      </c>
      <c r="C120" s="95">
        <v>6509263</v>
      </c>
      <c r="D120" s="95">
        <v>458166785</v>
      </c>
      <c r="E120" s="134"/>
      <c r="F120" s="134"/>
    </row>
    <row r="121" spans="1:6" x14ac:dyDescent="0.25">
      <c r="A121" s="105" t="s">
        <v>517</v>
      </c>
      <c r="B121" s="103" t="s">
        <v>489</v>
      </c>
      <c r="C121" s="95">
        <v>17203760.452999998</v>
      </c>
      <c r="D121" s="95">
        <v>654</v>
      </c>
      <c r="E121" s="134"/>
      <c r="F121" s="134"/>
    </row>
    <row r="122" spans="1:6" x14ac:dyDescent="0.25">
      <c r="A122" s="105" t="s">
        <v>518</v>
      </c>
      <c r="B122" s="103" t="s">
        <v>489</v>
      </c>
      <c r="C122" s="95">
        <v>8822373.345999999</v>
      </c>
      <c r="D122" s="95">
        <v>115709715</v>
      </c>
      <c r="E122" s="134"/>
      <c r="F122" s="134"/>
    </row>
    <row r="123" spans="1:6" x14ac:dyDescent="0.25">
      <c r="A123" s="105" t="s">
        <v>398</v>
      </c>
      <c r="B123" s="103" t="s">
        <v>488</v>
      </c>
      <c r="C123" s="95">
        <v>131782776</v>
      </c>
      <c r="D123" s="95">
        <v>0</v>
      </c>
      <c r="E123" s="134"/>
      <c r="F123" s="134"/>
    </row>
    <row r="124" spans="1:6" x14ac:dyDescent="0.25">
      <c r="A124" s="105" t="s">
        <v>399</v>
      </c>
      <c r="B124" s="103" t="s">
        <v>488</v>
      </c>
      <c r="C124" s="95">
        <v>2002000</v>
      </c>
      <c r="D124" s="95">
        <v>11783523</v>
      </c>
      <c r="E124" s="134"/>
      <c r="F124" s="134"/>
    </row>
    <row r="125" spans="1:6" x14ac:dyDescent="0.25">
      <c r="A125" s="105" t="s">
        <v>519</v>
      </c>
      <c r="B125" s="103" t="s">
        <v>488</v>
      </c>
      <c r="C125" s="95">
        <v>233256500</v>
      </c>
      <c r="D125" s="95">
        <v>0</v>
      </c>
      <c r="E125" s="134"/>
      <c r="F125" s="134"/>
    </row>
    <row r="126" spans="1:6" x14ac:dyDescent="0.25">
      <c r="A126" s="105" t="s">
        <v>520</v>
      </c>
      <c r="B126" s="103" t="s">
        <v>488</v>
      </c>
      <c r="C126" s="95">
        <v>1560000</v>
      </c>
      <c r="D126" s="95">
        <v>0</v>
      </c>
      <c r="E126" s="134"/>
      <c r="F126" s="134"/>
    </row>
    <row r="127" spans="1:6" x14ac:dyDescent="0.25">
      <c r="A127" s="105" t="s">
        <v>521</v>
      </c>
      <c r="B127" s="103" t="s">
        <v>488</v>
      </c>
      <c r="C127" s="95">
        <v>10886320</v>
      </c>
      <c r="D127" s="95">
        <v>0</v>
      </c>
      <c r="E127" s="134"/>
      <c r="F127" s="134"/>
    </row>
    <row r="128" spans="1:6" x14ac:dyDescent="0.25">
      <c r="A128" s="105" t="s">
        <v>522</v>
      </c>
      <c r="B128" s="103" t="s">
        <v>489</v>
      </c>
      <c r="C128" s="95">
        <v>100986004.52899998</v>
      </c>
      <c r="D128" s="95">
        <v>0</v>
      </c>
      <c r="E128" s="134"/>
      <c r="F128" s="134"/>
    </row>
    <row r="129" spans="1:6" x14ac:dyDescent="0.25">
      <c r="A129" s="105" t="s">
        <v>523</v>
      </c>
      <c r="B129" s="103" t="s">
        <v>489</v>
      </c>
      <c r="C129" s="95">
        <v>138619323.02500001</v>
      </c>
      <c r="D129" s="95">
        <v>0</v>
      </c>
      <c r="E129" s="134"/>
      <c r="F129" s="134"/>
    </row>
    <row r="130" spans="1:6" x14ac:dyDescent="0.25">
      <c r="A130" s="105" t="s">
        <v>524</v>
      </c>
      <c r="B130" s="103" t="s">
        <v>489</v>
      </c>
      <c r="C130" s="95">
        <v>43650315.154999994</v>
      </c>
      <c r="D130" s="95">
        <v>0</v>
      </c>
      <c r="E130" s="134"/>
      <c r="F130" s="134"/>
    </row>
    <row r="131" spans="1:6" x14ac:dyDescent="0.25">
      <c r="A131" s="105" t="s">
        <v>525</v>
      </c>
      <c r="B131" s="103" t="s">
        <v>489</v>
      </c>
      <c r="C131" s="95">
        <v>9347880</v>
      </c>
      <c r="D131" s="95">
        <v>0</v>
      </c>
      <c r="E131" s="134"/>
      <c r="F131" s="134"/>
    </row>
    <row r="132" spans="1:6" x14ac:dyDescent="0.25">
      <c r="A132" s="105" t="s">
        <v>526</v>
      </c>
      <c r="B132" s="103" t="s">
        <v>489</v>
      </c>
      <c r="C132" s="95">
        <v>45890300.899999999</v>
      </c>
      <c r="D132" s="95">
        <v>0</v>
      </c>
      <c r="E132" s="134"/>
      <c r="F132" s="134"/>
    </row>
    <row r="133" spans="1:6" x14ac:dyDescent="0.25">
      <c r="A133" s="105" t="s">
        <v>527</v>
      </c>
      <c r="B133" s="103" t="s">
        <v>488</v>
      </c>
      <c r="C133" s="95">
        <v>3000000</v>
      </c>
      <c r="D133" s="95">
        <v>0</v>
      </c>
      <c r="E133" s="134"/>
      <c r="F133" s="134"/>
    </row>
    <row r="134" spans="1:6" x14ac:dyDescent="0.25">
      <c r="A134" s="105" t="s">
        <v>528</v>
      </c>
      <c r="B134" s="103" t="s">
        <v>489</v>
      </c>
      <c r="C134" s="95">
        <v>54801946.5</v>
      </c>
      <c r="D134" s="95">
        <v>0</v>
      </c>
      <c r="E134" s="134"/>
      <c r="F134" s="134"/>
    </row>
    <row r="135" spans="1:6" x14ac:dyDescent="0.25">
      <c r="A135" s="105" t="s">
        <v>478</v>
      </c>
      <c r="B135" s="103" t="s">
        <v>488</v>
      </c>
      <c r="C135" s="95">
        <v>2000000</v>
      </c>
      <c r="D135" s="95">
        <v>0</v>
      </c>
      <c r="E135" s="134"/>
      <c r="F135" s="134"/>
    </row>
    <row r="136" spans="1:6" x14ac:dyDescent="0.25">
      <c r="A136" s="105" t="s">
        <v>484</v>
      </c>
      <c r="B136" s="103" t="s">
        <v>488</v>
      </c>
      <c r="C136" s="95">
        <v>4655000</v>
      </c>
      <c r="D136" s="95">
        <v>0</v>
      </c>
      <c r="E136" s="134"/>
      <c r="F136" s="134"/>
    </row>
    <row r="137" spans="1:6" x14ac:dyDescent="0.25">
      <c r="A137" s="105" t="s">
        <v>479</v>
      </c>
      <c r="B137" s="103" t="s">
        <v>489</v>
      </c>
      <c r="C137" s="95">
        <v>7789900</v>
      </c>
      <c r="D137" s="95">
        <v>0</v>
      </c>
      <c r="E137" s="134"/>
      <c r="F137" s="134"/>
    </row>
    <row r="138" spans="1:6" x14ac:dyDescent="0.25">
      <c r="A138" s="105" t="s">
        <v>485</v>
      </c>
      <c r="B138" s="103" t="s">
        <v>489</v>
      </c>
      <c r="C138" s="95">
        <v>15579800</v>
      </c>
      <c r="D138" s="95">
        <v>0</v>
      </c>
      <c r="E138" s="134"/>
      <c r="F138" s="134"/>
    </row>
    <row r="139" spans="1:6" x14ac:dyDescent="0.25">
      <c r="A139" s="105" t="s">
        <v>529</v>
      </c>
      <c r="B139" s="103" t="s">
        <v>488</v>
      </c>
      <c r="C139" s="95">
        <v>126449592</v>
      </c>
      <c r="D139" s="95">
        <v>0</v>
      </c>
      <c r="E139" s="134"/>
      <c r="F139" s="134"/>
    </row>
    <row r="140" spans="1:6" x14ac:dyDescent="0.25">
      <c r="A140" s="105" t="s">
        <v>530</v>
      </c>
      <c r="B140" s="103" t="s">
        <v>489</v>
      </c>
      <c r="C140" s="95">
        <v>1325718522.7719998</v>
      </c>
      <c r="D140" s="95">
        <v>0</v>
      </c>
      <c r="E140" s="134"/>
      <c r="F140" s="134"/>
    </row>
    <row r="141" spans="1:6" x14ac:dyDescent="0.25">
      <c r="A141" s="105" t="s">
        <v>400</v>
      </c>
      <c r="B141" s="103" t="s">
        <v>489</v>
      </c>
      <c r="C141" s="95">
        <v>1143964809.6689999</v>
      </c>
      <c r="D141" s="95">
        <v>1516923777</v>
      </c>
      <c r="E141" s="134"/>
      <c r="F141" s="134"/>
    </row>
    <row r="142" spans="1:6" x14ac:dyDescent="0.25">
      <c r="A142" s="105" t="s">
        <v>401</v>
      </c>
      <c r="B142" s="103" t="s">
        <v>489</v>
      </c>
      <c r="C142" s="95">
        <v>558737198.91499996</v>
      </c>
      <c r="D142" s="95">
        <v>505057315</v>
      </c>
      <c r="E142" s="134"/>
      <c r="F142" s="134"/>
    </row>
    <row r="143" spans="1:6" x14ac:dyDescent="0.25">
      <c r="A143" s="105" t="s">
        <v>486</v>
      </c>
      <c r="B143" s="103" t="s">
        <v>489</v>
      </c>
      <c r="C143" s="95">
        <v>263250867.91300002</v>
      </c>
      <c r="D143" s="95">
        <v>0</v>
      </c>
      <c r="E143" s="134"/>
      <c r="F143" s="134"/>
    </row>
    <row r="144" spans="1:6" x14ac:dyDescent="0.25">
      <c r="A144" s="105" t="s">
        <v>487</v>
      </c>
      <c r="B144" s="103" t="s">
        <v>489</v>
      </c>
      <c r="C144" s="95">
        <v>346157449.32999998</v>
      </c>
      <c r="D144" s="95">
        <v>0</v>
      </c>
      <c r="E144" s="134"/>
      <c r="F144" s="134"/>
    </row>
    <row r="145" spans="1:8" x14ac:dyDescent="0.25">
      <c r="A145" s="105" t="s">
        <v>480</v>
      </c>
      <c r="B145" s="103" t="s">
        <v>489</v>
      </c>
      <c r="C145" s="95">
        <v>15591761391.449999</v>
      </c>
      <c r="D145" s="95">
        <v>0</v>
      </c>
      <c r="E145" s="134"/>
      <c r="F145" s="134"/>
    </row>
    <row r="146" spans="1:8" x14ac:dyDescent="0.25">
      <c r="A146" s="105" t="s">
        <v>480</v>
      </c>
      <c r="B146" s="103" t="s">
        <v>489</v>
      </c>
      <c r="C146" s="95">
        <v>2199219017.1279998</v>
      </c>
      <c r="D146" s="95">
        <v>0</v>
      </c>
      <c r="E146" s="134"/>
      <c r="F146" s="134"/>
    </row>
    <row r="147" spans="1:8" x14ac:dyDescent="0.25">
      <c r="A147" s="105" t="s">
        <v>402</v>
      </c>
      <c r="B147" s="103" t="s">
        <v>489</v>
      </c>
      <c r="C147" s="95">
        <v>64967220.707000002</v>
      </c>
      <c r="D147" s="95">
        <v>181517114</v>
      </c>
      <c r="E147" s="134"/>
      <c r="F147" s="134"/>
    </row>
    <row r="148" spans="1:8" x14ac:dyDescent="0.25">
      <c r="A148" s="105" t="s">
        <v>403</v>
      </c>
      <c r="B148" s="103" t="s">
        <v>489</v>
      </c>
      <c r="C148" s="95">
        <v>1195149905.599</v>
      </c>
      <c r="D148" s="95">
        <v>13079408214</v>
      </c>
      <c r="E148" s="134"/>
      <c r="F148" s="134"/>
    </row>
    <row r="149" spans="1:8" x14ac:dyDescent="0.25">
      <c r="A149" s="105" t="s">
        <v>531</v>
      </c>
      <c r="B149" s="103" t="s">
        <v>489</v>
      </c>
      <c r="C149" s="95">
        <v>4224171817.2350001</v>
      </c>
      <c r="D149" s="95">
        <v>0</v>
      </c>
      <c r="E149" s="134"/>
      <c r="F149" s="134"/>
    </row>
    <row r="150" spans="1:8" x14ac:dyDescent="0.25">
      <c r="A150" s="105" t="s">
        <v>532</v>
      </c>
      <c r="B150" s="103" t="s">
        <v>489</v>
      </c>
      <c r="C150" s="95">
        <v>457358583.42599994</v>
      </c>
      <c r="D150" s="95">
        <v>0</v>
      </c>
      <c r="E150" s="134"/>
      <c r="F150" s="134"/>
    </row>
    <row r="151" spans="1:8" x14ac:dyDescent="0.25">
      <c r="A151" s="9"/>
      <c r="B151" s="132"/>
      <c r="C151" s="133"/>
      <c r="D151" s="134"/>
      <c r="E151" s="134"/>
      <c r="F151" s="134"/>
    </row>
    <row r="152" spans="1:8" x14ac:dyDescent="0.25">
      <c r="A152" s="12" t="s">
        <v>168</v>
      </c>
    </row>
    <row r="153" spans="1:8" x14ac:dyDescent="0.25">
      <c r="A153" s="9"/>
      <c r="B153" s="18"/>
      <c r="C153" s="156"/>
      <c r="D153" s="156"/>
      <c r="E153" s="157"/>
      <c r="F153" s="99"/>
    </row>
    <row r="154" spans="1:8" x14ac:dyDescent="0.25">
      <c r="A154" s="251" t="s">
        <v>295</v>
      </c>
      <c r="B154" s="252"/>
      <c r="C154" s="253"/>
      <c r="D154" s="169"/>
      <c r="E154" s="159"/>
      <c r="F154" s="164"/>
      <c r="G154" s="164"/>
      <c r="H154" s="1"/>
    </row>
    <row r="155" spans="1:8" x14ac:dyDescent="0.25">
      <c r="A155" s="254" t="s">
        <v>296</v>
      </c>
      <c r="B155" s="255" t="s">
        <v>297</v>
      </c>
      <c r="C155" s="255" t="s">
        <v>358</v>
      </c>
      <c r="D155" s="169"/>
      <c r="E155" s="159"/>
      <c r="F155" s="164"/>
      <c r="G155" s="164"/>
      <c r="H155" s="1"/>
    </row>
    <row r="156" spans="1:8" x14ac:dyDescent="0.25">
      <c r="A156" s="256" t="s">
        <v>298</v>
      </c>
      <c r="B156" s="256">
        <v>200000000</v>
      </c>
      <c r="C156" s="256">
        <v>1003000000</v>
      </c>
      <c r="D156" s="158"/>
      <c r="E156" s="159"/>
      <c r="F156" s="164"/>
      <c r="G156" s="164"/>
      <c r="H156" s="1"/>
    </row>
    <row r="157" spans="1:8" x14ac:dyDescent="0.25">
      <c r="A157" s="256" t="s">
        <v>299</v>
      </c>
      <c r="B157" s="256">
        <v>200000000</v>
      </c>
      <c r="C157" s="256">
        <v>1003000000</v>
      </c>
      <c r="D157" s="158"/>
      <c r="E157" s="159"/>
      <c r="F157" s="164"/>
      <c r="G157" s="164"/>
      <c r="H157" s="1"/>
    </row>
    <row r="158" spans="1:8" x14ac:dyDescent="0.25">
      <c r="A158" s="11"/>
      <c r="F158" s="162"/>
      <c r="H158" s="1"/>
    </row>
    <row r="159" spans="1:8" x14ac:dyDescent="0.25">
      <c r="A159" s="9"/>
      <c r="B159" s="18"/>
      <c r="C159" s="18"/>
      <c r="D159" s="156"/>
      <c r="E159" s="169"/>
    </row>
    <row r="160" spans="1:8" x14ac:dyDescent="0.25">
      <c r="A160" s="12" t="s">
        <v>293</v>
      </c>
    </row>
    <row r="161" spans="1:4" x14ac:dyDescent="0.25">
      <c r="A161" s="11"/>
    </row>
    <row r="162" spans="1:4" ht="14.25" customHeight="1" x14ac:dyDescent="0.25">
      <c r="A162" s="270" t="s">
        <v>157</v>
      </c>
      <c r="B162" s="270" t="s">
        <v>366</v>
      </c>
      <c r="C162" s="270" t="s">
        <v>367</v>
      </c>
    </row>
    <row r="163" spans="1:4" ht="14.25" customHeight="1" x14ac:dyDescent="0.25">
      <c r="A163" s="256" t="s">
        <v>404</v>
      </c>
      <c r="B163" s="256">
        <v>0</v>
      </c>
      <c r="C163" s="256">
        <v>100034900</v>
      </c>
    </row>
    <row r="164" spans="1:4" ht="14.25" customHeight="1" x14ac:dyDescent="0.25">
      <c r="A164" s="256" t="s">
        <v>405</v>
      </c>
      <c r="B164" s="256">
        <v>724460700</v>
      </c>
      <c r="C164" s="256">
        <v>21815181</v>
      </c>
    </row>
    <row r="165" spans="1:4" ht="14.25" customHeight="1" x14ac:dyDescent="0.25">
      <c r="A165" s="256" t="s">
        <v>535</v>
      </c>
      <c r="B165" s="256">
        <v>26748799.620671235</v>
      </c>
      <c r="C165" s="256">
        <v>0</v>
      </c>
    </row>
    <row r="166" spans="1:4" ht="14.25" customHeight="1" x14ac:dyDescent="0.25">
      <c r="A166" s="256" t="s">
        <v>536</v>
      </c>
      <c r="B166" s="256">
        <v>-26748799.620671201</v>
      </c>
      <c r="C166" s="256">
        <v>0</v>
      </c>
    </row>
    <row r="167" spans="1:4" ht="14.25" customHeight="1" x14ac:dyDescent="0.25">
      <c r="A167" s="256" t="s">
        <v>490</v>
      </c>
      <c r="B167" s="256">
        <v>1215814173.329</v>
      </c>
      <c r="C167" s="256">
        <v>0</v>
      </c>
    </row>
    <row r="168" spans="1:4" ht="14.25" customHeight="1" x14ac:dyDescent="0.25">
      <c r="A168" s="256" t="s">
        <v>406</v>
      </c>
      <c r="B168" s="256">
        <v>0</v>
      </c>
      <c r="C168" s="256">
        <v>240389041</v>
      </c>
    </row>
    <row r="169" spans="1:4" ht="14.25" customHeight="1" x14ac:dyDescent="0.25">
      <c r="A169" s="256" t="s">
        <v>407</v>
      </c>
      <c r="B169" s="256">
        <v>5158542197</v>
      </c>
      <c r="C169" s="256">
        <v>745400520</v>
      </c>
    </row>
    <row r="170" spans="1:4" ht="14.25" customHeight="1" x14ac:dyDescent="0.25">
      <c r="A170" s="256" t="s">
        <v>408</v>
      </c>
      <c r="B170" s="256">
        <v>1880231882.109</v>
      </c>
      <c r="C170" s="256">
        <v>726359000</v>
      </c>
    </row>
    <row r="171" spans="1:4" x14ac:dyDescent="0.25">
      <c r="A171" s="155" t="s">
        <v>253</v>
      </c>
      <c r="B171" s="155">
        <f>SUM(B163:B170)</f>
        <v>8979048952.4379997</v>
      </c>
      <c r="C171" s="155">
        <f>SUM(C163:C170)</f>
        <v>1833998642</v>
      </c>
      <c r="D171" s="99"/>
    </row>
    <row r="172" spans="1:4" x14ac:dyDescent="0.25">
      <c r="A172" s="11"/>
    </row>
    <row r="173" spans="1:4" x14ac:dyDescent="0.25">
      <c r="A173" s="12" t="s">
        <v>169</v>
      </c>
    </row>
    <row r="174" spans="1:4" ht="14.25" customHeight="1" x14ac:dyDescent="0.25">
      <c r="A174" s="11"/>
    </row>
    <row r="175" spans="1:4" ht="14.25" customHeight="1" x14ac:dyDescent="0.25">
      <c r="A175" s="270" t="s">
        <v>157</v>
      </c>
      <c r="B175" s="270" t="s">
        <v>366</v>
      </c>
      <c r="C175" s="270" t="s">
        <v>367</v>
      </c>
    </row>
    <row r="176" spans="1:4" ht="14.25" customHeight="1" x14ac:dyDescent="0.25">
      <c r="A176" s="256" t="s">
        <v>390</v>
      </c>
      <c r="B176" s="256">
        <v>62548182</v>
      </c>
      <c r="C176" s="256">
        <v>60659091</v>
      </c>
    </row>
    <row r="177" spans="1:8" ht="14.25" customHeight="1" x14ac:dyDescent="0.25">
      <c r="A177" s="256" t="s">
        <v>234</v>
      </c>
      <c r="B177" s="256">
        <v>83265909</v>
      </c>
      <c r="C177" s="256">
        <v>83265909</v>
      </c>
    </row>
    <row r="178" spans="1:8" ht="14.25" customHeight="1" x14ac:dyDescent="0.25">
      <c r="A178" s="256" t="s">
        <v>409</v>
      </c>
      <c r="B178" s="256">
        <v>74545455</v>
      </c>
      <c r="C178" s="256">
        <v>74545455</v>
      </c>
    </row>
    <row r="179" spans="1:8" ht="14.25" customHeight="1" x14ac:dyDescent="0.25">
      <c r="A179" s="256" t="s">
        <v>389</v>
      </c>
      <c r="B179" s="256">
        <v>28094162</v>
      </c>
      <c r="C179" s="256">
        <v>28094162</v>
      </c>
    </row>
    <row r="180" spans="1:8" x14ac:dyDescent="0.25">
      <c r="A180" s="155" t="s">
        <v>253</v>
      </c>
      <c r="B180" s="155">
        <f>SUM(B176:B179)</f>
        <v>248453708</v>
      </c>
      <c r="C180" s="155">
        <f>SUM(C176:C179)</f>
        <v>246564617</v>
      </c>
      <c r="D180" s="99"/>
    </row>
    <row r="181" spans="1:8" x14ac:dyDescent="0.25">
      <c r="A181" s="158"/>
      <c r="B181" s="158"/>
      <c r="C181" s="158"/>
      <c r="D181" s="99"/>
    </row>
    <row r="182" spans="1:8" x14ac:dyDescent="0.25">
      <c r="A182" s="12" t="s">
        <v>170</v>
      </c>
    </row>
    <row r="183" spans="1:8" x14ac:dyDescent="0.25">
      <c r="A183" s="11" t="s">
        <v>217</v>
      </c>
      <c r="G183" s="1"/>
      <c r="H183" s="1"/>
    </row>
    <row r="184" spans="1:8" x14ac:dyDescent="0.25">
      <c r="A184" s="11"/>
      <c r="G184" s="1"/>
      <c r="H184" s="1"/>
    </row>
    <row r="185" spans="1:8" x14ac:dyDescent="0.25">
      <c r="A185" s="12" t="s">
        <v>171</v>
      </c>
      <c r="G185" s="1"/>
      <c r="H185" s="1"/>
    </row>
    <row r="186" spans="1:8" x14ac:dyDescent="0.25">
      <c r="A186" s="11" t="s">
        <v>217</v>
      </c>
    </row>
    <row r="188" spans="1:8" x14ac:dyDescent="0.25">
      <c r="A188" s="12" t="s">
        <v>172</v>
      </c>
    </row>
    <row r="189" spans="1:8" x14ac:dyDescent="0.25">
      <c r="A189" s="12"/>
    </row>
    <row r="190" spans="1:8" x14ac:dyDescent="0.25">
      <c r="A190" s="270" t="s">
        <v>157</v>
      </c>
      <c r="B190" s="270" t="s">
        <v>366</v>
      </c>
      <c r="C190" s="270" t="s">
        <v>367</v>
      </c>
      <c r="D190" s="169"/>
      <c r="E190" s="159"/>
      <c r="F190" s="164"/>
      <c r="G190" s="164"/>
      <c r="H190" s="1"/>
    </row>
    <row r="191" spans="1:8" x14ac:dyDescent="0.25">
      <c r="A191" s="256" t="s">
        <v>410</v>
      </c>
      <c r="B191" s="256">
        <v>0</v>
      </c>
      <c r="C191" s="256">
        <v>23573891</v>
      </c>
      <c r="D191" s="158"/>
      <c r="E191" s="159"/>
      <c r="F191" s="164"/>
      <c r="G191" s="164"/>
      <c r="H191" s="1"/>
    </row>
    <row r="192" spans="1:8" x14ac:dyDescent="0.25">
      <c r="A192" s="256" t="s">
        <v>411</v>
      </c>
      <c r="B192" s="256">
        <v>6168</v>
      </c>
      <c r="C192" s="256">
        <v>130000</v>
      </c>
      <c r="D192" s="158"/>
      <c r="E192" s="159"/>
      <c r="F192" s="164"/>
      <c r="G192" s="164"/>
      <c r="H192" s="1"/>
    </row>
    <row r="193" spans="1:7" s="271" customFormat="1" x14ac:dyDescent="0.25">
      <c r="A193" s="155" t="s">
        <v>253</v>
      </c>
      <c r="B193" s="155">
        <f>SUM(B191:B192)</f>
        <v>6168</v>
      </c>
      <c r="C193" s="155">
        <f>SUM(C191:C192)</f>
        <v>23703891</v>
      </c>
      <c r="D193" s="158"/>
      <c r="E193" s="159"/>
      <c r="F193" s="164"/>
      <c r="G193" s="164"/>
    </row>
    <row r="194" spans="1:7" ht="24" customHeight="1" x14ac:dyDescent="0.25">
      <c r="A194" s="12"/>
    </row>
    <row r="195" spans="1:7" x14ac:dyDescent="0.25">
      <c r="A195" s="12" t="s">
        <v>380</v>
      </c>
    </row>
    <row r="196" spans="1:7" x14ac:dyDescent="0.25">
      <c r="A196" s="11" t="s">
        <v>217</v>
      </c>
    </row>
    <row r="198" spans="1:7" x14ac:dyDescent="0.25">
      <c r="A198" s="12" t="s">
        <v>173</v>
      </c>
    </row>
    <row r="199" spans="1:7" x14ac:dyDescent="0.25">
      <c r="A199" s="12"/>
    </row>
    <row r="200" spans="1:7" x14ac:dyDescent="0.25">
      <c r="A200" s="270" t="s">
        <v>157</v>
      </c>
      <c r="B200" s="270" t="s">
        <v>366</v>
      </c>
      <c r="C200" s="270" t="s">
        <v>367</v>
      </c>
    </row>
    <row r="201" spans="1:7" x14ac:dyDescent="0.25">
      <c r="A201" s="256" t="s">
        <v>414</v>
      </c>
      <c r="B201" s="256">
        <v>367726574</v>
      </c>
      <c r="C201" s="256">
        <v>11783523</v>
      </c>
    </row>
    <row r="202" spans="1:7" x14ac:dyDescent="0.25">
      <c r="A202" s="256" t="s">
        <v>415</v>
      </c>
      <c r="B202" s="256">
        <v>10782352498.3479</v>
      </c>
      <c r="C202" s="256">
        <v>13712855406</v>
      </c>
    </row>
    <row r="203" spans="1:7" x14ac:dyDescent="0.25">
      <c r="A203" s="155" t="s">
        <v>253</v>
      </c>
      <c r="B203" s="155">
        <f>SUM(B201:B202)</f>
        <v>11150079072.3479</v>
      </c>
      <c r="C203" s="155">
        <f>SUM(C201:C202)</f>
        <v>13724638929</v>
      </c>
    </row>
    <row r="204" spans="1:7" x14ac:dyDescent="0.25">
      <c r="A204" s="268"/>
      <c r="B204" s="269"/>
      <c r="C204" s="269"/>
    </row>
    <row r="205" spans="1:7" x14ac:dyDescent="0.25">
      <c r="A205" s="12" t="s">
        <v>381</v>
      </c>
    </row>
    <row r="206" spans="1:7" x14ac:dyDescent="0.25">
      <c r="A206" s="11" t="s">
        <v>217</v>
      </c>
      <c r="B206" s="269"/>
      <c r="C206" s="269"/>
    </row>
    <row r="207" spans="1:7" x14ac:dyDescent="0.25">
      <c r="A207" s="268"/>
      <c r="B207" s="269"/>
      <c r="C207" s="269"/>
    </row>
    <row r="208" spans="1:7" ht="14.25" customHeight="1" x14ac:dyDescent="0.25">
      <c r="A208" s="12" t="s">
        <v>174</v>
      </c>
    </row>
    <row r="209" spans="1:8" x14ac:dyDescent="0.25">
      <c r="A209" s="11" t="s">
        <v>217</v>
      </c>
    </row>
    <row r="210" spans="1:8" x14ac:dyDescent="0.25">
      <c r="A210" s="12"/>
    </row>
    <row r="211" spans="1:8" x14ac:dyDescent="0.25">
      <c r="A211" s="12" t="s">
        <v>175</v>
      </c>
    </row>
    <row r="212" spans="1:8" x14ac:dyDescent="0.25">
      <c r="A212" s="12"/>
    </row>
    <row r="213" spans="1:8" x14ac:dyDescent="0.25">
      <c r="A213" s="270" t="s">
        <v>157</v>
      </c>
      <c r="B213" s="270" t="s">
        <v>366</v>
      </c>
      <c r="C213" s="270" t="s">
        <v>367</v>
      </c>
    </row>
    <row r="214" spans="1:8" x14ac:dyDescent="0.25">
      <c r="A214" s="256" t="s">
        <v>502</v>
      </c>
      <c r="B214" s="256">
        <v>20749872121.162918</v>
      </c>
      <c r="C214" s="256">
        <v>0</v>
      </c>
    </row>
    <row r="215" spans="1:8" x14ac:dyDescent="0.25">
      <c r="A215" s="155" t="s">
        <v>253</v>
      </c>
      <c r="B215" s="155">
        <f>SUM(B214)</f>
        <v>20749872121.162918</v>
      </c>
      <c r="C215" s="155">
        <f>SUM(C214)</f>
        <v>0</v>
      </c>
    </row>
    <row r="216" spans="1:8" x14ac:dyDescent="0.25">
      <c r="A216" s="12"/>
    </row>
    <row r="217" spans="1:8" ht="16.5" customHeight="1" x14ac:dyDescent="0.25">
      <c r="A217" s="12" t="s">
        <v>176</v>
      </c>
    </row>
    <row r="218" spans="1:8" x14ac:dyDescent="0.25">
      <c r="A218" s="11" t="s">
        <v>217</v>
      </c>
    </row>
    <row r="219" spans="1:8" ht="13.15" customHeight="1" x14ac:dyDescent="0.25">
      <c r="A219" s="12"/>
    </row>
    <row r="220" spans="1:8" x14ac:dyDescent="0.25">
      <c r="A220" s="12" t="s">
        <v>177</v>
      </c>
    </row>
    <row r="221" spans="1:8" x14ac:dyDescent="0.25">
      <c r="A221" s="12"/>
    </row>
    <row r="222" spans="1:8" x14ac:dyDescent="0.25">
      <c r="A222" s="270" t="s">
        <v>157</v>
      </c>
      <c r="B222" s="270" t="s">
        <v>366</v>
      </c>
      <c r="C222" s="270" t="s">
        <v>367</v>
      </c>
      <c r="D222" s="169"/>
      <c r="E222" s="159"/>
      <c r="F222" s="164"/>
      <c r="G222" s="164"/>
      <c r="H222" s="1"/>
    </row>
    <row r="223" spans="1:8" x14ac:dyDescent="0.25">
      <c r="A223" s="256" t="s">
        <v>451</v>
      </c>
      <c r="B223" s="256">
        <v>0</v>
      </c>
      <c r="C223" s="256">
        <v>265000</v>
      </c>
      <c r="D223" s="158"/>
      <c r="E223" s="159"/>
      <c r="F223" s="164"/>
      <c r="G223" s="164"/>
      <c r="H223" s="1"/>
    </row>
    <row r="224" spans="1:8" x14ac:dyDescent="0.25">
      <c r="A224" s="256" t="s">
        <v>412</v>
      </c>
      <c r="B224" s="256">
        <v>4233000</v>
      </c>
      <c r="C224" s="256">
        <v>4628250</v>
      </c>
      <c r="D224" s="158"/>
      <c r="E224" s="159"/>
      <c r="F224" s="164"/>
      <c r="G224" s="164"/>
      <c r="H224" s="1"/>
    </row>
    <row r="225" spans="1:8" x14ac:dyDescent="0.25">
      <c r="A225" s="256" t="s">
        <v>413</v>
      </c>
      <c r="B225" s="256">
        <v>15106000</v>
      </c>
      <c r="C225" s="256">
        <v>16516500</v>
      </c>
      <c r="D225" s="158"/>
      <c r="E225" s="159"/>
      <c r="F225" s="164"/>
      <c r="G225" s="164"/>
      <c r="H225" s="1"/>
    </row>
    <row r="226" spans="1:8" s="271" customFormat="1" x14ac:dyDescent="0.25">
      <c r="A226" s="155" t="s">
        <v>253</v>
      </c>
      <c r="B226" s="155">
        <f>SUM(B223:B225)</f>
        <v>19339000</v>
      </c>
      <c r="C226" s="155">
        <f>SUM(C223:C225)</f>
        <v>21409750</v>
      </c>
      <c r="D226" s="158"/>
      <c r="E226" s="159"/>
      <c r="F226" s="164"/>
      <c r="G226" s="164"/>
    </row>
    <row r="227" spans="1:8" ht="15.75" customHeight="1" x14ac:dyDescent="0.25">
      <c r="A227" s="170"/>
      <c r="B227" s="171"/>
      <c r="C227" s="171"/>
    </row>
    <row r="228" spans="1:8" x14ac:dyDescent="0.25">
      <c r="A228" s="12" t="s">
        <v>178</v>
      </c>
    </row>
    <row r="229" spans="1:8" x14ac:dyDescent="0.25">
      <c r="A229" s="12"/>
    </row>
    <row r="230" spans="1:8" x14ac:dyDescent="0.25">
      <c r="A230" s="270" t="s">
        <v>157</v>
      </c>
      <c r="B230" s="270" t="s">
        <v>366</v>
      </c>
      <c r="C230" s="270" t="s">
        <v>367</v>
      </c>
      <c r="D230" s="169"/>
      <c r="E230" s="159"/>
      <c r="F230" s="164"/>
      <c r="G230" s="164"/>
      <c r="H230" s="1"/>
    </row>
    <row r="231" spans="1:8" x14ac:dyDescent="0.25">
      <c r="A231" s="256" t="s">
        <v>393</v>
      </c>
      <c r="B231" s="256">
        <v>2932081664.8292999</v>
      </c>
      <c r="C231" s="256">
        <v>1808385722</v>
      </c>
      <c r="D231" s="158"/>
      <c r="E231" s="159"/>
      <c r="F231" s="164"/>
      <c r="G231" s="164"/>
      <c r="H231" s="1"/>
    </row>
    <row r="232" spans="1:8" s="271" customFormat="1" x14ac:dyDescent="0.25">
      <c r="A232" s="155" t="s">
        <v>253</v>
      </c>
      <c r="B232" s="155">
        <f>SUM(B231:B231)</f>
        <v>2932081664.8292999</v>
      </c>
      <c r="C232" s="155">
        <f>SUM(C231:C231)</f>
        <v>1808385722</v>
      </c>
      <c r="D232" s="158"/>
      <c r="E232" s="159"/>
      <c r="F232" s="164"/>
      <c r="G232" s="164"/>
    </row>
    <row r="233" spans="1:8" s="271" customFormat="1" x14ac:dyDescent="0.25">
      <c r="A233" s="158"/>
      <c r="B233" s="158"/>
      <c r="C233" s="158"/>
      <c r="D233" s="158"/>
      <c r="E233" s="159"/>
      <c r="F233" s="164"/>
      <c r="G233" s="164"/>
    </row>
    <row r="234" spans="1:8" x14ac:dyDescent="0.25">
      <c r="A234" s="12" t="s">
        <v>179</v>
      </c>
    </row>
    <row r="235" spans="1:8" x14ac:dyDescent="0.25">
      <c r="A235" s="11" t="s">
        <v>217</v>
      </c>
    </row>
    <row r="237" spans="1:8" ht="19.899999999999999" customHeight="1" x14ac:dyDescent="0.25">
      <c r="A237" s="12" t="s">
        <v>180</v>
      </c>
    </row>
    <row r="238" spans="1:8" ht="19.899999999999999" customHeight="1" x14ac:dyDescent="0.25">
      <c r="A238" s="12"/>
    </row>
    <row r="239" spans="1:8" ht="24" x14ac:dyDescent="0.25">
      <c r="A239" s="109" t="s">
        <v>157</v>
      </c>
      <c r="B239" s="110" t="s">
        <v>181</v>
      </c>
      <c r="C239" s="109" t="s">
        <v>182</v>
      </c>
      <c r="D239" s="109" t="s">
        <v>183</v>
      </c>
      <c r="E239" s="109"/>
      <c r="F239" s="109"/>
      <c r="G239" s="161" t="s">
        <v>184</v>
      </c>
    </row>
    <row r="240" spans="1:8" ht="24.6" customHeight="1" x14ac:dyDescent="0.25">
      <c r="A240" s="111" t="s">
        <v>73</v>
      </c>
      <c r="B240" s="112">
        <v>2600000000</v>
      </c>
      <c r="C240" s="113"/>
      <c r="D240" s="114"/>
      <c r="E240" s="114"/>
      <c r="F240" s="114"/>
      <c r="G240" s="165">
        <f>SUM(B240:D240)</f>
        <v>2600000000</v>
      </c>
    </row>
    <row r="241" spans="1:9" ht="24.6" customHeight="1" x14ac:dyDescent="0.25">
      <c r="A241" s="115" t="s">
        <v>364</v>
      </c>
      <c r="B241" s="116"/>
      <c r="C241" s="113">
        <f>PATRIMONIO!D10</f>
        <v>1054568399</v>
      </c>
      <c r="D241" s="114"/>
      <c r="E241" s="114"/>
      <c r="F241" s="114"/>
      <c r="G241" s="165">
        <f>SUM(B241:D241)</f>
        <v>1054568399</v>
      </c>
    </row>
    <row r="242" spans="1:9" x14ac:dyDescent="0.25">
      <c r="A242" s="115" t="s">
        <v>185</v>
      </c>
      <c r="B242" s="114"/>
      <c r="C242" s="113"/>
      <c r="D242" s="114"/>
      <c r="E242" s="114"/>
      <c r="F242" s="114"/>
      <c r="G242" s="165">
        <v>0</v>
      </c>
    </row>
    <row r="243" spans="1:9" ht="24.6" customHeight="1" x14ac:dyDescent="0.25">
      <c r="A243" s="111" t="s">
        <v>186</v>
      </c>
      <c r="B243" s="112"/>
      <c r="C243" s="113"/>
      <c r="D243" s="113"/>
      <c r="E243" s="113"/>
      <c r="F243" s="113"/>
      <c r="G243" s="165">
        <f>SUM(B243:D243)</f>
        <v>0</v>
      </c>
    </row>
    <row r="244" spans="1:9" ht="24.6" customHeight="1" x14ac:dyDescent="0.25">
      <c r="A244" s="115" t="s">
        <v>187</v>
      </c>
      <c r="B244" s="112"/>
      <c r="C244" s="117"/>
      <c r="D244" s="113">
        <f>PATRIMONIO!I11</f>
        <v>-257053634</v>
      </c>
      <c r="E244" s="114"/>
      <c r="F244" s="114"/>
      <c r="G244" s="165">
        <f>SUM(B244:D244)</f>
        <v>-257053634</v>
      </c>
    </row>
    <row r="245" spans="1:9" ht="18" customHeight="1" x14ac:dyDescent="0.25">
      <c r="A245" s="115" t="s">
        <v>188</v>
      </c>
      <c r="B245" s="117"/>
      <c r="C245" s="112">
        <f>PATRIMONIO!J13</f>
        <v>206155566.71317232</v>
      </c>
      <c r="D245" s="117"/>
      <c r="E245" s="117"/>
      <c r="F245" s="117"/>
      <c r="G245" s="165">
        <f>+B245+C245-D245</f>
        <v>206155566.71317232</v>
      </c>
    </row>
    <row r="246" spans="1:9" x14ac:dyDescent="0.25">
      <c r="A246" s="111" t="s">
        <v>189</v>
      </c>
      <c r="B246" s="116"/>
      <c r="C246" s="116"/>
      <c r="D246" s="114"/>
      <c r="E246" s="114"/>
      <c r="F246" s="114"/>
      <c r="G246" s="165">
        <f>+B246+C246-D246</f>
        <v>0</v>
      </c>
    </row>
    <row r="247" spans="1:9" x14ac:dyDescent="0.25">
      <c r="A247" s="111" t="s">
        <v>363</v>
      </c>
      <c r="B247" s="114"/>
      <c r="C247" s="112">
        <v>103000000</v>
      </c>
      <c r="D247" s="114"/>
      <c r="E247" s="114"/>
      <c r="F247" s="114"/>
      <c r="G247" s="165">
        <f>+B247+C247-D247</f>
        <v>103000000</v>
      </c>
    </row>
    <row r="248" spans="1:9" x14ac:dyDescent="0.25">
      <c r="A248" s="184" t="s">
        <v>190</v>
      </c>
      <c r="B248" s="118">
        <f>SUM(B240:B247)</f>
        <v>2600000000</v>
      </c>
      <c r="C248" s="118">
        <f>SUM(C240:C247)</f>
        <v>1363723965.7131724</v>
      </c>
      <c r="D248" s="118">
        <f>SUM(D240:D247)</f>
        <v>-257053634</v>
      </c>
      <c r="E248" s="118"/>
      <c r="F248" s="118"/>
      <c r="G248" s="166">
        <f>SUM(G240:G247)</f>
        <v>3706670331.7131724</v>
      </c>
      <c r="I248" s="135"/>
    </row>
    <row r="249" spans="1:9" x14ac:dyDescent="0.25">
      <c r="A249" s="89"/>
      <c r="B249" s="90"/>
      <c r="C249" s="90"/>
      <c r="D249" s="90"/>
      <c r="E249" s="90"/>
      <c r="F249" s="90"/>
      <c r="G249" s="167"/>
    </row>
    <row r="250" spans="1:9" x14ac:dyDescent="0.25">
      <c r="A250" s="12" t="s">
        <v>191</v>
      </c>
    </row>
    <row r="251" spans="1:9" x14ac:dyDescent="0.25">
      <c r="A251" s="11" t="s">
        <v>217</v>
      </c>
    </row>
    <row r="252" spans="1:9" x14ac:dyDescent="0.25">
      <c r="A252" s="12"/>
    </row>
    <row r="253" spans="1:9" x14ac:dyDescent="0.25">
      <c r="A253" s="12" t="s">
        <v>192</v>
      </c>
    </row>
    <row r="254" spans="1:9" x14ac:dyDescent="0.25">
      <c r="A254" s="13"/>
    </row>
    <row r="255" spans="1:9" x14ac:dyDescent="0.25">
      <c r="A255" s="12" t="s">
        <v>193</v>
      </c>
      <c r="F255" s="135"/>
    </row>
    <row r="256" spans="1:9" x14ac:dyDescent="0.25">
      <c r="A256" s="194" t="s">
        <v>248</v>
      </c>
      <c r="B256" s="127" t="s">
        <v>257</v>
      </c>
      <c r="C256" s="127" t="s">
        <v>258</v>
      </c>
    </row>
    <row r="257" spans="1:6" x14ac:dyDescent="0.25">
      <c r="A257" s="126" t="s">
        <v>416</v>
      </c>
      <c r="B257" s="131">
        <v>712810757.26016796</v>
      </c>
      <c r="C257" s="131">
        <v>53109439</v>
      </c>
    </row>
    <row r="258" spans="1:6" x14ac:dyDescent="0.25">
      <c r="A258" s="126" t="s">
        <v>541</v>
      </c>
      <c r="B258" s="131">
        <v>23253630.490000002</v>
      </c>
      <c r="C258" s="131">
        <v>0</v>
      </c>
    </row>
    <row r="259" spans="1:6" x14ac:dyDescent="0.25">
      <c r="A259" s="126" t="s">
        <v>417</v>
      </c>
      <c r="B259" s="131">
        <v>26893623.639600001</v>
      </c>
      <c r="C259" s="131">
        <v>3303817</v>
      </c>
    </row>
    <row r="260" spans="1:6" x14ac:dyDescent="0.25">
      <c r="A260" s="126" t="s">
        <v>418</v>
      </c>
      <c r="B260" s="131">
        <v>327945</v>
      </c>
      <c r="C260" s="131">
        <v>54274144</v>
      </c>
    </row>
    <row r="261" spans="1:6" x14ac:dyDescent="0.25">
      <c r="A261" s="126" t="s">
        <v>391</v>
      </c>
      <c r="B261" s="131">
        <v>81524166</v>
      </c>
      <c r="C261" s="131">
        <v>33569014</v>
      </c>
    </row>
    <row r="262" spans="1:6" x14ac:dyDescent="0.25">
      <c r="A262" s="126" t="s">
        <v>481</v>
      </c>
      <c r="B262" s="131">
        <v>95371788.17600441</v>
      </c>
      <c r="C262" s="131">
        <v>0</v>
      </c>
    </row>
    <row r="263" spans="1:6" x14ac:dyDescent="0.25">
      <c r="A263" s="126" t="s">
        <v>482</v>
      </c>
      <c r="B263" s="131">
        <v>3500000</v>
      </c>
      <c r="C263" s="131">
        <v>0</v>
      </c>
    </row>
    <row r="264" spans="1:6" x14ac:dyDescent="0.25">
      <c r="A264" s="122" t="s">
        <v>253</v>
      </c>
      <c r="B264" s="172">
        <f>SUM(B257:B263)</f>
        <v>943681910.56577241</v>
      </c>
      <c r="C264" s="172">
        <f>SUM(C257:C263)</f>
        <v>144256414</v>
      </c>
      <c r="D264" s="135"/>
      <c r="E264" s="135"/>
      <c r="F264" s="135"/>
    </row>
    <row r="265" spans="1:6" x14ac:dyDescent="0.25">
      <c r="A265" s="13"/>
      <c r="E265" s="135"/>
    </row>
    <row r="266" spans="1:6" x14ac:dyDescent="0.25">
      <c r="A266" s="12" t="s">
        <v>194</v>
      </c>
    </row>
    <row r="267" spans="1:6" x14ac:dyDescent="0.25">
      <c r="A267" s="281" t="s">
        <v>375</v>
      </c>
    </row>
    <row r="268" spans="1:6" x14ac:dyDescent="0.25">
      <c r="A268" s="380" t="s">
        <v>376</v>
      </c>
      <c r="B268" s="380"/>
      <c r="C268" s="91"/>
      <c r="D268" s="99"/>
      <c r="E268" s="99"/>
      <c r="F268" s="99"/>
    </row>
    <row r="269" spans="1:6" ht="25.5" x14ac:dyDescent="0.25">
      <c r="A269" s="379" t="s">
        <v>248</v>
      </c>
      <c r="B269" s="276" t="s">
        <v>370</v>
      </c>
      <c r="C269" s="276" t="s">
        <v>373</v>
      </c>
    </row>
    <row r="270" spans="1:6" x14ac:dyDescent="0.25">
      <c r="A270" s="379"/>
      <c r="B270" s="276" t="s">
        <v>371</v>
      </c>
      <c r="C270" s="277" t="s">
        <v>374</v>
      </c>
    </row>
    <row r="271" spans="1:6" x14ac:dyDescent="0.25">
      <c r="A271" s="278" t="s">
        <v>419</v>
      </c>
      <c r="B271" s="279">
        <v>0</v>
      </c>
      <c r="C271" s="279">
        <v>840000</v>
      </c>
      <c r="D271" s="99"/>
      <c r="E271" s="99"/>
    </row>
    <row r="272" spans="1:6" x14ac:dyDescent="0.25">
      <c r="A272" s="276" t="s">
        <v>372</v>
      </c>
      <c r="B272" s="280">
        <f>SUM(B271:B271)</f>
        <v>0</v>
      </c>
      <c r="C272" s="280">
        <f>SUM(C271:C271)</f>
        <v>840000</v>
      </c>
    </row>
    <row r="273" spans="1:6" x14ac:dyDescent="0.25">
      <c r="A273" s="282"/>
      <c r="B273" s="283"/>
      <c r="C273" s="283"/>
    </row>
    <row r="274" spans="1:6" x14ac:dyDescent="0.25">
      <c r="A274" s="281" t="s">
        <v>377</v>
      </c>
      <c r="B274" s="283"/>
      <c r="C274" s="283"/>
    </row>
    <row r="275" spans="1:6" x14ac:dyDescent="0.25">
      <c r="A275" s="380" t="s">
        <v>376</v>
      </c>
      <c r="B275" s="380"/>
      <c r="C275" s="275"/>
    </row>
    <row r="276" spans="1:6" ht="25.5" x14ac:dyDescent="0.25">
      <c r="A276" s="379" t="s">
        <v>248</v>
      </c>
      <c r="B276" s="276" t="s">
        <v>370</v>
      </c>
      <c r="C276" s="276" t="s">
        <v>373</v>
      </c>
    </row>
    <row r="277" spans="1:6" ht="13.5" customHeight="1" x14ac:dyDescent="0.25">
      <c r="A277" s="379"/>
      <c r="B277" s="276" t="s">
        <v>371</v>
      </c>
      <c r="C277" s="277" t="s">
        <v>374</v>
      </c>
      <c r="D277" s="135"/>
      <c r="E277" s="135"/>
      <c r="F277" s="135"/>
    </row>
    <row r="278" spans="1:6" x14ac:dyDescent="0.25">
      <c r="A278" s="278" t="s">
        <v>420</v>
      </c>
      <c r="B278" s="279">
        <v>4757780</v>
      </c>
      <c r="C278" s="279">
        <v>1032273</v>
      </c>
    </row>
    <row r="279" spans="1:6" x14ac:dyDescent="0.25">
      <c r="A279" s="278" t="s">
        <v>421</v>
      </c>
      <c r="B279" s="279">
        <v>0</v>
      </c>
      <c r="C279" s="279">
        <v>-5568782</v>
      </c>
    </row>
    <row r="280" spans="1:6" x14ac:dyDescent="0.25">
      <c r="A280" s="278" t="s">
        <v>422</v>
      </c>
      <c r="B280" s="279">
        <v>169324000</v>
      </c>
      <c r="C280" s="279">
        <v>52650000</v>
      </c>
    </row>
    <row r="281" spans="1:6" x14ac:dyDescent="0.25">
      <c r="A281" s="278" t="s">
        <v>395</v>
      </c>
      <c r="B281" s="279">
        <v>0</v>
      </c>
      <c r="C281" s="279">
        <v>11500000</v>
      </c>
    </row>
    <row r="282" spans="1:6" x14ac:dyDescent="0.25">
      <c r="A282" s="278" t="s">
        <v>423</v>
      </c>
      <c r="B282" s="279">
        <v>27938460</v>
      </c>
      <c r="C282" s="279">
        <v>8687250</v>
      </c>
    </row>
    <row r="283" spans="1:6" x14ac:dyDescent="0.25">
      <c r="A283" s="278" t="s">
        <v>424</v>
      </c>
      <c r="B283" s="279">
        <v>361854389</v>
      </c>
      <c r="C283" s="279">
        <v>220708585</v>
      </c>
    </row>
    <row r="284" spans="1:6" x14ac:dyDescent="0.25">
      <c r="A284" s="278" t="s">
        <v>425</v>
      </c>
      <c r="B284" s="279">
        <v>16090911</v>
      </c>
      <c r="C284" s="279">
        <v>4909091</v>
      </c>
    </row>
    <row r="285" spans="1:6" x14ac:dyDescent="0.25">
      <c r="A285" s="278" t="s">
        <v>426</v>
      </c>
      <c r="B285" s="279">
        <v>1667273</v>
      </c>
      <c r="C285" s="279">
        <v>1489183</v>
      </c>
    </row>
    <row r="286" spans="1:6" x14ac:dyDescent="0.25">
      <c r="A286" s="278" t="s">
        <v>427</v>
      </c>
      <c r="B286" s="279">
        <v>324873</v>
      </c>
      <c r="C286" s="279">
        <v>2058455</v>
      </c>
    </row>
    <row r="287" spans="1:6" x14ac:dyDescent="0.25">
      <c r="A287" s="278" t="s">
        <v>386</v>
      </c>
      <c r="B287" s="279">
        <v>5007214</v>
      </c>
      <c r="C287" s="279">
        <v>1381588</v>
      </c>
    </row>
    <row r="288" spans="1:6" x14ac:dyDescent="0.25">
      <c r="A288" s="278" t="s">
        <v>542</v>
      </c>
      <c r="B288" s="279">
        <v>24757625</v>
      </c>
      <c r="C288" s="279">
        <v>0</v>
      </c>
    </row>
    <row r="289" spans="1:3" x14ac:dyDescent="0.25">
      <c r="A289" s="278" t="s">
        <v>428</v>
      </c>
      <c r="B289" s="279">
        <v>6490455</v>
      </c>
      <c r="C289" s="279">
        <v>2297273</v>
      </c>
    </row>
    <row r="290" spans="1:3" ht="11.45" customHeight="1" x14ac:dyDescent="0.25">
      <c r="A290" s="278" t="s">
        <v>387</v>
      </c>
      <c r="B290" s="279">
        <v>925455</v>
      </c>
      <c r="C290" s="279">
        <v>15004909</v>
      </c>
    </row>
    <row r="291" spans="1:3" x14ac:dyDescent="0.25">
      <c r="A291" s="278" t="s">
        <v>429</v>
      </c>
      <c r="B291" s="279">
        <v>0</v>
      </c>
      <c r="C291" s="279">
        <v>27723900</v>
      </c>
    </row>
    <row r="292" spans="1:3" x14ac:dyDescent="0.25">
      <c r="A292" s="278" t="s">
        <v>430</v>
      </c>
      <c r="B292" s="279">
        <v>4063447</v>
      </c>
      <c r="C292" s="279">
        <v>2421047</v>
      </c>
    </row>
    <row r="293" spans="1:3" x14ac:dyDescent="0.25">
      <c r="A293" s="278" t="s">
        <v>431</v>
      </c>
      <c r="B293" s="279">
        <v>3161000</v>
      </c>
      <c r="C293" s="279">
        <v>3549985</v>
      </c>
    </row>
    <row r="294" spans="1:3" x14ac:dyDescent="0.25">
      <c r="A294" s="278" t="s">
        <v>432</v>
      </c>
      <c r="B294" s="279">
        <v>127272</v>
      </c>
      <c r="C294" s="279">
        <v>7273</v>
      </c>
    </row>
    <row r="295" spans="1:3" x14ac:dyDescent="0.25">
      <c r="A295" s="278" t="s">
        <v>433</v>
      </c>
      <c r="B295" s="279">
        <v>10200000</v>
      </c>
      <c r="C295" s="279">
        <v>10032727</v>
      </c>
    </row>
    <row r="296" spans="1:3" x14ac:dyDescent="0.25">
      <c r="A296" s="278" t="s">
        <v>434</v>
      </c>
      <c r="B296" s="279">
        <v>4084261</v>
      </c>
      <c r="C296" s="279">
        <v>9580778</v>
      </c>
    </row>
    <row r="297" spans="1:3" x14ac:dyDescent="0.25">
      <c r="A297" s="278" t="s">
        <v>388</v>
      </c>
      <c r="B297" s="279">
        <v>4100307</v>
      </c>
      <c r="C297" s="279">
        <v>3098727</v>
      </c>
    </row>
    <row r="298" spans="1:3" x14ac:dyDescent="0.25">
      <c r="A298" s="278" t="s">
        <v>435</v>
      </c>
      <c r="B298" s="279">
        <v>0</v>
      </c>
      <c r="C298" s="279">
        <v>4312329</v>
      </c>
    </row>
    <row r="299" spans="1:3" x14ac:dyDescent="0.25">
      <c r="A299" s="278" t="s">
        <v>436</v>
      </c>
      <c r="B299" s="279">
        <v>7661362</v>
      </c>
      <c r="C299" s="279">
        <v>4486746</v>
      </c>
    </row>
    <row r="300" spans="1:3" x14ac:dyDescent="0.25">
      <c r="A300" s="278" t="s">
        <v>437</v>
      </c>
      <c r="B300" s="279">
        <v>4925558</v>
      </c>
      <c r="C300" s="279">
        <v>2145453</v>
      </c>
    </row>
    <row r="301" spans="1:3" x14ac:dyDescent="0.25">
      <c r="A301" s="278" t="s">
        <v>438</v>
      </c>
      <c r="B301" s="279">
        <v>5581819</v>
      </c>
      <c r="C301" s="279">
        <v>309090</v>
      </c>
    </row>
    <row r="302" spans="1:3" x14ac:dyDescent="0.25">
      <c r="A302" s="278" t="s">
        <v>439</v>
      </c>
      <c r="B302" s="279">
        <v>0</v>
      </c>
      <c r="C302" s="279">
        <v>11500000</v>
      </c>
    </row>
    <row r="303" spans="1:3" x14ac:dyDescent="0.25">
      <c r="A303" s="276" t="s">
        <v>372</v>
      </c>
      <c r="B303" s="280">
        <f>SUM(B278:B302)</f>
        <v>663043461</v>
      </c>
      <c r="C303" s="280">
        <f>SUM(C278:C302)</f>
        <v>395317880</v>
      </c>
    </row>
    <row r="304" spans="1:3" x14ac:dyDescent="0.25">
      <c r="A304" s="12"/>
    </row>
    <row r="305" spans="1:8" ht="15" customHeight="1" x14ac:dyDescent="0.25">
      <c r="A305" s="381" t="s">
        <v>195</v>
      </c>
      <c r="B305" s="381"/>
      <c r="C305" s="381"/>
      <c r="D305" s="381"/>
      <c r="E305" s="381"/>
    </row>
    <row r="306" spans="1:8" x14ac:dyDescent="0.25">
      <c r="A306" s="11" t="s">
        <v>217</v>
      </c>
    </row>
    <row r="307" spans="1:8" x14ac:dyDescent="0.25">
      <c r="A307" s="12"/>
    </row>
    <row r="308" spans="1:8" ht="16.5" customHeight="1" x14ac:dyDescent="0.25">
      <c r="A308" s="12" t="s">
        <v>382</v>
      </c>
    </row>
    <row r="309" spans="1:8" x14ac:dyDescent="0.25">
      <c r="A309" s="270" t="s">
        <v>157</v>
      </c>
      <c r="B309" s="270" t="s">
        <v>366</v>
      </c>
      <c r="C309" s="270" t="s">
        <v>367</v>
      </c>
      <c r="D309" s="169"/>
      <c r="E309" s="159"/>
      <c r="F309" s="164"/>
      <c r="G309" s="164"/>
      <c r="H309" s="1"/>
    </row>
    <row r="310" spans="1:8" x14ac:dyDescent="0.25">
      <c r="A310" s="256" t="s">
        <v>483</v>
      </c>
      <c r="B310" s="256">
        <v>11527762</v>
      </c>
      <c r="C310" s="256">
        <v>5152168</v>
      </c>
      <c r="D310" s="169"/>
      <c r="E310" s="159"/>
      <c r="F310" s="164"/>
      <c r="G310" s="164"/>
      <c r="H310" s="1"/>
    </row>
    <row r="311" spans="1:8" s="271" customFormat="1" x14ac:dyDescent="0.25">
      <c r="A311" s="155" t="s">
        <v>253</v>
      </c>
      <c r="B311" s="155">
        <f>SUM(B310:B310)</f>
        <v>11527762</v>
      </c>
      <c r="C311" s="155">
        <f>SUM(C310:C310)</f>
        <v>5152168</v>
      </c>
      <c r="D311" s="158"/>
      <c r="E311" s="159"/>
      <c r="F311" s="164"/>
      <c r="G311" s="164"/>
    </row>
    <row r="312" spans="1:8" x14ac:dyDescent="0.25">
      <c r="A312" s="11"/>
    </row>
    <row r="313" spans="1:8" x14ac:dyDescent="0.25">
      <c r="A313" s="12" t="s">
        <v>383</v>
      </c>
    </row>
    <row r="314" spans="1:8" x14ac:dyDescent="0.25">
      <c r="A314" s="11" t="s">
        <v>217</v>
      </c>
    </row>
    <row r="315" spans="1:8" x14ac:dyDescent="0.25">
      <c r="A315" s="11"/>
    </row>
    <row r="316" spans="1:8" x14ac:dyDescent="0.25">
      <c r="A316" s="12" t="s">
        <v>284</v>
      </c>
    </row>
    <row r="317" spans="1:8" x14ac:dyDescent="0.25">
      <c r="A317" s="12"/>
    </row>
    <row r="318" spans="1:8" x14ac:dyDescent="0.25">
      <c r="A318" s="12" t="s">
        <v>196</v>
      </c>
    </row>
    <row r="319" spans="1:8" x14ac:dyDescent="0.25">
      <c r="A319" s="11" t="s">
        <v>217</v>
      </c>
    </row>
    <row r="321" spans="1:2" x14ac:dyDescent="0.25">
      <c r="A321" s="12" t="s">
        <v>197</v>
      </c>
    </row>
    <row r="322" spans="1:2" x14ac:dyDescent="0.25">
      <c r="A322" s="11" t="s">
        <v>217</v>
      </c>
    </row>
    <row r="323" spans="1:2" ht="10.15" customHeight="1" x14ac:dyDescent="0.25"/>
    <row r="324" spans="1:2" x14ac:dyDescent="0.25">
      <c r="A324" s="12" t="s">
        <v>384</v>
      </c>
      <c r="B324" s="287"/>
    </row>
    <row r="325" spans="1:2" x14ac:dyDescent="0.25">
      <c r="A325" s="287" t="s">
        <v>385</v>
      </c>
      <c r="B325" s="287"/>
    </row>
    <row r="326" spans="1:2" x14ac:dyDescent="0.25">
      <c r="A326" s="287"/>
      <c r="B326" s="287"/>
    </row>
    <row r="327" spans="1:2" ht="14.45" customHeight="1" x14ac:dyDescent="0.25">
      <c r="A327" s="382" t="s">
        <v>368</v>
      </c>
      <c r="B327" s="383"/>
    </row>
    <row r="328" spans="1:2" ht="14.45" customHeight="1" x14ac:dyDescent="0.25">
      <c r="A328" s="361" t="s">
        <v>378</v>
      </c>
      <c r="B328" s="362"/>
    </row>
    <row r="329" spans="1:2" ht="14.45" customHeight="1" x14ac:dyDescent="0.25">
      <c r="A329" s="361" t="s">
        <v>491</v>
      </c>
      <c r="B329" s="362"/>
    </row>
    <row r="330" spans="1:2" ht="14.45" customHeight="1" x14ac:dyDescent="0.25">
      <c r="A330" s="361" t="s">
        <v>369</v>
      </c>
      <c r="B330" s="362"/>
    </row>
    <row r="331" spans="1:2" ht="15" customHeight="1" x14ac:dyDescent="0.25">
      <c r="A331" s="361" t="s">
        <v>379</v>
      </c>
      <c r="B331" s="362"/>
    </row>
    <row r="332" spans="1:2" ht="14.45" customHeight="1" x14ac:dyDescent="0.25">
      <c r="A332" s="361" t="s">
        <v>492</v>
      </c>
      <c r="B332" s="362"/>
    </row>
    <row r="333" spans="1:2" ht="14.45" customHeight="1" x14ac:dyDescent="0.25">
      <c r="A333" s="361" t="s">
        <v>493</v>
      </c>
      <c r="B333" s="362"/>
    </row>
    <row r="334" spans="1:2" ht="14.45" customHeight="1" x14ac:dyDescent="0.25">
      <c r="A334" s="361" t="s">
        <v>494</v>
      </c>
      <c r="B334" s="362"/>
    </row>
    <row r="335" spans="1:2" ht="14.45" customHeight="1" x14ac:dyDescent="0.25">
      <c r="A335" s="361" t="s">
        <v>495</v>
      </c>
      <c r="B335" s="362"/>
    </row>
    <row r="336" spans="1:2" ht="14.45" customHeight="1" x14ac:dyDescent="0.25">
      <c r="A336" s="361" t="s">
        <v>496</v>
      </c>
      <c r="B336" s="362"/>
    </row>
    <row r="337" spans="1:6" ht="14.45" customHeight="1" x14ac:dyDescent="0.25">
      <c r="A337" s="12"/>
    </row>
    <row r="338" spans="1:6" x14ac:dyDescent="0.25">
      <c r="A338" s="14" t="s">
        <v>289</v>
      </c>
    </row>
    <row r="339" spans="1:6" ht="15.75" customHeight="1" x14ac:dyDescent="0.25">
      <c r="A339" s="364" t="s">
        <v>198</v>
      </c>
      <c r="B339" s="364"/>
      <c r="C339" s="364"/>
      <c r="D339" s="364"/>
      <c r="E339" s="364"/>
      <c r="F339" s="138"/>
    </row>
    <row r="340" spans="1:6" x14ac:dyDescent="0.25">
      <c r="A340" s="10"/>
    </row>
    <row r="341" spans="1:6" ht="14.45" customHeight="1" x14ac:dyDescent="0.25">
      <c r="A341" s="14" t="s">
        <v>288</v>
      </c>
    </row>
    <row r="342" spans="1:6" ht="15" customHeight="1" x14ac:dyDescent="0.25">
      <c r="A342" s="363" t="s">
        <v>199</v>
      </c>
      <c r="B342" s="363"/>
      <c r="C342" s="363"/>
      <c r="D342" s="363"/>
      <c r="E342" s="363"/>
      <c r="F342" s="93"/>
    </row>
    <row r="343" spans="1:6" x14ac:dyDescent="0.25">
      <c r="A343" s="284"/>
      <c r="B343" s="284"/>
      <c r="C343" s="284"/>
      <c r="D343" s="284"/>
      <c r="E343" s="93"/>
      <c r="F343" s="93"/>
    </row>
    <row r="344" spans="1:6" x14ac:dyDescent="0.25">
      <c r="A344" s="14" t="s">
        <v>287</v>
      </c>
    </row>
    <row r="345" spans="1:6" x14ac:dyDescent="0.25">
      <c r="A345" s="11" t="s">
        <v>217</v>
      </c>
    </row>
    <row r="346" spans="1:6" x14ac:dyDescent="0.25">
      <c r="A346" s="13"/>
    </row>
    <row r="347" spans="1:6" x14ac:dyDescent="0.25">
      <c r="A347" s="14" t="s">
        <v>286</v>
      </c>
    </row>
    <row r="348" spans="1:6" x14ac:dyDescent="0.25">
      <c r="A348" s="11" t="s">
        <v>217</v>
      </c>
    </row>
    <row r="349" spans="1:6" x14ac:dyDescent="0.25">
      <c r="A349" s="13"/>
    </row>
    <row r="350" spans="1:6" x14ac:dyDescent="0.25">
      <c r="A350" s="14" t="s">
        <v>285</v>
      </c>
    </row>
    <row r="351" spans="1:6" ht="15" customHeight="1" x14ac:dyDescent="0.25">
      <c r="A351" s="364" t="s">
        <v>440</v>
      </c>
      <c r="B351" s="364"/>
      <c r="C351" s="364"/>
      <c r="D351" s="364"/>
      <c r="E351" s="93"/>
      <c r="F351" s="93"/>
    </row>
    <row r="352" spans="1:6" x14ac:dyDescent="0.25">
      <c r="A352" s="15"/>
    </row>
    <row r="353" spans="1:8" x14ac:dyDescent="0.25">
      <c r="A353" s="8"/>
    </row>
    <row r="356" spans="1:8" x14ac:dyDescent="0.25">
      <c r="G356" s="295"/>
      <c r="H356" s="295"/>
    </row>
    <row r="357" spans="1:8" x14ac:dyDescent="0.25">
      <c r="G357" s="295"/>
      <c r="H357" s="295"/>
    </row>
    <row r="358" spans="1:8" x14ac:dyDescent="0.25">
      <c r="G358" s="295"/>
      <c r="H358" s="295"/>
    </row>
    <row r="359" spans="1:8" x14ac:dyDescent="0.25">
      <c r="G359" s="295"/>
      <c r="H359" s="295"/>
    </row>
    <row r="360" spans="1:8" x14ac:dyDescent="0.25">
      <c r="G360" s="295"/>
      <c r="H360" s="295"/>
    </row>
  </sheetData>
  <mergeCells count="50">
    <mergeCell ref="A113:A114"/>
    <mergeCell ref="B113:B114"/>
    <mergeCell ref="A351:D351"/>
    <mergeCell ref="A62:B62"/>
    <mergeCell ref="A103:A104"/>
    <mergeCell ref="B103:B104"/>
    <mergeCell ref="C103:C104"/>
    <mergeCell ref="D103:D104"/>
    <mergeCell ref="A269:A270"/>
    <mergeCell ref="A276:A277"/>
    <mergeCell ref="A268:B268"/>
    <mergeCell ref="A275:B275"/>
    <mergeCell ref="A305:E305"/>
    <mergeCell ref="A327:B327"/>
    <mergeCell ref="A328:B328"/>
    <mergeCell ref="A329:B329"/>
    <mergeCell ref="A54:G54"/>
    <mergeCell ref="E103:E104"/>
    <mergeCell ref="H6:M6"/>
    <mergeCell ref="A22:D22"/>
    <mergeCell ref="A20:D20"/>
    <mergeCell ref="A10:D10"/>
    <mergeCell ref="A18:D18"/>
    <mergeCell ref="A8:B8"/>
    <mergeCell ref="A6:D6"/>
    <mergeCell ref="A48:D48"/>
    <mergeCell ref="A19:D19"/>
    <mergeCell ref="A34:D34"/>
    <mergeCell ref="A37:D37"/>
    <mergeCell ref="A28:D28"/>
    <mergeCell ref="A23:D23"/>
    <mergeCell ref="A12:D14"/>
    <mergeCell ref="A1:G2"/>
    <mergeCell ref="A3:G3"/>
    <mergeCell ref="A5:B5"/>
    <mergeCell ref="A49:D49"/>
    <mergeCell ref="A43:D43"/>
    <mergeCell ref="A46:D46"/>
    <mergeCell ref="A31:D31"/>
    <mergeCell ref="A26:D26"/>
    <mergeCell ref="A40:D40"/>
    <mergeCell ref="A330:B330"/>
    <mergeCell ref="A331:B331"/>
    <mergeCell ref="A342:E342"/>
    <mergeCell ref="A339:E339"/>
    <mergeCell ref="A332:B332"/>
    <mergeCell ref="A333:B333"/>
    <mergeCell ref="A334:B334"/>
    <mergeCell ref="A335:B335"/>
    <mergeCell ref="A336:B336"/>
  </mergeCells>
  <pageMargins left="0.23622047244094491" right="0.23622047244094491" top="0.74803149606299213" bottom="0.74803149606299213" header="0.31496062992125984" footer="0.31496062992125984"/>
  <pageSetup paperSize="9" scale="60" fitToWidth="0" orientation="portrait" r:id="rId1"/>
  <rowBreaks count="4" manualBreakCount="4">
    <brk id="50" max="16383" man="1"/>
    <brk id="197" max="16383" man="1"/>
    <brk id="265" max="16383" man="1"/>
    <brk id="315" max="16383" man="1"/>
  </rowBreaks>
  <colBreaks count="1" manualBreakCount="1">
    <brk id="7" max="1048575" man="1"/>
  </colBreaks>
  <ignoredErrors>
    <ignoredError sqref="D115" formulaRange="1"/>
  </ignoredError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FE+/TBqgurlIEDjsNqV3zXTYNJMeqsa7nX79CBKEnSE=</DigestValue>
    </Reference>
    <Reference Type="http://www.w3.org/2000/09/xmldsig#Object" URI="#idOfficeObject">
      <DigestMethod Algorithm="http://www.w3.org/2001/04/xmlenc#sha256"/>
      <DigestValue>ODgrInxiGmsjkHtwKUnBGF5VJDryiNpuz8hqNb3CeP4=</DigestValue>
    </Reference>
    <Reference Type="http://uri.etsi.org/01903#SignedProperties" URI="#idSignedProperties">
      <Transforms>
        <Transform Algorithm="http://www.w3.org/TR/2001/REC-xml-c14n-20010315"/>
      </Transforms>
      <DigestMethod Algorithm="http://www.w3.org/2001/04/xmlenc#sha256"/>
      <DigestValue>dt52yOd0xP35yEIDkHOQfgvRMaZHzG44Ulq4tyzSiO0=</DigestValue>
    </Reference>
    <Reference Type="http://www.w3.org/2000/09/xmldsig#Object" URI="#idValidSigLnImg">
      <DigestMethod Algorithm="http://www.w3.org/2001/04/xmlenc#sha256"/>
      <DigestValue>StvbeDOvyCoHbIJsqlWSTCY+hmwkhNqgcszyhjjuH9I=</DigestValue>
    </Reference>
    <Reference Type="http://www.w3.org/2000/09/xmldsig#Object" URI="#idInvalidSigLnImg">
      <DigestMethod Algorithm="http://www.w3.org/2001/04/xmlenc#sha256"/>
      <DigestValue>qsoe1hx91vvXo9hxOUzXVTXyzc3jQ+Ygf/pPxKRdwC8=</DigestValue>
    </Reference>
  </SignedInfo>
  <SignatureValue>tLhvtBxQmwD5CdbS2ImCJY7yeocc+LTXNYlSfiK/KS/3ZwLXpx4oM0023QHMvshyTh+BArrx0VG6
iXN8oFEo7NRtNRKPi2WhBB3AgRa+27JPsCmnPhkKUN0dmjAJEAzEEyaEXkHCA6VAe+Cza9mnfK7L
lOPpkNJvMbcRQLTAKIYWMHSnltPvVrojMrOSqN9c4DzuaqcS9pYpi1DlVvRB+NZVZ5r+AG51+wWB
UrSANq6u4opHb1A0TZ0GsYfHIyeqEO10S3Cz6paeiaJsf3K/TJZBEOS2igIYp/FH2Vr4OAdJjS7o
UqDOkwDPHs8ZPAh3a/6xVaxTT2Iaiph56IobHg==</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2024-11-14T20:54:55Z</mdssi:Value>
        </mdssi:SignatureTime>
      </SignatureProperty>
    </SignatureProperties>
  </Object>
  <Object Id="idOfficeObject">
    <SignatureProperties>
      <SignatureProperty Id="idOfficeV1Details" Target="#idPackageSignature">
        <SignatureInfoV1 xmlns="http://schemas.microsoft.com/office/2006/digsig">
          <SetupID>{51634585-BA19-4922-B3A3-D370B7C90FF1}</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2024-11-14T20:54:55Z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Cws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8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3mRqiYvTXFAsW//lQAy6UqZnf5W+ZLNnJWwczNguXQA=</DigestValue>
    </Reference>
    <Reference Type="http://www.w3.org/2000/09/xmldsig#Object" URI="#idOfficeObject">
      <DigestMethod Algorithm="http://www.w3.org/2001/04/xmlenc#sha256"/>
      <DigestValue>GThJT6LwZ7EMSuwbfRpRHU7CbsEYFOXy8mDpc4jAho4=</DigestValue>
    </Reference>
    <Reference Type="http://uri.etsi.org/01903#SignedProperties" URI="#idSignedProperties">
      <Transforms>
        <Transform Algorithm="http://www.w3.org/TR/2001/REC-xml-c14n-20010315"/>
      </Transforms>
      <DigestMethod Algorithm="http://www.w3.org/2001/04/xmlenc#sha256"/>
      <DigestValue>cnJMSQZUuSNnAUB3PhwD2lz2ELU8PbmEMLKPm/G5Drk=</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IIICDEvOalVKc2RHmjmDwNOu83F4fGAtg1ZpAyV3SjwJg7a8AOWaFvgKtleQxRr0sQ1Ktej0jwM8
237V22qsuRybnaI/5oxoEt3wAfj7eStey9fx6tOLa1Cx5iMbcKdq5717S+2zQMtBEOUu9hVj73TQ
rcxVqxSpBdwX6RUI7ogTND5meswRlRsttP2UVcY35K2PDKztEJ2cqECmDWa/yX9dtd0lSrD//yMP
chS8+VrK0Gmdwdt9Q7dgZH2oqIKwisyOka+tS0NByOnQObO2DvSkEcMt0AOthu+9a8AW2nMgXomS
QEonuDscLW/kNgNajqNw5cHFp+ZJ44tJsmf2oQ==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2024-11-14T21:00:06Z</mdssi:Value>
        </mdssi:SignatureTime>
      </SignatureProperty>
    </SignatureProperties>
  </Object>
  <Object Id="idOfficeObject">
    <SignatureProperties>
      <SignatureProperty Id="idOfficeV1Details" Target="#idPackageSignature">
        <SignatureInfoV1 xmlns="http://schemas.microsoft.com/office/2006/digsig">
          <SetupID>{EDBE7D30-059B-46A9-A12A-041F63CBD945}</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2024-11-14T21:00:06Z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y0pwJ9+sdTFaLfFlYv8THbYvUTdU/5GU9ntmmTmJn8k=</DigestValue>
    </Reference>
    <Reference Type="http://www.w3.org/2000/09/xmldsig#Object" URI="#idOfficeObject">
      <DigestMethod Algorithm="http://www.w3.org/2001/04/xmlenc#sha256"/>
      <DigestValue>ZIa5FnQf9Gb2EIB83G7qQmSF/C2+2RQ7B6qWJEA0tbE=</DigestValue>
    </Reference>
    <Reference Type="http://uri.etsi.org/01903#SignedProperties" URI="#idSignedProperties">
      <Transforms>
        <Transform Algorithm="http://www.w3.org/TR/2001/REC-xml-c14n-20010315"/>
      </Transforms>
      <DigestMethod Algorithm="http://www.w3.org/2001/04/xmlenc#sha256"/>
      <DigestValue>VtkwV5HV4o8bHeI/h6aoFyVVysveBlOpcc8Hqvh8S6k=</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XLN0GkSmgwKeFnc6hdIwIukE/DU1stpRCmFt0Apdc66Wp7IWXnzBZlLJQcBwnERaBjceayJw4B/J
NqetPFPr8LvZ5aofHFinP7ixQ7AbVPBo5sZucQOjU0UFRhOLieZvN1gu1UeSazKG2nu3DRaVAtLX
iqTbYtDe3j4WOXNbF1UDQfcZsiISzj4N2VYkgvctozOEvvK8y8hnnaBieb7JHU4F3qMzo8rOaplO
C9y86wqbR17s0CBz8U1x+j7qlVWhk5tCpBPlxZK/Y1z1naDpov980PcyIRst2+zlsV+jAlV1CyPI
QU7zbZKL5UwMtW/37YMF6UZ7w9F9PsPhj49qdQ==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2024-11-14T21:00:13Z</mdssi:Value>
        </mdssi:SignatureTime>
      </SignatureProperty>
    </SignatureProperties>
  </Object>
  <Object Id="idOfficeObject">
    <SignatureProperties>
      <SignatureProperty Id="idOfficeV1Details" Target="#idPackageSignature">
        <SignatureInfoV1 xmlns="http://schemas.microsoft.com/office/2006/digsig">
          <SetupID>{9274EC2D-19A4-4109-9A84-328686666AC7}</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2024-11-14T21:00:13Z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kDLHLweGCCPHXxL+50CMifgBl/BHuJGplNpoJz88Aik=</DigestValue>
    </Reference>
    <Reference Type="http://www.w3.org/2000/09/xmldsig#Object" URI="#idOfficeObject">
      <DigestMethod Algorithm="http://www.w3.org/2001/04/xmlenc#sha256"/>
      <DigestValue>gmIob5CK2K0IgaMV3ti66o2llJ6rB+kGFdXXajwdSIg=</DigestValue>
    </Reference>
    <Reference Type="http://uri.etsi.org/01903#SignedProperties" URI="#idSignedProperties">
      <Transforms>
        <Transform Algorithm="http://www.w3.org/TR/2001/REC-xml-c14n-20010315"/>
      </Transforms>
      <DigestMethod Algorithm="http://www.w3.org/2001/04/xmlenc#sha256"/>
      <DigestValue>F+rpx/PLu7BkxzYUwQ5PEuHK59DVCxfpvs1klgwGRt0=</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nk789L9GP8ym7zAz+stsOZQbgSrnktjPm+0xd3CjdqJzQN2lOeqK1wMIFY2YpBuZ/9QOuSMFs7Rf
wal3ACGJLaV3lsycvLcZcbu30mcb5CvaUKTc3UaYeRMMjq4thylgeQ1gcqgVG/RmKtaRP4YS8SnG
aRrJXx2vP8IWJ3vUOarOaBPfGU/KOpmbT9577F04cYgiiGGHKdCB+mVvgmC++ge+eGrFcNWvkGly
4m6Ddh+YcmhKZNA/3KGxJCKQNgEUr59QT5ENou6FdAjEAZfCiQbGx9XAONcx4SDBof7PhOcFH5H6
gbhFKnVZ9h4wm/EhyxQWCeoBOid5DJsQ4P1oSA==</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2024-11-14T21:00:29Z</mdssi:Value>
        </mdssi:SignatureTime>
      </SignatureProperty>
    </SignatureProperties>
  </Object>
  <Object Id="idOfficeObject">
    <SignatureProperties>
      <SignatureProperty Id="idOfficeV1Details" Target="#idPackageSignature">
        <SignatureInfoV1 xmlns="http://schemas.microsoft.com/office/2006/digsig">
          <SetupID>{FB61D440-185A-4E02-A335-17323E882029}</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2024-11-14T21:00:29Z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Q0NzY0sKZ8/q6hvmIOPrkPV4bo/cDTZJcblsxAT6m+w=</DigestValue>
    </Reference>
    <Reference Type="http://www.w3.org/2000/09/xmldsig#Object" URI="#idOfficeObject">
      <DigestMethod Algorithm="http://www.w3.org/2001/04/xmlenc#sha256"/>
      <DigestValue>+1d0het3mcmftqj2YDHVTzqtvzDYque4oMiMHniPRO8=</DigestValue>
    </Reference>
    <Reference Type="http://uri.etsi.org/01903#SignedProperties" URI="#idSignedProperties">
      <Transforms>
        <Transform Algorithm="http://www.w3.org/TR/2001/REC-xml-c14n-20010315"/>
      </Transforms>
      <DigestMethod Algorithm="http://www.w3.org/2001/04/xmlenc#sha256"/>
      <DigestValue>q0h6DS2xJB6qXQlzrrTilOYrfUlnLSoi8Vv/gSxj4Lg=</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q6p0bQNSVS0umjwOQJovOS39igzr/t4rC3lnclvRjLg=</DigestValue>
    </Reference>
  </SignedInfo>
  <SignatureValue>bZbmQmvp87pN4vrR/ufIHiGZ4oJay42G9f3mpE8W1+AuQaaWJh70DvYyf5SiQgtI/m7aldgS/KND
J/BZJE8iRB0rBAKQ/WKsez+w3Mr8dfRAcfn7sK9CBwG6Lb3/Q2A5FdNiDXEHfeEz2uFVfF/ehtBW
rA51N4+2SVwfydfbyaTGpc64h1g2FYclXIBjeRvtJvYKF61TUBRQjgKGDHBb9mKQCIdYouzasffV
QEQfeCvnf64GQnJ5+eumoqb0lP9Ah5EPhkY1Of/JQ1E5xyVgUyFOfCq/8rhTApbb8/4N0knJZIGg
cXz/kOfaHXSmuXgrxUcTvMqFPFl1LeBfdap8cA==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2024-11-14T21:50:45Z</mdssi:Value>
        </mdssi:SignatureTime>
      </SignatureProperty>
    </SignatureProperties>
  </Object>
  <Object Id="idOfficeObject">
    <SignatureProperties>
      <SignatureProperty Id="idOfficeV1Details" Target="#idPackageSignature">
        <SignatureInfoV1 xmlns="http://schemas.microsoft.com/office/2006/digsig">
          <SetupID>{BBCE9459-E62D-44D2-A04D-E28C36CCB481}</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2024-11-14T21:50:45Z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mNAAAAAcKDQcKDQcJDQ4WMShFrjFU1TJV1gECBAIDBAECBQoRKyZBowsTMQAAAAAAfqbJd6PIeqDCQFZ4JTd0Lk/HMVPSGy5uFiE4GypVJ0KnHjN9AAABrDsAAACcz+7S6ffb7fnC0t1haH0hMm8aLXIuT8ggOIwoRKslP58cK08AAAEAAAAAAMHg9P///////////+bm5k9SXjw/SzBRzTFU0y1NwSAyVzFGXwEBAiU0CA8mnM/u69/SvI9jt4tgjIR9FBosDBEjMVTUMlXWMVPRKUSeDxk4AAAAAAAAAADT6ff///////+Tk5MjK0krSbkvUcsuT8YVJFoTIFIrSbgtTcEQHEevOwAAAJzP7vT6/bTa8kRleixHhy1Nwi5PxiQtTnBwcJKSki81SRwtZAgOIwAAAAAAweD02+35gsLqZ5q6Jz1jNEJyOUZ4qamp+/v7////wdPeVnCJAQECJTQAAACv1/Ho8/ubzu6CwuqMudS3u769vb3////////////L5fZymsABAgMAAAAAAK/X8fz9/uLx+snk9uTy+vz9/v///////////////8vl9nKawAECA8Q7AAAAotHvtdryxOL1xOL1tdry0+r32+350+r3tdryxOL1pdPvc5rAAQIDAAAAAABpj7ZnjrZqj7Zqj7ZnjrZtkbdukrdtkbdnjrZqj7ZojrZ3rdUCAwQm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1xvvcMsIc9OnlT261eUVRl+RoKdg0TneElFyWW9/+VU=</DigestValue>
    </Reference>
    <Reference Type="http://www.w3.org/2000/09/xmldsig#Object" URI="#idOfficeObject">
      <DigestMethod Algorithm="http://www.w3.org/2001/04/xmlenc#sha256"/>
      <DigestValue>7XeYRSKvxKj/xteQsQnv0oeCvX8Z2tYxMBqPlR7zx/s=</DigestValue>
    </Reference>
    <Reference Type="http://uri.etsi.org/01903#SignedProperties" URI="#idSignedProperties">
      <Transforms>
        <Transform Algorithm="http://www.w3.org/TR/2001/REC-xml-c14n-20010315"/>
      </Transforms>
      <DigestMethod Algorithm="http://www.w3.org/2001/04/xmlenc#sha256"/>
      <DigestValue>x+dZ2/8KL3YSFVZiqWQo/Of287W+8+WerUaJSjnYrps=</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cTcRFFZyOgTWCJzwFufMxa+3/+4lpAW9VBAhN1EjQIA=</DigestValue>
    </Reference>
  </SignedInfo>
  <SignatureValue>fFciPrWgdwaC5ZeoZWwthzymPOSlg6RoPRXIFs+ruC+3yL5BFbPnY7n7+Ynw6hur2VbtCOUbh/Ps
a1wLR3NUbRM7c2b9E7j1m6X/stN6V40L1WaXHZNHKvMxzpbemjr9FJGjO8skOFT6Cs26G0hqSWbd
edqj1VQMB+VVKKF3y+mqi7UyLaPsy2vNkNBKC2B8SN0giRpi5iYxI7OuAWUD+4Qktb89rGUG081Q
GzUIveR1owxYoV7gl+fTFoAB2DyQb46ZAx6SQnNuwvmxqRYvSD6HO+RHJl7p5uTOaKjQEekPDg9v
IOh6FFBidk5eviaZc2yC0QD06LJoXM5BeXDZyw==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2024-11-14T21:51:16Z</mdssi:Value>
        </mdssi:SignatureTime>
      </SignatureProperty>
    </SignatureProperties>
  </Object>
  <Object Id="idOfficeObject">
    <SignatureProperties>
      <SignatureProperty Id="idOfficeV1Details" Target="#idPackageSignature">
        <SignatureInfoV1 xmlns="http://schemas.microsoft.com/office/2006/digsig">
          <SetupID>{E9C11AA9-79C9-4750-8E2D-69901197D5E7}</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2024-11-14T21:51:16Z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nNAAAAAcKDQcKDQcJDQ4WMShFrjFU1TJV1gECBAIDBAECBQoRKyZBowsTMQAAAAAAfqbJd6PIeqDCQFZ4JTd0Lk/HMVPSGy5uFiE4GypVJ0KnHjN9AAABrDsAAACcz+7S6ffb7fnC0t1haH0hMm8aLXIuT8ggOIwoRKslP58cK08AAAEAAAAAAMHg9P///////////+bm5k9SXjw/SzBRzTFU0y1NwSAyVzFGXwEBAiU0CA8mnM/u69/SvI9jt4tgjIR9FBosDBEjMVTUMlXWMVPRKUSeDxk4AAAAAAAAAADT6ff///////+Tk5MjK0krSbkvUcsuT8YVJFoTIFIrSbgtTcEQHEevOwAAAJzP7vT6/bTa8kRleixHhy1Nwi5PxiQtTnBwcJKSki81SRwtZAgOIwAAAAAAweD02+35gsLqZ5q6Jz1jNEJyOUZ4qamp+/v7////wdPeVnCJAQECJTQAAACv1/Ho8/ubzu6CwuqMudS3u769vb3////////////L5fZymsABAgMAAAAAAK/X8fz9/uLx+snk9uTy+vz9/v///////////////8vl9nKawAECA8Q7AAAAotHvtdryxOL1xOL1tdry0+r32+350+r3tdryxOL1pdPvc5rAAQIDAAAAAABpj7ZnjrZqj7Zqj7ZnjrZtkbdukrdtkbdnjrZqj7ZojrZ3rdUCAwQm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0KIAMgf6hzdh4+rVNHUdJklKAEV4212C7ni9QFOKwiw=</DigestValue>
    </Reference>
    <Reference Type="http://www.w3.org/2000/09/xmldsig#Object" URI="#idOfficeObject">
      <DigestMethod Algorithm="http://www.w3.org/2001/04/xmlenc#sha256"/>
      <DigestValue>Wn/aBXwe7itnplTPLQXd9CVmK9FbuxQfZDGC2teesMo=</DigestValue>
    </Reference>
    <Reference Type="http://uri.etsi.org/01903#SignedProperties" URI="#idSignedProperties">
      <Transforms>
        <Transform Algorithm="http://www.w3.org/TR/2001/REC-xml-c14n-20010315"/>
      </Transforms>
      <DigestMethod Algorithm="http://www.w3.org/2001/04/xmlenc#sha256"/>
      <DigestValue>9PewCub6cq4Z/TMTb+v/alW7NLFgpSodxU0zsJD/QsM=</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201tei7x/eoinlc42ngQqidgvhT1tSmQbD16jF59tTg=</DigestValue>
    </Reference>
  </SignedInfo>
  <SignatureValue>CH64d+ipcarrsH4KTQY8oCcowZyqaUaR72z0uurhe082zH1SkBZVWE0vp/RQVEbl+aCrD98BVa5U
SW39ur/mqetB7tlTk/Lg20BgqlGPFvR0axw1yOWuEpehpuwhxPHj9CsE3SMN62A0Ub/ZaIe2/9b+
BJp2X4T5y/vxRtH9p91UiaPYcs/Zuv/pST96dgg4ohtZ5YmcbCWcvovoX90nSdm4F2KOF4IGL7s4
jNcdRRfW2OgXh5svUTWXfmuJRXS4EAjN7GpNBAPT70AYusO3ERJNm0yv0ZAhs38slCN6vMz+gK4m
qzKEYB3NjSwFERfsB15jrSCDk6iNi2Ak5YQTyA==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2024-11-14T21:51:32Z</mdssi:Value>
        </mdssi:SignatureTime>
      </SignatureProperty>
    </SignatureProperties>
  </Object>
  <Object Id="idOfficeObject">
    <SignatureProperties>
      <SignatureProperty Id="idOfficeV1Details" Target="#idPackageSignature">
        <SignatureInfoV1 xmlns="http://schemas.microsoft.com/office/2006/digsig">
          <SetupID>{8C41C1D2-8CD0-4ECD-9761-4F7A5CC5F661}</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2024-11-14T21:51:32Z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nNAAAAAcKDQcKDQcJDQ4WMShFrjFU1TJV1gECBAIDBAECBQoRKyZBowsTMQAAAAAAfqbJd6PIeqDCQFZ4JTd0Lk/HMVPSGy5uFiE4GypVJ0KnHjN9AAABrDsAAACcz+7S6ffb7fnC0t1haH0hMm8aLXIuT8ggOIwoRKslP58cK08AAAEAAAAAAMHg9P///////////+bm5k9SXjw/SzBRzTFU0y1NwSAyVzFGXwEBAiU0CA8mnM/u69/SvI9jt4tgjIR9FBosDBEjMVTUMlXWMVPRKUSeDxk4AAAAAAAAAADT6ff///////+Tk5MjK0krSbkvUcsuT8YVJFoTIFIrSbgtTcEQHEevOwAAAJzP7vT6/bTa8kRleixHhy1Nwi5PxiQtTnBwcJKSki81SRwtZAgOIwAAAAAAweD02+35gsLqZ5q6Jz1jNEJyOUZ4qamp+/v7////wdPeVnCJAQECJTQAAACv1/Ho8/ubzu6CwuqMudS3u769vb3////////////L5fZymsABAgMAAAAAAK/X8fz9/uLx+snk9uTy+vz9/v///////////////8vl9nKawAECA8Q7AAAAotHvtdryxOL1xOL1tdry0+r32+350+r3tdryxOL1pdPvc5rAAQIDAAAAAABpj7ZnjrZqj7Zqj7ZnjrZtkbdukrdtkbdnjrZqj7ZojrZ3rdUCAwQm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D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H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eISz+UjZ57OWFs7lZBX0fU43f880vDoNlsFJ1J/nP8w=</DigestValue>
    </Reference>
    <Reference Type="http://www.w3.org/2000/09/xmldsig#Object" URI="#idOfficeObject">
      <DigestMethod Algorithm="http://www.w3.org/2001/04/xmlenc#sha256"/>
      <DigestValue>mHuVRvdunIAL4O6eAWLREbbwMUYp32K1GxA5RL3/lR8=</DigestValue>
    </Reference>
    <Reference Type="http://uri.etsi.org/01903#SignedProperties" URI="#idSignedProperties">
      <Transforms>
        <Transform Algorithm="http://www.w3.org/TR/2001/REC-xml-c14n-20010315"/>
      </Transforms>
      <DigestMethod Algorithm="http://www.w3.org/2001/04/xmlenc#sha256"/>
      <DigestValue>xf7ddbfsEXtBGMWQYA5fDLgGY7UXt2ksjJeNJEUWDGg=</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gfTG4WKJXMwBxLC3UDbcR1MyVUoQwcV2ZeWJHhbkEZ4=</DigestValue>
    </Reference>
  </SignedInfo>
  <SignatureValue>HOfDksVCLUE5ztyvpYhKBNPA7yA3qxAibMjJPDGYRXSMRejAdQg1HRmVmWYEkgA2zEGA5zTYJLhL
omIndeL2IHT9hVqYhUlOrY+/3NIrGBVr4vY6g2t2HQKUw1XWVeZn37hGu/C/IBVFlRHkyN5yYnw/
XggI0ds5jeIQXpTljRtTXXqL97HjIBmsy1qx0LP5tDJR+NzLadiRASobH9w/Ju+j9tSd4B2eCUoY
08glsononQYk+evI8dTseAmKyhDmboeH/GPvV6rhy+LnAYQ/IlXIur8K9vWbhuDVDT9r5stL0bnk
2EeYsnlBkmOSLmu4R58az/mYe5TQ5QvWD0/TDw==</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2024-11-14T21:51:42Z</mdssi:Value>
        </mdssi:SignatureTime>
      </SignatureProperty>
    </SignatureProperties>
  </Object>
  <Object Id="idOfficeObject">
    <SignatureProperties>
      <SignatureProperty Id="idOfficeV1Details" Target="#idPackageSignature">
        <SignatureInfoV1 xmlns="http://schemas.microsoft.com/office/2006/digsig">
          <SetupID>{87AF775B-58E0-4D78-B2B8-A1F0018586DE}</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2024-11-14T21:51:42Z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mNAAAAAcKDQcKDQcJDQ4WMShFrjFU1TJV1gECBAIDBAECBQoRKyZBowsTMQAAAAAAfqbJd6PIeqDCQFZ4JTd0Lk/HMVPSGy5uFiE4GypVJ0KnHjN9AAABrDsAAACcz+7S6ffb7fnC0t1haH0hMm8aLXIuT8ggOIwoRKslP58cK08AAAEAAAAAAMHg9P///////////+bm5k9SXjw/SzBRzTFU0y1NwSAyVzFGXwEBAiU0CA8mnM/u69/SvI9jt4tgjIR9FBosDBEjMVTUMlXWMVPRKUSeDxk4AAAAAAAAAADT6ff///////+Tk5MjK0krSbkvUcsuT8YVJFoTIFIrSbgtTcEQHEevOwAAAJzP7vT6/bTa8kRleixHhy1Nwi5PxiQtTnBwcJKSki81SRwtZAgOIwAAAAAAweD02+35gsLqZ5q6Jz1jNEJyOUZ4qamp+/v7////wdPeVnCJAQECJTQAAACv1/Ho8/ubzu6CwuqMudS3u769vb3////////////L5fZymsABAgMAAAAAAK/X8fz9/uLx+snk9uTy+vz9/v///////////////8vl9nKawAECA8Q7AAAAotHvtdryxOL1xOL1tdry0+r32+350+r3tdryxOL1pdPvc5rAAQIDAAAAAABpj7ZnjrZqj7Zqj7ZnjrZtkbdukrdtkbdnjrZqj7ZojrZ3rdUCAwQm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D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H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iUL0beaSkal/S1HYTL9EOFf5TrAEtmVo6c5KNVdg5W0=</DigestValue>
    </Reference>
    <Reference Type="http://www.w3.org/2000/09/xmldsig#Object" URI="#idOfficeObject">
      <DigestMethod Algorithm="http://www.w3.org/2001/04/xmlenc#sha256"/>
      <DigestValue>H8eKSdDqlQgaz/G63TquqD7yURQuCQZiAqR0oWg+IeM=</DigestValue>
    </Reference>
    <Reference Type="http://uri.etsi.org/01903#SignedProperties" URI="#idSignedProperties">
      <Transforms>
        <Transform Algorithm="http://www.w3.org/TR/2001/REC-xml-c14n-20010315"/>
      </Transforms>
      <DigestMethod Algorithm="http://www.w3.org/2001/04/xmlenc#sha256"/>
      <DigestValue>Wr+kTkLLVjaLwvyBbd5PfResB0Q76+JAcYj+3HhNPwc=</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sknJiYr8lijTyLDGauNEwNXvyMozE+q+bKTZFN8PYVM=</DigestValue>
    </Reference>
  </SignedInfo>
  <SignatureValue>ho2RD6pgf0S/BNEPYRWXpShpdKn8aGfBCBqPMCMxY+Hqfv0//G6ArQdeOr6Ve37FuD9PHvFNJ8lX
aRRhk/FRTZkkBYhiuwEliakvh461KLNMbtvN/nZ25Txvz9KZCbUB7iDBQAc2YDRXJOJ3XQLoddFr
L05cJ68zderWGyAv5l6GEo0KMT5oSDZer2DOOsGHxcYyc2imIqF6AHCEpqMMNT8PEOZk+3n79Ub0
tljkFFSOGgN/wS/R/IvJxrxjNo1y0tCCnPgXjuyc2+tqZERzMZs3/GZz4ySXEclHD3lLEmak44qk
6n7I7pFn36Yu8XtZL4ZF8f39XEB8w8hZWvan4A==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2024-11-14T21:51:51Z</mdssi:Value>
        </mdssi:SignatureTime>
      </SignatureProperty>
    </SignatureProperties>
  </Object>
  <Object Id="idOfficeObject">
    <SignatureProperties>
      <SignatureProperty Id="idOfficeV1Details" Target="#idPackageSignature">
        <SignatureInfoV1 xmlns="http://schemas.microsoft.com/office/2006/digsig">
          <SetupID>{F18AADE8-F69F-4565-8AE5-39A9697CF1DF}</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2024-11-14T21:51:51Z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vNQAAAAcKDQcKDQcJDQ4WMShFrjFU1TJV1gECBAIDBAECBQoRKyZBowsTMQAAAAAAfqbJd6PIeqDCQFZ4JTd0Lk/HMVPSGy5uFiE4GypVJ0KnHjN9AAABAAAAAACcz+7S6ffb7fnC0t1haH0hMm8aLXIuT8ggOIwoRKslP58cK08AAAEAAAAAAMHg9P///////////+bm5k9SXjw/SzBRzTFU0y1NwSAyVzFGXwEBAiU0CA8mnM/u69/SvI9jt4tgjIR9FBosDBEjMVTUMlXWMVPRKUSeDxk4AAAAAAAAAADT6ff///////+Tk5MjK0krSbkvUcsuT8YVJFoTIFIrSbgtTcEQHEcAAAAAAJzP7vT6/bTa8kRleixHhy1Nwi5PxiQtTnBwcJKSki81SRwtZAgOIwAAAAAAweD02+35gsLqZ5q6Jz1jNEJyOUZ4qamp+/v7////wdPeVnCJAQECLMsAAACv1/Ho8/ubzu6CwuqMudS3u769vb3////////////L5fZymsABAgMAAAAAAK/X8fz9/uLx+snk9uTy+vz9/v///////////////8vl9nKawAECAwAAAAAAotHvtdryxOL1xOL1tdry0+r32+350+r3tdryxOL1pdPvc5rAAQIDAAAAAABpj7ZnjrZqj7Zqj7ZnjrZtkbdukrdtkbdnjrZqj7ZojrZ3rdUCAwQn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Gw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Ug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l0ycv6G69g1Rw3PhhDBOvLp78nKsNq9cwFNCJJyN6NY=</DigestValue>
    </Reference>
    <Reference Type="http://www.w3.org/2000/09/xmldsig#Object" URI="#idOfficeObject">
      <DigestMethod Algorithm="http://www.w3.org/2001/04/xmlenc#sha256"/>
      <DigestValue>cjS618eBO7nk6rQ9YBBopHDZqG8+iDwmT2uczyokbrE=</DigestValue>
    </Reference>
    <Reference Type="http://uri.etsi.org/01903#SignedProperties" URI="#idSignedProperties">
      <Transforms>
        <Transform Algorithm="http://www.w3.org/TR/2001/REC-xml-c14n-20010315"/>
      </Transforms>
      <DigestMethod Algorithm="http://www.w3.org/2001/04/xmlenc#sha256"/>
      <DigestValue>WKuhpKpLdMeXwyRnVLN1KLnmvr84DHJ9okJUADLeiwk=</DigestValue>
    </Reference>
    <Reference Type="http://www.w3.org/2000/09/xmldsig#Object" URI="#idValidSigLnImg">
      <DigestMethod Algorithm="http://www.w3.org/2001/04/xmlenc#sha256"/>
      <DigestValue>DkQMcYjh9lgWVuT2tDnd1GRpUvHalgjCS5XfwyWRsCc=</DigestValue>
    </Reference>
    <Reference Type="http://www.w3.org/2000/09/xmldsig#Object" URI="#idInvalidSigLnImg">
      <DigestMethod Algorithm="http://www.w3.org/2001/04/xmlenc#sha256"/>
      <DigestValue>7jDYcjmGMudOQewpnYdZmL2qUUFt4dzmBDqwvQ5LLXU=</DigestValue>
    </Reference>
  </SignedInfo>
  <SignatureValue>BTf40IgY7tMi3bPQnx8vjSUszaaX1VLL0+3yZmUNvq3GegKbuol8L6NqusLoHCFABKJKGAOrWzdJ
/5X0Wm0CuDgtYCmm29LjwnUVGlPVbZ9VntlT6OEymNUTbpLOn4I5PEzixMmqVH4wgC8LHrT2bWfm
34nmYXf3O2GXvhxLkVClPXNIJ9Eymlm9qHB1g07tgjFEhi73YMZiDIp6q5VQLPcQwE8I6ELRAf2d
SS4Y/m1L7+zA0wDbFlxLMbIfOsFQuaZK/6pk6TkN3JgUvKA9pHBOL4KwLKgLhZD2oh5r9zfBgaBG
mX61MzlkmZc35YX3NNWjfwgnIerPUBkMTzf6CA==</SignatureValue>
  <KeyInfo>
    <X509Data>
      <X509Certificate>MIIIcjCCBlqgAwIBAgIIOPYtPi/VRfEwDQYJKoZIhvcNAQELBQAwWjEaMBgGA1UEAwwRQ0EtRE9DVU1FTlRBIFMuQS4xFjAUBgNVBAUTDVJVQzgwMDUwMTcyLTExFzAVBgNVBAoMDkRPQ1VNRU5UQSBTLkEuMQswCQYDVQQGEwJQWTAeFw0yMzEwMDMxMzU3MDBaFw0yNTEwMDIxMzU3MDBaMIGtMR0wGwYDVQQDDBRBTklCQUwgQ0FTQVMgQVJSRUdVSTESMBAGA1UEBRMJQ0k4MjQxOTg5MQ8wDQYDVQQqDAZBTklCQUwxFjAUBgNVBAQMDUNBU0FTIEFSUkVHVUkxCzAJBgNVBAsMAkYyMTUwMwYDVQQKDCxDRVJUSUZJQ0FETyBDVUFMSUZJQ0FETyBERSBGSVJNQSBFTEVDVFJPTklDQTELMAkGA1UEBhMCUFkwggEiMA0GCSqGSIb3DQEBAQUAA4IBDwAwggEKAoIBAQCoDb6Eh1pmlzgGXJGMrozRhbxIlRvWXUg4Umsjbj4XYH8SuFu2c8NH1Pd1hEtQx5InOS/MGy1wRoYlcFwUWElz+1AuTNj78gsdqDNwpwqMY5c+T2YqpNV8kGl7MwwXCQ82SAfwwpE4kbzT9YLvt08arUKnnUwb2zT7hsaZbdiLnkt+dt9wR3Jo+d0vcNg1fpCWfCxRFME9RVphWrPpwcUAQ5n617WiiEaSVqpCtWL/1f461HDf/Gey1qI7jlxE2SgQWUw84lebgIZ4g28QNADQyni6H06l7E1KfTPnDvqudGtv+NfXcoUDuCJjPUaKcid8ea0HkwmrWkNBoz069O1l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hY2FzYXNAYWN3b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nk2BLop/CL9UPjbWF1zMrEBcH0jAOBgNVHQ8BAf8EBAMCBeAwDQYJKoZIhvcNAQELBQADggIBAHiOFT85m9BRuohq0GnQa8JZ//HROzT26U4JJwMtnKlFx18M850h11NJMZhvHc+IjsUe425YpJb9AtWmTbuIQNT3/vhK0H4tpFoCwj8VrbhXFi756HUNCnYliDQBQO4Yw+ZmjjyQVdEFPa5bMrv/9wUAd9MOsKXhXXFOxbTbmO4/vEI2dKGu30c5H4zrExgLLc/LpKgO2RiJLBQpZNpEPqvkwIfJUJ9gD0F7dfDg235nI8/ANYutXPudNtOaqF0gA2MekGnpPsGGBJ6TEckA2a4zTONpofKgHTAj5abr98ei8IAWjtO3HHkjA1RaTwbHYasjW7IO39SSZrXbO7BDvb/Fv7Zhsz8VaWi4x8ZFdCzCZV4+oSKppYOUZRn0Vffv3nArA5lWfE9CnHspp9r+GRQnSYUC0RkSHZKabH4CSDqmoy3C0tJFGAjikg8TM5MfExocZdTMubA4UTUTNeOVJR5JpUORoAKP3j4zR63hn61FNtq6Ev1y/qzSVCvyhR/PXWQsj66ETTwZ9v9BE6DHLuywPD4wdPEz1RKXTpUssIqS8KEcYDFXXhkPSIluQ/vbb9c9ZfRUzuKahPmywpRM81DOorl8sDFyhb10jxh5hEGeb3lOdYhm5HurbZoGgBJoaLzMqm/JD9XgC98vUKU/hgZX7SNqsXm214Gn+AdGk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2024-11-14T21:52:01Z</mdssi:Value>
        </mdssi:SignatureTime>
      </SignatureProperty>
    </SignatureProperties>
  </Object>
  <Object Id="idOfficeObject">
    <SignatureProperties>
      <SignatureProperty Id="idOfficeV1Details" Target="#idPackageSignature">
        <SignatureInfoV1 xmlns="http://schemas.microsoft.com/office/2006/digsig">
          <SetupID>{5AB1912C-A654-4700-BDCA-C6C9A1F4BF82}</SetupID>
          <SignatureText>ANIBAL CASAS ARREGUI</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2024-11-14T21:52:01Z</xd:SigningTime>
          <xd:SigningCertificate>
            <xd:Cert>
              <xd:CertDigest>
                <DigestMethod Algorithm="http://www.w3.org/2001/04/xmlenc#sha256"/>
                <DigestValue>zhdrT1oDxcCpeRwGMDI03Jut3T1tTbyPF10Ifv9fRIc=</DigestValue>
              </xd:CertDigest>
              <xd:IssuerSerial>
                <X509IssuerName>C=PY, O=DOCUMENTA S.A., SERIALNUMBER=RUC80050172-1, CN=CA-DOCUMENTA S.A.</X509IssuerName>
                <X509SerialNumber>4104517855508514289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CAGwAAwA0AACBFTUYAAAEAuBsAAKo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ADcQQAA3E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Object Id="idInvalidSigLnImg">AQAAAGwAAAAAAAAAAAAAAP8AAAB/AAAAAAAAAAAAAACAGwAAwA0AACBFTUYAAAEAVB8AALAAAAAGAAAAAAAAAAAAAAAAAAAAgAcAADgEAAAQAgAAKQEAAAAAAAAAAAAAAAAAAIAOCAAoiA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mNAAAAAcKDQcKDQcJDQ4WMShFrjFU1TJV1gECBAIDBAECBQoRKyZBowsTMQAAAAAAfqbJd6PIeqDCQFZ4JTd0Lk/HMVPSGy5uFiE4GypVJ0KnHjN9AAABrDsAAACcz+7S6ffb7fnC0t1haH0hMm8aLXIuT8ggOIwoRKslP58cK08AAAEAAAAAAMHg9P///////////+bm5k9SXjw/SzBRzTFU0y1NwSAyVzFGXwEBAiU0CA8mnM/u69/SvI9jt4tgjIR9FBosDBEjMVTUMlXWMVPRKUSeDxk4AAAAAAAAAADT6ff///////+Tk5MjK0krSbkvUcsuT8YVJFoTIFIrSbgtTcEQHEevOwAAAJzP7vT6/bTa8kRleixHhy1Nwi5PxiQtTnBwcJKSki81SRwtZAgOIwAAAAAAweD02+35gsLqZ5q6Jz1jNEJyOUZ4qamp+/v7////wdPeVnCJAQECJTQAAACv1/Ho8/ubzu6CwuqMudS3u769vb3////////////L5fZymsABAgMAAAAAAK/X8fz9/uLx+snk9uTy+vz9/v///////////////8vl9nKawAECA8Q7AAAAotHvtdryxOL1xOL1tdry0+r32+350+r3tdryxOL1pdPvc5rAAQIDAAAAAABpj7ZnjrZqj7Zqj7ZnjrZtkbdukrdtkbdnjrZqj7ZojrZ3rdUCAwQmN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IAAAARAAAAJQAAAAwAAAABAAAAVAAAAKgAAAAjAAAABAAAAHAAAAAQAAAAAQAAAAAA3EEAANxBIwAAAAQAAAAPAAAATAAAAAAAAAAAAAAAAAAAAP//////////bAAAAEYAaQByAG0AYQAgAG4AbwAgAHYA4QBsAGkAZABhAD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ADcQQAA3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XAAAARwAAACkAAAAzAAAAr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YAAAASAAAACUAAAAMAAAABAAAAFQAAADEAAAAKgAAADMAAADWAAAARwAAAAEAAAAAANxBAADcQSoAAAAzAAAAFAAAAEwAAAAAAAAAAAAAAAAAAAD//////////3QAAABBAE4ASQBCAEEATAAgAEMAQQBTAEEAUwAgAEEAUgBSAEUARwBVAEkACgAAAAwAAAAEAAAACQAAAAoAAAAIAAAABAAAAAoAAAAKAAAACQAAAAoAAAAJAAAABAAAAAoAAAAKAAAACgAAAAgAAAALAAAACw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xAAAAAoAAABQAAAAggAAAFwAAAABAAAAAADcQQAA3EEKAAAAUAAAABQAAABMAAAAAAAAAAAAAAAAAAAA//////////90AAAAQQBOAEkAQgBBAEwAIABDAEEAUwBBAFMAIABBAFIAUgBFAEcAVQBJAAcAAAAIAAAAAwAAAAYAAAAHAAAABQAAAAMAAAAHAAAABwAAAAYAAAAHAAAABgAAAAMAAAAHAAAABwAAAAcAAAAGAAAACAAAAAg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RwAAAGwAAAABAAAAAADcQQAA3EEKAAAAYAAAAAoAAABMAAAAAAAAAAAAAAAAAAAA//////////9gAAAAUABSAEUAUwBJAEQARQBOAFQARQAGAAAABwAAAAYAAAAGAAAAAwAAAAgAAAAGAAAACAAAAAYAAAAGAAAASwAAAEAAAAAwAAAABQAAACAAAAABAAAAAQAAABAAAAAAAAAAAAAAAAABAACAAAAAAAAAAAAAAAAAAQAAgAAAACUAAAAMAAAAAgAAACcAAAAYAAAABQAAAAAAAAD///8AAAAAACUAAAAMAAAABQAAAEwAAABkAAAACQAAAHAAAADIAAAAfAAAAAkAAABwAAAAwAAAAA0AAAAhAPAAAAAAAAAAAAAAAIA/AAAAAAAAAAAAAIA/AAAAAAAAAAAAAAAAAAAAAAAAAAAAAAAAAAAAAAAAAAAlAAAADAAAAAAAAIAoAAAADAAAAAUAAAAlAAAADAAAAAEAAAAYAAAADAAAAAAAAAASAAAADAAAAAEAAAAWAAAADAAAAAAAAABUAAAAFAEAAAoAAABwAAAAxwAAAHwAAAABAAAAAADcQQAA3EEKAAAAcAAAACEAAABMAAAABAAAAAkAAABwAAAAyQAAAH0AAACQAAAARgBpAHIAbQBhAGQAbwAgAHAAbwByADoAIABBAE4ASQBCAEEATAAgAEMAQQBTAEEAUwAgAEEAUgBSAEUARwBVAEkAAAAGAAAAAwAAAAQAAAAJAAAABgAAAAcAAAAHAAAAAwAAAAcAAAAHAAAABAAAAAMAAAADAAAABwAAAAgAAAADAAAABgAAAAcAAAAFAAAAAwAAAAcAAAAHAAAABgAAAAcAAAAGAAAAAwAAAAcAAAAHAAAABwAAAAYAAAAIAAAACAAAAAM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+DjBPhWiIFwSkb9T1gMp2+FKqvOvU3N38wfzPehHDbY=</DigestValue>
    </Reference>
    <Reference Type="http://www.w3.org/2000/09/xmldsig#Object" URI="#idOfficeObject">
      <DigestMethod Algorithm="http://www.w3.org/2001/04/xmlenc#sha256"/>
      <DigestValue>7jvaT3CtQj2NUNUvFk5zOZXeNh5Bi1aLaVNuM9yrAr4=</DigestValue>
    </Reference>
    <Reference Type="http://uri.etsi.org/01903#SignedProperties" URI="#idSignedProperties">
      <Transforms>
        <Transform Algorithm="http://www.w3.org/TR/2001/REC-xml-c14n-20010315"/>
      </Transforms>
      <DigestMethod Algorithm="http://www.w3.org/2001/04/xmlenc#sha256"/>
      <DigestValue>hkmMEEgenl3rZYxiKgo+DLyqLXFJgUgww53LQWuTh8M=</DigestValue>
    </Reference>
    <Reference Type="http://www.w3.org/2000/09/xmldsig#Object" URI="#idValidSigLnImg">
      <DigestMethod Algorithm="http://www.w3.org/2001/04/xmlenc#sha256"/>
      <DigestValue>StvbeDOvyCoHbIJsqlWSTCY+hmwkhNqgcszyhjjuH9I=</DigestValue>
    </Reference>
    <Reference Type="http://www.w3.org/2000/09/xmldsig#Object" URI="#idInvalidSigLnImg">
      <DigestMethod Algorithm="http://www.w3.org/2001/04/xmlenc#sha256"/>
      <DigestValue>9rfIo/ueiF8FM36nayfq3CNbrKRK4kQrm7JUh46E9lI=</DigestValue>
    </Reference>
  </SignedInfo>
  <SignatureValue>IGLbZWiNYr7LK1152UzVt1gGWkXxXHV4yHqVdE8bWii1Q7JM+R4qHTt3oSrmNTLXnVThaGxNqcr0
yDmA/8ObP8Xs8Cl+VPqmCA9UFEeUpofQ/ok0/oP9QJ3PKNsM6loC+C8lIW4AGbi30PBJ0ylAfQmr
WbTCO1QhLb1rQv/10Psdt3FeLYyJ5TKqL03udlJzav2n1MenaHyQR0FrK0jSKN3y2WmFKZJGsT+5
h1/CLtTTwh25QUGwTajOE/ZV+2fRaj+05RUpt8LWihuX02Ym5EO5vIZdWzss8zlT/VjAfGcrX1dT
ckvTE2r+PjZ2T05RoN3trjnBCtTlbE40DecTeA==</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2024-11-14T20:57:08Z</mdssi:Value>
        </mdssi:SignatureTime>
      </SignatureProperty>
    </SignatureProperties>
  </Object>
  <Object Id="idOfficeObject">
    <SignatureProperties>
      <SignatureProperty Id="idOfficeV1Details" Target="#idPackageSignature">
        <SignatureInfoV1 xmlns="http://schemas.microsoft.com/office/2006/digsig">
          <SetupID>{5FF6E208-0A66-4730-BA28-1E293A31A63C}</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2024-11-14T20:57:08Z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Cws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MbHOQu3XOOAl81K+HoFyeJp2hkkjEvjSZnyHVG8aDMc=</DigestValue>
    </Reference>
    <Reference Type="http://www.w3.org/2000/09/xmldsig#Object" URI="#idOfficeObject">
      <DigestMethod Algorithm="http://www.w3.org/2001/04/xmlenc#sha256"/>
      <DigestValue>ODcAnhnZ2QmEmtanz3nYx4imq68fu/39NHHsw5lwtPg=</DigestValue>
    </Reference>
    <Reference Type="http://uri.etsi.org/01903#SignedProperties" URI="#idSignedProperties">
      <Transforms>
        <Transform Algorithm="http://www.w3.org/TR/2001/REC-xml-c14n-20010315"/>
      </Transforms>
      <DigestMethod Algorithm="http://www.w3.org/2001/04/xmlenc#sha256"/>
      <DigestValue>BDb2FMwvYt+tDuqHMvY6j6VX7c+TjdAsWQ6n3RKCjj4=</DigestValue>
    </Reference>
    <Reference Type="http://www.w3.org/2000/09/xmldsig#Object" URI="#idValidSigLnImg">
      <DigestMethod Algorithm="http://www.w3.org/2001/04/xmlenc#sha256"/>
      <DigestValue>bus3tFwlWroPBthsv1JHQEEyGfDMwOiLylcJt3KfeE0=</DigestValue>
    </Reference>
    <Reference Type="http://www.w3.org/2000/09/xmldsig#Object" URI="#idInvalidSigLnImg">
      <DigestMethod Algorithm="http://www.w3.org/2001/04/xmlenc#sha256"/>
      <DigestValue>CU3FoLFsKTVKg0WO1MC49EPDUzcq5C3Q3LH/rJDZ0EQ=</DigestValue>
    </Reference>
  </SignedInfo>
  <SignatureValue>FjMDWTvB2xyNDA2gp//f8AAFsufcetu0zRnCbo+V1k3ED1EKqaKY91W1IcaSRyiwE/Y5iBB1X/zu
CPwcUKNF1qobAYO+DhaqGcYvkJtYWOc3kRF8ExMTKW6XexQBIo22UVfMfUqpVjWBJH/3nKoXPzlf
a0RLsUk8sR4y3lYNToZaXAHGNcJLNUiWI5fl1O+eZUXJcmCRMRyzSGm1kzWJbqhUVR6yEliSGxiX
bSARCA6+0Q2HE3qTKqz8YoAXPnSAiIXViGGVvMcPn/ezwtoAmLQmatn685DKsEL8QxX9R0xGT7UE
Qtk0y/UwDmYp/UWXkeS54nh12XYFAhDwGaPUXA==</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2024-11-14T20:57:17Z</mdssi:Value>
        </mdssi:SignatureTime>
      </SignatureProperty>
    </SignatureProperties>
  </Object>
  <Object Id="idOfficeObject">
    <SignatureProperties>
      <SignatureProperty Id="idOfficeV1Details" Target="#idPackageSignature">
        <SignatureInfoV1 xmlns="http://schemas.microsoft.com/office/2006/digsig">
          <SetupID>{17403BD8-1DBA-42FB-A313-57AE452ABC7A}</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2024-11-14T20:57:17Z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BVE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S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YBDo/yj1M7e6TCgnLJ/q23lAJSUEYolErX8a4o2xYY0=</DigestValue>
    </Reference>
    <Reference Type="http://www.w3.org/2000/09/xmldsig#Object" URI="#idOfficeObject">
      <DigestMethod Algorithm="http://www.w3.org/2001/04/xmlenc#sha256"/>
      <DigestValue>wxOjTRg7jr2iDnhXzZjxrlwfoyDJPExDftTchdYhwOU=</DigestValue>
    </Reference>
    <Reference Type="http://uri.etsi.org/01903#SignedProperties" URI="#idSignedProperties">
      <Transforms>
        <Transform Algorithm="http://www.w3.org/TR/2001/REC-xml-c14n-20010315"/>
      </Transforms>
      <DigestMethod Algorithm="http://www.w3.org/2001/04/xmlenc#sha256"/>
      <DigestValue>OGt/x3PZ3K8yDsJ/VaiEtIrjajynVUvTJTVN3BfGxQ0=</DigestValue>
    </Reference>
    <Reference Type="http://www.w3.org/2000/09/xmldsig#Object" URI="#idValidSigLnImg">
      <DigestMethod Algorithm="http://www.w3.org/2001/04/xmlenc#sha256"/>
      <DigestValue>NlMxDbNSkzQK/ouHeYbpoI6JyeKKrToOLaTrjPv2Cjw=</DigestValue>
    </Reference>
    <Reference Type="http://www.w3.org/2000/09/xmldsig#Object" URI="#idInvalidSigLnImg">
      <DigestMethod Algorithm="http://www.w3.org/2001/04/xmlenc#sha256"/>
      <DigestValue>/iVnk5QSYi4lBrLC1tEe6/GwfnWXpGdAUhhM8u2DtOM=</DigestValue>
    </Reference>
  </SignedInfo>
  <SignatureValue>bOXNFG/zhaAgNSNNXcFMrprhIpVLT/DYnWeKUT0/nsdV6sdPztYrI4+9o62V75/W/ZiM98+7vX/4
BhBZVw6Mfnz4u+CN+z39gW9oCfd+nfs/L3iIiixii2zD4umDd/EZ0WLxBcFnlDXiGM3MLJ/jOrec
YeYM1it+UpsSQzaxE3n54RmTst6BR1pOFsohqXtzplZUZ7iaDkHW+7kr1DWSTcodTNvt90KXnlll
L4CZs6kv2GuGzaGFadmlz3XahOH6g4MlfswdMnjEFFNYmpVV/uoNZLc3RS9Vb5+Ai3Tqor/d4dk0
+fAmX0FIYb75OCag/n2R0esvtezujeLYA0UkFw==</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2024-11-14T20:57:26Z</mdssi:Value>
        </mdssi:SignatureTime>
      </SignatureProperty>
    </SignatureProperties>
  </Object>
  <Object Id="idOfficeObject">
    <SignatureProperties>
      <SignatureProperty Id="idOfficeV1Details" Target="#idPackageSignature">
        <SignatureInfoV1 xmlns="http://schemas.microsoft.com/office/2006/digsig">
          <SetupID>{78890FF1-B55C-45AC-AEF1-26A2B9BE7295}</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2024-11-14T20:57:26Z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lHqnHIZh189A36QMB8khU6w7HSTz9hMIAHkysJH7p5Y=</DigestValue>
    </Reference>
    <Reference Type="http://www.w3.org/2000/09/xmldsig#Object" URI="#idOfficeObject">
      <DigestMethod Algorithm="http://www.w3.org/2001/04/xmlenc#sha256"/>
      <DigestValue>ZxgapXlTvsq9LWVqo6NPhkPkU1MVSEtPT3KpOcAS/mI=</DigestValue>
    </Reference>
    <Reference Type="http://uri.etsi.org/01903#SignedProperties" URI="#idSignedProperties">
      <Transforms>
        <Transform Algorithm="http://www.w3.org/TR/2001/REC-xml-c14n-20010315"/>
      </Transforms>
      <DigestMethod Algorithm="http://www.w3.org/2001/04/xmlenc#sha256"/>
      <DigestValue>XNqWDP30ukNPk5izc583Wgi855YDuUvBBlfbNEZifDs=</DigestValue>
    </Reference>
    <Reference Type="http://www.w3.org/2000/09/xmldsig#Object" URI="#idValidSigLnImg">
      <DigestMethod Algorithm="http://www.w3.org/2001/04/xmlenc#sha256"/>
      <DigestValue>NlMxDbNSkzQK/ouHeYbpoI6JyeKKrToOLaTrjPv2Cjw=</DigestValue>
    </Reference>
    <Reference Type="http://www.w3.org/2000/09/xmldsig#Object" URI="#idInvalidSigLnImg">
      <DigestMethod Algorithm="http://www.w3.org/2001/04/xmlenc#sha256"/>
      <DigestValue>/iVnk5QSYi4lBrLC1tEe6/GwfnWXpGdAUhhM8u2DtOM=</DigestValue>
    </Reference>
  </SignedInfo>
  <SignatureValue>uHvxvCPRVZfuJIbnIDi7BrDGdqpiRlQcKlzzoQNAiWHeSzgwIou57IqrGc0pcLpC7GEzSTluQ1Ld
RrvD1qYt8s5xFF3kcC9j9flUISCMapGopGOZYgBA9FntTzBNvnP3jPt00Uh2dg3B/J+MZcI890kB
8ERkBx53RptAK0qcZTrWqPT3Qc4wWI4hm3vjMBWb4gsc4U5QVGSrKMrsE0cGiuIaJSHiL5MVF4pE
m3YDfqUh9DOZaeDmRmd3q+C1Qp0zN4Q++qCrJZ7CYTEWaT5p6TmPpwAvQXjjrilorulbVN4bpO2e
vimsYKVN29319yrEzEIvJLoHK07STDeYgfb3dQ==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2024-11-14T20:57:35Z</mdssi:Value>
        </mdssi:SignatureTime>
      </SignatureProperty>
    </SignatureProperties>
  </Object>
  <Object Id="idOfficeObject">
    <SignatureProperties>
      <SignatureProperty Id="idOfficeV1Details" Target="#idPackageSignature">
        <SignatureInfoV1 xmlns="http://schemas.microsoft.com/office/2006/digsig">
          <SetupID>{320D6641-EE99-4C9C-A993-C14A0FD0DFAB}</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2024-11-14T20:57:35Z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AA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QThbr4JgjRv2T+4V4yrkf96IGIUxq4UKs5zi6igW/7U=</DigestValue>
    </Reference>
    <Reference Type="http://www.w3.org/2000/09/xmldsig#Object" URI="#idOfficeObject">
      <DigestMethod Algorithm="http://www.w3.org/2001/04/xmlenc#sha256"/>
      <DigestValue>CdsX0VJG4QTm4VtUMyOYD+4mC1VAQbzhe9Z00c9t5cE=</DigestValue>
    </Reference>
    <Reference Type="http://uri.etsi.org/01903#SignedProperties" URI="#idSignedProperties">
      <Transforms>
        <Transform Algorithm="http://www.w3.org/TR/2001/REC-xml-c14n-20010315"/>
      </Transforms>
      <DigestMethod Algorithm="http://www.w3.org/2001/04/xmlenc#sha256"/>
      <DigestValue>NAcRwJNkjqKZdmun2UJ6fCDInbip8BtWn+vFPwneaco=</DigestValue>
    </Reference>
    <Reference Type="http://www.w3.org/2000/09/xmldsig#Object" URI="#idValidSigLnImg">
      <DigestMethod Algorithm="http://www.w3.org/2001/04/xmlenc#sha256"/>
      <DigestValue>NlMxDbNSkzQK/ouHeYbpoI6JyeKKrToOLaTrjPv2Cjw=</DigestValue>
    </Reference>
    <Reference Type="http://www.w3.org/2000/09/xmldsig#Object" URI="#idInvalidSigLnImg">
      <DigestMethod Algorithm="http://www.w3.org/2001/04/xmlenc#sha256"/>
      <DigestValue>9rfIo/ueiF8FM36nayfq3CNbrKRK4kQrm7JUh46E9lI=</DigestValue>
    </Reference>
  </SignedInfo>
  <SignatureValue>iGztMy4Hpnz85pOL/ya1DJgHcZuykYcVKrjs2rwd3mtiC+IuURjGEygpemaXPJRIk4l8XQ7CfdsM
2wv4WXRSogS+2Di5iWWev77zL4Qyg9twSIAvsBtuzDLqLVdbGQ85njfU5BS6FqNK9wiyfi1jliDj
fOEzAfsOmU2XvOmF9+0P59/rDGTloQNbhez8nl2xEoGo4T7ZV3jRYj47i6kAdo21/Qzo69RO1XLH
8AX1vaKtuUbZ9tr3knUGPzuHsAJbZFPtUVav8KkwB3+1FDDTRGeFimkK5WSYDvxm1Jyo23A1HIKj
sUXreuXd0FbRyBZU5bUtqa0C6b+99QqNCFvlWQ==</SignatureValue>
  <KeyInfo>
    <X509Data>
      <X509Certificate>MIIIgzCCBmugAwIBAgIIBmjhMKC65zQwDQYJKoZIhvcNAQELBQAwWjEaMBgGA1UEAwwRQ0EtRE9DVU1FTlRBIFMuQS4xFjAUBgNVBAUTDVJVQzgwMDUwMTcyLTExFzAVBgNVBAoMDkRPQ1VNRU5UQSBTLkEuMQswCQYDVQQGEwJQWTAeFw0yMzA1MTAxMjI4MDBaFw0yNTA1MDkxMjI4MDBaMIG/MSYwJAYDVQQDDB1SQVVMIEZFUk5BTkRPIFZBUkdBUyBTQVJUT1JJTzESMBAGA1UEBRMJQ0kxMjE5MTQzMRYwFAYDVQQqDA1SQVVMIEZFUk5BTkRPMRgwFgYDVQQEDA9WQVJHQVMgU0FSVE9SSU8xCzAJBgNVBAsMAkYyMTUwMwYDVQQKDCxDRVJUSUZJQ0FETyBDVUFMSUZJQ0FETyBERSBGSVJNQSBFTEVDVFJPTklDQTELMAkGA1UEBhMCUFkwggEiMA0GCSqGSIb3DQEBAQUAA4IBDwAwggEKAoIBAQDEIY0KnPMrlbq4cBY+/uxR2C5ttxP5TjFWMkskKpDxA2sY6ZVEkQWh+E+B9oD+1nuEKqM09SWXYNEQofTSCPymt9JtXMj+rGRBrfckZzACWy3huHRrrGZGh1UCzphXXYkWsvJUCYPDCh8o+lUPCoxZJDUmFxpoDB/R+Y5GC1JqHkYw2MfcNwLSuXzSWY5giWciqM59OXgNZ3PeoEvlnJQwcFjLYt2W3kBGzETJYtPhLBNrOa85sZ/d+SYzPZslIn8QKPWD865TSWuJdxkDSJMrUlW69luKiUbuGoBOUaqWnNZT6mackmK1OvEQHN8n+wQeIoJH6vKAY+ftUI7nzlgtAgMBAAGjggPlMIID4TAMBgNVHRMBAf8EAjAAMB8GA1UdIwQYMBaAFKE9hSvN2CyWHzkCDJ9TO1jYlQt7MIGUBggrBgEFBQcBAQSBhzCBhDBVBggrBgEFBQcwAoZJaHR0cHM6Ly93d3cuZGlnaXRvLmNvbS5weS91cGxvYWRzL2NlcnRpZmljYWRvLWRvY3VtZW50YS1zYS0xNTM1MTE3NzcxLmNydDArBggrBgEFBQcwAYYfaHR0cHM6Ly93d3cuZGlnaXRvLmNvbS5weS9vY3NwLzBIBgNVHREEQTA/gRFjZW5jb21leEB5YWhvby5lc6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Nk9U7f4ANcDu97Wq/hkWizdEkErMA4GA1UdDwEB/wQEAwIF4DANBgkqhkiG9w0BAQsFAAOCAgEAMpzZvTdJ2fwa8Y6JzEMbIP7gw3F+ZC7DlYMHYcc/tUe7BVPapwcdtC7k/IeKzf067jkGfsu97eq0w5QRl4fjc8Azhw37g1YqEUczFsXztPqLMFhbxASaHBP9P6PwB/nVA2D0U8o2aPLJWigIhTlF5BQ1m1v1+Q7kCOv0t0eQ/m0MzkXzf5zNuFoQ5wLVUowIYN9n/6vZ1FLvV0Mr8b2yep0BGxGvX/2O/Wun1n4QpBBM29K3uw2txv1q+iC3TQH49asYXv7iZ6Sxc/TwSmag7xBDFmmL+3iv7A8C7otBK1lOu8gBczekRPCTaluDVUG2lSxQxqpCPm/aC/+xocGzGG6O2Rm+bvxT1IaBNnjeffWSYEGLhcjsdT77UUTMncPp3iY13FHyXInwZMXHiWMhjx00k+pvN7Lum5ET49hD+gWCe67Pr3pAuDZ/VKTTll/ShGXpcCO98c/Vwndk/ycNf2a9uHhkKRJYtMARzX0vAUqr2dFQBP/bjinezwgtSBzxDTdkjjLUirgs7yKSJy4Fe4EK0oo8WXYz3aMzKJUebyJsmBTBlqqolvCpb7wof9aCU5CVL6WP44epuYugLAL10r1WKOhRiy4d+R/f/qLZrwzD3nnDmHvPBcdNqDw496wd55UZssFik3gcPmERPJvNgfHt3yuw44gxbJNbSLJdB30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2024-11-14T20:57:45Z</mdssi:Value>
        </mdssi:SignatureTime>
      </SignatureProperty>
    </SignatureProperties>
  </Object>
  <Object Id="idOfficeObject">
    <SignatureProperties>
      <SignatureProperty Id="idOfficeV1Details" Target="#idPackageSignature">
        <SignatureInfoV1 xmlns="http://schemas.microsoft.com/office/2006/digsig">
          <SetupID>{080D8E76-E319-42DC-BACA-247B2BF21FA4}</SetupID>
          <SignatureText>RAUL FERNANDO VARGAS SARTORIO</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2024-11-14T20:57:45Z</xd:SigningTime>
          <xd:SigningCertificate>
            <xd:Cert>
              <xd:CertDigest>
                <DigestMethod Algorithm="http://www.w3.org/2001/04/xmlenc#sha256"/>
                <DigestValue>slAm/7+SE1LAv+Xt5H5KrSDsi1g+ENwyop5UJyftEKE=</DigestValue>
              </xd:CertDigest>
              <xd:IssuerSerial>
                <X509IssuerName>C=PY, O=DOCUMENTA S.A., SERIALNUMBER=RUC80050172-1, CN=CA-DOCUMENTA S.A.</X509IssuerName>
                <X509SerialNumber>461866560776759092</X509SerialNumber>
              </xd:IssuerSerial>
            </xd:Cert>
          </xd:SigningCertificate>
          <xd:SignaturePolicyIdentifier>
            <xd:SignaturePolicyImplied/>
          </xd:SignaturePolicyIdentifier>
        </xd:SignedSignatureProperties>
      </xd:SignedProperties>
    </xd:QualifyingProperties>
  </Object>
  <Object Id="idValidSigLnImg">AQAAAGwAAAAAAAAAAAAAABcBAAB/AAAAAAAAAAAAAACMGwAAogwAACBFTUYAAAEAwBsAAKo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gBAACAAAAAAAAAAAAAAAAY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cAAAAKgAAADMAAAD0AAAARwAAAAEAAADRdslBVRXKQSoAAAAzAAAAGAAAAEwAAAAAAAAAAAAAAAAAAAD//////////3wAAABSAEEAVQBMACAARgBFAFIATgBBAE4ARABPACAAVgBBAFIARwBBAFMAIAAuAC4ALgAKAAAACgAAAAsAAAAIAAAABAAAAAgAAAAIAAAACgAAAAwAAAAKAAAADAAAAAsAAAAMAAAABAAAAAoAAAAKAAAACgAAAAsAAAAKAAAACQAAAAQAAAADAAAAAwAAAAMAAABLAAAAQAAAADAAAAAFAAAAIAAAAAEAAAABAAAAEAAAAAAAAAAAAAAAGAEAAIAAAAAAAAAAAAAAABgBAACAAAAAJQAAAAwAAAACAAAAJwAAABgAAAAFAAAAAAAAAP///wAAAAAAJQAAAAwAAAAFAAAATAAAAGQAAAAAAAAAUAAAABcBAAB8AAAAAAAAAFAAAAAY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kAAAAAoAAABQAAAAUQAAAFwAAAABAAAA0XbJQVUVykEKAAAAUAAAAAsAAABMAAAAAAAAAAAAAAAAAAAA//////////9kAAAAUgBBAFUATAAgAFYAQQBSAEcAQQBTAAAABwAAAAcAAAAIAAAABQAAAAMAAAAHAAAABwAAAAcAAAAIAAAABwAAAAYAAABLAAAAQAAAADAAAAAFAAAAIAAAAAEAAAABAAAAEAAAAAAAAAAAAAAAGAEAAIAAAAAAAAAAAAAAABg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4AAAACgAAAGAAAAA1AAAAbAAAAAEAAADRdslBVRXKQQoAAABgAAAABwAAAEwAAAAAAAAAAAAAAAAAAAD//////////1wAAABTAEkATgBEAEkAQwBPAAAABgAAAAMAAAAIAAAACAAAAAMAAAAHAAAACQAAAEsAAABAAAAAMAAAAAUAAAAgAAAAAQAAAAEAAAAQAAAAAAAAAAAAAAAYAQAAgAAAAAAAAAAAAAAAGAEAAIAAAAAlAAAADAAAAAIAAAAnAAAAGAAAAAUAAAAAAAAA////AAAAAAAlAAAADAAAAAUAAABMAAAAZAAAAAkAAABwAAAADgEAAHwAAAAJAAAAcAAAAAYBAAANAAAAIQDwAAAAAAAAAAAAAACAPwAAAAAAAAAAAACAPwAAAAAAAAAAAAAAAAAAAAAAAAAAAAAAAAAAAAAAAAAAJQAAAAwAAAAAAACAKAAAAAwAAAAFAAAAJQAAAAwAAAABAAAAGAAAAAwAAAAAAAAAEgAAAAwAAAABAAAAFgAAAAwAAAAAAAAAVAAAAEgBAAAKAAAAcAAAAA0BAAB8AAAAAQAAANF2yUFVFcpBCgAAAHAAAAAqAAAATAAAAAQAAAAJAAAAcAAAAA8BAAB9AAAAoAAAAEYAaQByAG0AYQBkAG8AIABwAG8AcgA6ACAAUgBBAFUATAAgAEYARQBSAE4AQQBOAEQATwAgAFYAQQBSAEcAQQBTACAAUwBBAFIAVABPAFIASQBPAAYAAAADAAAABAAAAAkAAAAGAAAABwAAAAcAAAADAAAABwAAAAcAAAAEAAAAAwAAAAMAAAAHAAAABwAAAAgAAAAFAAAAAwAAAAYAAAAGAAAABwAAAAgAAAAHAAAACAAAAAgAAAAJAAAAAwAAAAcAAAAHAAAABwAAAAgAAAAHAAAABgAAAAMAAAAGAAAABwAAAAcAAAAGAAAACQAAAAcAAAADAAAACQAAABYAAAAMAAAAAAAAACUAAAAMAAAAAgAAAA4AAAAUAAAAAAAAABAAAAAUAAAA</Object>
  <Object Id="idInvalidSigLnImg">AQAAAGwAAAAAAAAAAAAAABcBAAB/AAAAAAAAAAAAAACMGwAAogwAACBFTUYAAAEALCEAALEAAAAGAAAAAAAAAAAAAAAAAAAAVgUAAAADAABYAQAAwgAAAAAAAAAAAAAAAAAAAMA/BQDQ9QIACgAAABAAAAAAAAAAAAAAAEsAAAAQAAAAAAAAAAUAAAAeAAAAGAAAAAAAAAAAAAAAGAEAAIAAAAAnAAAAGAAAAAEAAAAAAAAAAAAAAAAAAAAlAAAADAAAAAEAAABMAAAAZAAAAAAAAAAAAAAAFwEAAH8AAAAAAAAAAAAAAB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8PDwAAAAAAAlAAAADAAAAAEAAABMAAAAZAAAAAAAAAAAAAAAFwEAAH8AAAAAAAAAAAAAABgBAACAAAAAIQDwAAAAAAAAAAAAAACAPwAAAAAAAAAAAACAPwAAAAAAAAAAAAAAAAAAAAAAAAAAAAAAAAAAAAAAAAAAJQAAAAwAAAAAAACAKAAAAAwAAAABAAAAJwAAABgAAAABAAAAAAAAAPDw8AAAAAAAJQAAAAwAAAABAAAATAAAAGQAAAAAAAAAAAAAABcBAAB/AAAAAAAAAAAAAAAYAQAAgAAAACEA8AAAAAAAAAAAAAAAgD8AAAAAAAAAAAAAgD8AAAAAAAAAAAAAAAAAAAAAAAAAAAAAAAAAAAAAAAAAACUAAAAMAAAAAAAAgCgAAAAMAAAAAQAAACcAAAAYAAAAAQAAAAAAAADw8PAAAAAAACUAAAAMAAAAAQAAAEwAAABkAAAAAAAAAAAAAAAXAQAAfwAAAAAAAAAAAAAAGAEAAIAAAAAhAPAAAAAAAAAAAAAAAIA/AAAAAAAAAAAAAIA/AAAAAAAAAAAAAAAAAAAAAAAAAAAAAAAAAAAAAAAAAAAlAAAADAAAAAAAAIAoAAAADAAAAAEAAAAnAAAAGAAAAAEAAAAAAAAA////AAAAAAAlAAAADAAAAAEAAABMAAAAZAAAAAAAAAAAAAAAFwEAAH8AAAAAAAAAAAAAABgBAACAAAAAIQDwAAAAAAAAAAAAAACAPwAAAAAAAAAAAACAPwAAAAAAAAAAAAAAAAAAAAAAAAAAAAAAAAAAAAAAAAAAJQAAAAwAAAAAAACAKAAAAAwAAAABAAAAJwAAABgAAAABAAAAAAAAAP///wAAAAAAJQAAAAwAAAABAAAATAAAAGQAAAAAAAAAAAAAABcBAAB/AAAAAAAAAAAAAAAY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GAEAAIAAAAAAAAAAAAAAABg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NwAAAAqAAAAMwAAAPQAAABHAAAAAQAAANF2yUFVFcpBKgAAADMAAAAYAAAATAAAAAAAAAAAAAAAAAAAAP//////////fAAAAFIAQQBVAEwAIABGAEUAUgBOAEEATgBEAE8AIABWAEEAUgBHAEEAUwAgAC4ALgAuAAoAAAAKAAAACwAAAAgAAAAEAAAACAAAAAgAAAAKAAAADAAAAAoAAAAMAAAACwAAAAwAAAAEAAAACgAAAAoAAAAKAAAACwAAAAoAAAAJAAAABAAAAAMAAAADAAAAAwAAAEsAAABAAAAAMAAAAAUAAAAgAAAAAQAAAAEAAAAQAAAAAAAAAAAAAAAYAQAAgAAAAAAAAAAAAAAAGAEAAIAAAAAlAAAADAAAAAIAAAAnAAAAGAAAAAUAAAAAAAAA////AAAAAAAlAAAADAAAAAUAAABMAAAAZAAAAAAAAABQAAAAFwEAAHwAAAAAAAAAUAAAABg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QAAAACgAAAFAAAABRAAAAXAAAAAEAAADRdslBVRXKQQoAAABQAAAACwAAAEwAAAAAAAAAAAAAAAAAAAD//////////2QAAABSAEEAVQBMACAAVgBBAFIARwBBAFMAAAAHAAAABwAAAAgAAAAFAAAAAwAAAAcAAAAHAAAABwAAAAgAAAAHAAAABgAAAEsAAABAAAAAMAAAAAUAAAAgAAAAAQAAAAEAAAAQAAAAAAAAAAAAAAAYAQAAgAAAAAAAAAAAAAAAGA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gAAAAKAAAAYAAAADUAAABsAAAAAQAAANF2yUFVFcpBCgAAAGAAAAAHAAAATAAAAAAAAAAAAAAAAAAAAP//////////XAAAAFMASQBOAEQASQBDAE8AQQAGAAAAAwAAAAgAAAAIAAAAAwAAAAcAAAAJAAAASwAAAEAAAAAwAAAABQAAACAAAAABAAAAAQAAABAAAAAAAAAAAAAAABgBAACAAAAAAAAAAAAAAAAYAQAAgAAAACUAAAAMAAAAAgAAACcAAAAYAAAABQAAAAAAAAD///8AAAAAACUAAAAMAAAABQAAAEwAAABkAAAACQAAAHAAAAAOAQAAfAAAAAkAAABwAAAABgEAAA0AAAAhAPAAAAAAAAAAAAAAAIA/AAAAAAAAAAAAAIA/AAAAAAAAAAAAAAAAAAAAAAAAAAAAAAAAAAAAAAAAAAAlAAAADAAAAAAAAIAoAAAADAAAAAUAAAAlAAAADAAAAAEAAAAYAAAADAAAAAAAAAASAAAADAAAAAEAAAAWAAAADAAAAAAAAABUAAAASAEAAAoAAABwAAAADQEAAHwAAAABAAAA0XbJQVUVykEKAAAAcAAAACoAAABMAAAABAAAAAkAAABwAAAADwEAAH0AAACgAAAARgBpAHIAbQBhAGQAbwAgAHAAbwByADoAIABSAEEAVQBMACAARgBFAFIATgBBAE4ARABPACAAVgBBAFIARwBBAFMAIABTAEEAUgBUAE8AUgBJAE8ABgAAAAMAAAAEAAAACQAAAAYAAAAHAAAABwAAAAMAAAAHAAAABwAAAAQAAAADAAAAAwAAAAcAAAAHAAAACAAAAAUAAAADAAAABgAAAAYAAAAHAAAACAAAAAcAAAAIAAAACAAAAAkAAAADAAAABwAAAAcAAAAHAAAACAAAAAcAAAAGAAAAAwAAAAYAAAAHAAAABwAAAAYAAAAJAAAABwAAAAMAAAAJ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j9W7BSXP/kD1BRjeArqOxIXc/WtaiMPzDxSdjATYY40=</DigestValue>
    </Reference>
    <Reference Type="http://www.w3.org/2000/09/xmldsig#Object" URI="#idOfficeObject">
      <DigestMethod Algorithm="http://www.w3.org/2001/04/xmlenc#sha256"/>
      <DigestValue>s72T/CLhHQdzD+Yp04bDcU/oP+7QtFqyI1MosUewlPk=</DigestValue>
    </Reference>
    <Reference Type="http://uri.etsi.org/01903#SignedProperties" URI="#idSignedProperties">
      <Transforms>
        <Transform Algorithm="http://www.w3.org/TR/2001/REC-xml-c14n-20010315"/>
      </Transforms>
      <DigestMethod Algorithm="http://www.w3.org/2001/04/xmlenc#sha256"/>
      <DigestValue>/HpvQbOfQZg89tDTNotUOJjOAhwCvM4IdEF+G8XjjjE=</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irUS2jeYeXHV+ahSusCHusR7HNdG5IyMzX0/zkISl85UxiKWPIiv1Y/+w/SV0U4zTfgGGs3Ne4dG
TDABDdG9G5vzMGfmKvJponzfXLCwjMNMDdzPMxCOIWvUtWzKpkJghBoylYZZ0XVfukuBbNJ/j9Ul
DQZbAtArli9NKAxarp0qqJU1j0AxKdCc46WGAtXgCDKBbrLUwOEPK2KydjOTjlZGakMRddzPPTgs
ZKjvrb8C1mOVo67+HVw5ajxdJ95SyXfManOR+8VN9vRN91ad68ab4gztcHtwn3aLkAUaOLuhtysV
SNmZe+H0iq3Ni7PsuqI6cwgzqf87cX7NmwC67g==</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2024-11-14T20:59:19Z</mdssi:Value>
        </mdssi:SignatureTime>
      </SignatureProperty>
    </SignatureProperties>
  </Object>
  <Object Id="idOfficeObject">
    <SignatureProperties>
      <SignatureProperty Id="idOfficeV1Details" Target="#idPackageSignature">
        <SignatureInfoV1 xmlns="http://schemas.microsoft.com/office/2006/digsig">
          <SetupID>{1504B1CB-FD79-474A-A7A2-B535941B4999}</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2024-11-14T20:59:19Z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VlsXera68dPbrG8IHskpDyXOhcvk7V/9YzjLYPIEkjw=</DigestValue>
    </Reference>
    <Reference Type="http://www.w3.org/2000/09/xmldsig#Object" URI="#idOfficeObject">
      <DigestMethod Algorithm="http://www.w3.org/2001/04/xmlenc#sha256"/>
      <DigestValue>9nOmWaU58lKSJ7RvEKgLcGr+xVjb5zYUQyb7mNlSBoY=</DigestValue>
    </Reference>
    <Reference Type="http://uri.etsi.org/01903#SignedProperties" URI="#idSignedProperties">
      <Transforms>
        <Transform Algorithm="http://www.w3.org/TR/2001/REC-xml-c14n-20010315"/>
      </Transforms>
      <DigestMethod Algorithm="http://www.w3.org/2001/04/xmlenc#sha256"/>
      <DigestValue>D7CH8fQ4NqebqfBaxe2hJ6jN6jQI9QyNhzgEcQxD69k=</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lYmB0w4Qy9Ev/k6VA/fetS8oTVvR8peCWrZm7N6cQEgI7/KOddJVIMydpzPujzWtNXm01oarGbpy
X7iRp3WE3Qx6ktKNaNPoM4og6CkCRQ9/GMvpYOgRkWYC8Jvy72UMqTqFFvoKGrRj2Pzmtl8YVEO4
P2YF7RRqN4+nz/EZLQ7W7kgWhOYDGPi1NniueFv1wRYwC+8d3jP2TsSArgFcgbEJwEbsHydz4m2D
HcammXWpJ3OyMHKkzlr9+ujf1mhR9yaz42cW7ixRj6okd5lYPOQbFyUQG5t26JZcDHKDWUvLJZ3U
IBtcHxE2bJ2fO4p44gXFSkOgxvPxaxr6ldo1Dw==</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2024-11-14T20:59:54Z</mdssi:Value>
        </mdssi:SignatureTime>
      </SignatureProperty>
    </SignatureProperties>
  </Object>
  <Object Id="idOfficeObject">
    <SignatureProperties>
      <SignatureProperty Id="idOfficeV1Details" Target="#idPackageSignature">
        <SignatureInfoV1 xmlns="http://schemas.microsoft.com/office/2006/digsig">
          <SetupID>{63C26D1C-FA13-4B8E-AE58-B24466CD1EB3}</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2024-11-14T20:59:54Z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sE3VAS85ZitFqrts72W0NZBPJCZ9Z5NXdqajP1wCSMk=</DigestValue>
    </Reference>
    <Reference Type="http://www.w3.org/2000/09/xmldsig#Object" URI="#idOfficeObject">
      <DigestMethod Algorithm="http://www.w3.org/2001/04/xmlenc#sha256"/>
      <DigestValue>ULPj20N/vX5ScAw5BvEVvfwAceZG7gFBo9sRyZ+4z88=</DigestValue>
    </Reference>
    <Reference Type="http://uri.etsi.org/01903#SignedProperties" URI="#idSignedProperties">
      <Transforms>
        <Transform Algorithm="http://www.w3.org/TR/2001/REC-xml-c14n-20010315"/>
      </Transforms>
      <DigestMethod Algorithm="http://www.w3.org/2001/04/xmlenc#sha256"/>
      <DigestValue>qXUDNqu/AuNdIhogxKvs5195XDe3ac+336fVfndLB6M=</DigestValue>
    </Reference>
    <Reference Type="http://www.w3.org/2000/09/xmldsig#Object" URI="#idValidSigLnImg">
      <DigestMethod Algorithm="http://www.w3.org/2001/04/xmlenc#sha256"/>
      <DigestValue>2xHViyufq3IBo3xBE2tu+JjhLfv23UlOdgMYzm5jvzk=</DigestValue>
    </Reference>
    <Reference Type="http://www.w3.org/2000/09/xmldsig#Object" URI="#idInvalidSigLnImg">
      <DigestMethod Algorithm="http://www.w3.org/2001/04/xmlenc#sha256"/>
      <DigestValue>0zZedb61935ikJ1Spf2GOIICEHscd+LyE+C9vOF9fKc=</DigestValue>
    </Reference>
  </SignedInfo>
  <SignatureValue>F2iXLI8RGpSwPDswGqRDHOVjKXusoOv8HMBFw53ZTI523yoDWCtYU2/gTl+88m4OQ818NYJVzyM4
OyHNGm5FHOUOzesE4WUldmppc9FrrETmqwaGl/Cgk8noHlNoGabfi1jSareu5dK3zs6p0BVyaG4d
xN9IucnKZEl8MvW+dZNh1dbpChzAk0CzFv026P+Ud1+nndwpU6xWLjfoDmjHNf4yZWO5EOHq+eMR
22thfE9serunaS7CZbGxfjq35LwK2K3hueCB92/E/8Imm8trBh42JZ/OuQlvGKzaDmOaMGHl1pa2
FxJadQzZZ4srNwZXDamX9GqiWQwIDh+m77QhoQ==</SignatureValue>
  <KeyInfo>
    <X509Data>
      <X509Certificate>MIIIiTCCBnGgAwIBAgIIUbiWGsmthoMwDQYJKoZIhvcNAQELBQAwWjEaMBgGA1UEAwwRQ0EtRE9DVU1FTlRBIFMuQS4xFjAUBgNVBAUTDVJVQzgwMDUwMTcyLTExFzAVBgNVBAoMDkRPQ1VNRU5UQSBTLkEuMQswCQYDVQQGEwJQWTAeFw0yNDA1MTYxNDUwMDBaFw0yNjA1MTYxNDUwMDBaMIHDMSgwJgYDVQQDDB9QQVRSSUNJQSBWSVZJQU5BIERBVkFMT1MgQUNPU1RBMRIwEAYDVQQFEwlDSTE4NjEwMTYxGTAXBgNVBCoMEFBBVFJJQ0lBIFZJVklBTkExFzAVBgNVBAQMDkRBVkFMT1MgQUNPU1RBMQswCQYDVQQLDAJGMjE1MDMGA1UECgwsQ0VSVElGSUNBRE8gQ1VBTElGSUNBRE8gREUgRklSTUEgRUxFQ1RST05JQ0ExCzAJBgNVBAYTAlBZMIIBIjANBgkqhkiG9w0BAQEFAAOCAQ8AMIIBCgKCAQEAtzsBf6CjUz0GPMBm+SuVVH+z/EDAL3AH1/4ciIIGWPi6RmBS5+yGBJBqNcIQgV9gv8cIYaEWMuO3hwIMKMVHl0VxKhzvkeMIPrLOJY1rUwkoPyXFnDXQcBDyzxXK//okaAzf4F0l0WN90nU9uNBF24DPa+51VSZKNDPceuzW+LZZQLDCYuxkL/mXQ4C+F9+CXk/nVYcOLe5ZZ3j+a9r1XKTeOke+2T/83ZAbrhCCLdGpgB2xciIuBL7jSfFs1ZIftrtnD17dkV8e/D7BjZbM27aiT8LWLiQM5kop9Aj/6uzCCcU/MDCZ6zY5wpHk94wZ8HuxWkGC5X0MbJe9+gkziwIDAQABo4ID5zCCA+MwDAYDVR0TAQH/BAIwADAfBgNVHSMEGDAWgBShPYUrzdgslh85AgyfUztY2JULezCBlAYIKwYBBQUHAQEEgYcwgYQwVQYIKwYBBQUHMAKGSWh0dHBzOi8vd3d3LmRpZ2l0by5jb20ucHkvdXBsb2Fkcy9jZXJ0aWZpY2Fkby1kb2N1bWVudGEtc2EtMTUzNTExNzc3MS5jcnQwKwYIKwYBBQUHMAGGH2h0dHBzOi8vd3d3LmRpZ2l0by5jb20ucHkvb2NzcC8wSgYDVR0RBEMwQYETZmNhYmFuYXNAcGNn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AF/GQukiMs3G8XIrYgamNrboF2/MA4GA1UdDwEB/wQEAwIF4DANBgkqhkiG9w0BAQsFAAOCAgEAaYUlQ5+ISPgcv8kui/wspx7Q8yd1wM2Avzf5j495gxZGtiErouIUYRB5w6V9INsQLmdKj717PfiOSUsz+J4Q8TyhMhETKnFdCR0sQMwcMdtOSXYy+oWBA3kf85780d45Os2hKtqDBsPPxlvZp1NHe17ZHY7ZXmlMkHW3camffxJKtCuERBCtPDBLtIT/OxnKEhxaB0cNh+ApiyCbP7u449UoENejn4rHZv7BikhrrYdfmEwTIEBf3N9VdAdaPnhbIRsJZtMsPoOxsB95mi/3okTYwVkNZHa58jU/7ap/jF+Ee9SBWKSV7uygjqxFaBTPO8H9rH2MyumMAfAS3gH0uvdZBF8APytxJg0CyIzhXUtKwlvG/WRP3FFP9mRsfzM3HfF+3hEStUu4H7djDDJmQ4Nwpa8IptCUlHBtztsmV31jVSPTSUafN2StvjIhXEWLh4auakweZ9mt9/0iOfLGJKFaSS012IQp8nL3EDjMMb0vPx72V5NxUE0pmEprm4FLotg3scAaClVoCU4VFukjyHLmll143cDBxro9gBDP7iqFt0wxeGVDLI71c2meFH/9gxK7obITwB/cJZ0alKjrHL5HbuMG0ZMvA7+Uu4r3pJYGmWIKb68Ggp6kCzr08nkQnt3xB6W8dR8uYcX7dwot7FHV1rAYUKJWzToPPccVbp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acPXNQ8qmZFAYZb1hq1I8tt/3n6ZqEXM4bGWjAxOQps=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ilMizNuXAyZvoE8ZHfio1UB5n+gKItG6L0/R1p2jTfM=</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59CozZ5kJzKEfzvqDAOqFMcYc6gVue1m7ykmPPRvdNw=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23tDDgTFOZ+LggCKBcz1o67cJLLML4C55dEUN6AbouY=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HXwJnyg/RJpCqjfl2G/+WCXNred0KcAfA1KUSK2fCa0=</DigestValue>
      </Reference>
      <Reference URI="/xl/drawings/drawing1.xml?ContentType=application/vnd.openxmlformats-officedocument.drawing+xml">
        <DigestMethod Algorithm="http://www.w3.org/2001/04/xmlenc#sha256"/>
        <DigestValue>Kw67jhuJCTRX2Q4crgvPeOTxc/qpDayvUqZowfot2d8=</DigestValue>
      </Reference>
      <Reference URI="/xl/drawings/vmlDrawing1.vml?ContentType=application/vnd.openxmlformats-officedocument.vmlDrawing">
        <DigestMethod Algorithm="http://www.w3.org/2001/04/xmlenc#sha256"/>
        <DigestValue>jN9XSeo9iW3quxcOGmb1PuIOju7NJ6HVmhVNfpmdszA=</DigestValue>
      </Reference>
      <Reference URI="/xl/drawings/vmlDrawing2.vml?ContentType=application/vnd.openxmlformats-officedocument.vmlDrawing">
        <DigestMethod Algorithm="http://www.w3.org/2001/04/xmlenc#sha256"/>
        <DigestValue>8EwmuZ+5qdZbGHduOoNbZL/11gpWTWNRZ28BSvkWqaY=</DigestValue>
      </Reference>
      <Reference URI="/xl/drawings/vmlDrawing3.vml?ContentType=application/vnd.openxmlformats-officedocument.vmlDrawing">
        <DigestMethod Algorithm="http://www.w3.org/2001/04/xmlenc#sha256"/>
        <DigestValue>y7L5X37PSnST8VFAbT9Uj/UfNlDHN62OFCfiTM/6MDM=</DigestValue>
      </Reference>
      <Reference URI="/xl/drawings/vmlDrawing4.vml?ContentType=application/vnd.openxmlformats-officedocument.vmlDrawing">
        <DigestMethod Algorithm="http://www.w3.org/2001/04/xmlenc#sha256"/>
        <DigestValue>wbqWf36QStaH8wpSKzIc3DpIPOUkycp07pDdxaU3RDY=</DigestValue>
      </Reference>
      <Reference URI="/xl/drawings/vmlDrawing5.vml?ContentType=application/vnd.openxmlformats-officedocument.vmlDrawing">
        <DigestMethod Algorithm="http://www.w3.org/2001/04/xmlenc#sha256"/>
        <DigestValue>x61m+5kMQRO1ly+vgKxUmP7BETtd29GdPZV8N/spqAo=</DigestValue>
      </Reference>
      <Reference URI="/xl/drawings/vmlDrawing6.vml?ContentType=application/vnd.openxmlformats-officedocument.vmlDrawing">
        <DigestMethod Algorithm="http://www.w3.org/2001/04/xmlenc#sha256"/>
        <DigestValue>LPuvI+yv+N64LYpcXjDBW1Si0/NYicqBCQjC+ILs0R8=</DigestValue>
      </Reference>
      <Reference URI="/xl/media/image1.emf?ContentType=image/x-emf">
        <DigestMethod Algorithm="http://www.w3.org/2001/04/xmlenc#sha256"/>
        <DigestValue>/t5ZD+0z3IeG9BT5l7hV/xjSqLFvytA+gSG/KofhFJ0=</DigestValue>
      </Reference>
      <Reference URI="/xl/media/image10.emf?ContentType=image/x-emf">
        <DigestMethod Algorithm="http://www.w3.org/2001/04/xmlenc#sha256"/>
        <DigestValue>zS1Ya72jOrlM7zQY50KzNmHUPBWSw3eqHWuVcwHWbHY=</DigestValue>
      </Reference>
      <Reference URI="/xl/media/image2.emf?ContentType=image/x-emf">
        <DigestMethod Algorithm="http://www.w3.org/2001/04/xmlenc#sha256"/>
        <DigestValue>GNy0KSrNhuvpihobvvs4eBfJeuKG6ZuOGdr4xG0wzJ0=</DigestValue>
      </Reference>
      <Reference URI="/xl/media/image3.emf?ContentType=image/x-emf">
        <DigestMethod Algorithm="http://www.w3.org/2001/04/xmlenc#sha256"/>
        <DigestValue>YYY0dSs0wNhPqvqX6RKTspB/wxbv2I5aCaajQ7+/QnI=</DigestValue>
      </Reference>
      <Reference URI="/xl/media/image4.emf?ContentType=image/x-emf">
        <DigestMethod Algorithm="http://www.w3.org/2001/04/xmlenc#sha256"/>
        <DigestValue>SSOEgQSuy4NdYXHj8aO6Q/VHic84KCvVKCwDG5QEWco=</DigestValue>
      </Reference>
      <Reference URI="/xl/media/image5.emf?ContentType=image/x-emf">
        <DigestMethod Algorithm="http://www.w3.org/2001/04/xmlenc#sha256"/>
        <DigestValue>HnLj/WnVFt6uvxOry1cCeYBO6Ld/WjAUkY9xFFS2aAc=</DigestValue>
      </Reference>
      <Reference URI="/xl/media/image6.emf?ContentType=image/x-emf">
        <DigestMethod Algorithm="http://www.w3.org/2001/04/xmlenc#sha256"/>
        <DigestValue>1/J/fdM/jCm69qoWRh8/cXnXUWueAMLPo+YL8u92fcE=</DigestValue>
      </Reference>
      <Reference URI="/xl/media/image7.emf?ContentType=image/x-emf">
        <DigestMethod Algorithm="http://www.w3.org/2001/04/xmlenc#sha256"/>
        <DigestValue>+0le643xbv661lBcbrTUHYsvbRnVOgaa5JvKfx3rExE=</DigestValue>
      </Reference>
      <Reference URI="/xl/media/image8.emf?ContentType=image/x-emf">
        <DigestMethod Algorithm="http://www.w3.org/2001/04/xmlenc#sha256"/>
        <DigestValue>YHEZ5klKqjkmozMT+LZAmqkqe/MkSrK+jffpr9HA3bY=</DigestValue>
      </Reference>
      <Reference URI="/xl/media/image9.emf?ContentType=image/x-emf">
        <DigestMethod Algorithm="http://www.w3.org/2001/04/xmlenc#sha256"/>
        <DigestValue>JDVMsL6MAOB0oYf4gPWuWkL2ccpb8Nbg0aEwzgEIvBI=</DigestValue>
      </Reference>
      <Reference URI="/xl/printerSettings/printerSettings1.bin?ContentType=application/vnd.openxmlformats-officedocument.spreadsheetml.printerSettings">
        <DigestMethod Algorithm="http://www.w3.org/2001/04/xmlenc#sha256"/>
        <DigestValue>xrob3JTAazCu/Hy5J08ipPHMVuyrrceqtzJlZaIzelY=</DigestValue>
      </Reference>
      <Reference URI="/xl/printerSettings/printerSettings2.bin?ContentType=application/vnd.openxmlformats-officedocument.spreadsheetml.printerSettings">
        <DigestMethod Algorithm="http://www.w3.org/2001/04/xmlenc#sha256"/>
        <DigestValue>7hyPndYHUqlbyqrE9iMi+s7gsQhnNt6207qNd6LeVUI=</DigestValue>
      </Reference>
      <Reference URI="/xl/printerSettings/printerSettings3.bin?ContentType=application/vnd.openxmlformats-officedocument.spreadsheetml.printerSettings">
        <DigestMethod Algorithm="http://www.w3.org/2001/04/xmlenc#sha256"/>
        <DigestValue>nan//SSkFIPMPwDUa+xeFyFivjL1VnpiYiC2K2o/4FE=</DigestValue>
      </Reference>
      <Reference URI="/xl/printerSettings/printerSettings4.bin?ContentType=application/vnd.openxmlformats-officedocument.spreadsheetml.printerSettings">
        <DigestMethod Algorithm="http://www.w3.org/2001/04/xmlenc#sha256"/>
        <DigestValue>a9+ZBn3CsucKsygC8YKDIgTu6PePIKcbthaUZR+Upac=</DigestValue>
      </Reference>
      <Reference URI="/xl/printerSettings/printerSettings5.bin?ContentType=application/vnd.openxmlformats-officedocument.spreadsheetml.printerSettings">
        <DigestMethod Algorithm="http://www.w3.org/2001/04/xmlenc#sha256"/>
        <DigestValue>nan//SSkFIPMPwDUa+xeFyFivjL1VnpiYiC2K2o/4FE=</DigestValue>
      </Reference>
      <Reference URI="/xl/printerSettings/printerSettings6.bin?ContentType=application/vnd.openxmlformats-officedocument.spreadsheetml.printerSettings">
        <DigestMethod Algorithm="http://www.w3.org/2001/04/xmlenc#sha256"/>
        <DigestValue>o6Fp3BG73eBmHyimdeO00FSGx7/xy/ekia/Wbo4sflI=</DigestValue>
      </Reference>
      <Reference URI="/xl/sharedStrings.xml?ContentType=application/vnd.openxmlformats-officedocument.spreadsheetml.sharedStrings+xml">
        <DigestMethod Algorithm="http://www.w3.org/2001/04/xmlenc#sha256"/>
        <DigestValue>x+p4Gipb55bQA6V9Z61OBDvHWGpWx8Hf+u9Ub2xMo8Q=</DigestValue>
      </Reference>
      <Reference URI="/xl/styles.xml?ContentType=application/vnd.openxmlformats-officedocument.spreadsheetml.styles+xml">
        <DigestMethod Algorithm="http://www.w3.org/2001/04/xmlenc#sha256"/>
        <DigestValue>IGSaEkAQZIUlNsPdcMNIHtn1u90O4bZYMXxVUSB596k=</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y/PQHN4isR/FinOzXmXEvPuFgoH5pGYW3p7KVcupKcQ=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rrYzi/mmK8JXebHpYgga9eCm136NppOvgmljE5K5Ego=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G4fB2Vrf8KyAdhLiBGuydKBfDiUZuOfhnVshmpN+Exk=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b1MQUVCmhQXYdYToMKZKh+xcYDt+Yv6QIM5V/T7KSB4=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9S/B/JhjgUKc8uIWIeOmsWvjUJrr2ojbt+IEvznfN9s=</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sheet1.xml?ContentType=application/vnd.openxmlformats-officedocument.spreadsheetml.worksheet+xml">
        <DigestMethod Algorithm="http://www.w3.org/2001/04/xmlenc#sha256"/>
        <DigestValue>WBYezO8G/Hi6eBNMRoLVR3G86LQMb3AFuHKC6bg4nkE=</DigestValue>
      </Reference>
      <Reference URI="/xl/worksheets/sheet2.xml?ContentType=application/vnd.openxmlformats-officedocument.spreadsheetml.worksheet+xml">
        <DigestMethod Algorithm="http://www.w3.org/2001/04/xmlenc#sha256"/>
        <DigestValue>ro22EgfeaM0764CsJTu35qIAQphiDpaQFm2nYK3XnyQ=</DigestValue>
      </Reference>
      <Reference URI="/xl/worksheets/sheet3.xml?ContentType=application/vnd.openxmlformats-officedocument.spreadsheetml.worksheet+xml">
        <DigestMethod Algorithm="http://www.w3.org/2001/04/xmlenc#sha256"/>
        <DigestValue>s4170Qt5Cz3lRivhIE2C012rrfemRrmOsZtfWXE9ycY=</DigestValue>
      </Reference>
      <Reference URI="/xl/worksheets/sheet4.xml?ContentType=application/vnd.openxmlformats-officedocument.spreadsheetml.worksheet+xml">
        <DigestMethod Algorithm="http://www.w3.org/2001/04/xmlenc#sha256"/>
        <DigestValue>Un8B/Ug1eRHQwbwb2NXCLELOkTHRSh4LGHsMnCsnClE=</DigestValue>
      </Reference>
      <Reference URI="/xl/worksheets/sheet5.xml?ContentType=application/vnd.openxmlformats-officedocument.spreadsheetml.worksheet+xml">
        <DigestMethod Algorithm="http://www.w3.org/2001/04/xmlenc#sha256"/>
        <DigestValue>l8VV3HkKbQsksGZMFyMtU3V7ntKuI/L+7diopnnY1jQ=</DigestValue>
      </Reference>
      <Reference URI="/xl/worksheets/sheet6.xml?ContentType=application/vnd.openxmlformats-officedocument.spreadsheetml.worksheet+xml">
        <DigestMethod Algorithm="http://www.w3.org/2001/04/xmlenc#sha256"/>
        <DigestValue>6QvzhBNE3JG9/vdgpyLHVi2jJL9SlcUg+T/n1ejHRY4=</DigestValue>
      </Reference>
    </Manifest>
    <SignatureProperties>
      <SignatureProperty Id="idSignatureTime" Target="#idPackageSignature">
        <mdssi:SignatureTime xmlns:mdssi="http://schemas.openxmlformats.org/package/2006/digital-signature">
          <mdssi:Format>YYYY-MM-DDThh:mm:ssTZD</mdssi:Format>
          <mdssi:Value>2024-11-14T21:00:00Z</mdssi:Value>
        </mdssi:SignatureTime>
      </SignatureProperty>
    </SignatureProperties>
  </Object>
  <Object Id="idOfficeObject">
    <SignatureProperties>
      <SignatureProperty Id="idOfficeV1Details" Target="#idPackageSignature">
        <SignatureInfoV1 xmlns="http://schemas.microsoft.com/office/2006/digsig">
          <SetupID>{502F1358-859C-4BAD-9DDA-EFFE939E66F3}</SetupID>
          <SignatureText>PATRICIA VIVIANA DAVALOS ACOSTA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2024-11-14T21:00:00Z</xd:SigningTime>
          <xd:SigningCertificate>
            <xd:Cert>
              <xd:CertDigest>
                <DigestMethod Algorithm="http://www.w3.org/2001/04/xmlenc#sha256"/>
                <DigestValue>yIg2ukB0/NmjnunhrDpA+akyagcrI6cUO2hSm7h6n10=</DigestValue>
              </xd:CertDigest>
              <xd:IssuerSerial>
                <X509IssuerName>C=PY, O=DOCUMENTA S.A., SERIALNUMBER=RUC80050172-1, CN=CA-DOCUMENTA S.A.</X509IssuerName>
                <X509SerialNumber>5888621554583832195</X509SerialNumber>
              </xd:IssuerSerial>
            </xd:Cert>
          </xd:SigningCertificate>
          <xd:SignaturePolicyIdentifier>
            <xd:SignaturePolicyImplied/>
          </xd:SignaturePolicyIdentifier>
        </xd:SignedSignatureProperties>
      </xd:SignedProperties>
    </xd:QualifyingProperties>
  </Object>
  <Object Id="idValidSigLnImg">AQAAAGwAAAAAAAAAAAAAABQBAAB/AAAAAAAAAAAAAABAGwAAogwAACBFTUYAAAEA+BsAAKo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AAAAAASAAAADAAAAAEAAAAeAAAAGAAAAL0AAAAEAAAA9wAAABEAAAAlAAAADAAAAAEAAABUAAAAiAAAAL4AAAAEAAAA9QAAABAAAAABAAAA0XbJQVUVykG+AAAABAAAAAoAAABMAAAAAAAAAAAAAAAAAAAA//////////9gAAAAMQA0AC8AMQAxAC8AMgAwADIANAAGAAAABgAAAAQAAAAGAAAABgAAAAQAAAAGAAAABgAAAAYAAAAGAAAASwAAAEAAAAAwAAAABQAAACAAAAABAAAAAQAAABAAAAAAAAAAAAAAABUBAACAAAAAAAAAAAAAAAAVAQAAgAAAAFIAAABwAQAAAgAAABAAAAAHAAAAAAAAAAAAAAC8AgAAAAAAAAECAiJTAHkAcwB0AGUAbQAAAAAAAAAAAAAAAAAAAAAAAAAAAAAAAAAAAAAAAAAAAAAAAAAAAAAAAAAAAAAAAAAAAAAAAAAAAODMDQruAAAAcrkRsv9/AAA42Tqy/38AANDeg7L/fwAAAAAAAAAAAAAGqhOy/38AAAkAAAAHAAAACAAAAO4AAAAAAAAAAAAAAAAAAAAAAAAAdQ/miK4nAAApuhGy/38AADDMDQruAAAAtACKBQAAAAAQpNjr1gIAALBjY/oAAAAAAAAAAAAAAAAHAAAAAAAAAAAAAAAAAAAAXM0NCu4AAACJzQ0K7gAAAMEfWrL/fwAA776t3u++rd60txGyAAAAAAAAAAAAAAAAALAebv9/AAAQpNjr1gIAALtUXrL/fwAAAM0NCu4AAACJzQ0K7gAAAHBRX/zWAgAAEM4NC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KAAAAAAAAAAIAAAAAAAAAAAAuunWAgAA0N6Dsv9/AAAAAAAAAAAAAMez67T/fwAAAACz6dYCAAADAAAAAAAAAAAAAAAAAAAAAAAAAAAAAAD1DOaIricAACmMImz/fwAAMKm6/AIAAACQAQAAAAAAABCk2OvWAgAA4P///wAAAAAAAAAAAAAAAAYAAAAAAAAAAAAAAAAAAADczA0K7gAAAAnNDQruAAAAwR9asv9/AAAAAAAAAAAAAJVSLGwAAAAAOIGqbP9/AACQzA0K7gAAABCk2OvWAgAAu1Resv9/AACAzA0K7gAAAAnNDQruAAAAAC46/NYCAACozQ0KZHYACAAAAAAlAAAADAAAAAMAAAAYAAAADAAAAAAAAAASAAAADAAAAAEAAAAWAAAADAAAAAgAAABUAAAAVAAAAAoAAAAnAAAAHgAAAEoAAAABAAAA0XbJQVUVy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1AAAARwAAACkAAAAzAAAAzQAAABUAAAAhAPAAAAAAAAAAAAAAAIA/AAAAAAAAAAAAAIA/AAAAAAAAAAAAAAAAAAAAAAAAAAAAAAAAAAAAAAAAAAAlAAAADAAAAAAAAIAoAAAADAAAAAQAAABSAAAAcAEAAAQAAADw////AAAAAAAAAAAAAAAAkAEAAAAAAAEAAAAAcwBlAGcAbwBlACAAdQBpAAAAAAAAAAAAAAAAAAAAAAAAAAAAAAAAAAAAAAAAAAAAAAAAAAAAAAAAAAAAAAAAAAAAAAAQS7Js/38AAAIAAAAAAAAAsGNj+tYCAADQ3oOy/38AAAAAAAAAAAAAkfKcav9/AABlSkDZ8AAAAPC4sfzWAgAAAAAAAAAAAAAAAAAAAAAAAMUP5oiuJwAAsGNj+tYCAAACAAAAAAAAAJABAAAAAAAAEKTY69YCAADw////AAAAAAAAAAAAAAAACQAAAAAAAAAAAAAAAAAAAMzNDQruAAAA+c0NCu4AAADBH1qy/38AAAAAAAABAAAAAAAAAAAAAACwY2P61gIAACAAAAAAAAAAEKTY69YCAAC7VF6y/38AAHDNDQruAAAA+c0NCu4AAAAwW1/81gIAAJjODQpkdgAIAAAAACUAAAAMAAAABAAAABgAAAAMAAAAAAAAABIAAAAMAAAAAQAAAB4AAAAYAAAAKQAAADMAAAD2AAAASAAAACUAAAAMAAAABAAAAFQAAADoAAAAKgAAADMAAAD0AAAARwAAAAEAAADRdslBVRXKQSoAAAAzAAAAGgAAAEwAAAAAAAAAAAAAAAAAAAD//////////4AAAABQAEEAVABSAEkAQwBJAEEAIABWAEkAVgBJAEEATgBBACAARABBAFYAQQBMAE8ALgAuAC4ACQAAAAoAAAAIAAAACgAAAAQAAAAKAAAABAAAAAoAAAAEAAAACgAAAAQAAAAKAAAABAAAAAoAAAAMAAAACgAAAAQAAAALAAAACgAAAAoAAAAKAAAACAAAAAwAAAADAAAAAwAAAAMAAABLAAAAQAAAADAAAAAFAAAAIAAAAAEAAAABAAAAEAAAAAAAAAAAAAAAFQEAAIAAAAAAAAAAAAAAABUBAACAAAAAJQAAAAwAAAACAAAAJwAAABgAAAAFAAAAAAAAAP///wAAAAAAJQAAAAwAAAAFAAAATAAAAGQAAAAAAAAAUAAAABQBAAB8AAAAAAAAAFAAAAAV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awAAAFwAAAABAAAA0XbJQVUVykEKAAAAUAAAABAAAABMAAAAAAAAAAAAAAAAAAAA//////////9sAAAAUABBAFQAUgBJAEMASQBBACAARABBAFYAQQBMAE8AUwAGAAAABwAAAAYAAAAHAAAAAwAAAAcAAAADAAAABwAAAAMAAAAIAAAABwAAAAcAAAAHAAAABQAAAAkAAAAGAAAASwAAAEAAAAAwAAAABQAAACAAAAABAAAAAQAAABAAAAAAAAAAAAAAABUBAACAAAAAAAAAAAAAAAAV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fAAAAAoAAABgAAAARgAAAGwAAAABAAAA0XbJQVUVykEKAAAAYAAAAAgAAABMAAAAAAAAAAAAAAAAAAAA//////////9cAAAAQwBPAE4AVABBAEQATwBSAAcAAAAJAAAACAAAAAYAAAAHAAAACAAAAAkAAAAHAAAASwAAAEAAAAAwAAAABQAAACAAAAABAAAAAQAAABAAAAAAAAAAAAAAABUBAACAAAAAAAAAAAAAAAAVAQAAgAAAACUAAAAMAAAAAgAAACcAAAAYAAAABQAAAAAAAAD///8AAAAAACUAAAAMAAAABQAAAEwAAABkAAAACQAAAHAAAAALAQAAfAAAAAkAAABwAAAAAwEAAA0AAAAhAPAAAAAAAAAAAAAAAIA/AAAAAAAAAAAAAIA/AAAAAAAAAAAAAAAAAAAAAAAAAAAAAAAAAAAAAAAAAAAlAAAADAAAAAAAAIAoAAAADAAAAAUAAAAlAAAADAAAAAEAAAAYAAAADAAAAAAAAAASAAAADAAAAAEAAAAWAAAADAAAAAAAAABUAAAAVAEAAAoAAABwAAAACgEAAHwAAAABAAAA0XbJQVUVykEKAAAAcAAAACwAAABMAAAABAAAAAkAAABwAAAADAEAAH0AAACkAAAARgBpAHIAbQBhAGQAbwAgAHAAbwByADoAIABQAEEAVABSAEkAQwBJAEEAIABWAEkAVgBJAEEATgBBACAARABBAFYAQQBMAE8AUwAgAEEAQwBPAFMAVABBAAYAAAADAAAABAAAAAkAAAAGAAAABwAAAAcAAAADAAAABwAAAAcAAAAEAAAAAwAAAAMAAAAGAAAABwAAAAYAAAAHAAAAAwAAAAcAAAADAAAABwAAAAMAAAAHAAAAAwAAAAcAAAADAAAABwAAAAgAAAAHAAAAAwAAAAgAAAAHAAAABwAAAAcAAAAFAAAACQAAAAYAAAADAAAABwAAAAcAAAAJAAAABgAAAAYAAAAHAAAAFgAAAAwAAAAAAAAAJQAAAAwAAAACAAAADgAAABQAAAAAAAAAEAAAABQAAAA=</Object>
  <Object Id="idInvalidSigLnImg">AQAAAGwAAAAAAAAAAAAAABQBAAB/AAAAAAAAAAAAAABAGwAAogwAACBFTUYAAAEAZCEAALEAAAAGAAAAAAAAAAAAAAAAAAAAVgUAAAADAABYAQAAwgAAAAAAAAAAAAAAAAAAAMA/BQDQ9QIACgAAABAAAAAAAAAAAAAAAEsAAAAQAAAAAAAAAAUAAAAeAAAAGAAAAAAAAAAAAAAAFQEAAIAAAAAnAAAAGAAAAAEAAAAAAAAAAAAAAAAAAAAlAAAADAAAAAEAAABMAAAAZAAAAAAAAAAAAAAAFAEAAH8AAAAAAAAAAAAAAB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8PDwAAAAAAAlAAAADAAAAAEAAABMAAAAZAAAAAAAAAAAAAAAFAEAAH8AAAAAAAAAAAAAABUBAACAAAAAIQDwAAAAAAAAAAAAAACAPwAAAAAAAAAAAACAPwAAAAAAAAAAAAAAAAAAAAAAAAAAAAAAAAAAAAAAAAAAJQAAAAwAAAAAAACAKAAAAAwAAAABAAAAJwAAABgAAAABAAAAAAAAAPDw8AAAAAAAJQAAAAwAAAABAAAATAAAAGQAAAAAAAAAAAAAABQBAAB/AAAAAAAAAAAAAAAVAQAAgAAAACEA8AAAAAAAAAAAAAAAgD8AAAAAAAAAAAAAgD8AAAAAAAAAAAAAAAAAAAAAAAAAAAAAAAAAAAAAAAAAACUAAAAMAAAAAAAAgCgAAAAMAAAAAQAAACcAAAAYAAAAAQAAAAAAAADw8PAAAAAAACUAAAAMAAAAAQAAAEwAAABkAAAAAAAAAAAAAAAUAQAAfwAAAAAAAAAAAAAAFQEAAIAAAAAhAPAAAAAAAAAAAAAAAIA/AAAAAAAAAAAAAIA/AAAAAAAAAAAAAAAAAAAAAAAAAAAAAAAAAAAAAAAAAAAlAAAADAAAAAAAAIAoAAAADAAAAAEAAAAnAAAAGAAAAAEAAAAAAAAA////AAAAAAAlAAAADAAAAAEAAABMAAAAZAAAAAAAAAAAAAAAFAEAAH8AAAAAAAAAAAAAABUBAACAAAAAIQDwAAAAAAAAAAAAAACAPwAAAAAAAAAAAACAPwAAAAAAAAAAAAAAAAAAAAAAAAAAAAAAAAAAAAAAAAAAJQAAAAwAAAAAAACAKAAAAAwAAAABAAAAJwAAABgAAAABAAAAAAAAAP///wAAAAAAJQAAAAwAAAABAAAATAAAAGQAAAAAAAAAAAAAABQBAAB/AAAAAAAAAAAAAAAV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B5u/38AAACwHm7/fwAAEwAAAAAAAAAAALCz/38AAMFSPG3/fwAAMBaws/9/AAATAAAAAAAAABgXAAAAAAAAQAAAwP9/AAAAALCz/38AAJdVPG3/fwAABAAAAAAAAAAwFrCz/38AADCyDwruAAAAEwAAAAAAAABIAAAAAAAAAHxh/23/fwAAmLMebv9/AADAZf9t/38AAAEAAAAAAAAAdov/bf9/AAAAALCz/38AAAAAAAAAAAAAAAAAAO4AAAAIAAAAAAAAABCk2OvWAgAAu1Resv9/AAAQsw8K7gAAAJmzDwruAAAAAAAAAAAAAAA4tA8K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FQEAAIAAAAAAAAAAAAAAABUBAACAAAAAUgAAAHABAAACAAAAEAAAAAcAAAAAAAAAAAAAALwCAAAAAAAAAQICIlMAeQBzAHQAZQBtAAAAAAAAAAAAAAAAAAAAAAAAAAAAAAAAAAAAAAAAAAAAAAAAAAAAAAAAAAAAAAAAAAAAAAAAAAAA4MwNCu4AAAByuRGy/38AADjZOrL/fwAA0N6Dsv9/AAAAAAAAAAAAAAaqE7L/fwAACQAAAAcAAAAIAAAA7gAAAAAAAAAAAAAAAAAAAAAAAAB1D+aIricAACm6EbL/fwAAMMwNCu4AAAC0AIoFAAAAABCk2OvWAgAAsGNj+gAAAAAAAAAAAAAAAAcAAAAAAAAAAAAAAAAAAABczQ0K7gAAAInNDQruAAAAwR9asv9/AADvvq3e776t3rS3EbIAAAAAAAAAAAAAAAAAsB5u/38AABCk2OvWAgAAu1Resv9/AAAAzQ0K7gAAAInNDQruAAAAcFFf/NYCAAAQzg0K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oAAAAAAAAAAgAAAAAAAAAAAC66dYCAADQ3oOy/38AAAAAAAAAAAAAx7PrtP9/AAAAALPp1gIAAAMAAAAAAAAAAAAAAAAAAAAAAAAAAAAAAPUM5oiuJwAAKYwibP9/AAAwqbr8AgAAAJABAAAAAAAAEKTY69YCAADg////AAAAAAAAAAAAAAAABgAAAAAAAAAAAAAAAAAAANzMDQruAAAACc0NCu4AAADBH1qy/38AAAAAAAAAAAAAlVIsbAAAAAA4gaps/38AAJDMDQruAAAAEKTY69YCAAC7VF6y/38AAIDMDQruAAAACc0NCu4AAAAALjr81gIAAKjNDQp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UAAABHAAAAKQAAADMAAADNAAAAFQAAACEA8AAAAAAAAAAAAAAAgD8AAAAAAAAAAAAAgD8AAAAAAAAAAAAAAAAAAAAAAAAAAAAAAAAAAAAAAAAAACUAAAAMAAAAAAAAgCgAAAAMAAAABAAAAFIAAABwAQAABAAAAPD///8AAAAAAAAAAAAAAACQAQAAAAAAAQAAAABzAGUAZwBvAGUAIAB1AGkAAAAAAAAAAAAAAAAAAAAAAAAAAAAAAAAAAAAAAAAAAAAAAAAAAAAAAAAAAAAAAAAAAAAAABBLsmz/fwAAAgAAAAAAAACwY2P61gIAANDeg7L/fwAAAAAAAAAAAACR8pxq/38AAGVKQNnwAAAA8Lix/NYCAAAAAAAAAAAAAAAAAAAAAAAAxQ/miK4nAACwY2P61gIAAAIAAAAAAAAAkAEAAAAAAAAQpNjr1gIAAPD///8AAAAAAAAAAAAAAAAJAAAAAAAAAAAAAAAAAAAAzM0NCu4AAAD5zQ0K7gAAAMEfWrL/fwAAAAAAAAEAAAAAAAAAAAAAALBjY/rWAgAAIAAAAAAAAAAQpNjr1gIAALtUXrL/fwAAcM0NCu4AAAD5zQ0K7gAAADBbX/zWAgAAmM4NCmR2AAgAAAAAJQAAAAwAAAAEAAAAGAAAAAwAAAAAAAAAEgAAAAwAAAABAAAAHgAAABgAAAApAAAAMwAAAPYAAABIAAAAJQAAAAwAAAAEAAAAVAAAAOgAAAAqAAAAMwAAAPQAAABHAAAAAQAAANF2yUFVFcpBKgAAADMAAAAaAAAATAAAAAAAAAAAAAAAAAAAAP//////////gAAAAFAAQQBUAFIASQBDAEkAQQAgAFYASQBWAEkAQQBOAEEAIABEAEEAVgBBAEwATwAuAC4ALgAJAAAACgAAAAgAAAAKAAAABAAAAAoAAAAEAAAACgAAAAQAAAAKAAAABAAAAAoAAAAEAAAACgAAAAwAAAAKAAAABAAAAAsAAAAKAAAACgAAAAoAAAAIAAAADAAAAAMAAAADAAAAAwAAAEsAAABAAAAAMAAAAAUAAAAgAAAAAQAAAAEAAAAQAAAAAAAAAAAAAAAVAQAAgAAAAAAAAAAAAAAAFQEAAIAAAAAlAAAADAAAAAIAAAAnAAAAGAAAAAUAAAAAAAAA////AAAAAAAlAAAADAAAAAUAAABMAAAAZAAAAAAAAABQAAAAFAEAAHwAAAAAAAAAUAAAABU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rAAAAXAAAAAEAAADRdslBVRXKQQoAAABQAAAAEAAAAEwAAAAAAAAAAAAAAAAAAAD//////////2wAAABQAEEAVABSAEkAQwBJAEEAIABEAEEAVgBBAEwATwBTAAYAAAAHAAAABgAAAAcAAAADAAAABwAAAAMAAAAHAAAAAwAAAAgAAAAHAAAABwAAAAcAAAAFAAAACQAAAAYAAABLAAAAQAAAADAAAAAFAAAAIAAAAAEAAAABAAAAEAAAAAAAAAAAAAAAFQEAAIAAAAAAAAAAAAAAABU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BGAAAAbAAAAAEAAADRdslBVRXKQQoAAABgAAAACAAAAEwAAAAAAAAAAAAAAAAAAAD//////////1wAAABDAE8ATgBUAEEARABPAFIABwAAAAkAAAAIAAAABgAAAAcAAAAIAAAACQAAAAcAAABLAAAAQAAAADAAAAAFAAAAIAAAAAEAAAABAAAAEAAAAAAAAAAAAAAAFQEAAIAAAAAAAAAAAAAAABUBAACAAAAAJQAAAAwAAAACAAAAJwAAABgAAAAFAAAAAAAAAP///wAAAAAAJQAAAAwAAAAFAAAATAAAAGQAAAAJAAAAcAAAAAsBAAB8AAAACQAAAHAAAAADAQAADQAAACEA8AAAAAAAAAAAAAAAgD8AAAAAAAAAAAAAgD8AAAAAAAAAAAAAAAAAAAAAAAAAAAAAAAAAAAAAAAAAACUAAAAMAAAAAAAAgCgAAAAMAAAABQAAACUAAAAMAAAAAQAAABgAAAAMAAAAAAAAABIAAAAMAAAAAQAAABYAAAAMAAAAAAAAAFQAAABUAQAACgAAAHAAAAAKAQAAfAAAAAEAAADRdslBVRXKQQoAAABwAAAALAAAAEwAAAAEAAAACQAAAHAAAAAMAQAAfQAAAKQAAABGAGkAcgBtAGEAZABvACAAcABvAHIAOgAgAFAAQQBUAFIASQBDAEkAQQAgAFYASQBWAEkAQQBOAEEAIABEAEEAVgBBAEwATwBTACAAQQBDAE8AUwBUAEEABgAAAAMAAAAEAAAACQAAAAYAAAAHAAAABwAAAAMAAAAHAAAABwAAAAQAAAADAAAAAwAAAAYAAAAHAAAABgAAAAcAAAADAAAABwAAAAMAAAAHAAAAAwAAAAcAAAADAAAABwAAAAMAAAAHAAAACAAAAAcAAAADAAAACAAAAAcAAAAHAAAABwAAAAUAAAAJAAAABgAAAAMAAAAHAAAABwAAAAkAAAAGAAAABgAAAAc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INFORMACION GENERAL</vt:lpstr>
      <vt:lpstr>BALANCE</vt:lpstr>
      <vt:lpstr>RESULTADO</vt:lpstr>
      <vt:lpstr>PATRIMONIO</vt:lpstr>
      <vt:lpstr>FLUJO</vt:lpstr>
      <vt:lpstr>NOTAS A LOS ESTADOS CONTABLES</vt:lpstr>
      <vt:lpstr>BALANCE!Área_de_impresión</vt:lpstr>
      <vt:lpstr>'INFORMACION GENERAL'!Área_de_impresión</vt:lpstr>
      <vt:lpstr>'NOTAS A LOS ESTADOS CONTABLES'!Área_de_impresión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PCG</cp:lastModifiedBy>
  <cp:lastPrinted>2023-08-16T20:21:09Z</cp:lastPrinted>
  <dcterms:created xsi:type="dcterms:W3CDTF">2019-08-27T20:08:22Z</dcterms:created>
  <dcterms:modified xsi:type="dcterms:W3CDTF">2024-11-14T20:53:41Z</dcterms:modified>
</cp:coreProperties>
</file>